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1315" windowHeight="8700"/>
  </bookViews>
  <sheets>
    <sheet name="masque" sheetId="2" r:id="rId1"/>
    <sheet name="Base-info" sheetId="1" r:id="rId2"/>
    <sheet name="Recherche" sheetId="4" r:id="rId3"/>
    <sheet name="resultats" sheetId="3" r:id="rId4"/>
  </sheets>
  <externalReferences>
    <externalReference r:id="rId5"/>
  </externalReferences>
  <definedNames>
    <definedName name="age_ath">[1]listing!$J$1:$J$65536</definedName>
    <definedName name="cat_ath">[1]listing!$K$1:$K$65536</definedName>
    <definedName name="categ">[1]parametre!$A$2:$B$10</definedName>
    <definedName name="code">[1]listing!$A$1:$A$65536</definedName>
    <definedName name="NOM_ATH">[1]listing!$I$1:$I$65536</definedName>
    <definedName name="perf_ath">[1]listing!$L$1:$L$65536</definedName>
    <definedName name="PLACE">[1]listing!$H$1:$H$65536</definedName>
    <definedName name="pts_ath">[1]listing!$M$1:$M$65536</definedName>
  </definedNames>
  <calcPr calcId="144525"/>
</workbook>
</file>

<file path=xl/calcChain.xml><?xml version="1.0" encoding="utf-8"?>
<calcChain xmlns="http://schemas.openxmlformats.org/spreadsheetml/2006/main">
  <c r="K106" i="1" l="1"/>
  <c r="K105" i="1"/>
  <c r="K104" i="1"/>
  <c r="K101" i="1"/>
  <c r="K98" i="1"/>
  <c r="K97" i="1"/>
  <c r="K96" i="1"/>
  <c r="K95" i="1"/>
  <c r="K94" i="1"/>
  <c r="K93" i="1"/>
  <c r="K92" i="1"/>
  <c r="K87" i="1"/>
  <c r="K82" i="1"/>
  <c r="K78" i="1"/>
  <c r="K76" i="1"/>
  <c r="K75" i="1"/>
  <c r="K74" i="1"/>
  <c r="K71" i="1"/>
  <c r="O57" i="2" l="1"/>
  <c r="R57" i="2" s="1"/>
  <c r="N57" i="2"/>
  <c r="M57" i="2"/>
  <c r="D57" i="2"/>
  <c r="C57" i="2"/>
  <c r="O56" i="2"/>
  <c r="O58" i="2" s="1"/>
  <c r="R58" i="2" s="1"/>
  <c r="N56" i="2"/>
  <c r="M56" i="2"/>
  <c r="D56" i="2"/>
  <c r="C56" i="2"/>
  <c r="O55" i="2"/>
  <c r="P55" i="2" s="1"/>
  <c r="H55" i="2"/>
  <c r="R55" i="2" s="1"/>
  <c r="R54" i="2"/>
  <c r="N54" i="2"/>
  <c r="M54" i="2"/>
  <c r="L54" i="2"/>
  <c r="K54" i="2"/>
  <c r="J54" i="2"/>
  <c r="G54" i="2"/>
  <c r="F54" i="2"/>
  <c r="E54" i="2"/>
  <c r="D54" i="2"/>
  <c r="C54" i="2"/>
  <c r="R53" i="2"/>
  <c r="P53" i="2"/>
  <c r="N53" i="2"/>
  <c r="M53" i="2"/>
  <c r="L53" i="2"/>
  <c r="K53" i="2"/>
  <c r="J53" i="2"/>
  <c r="I53" i="2"/>
  <c r="G53" i="2"/>
  <c r="F53" i="2"/>
  <c r="E53" i="2"/>
  <c r="D53" i="2"/>
  <c r="C53" i="2"/>
  <c r="R52" i="2"/>
  <c r="N52" i="2"/>
  <c r="M52" i="2"/>
  <c r="L52" i="2"/>
  <c r="K52" i="2"/>
  <c r="J52" i="2"/>
  <c r="G52" i="2"/>
  <c r="F52" i="2"/>
  <c r="E52" i="2"/>
  <c r="D52" i="2"/>
  <c r="C52" i="2"/>
  <c r="S51" i="2"/>
  <c r="R51" i="2"/>
  <c r="Q51" i="2"/>
  <c r="P51" i="2"/>
  <c r="N51" i="2"/>
  <c r="M51" i="2"/>
  <c r="L51" i="2"/>
  <c r="K51" i="2"/>
  <c r="J51" i="2"/>
  <c r="I51" i="2"/>
  <c r="G51" i="2"/>
  <c r="F51" i="2"/>
  <c r="E51" i="2"/>
  <c r="D51" i="2"/>
  <c r="C51" i="2"/>
  <c r="R50" i="2"/>
  <c r="N50" i="2"/>
  <c r="M50" i="2"/>
  <c r="L50" i="2"/>
  <c r="K50" i="2"/>
  <c r="J50" i="2"/>
  <c r="G50" i="2"/>
  <c r="F50" i="2"/>
  <c r="E50" i="2"/>
  <c r="D50" i="2"/>
  <c r="C50" i="2"/>
  <c r="R49" i="2"/>
  <c r="P49" i="2"/>
  <c r="N49" i="2"/>
  <c r="M49" i="2"/>
  <c r="L49" i="2"/>
  <c r="K49" i="2"/>
  <c r="J49" i="2"/>
  <c r="I49" i="2"/>
  <c r="G49" i="2"/>
  <c r="F49" i="2"/>
  <c r="E49" i="2"/>
  <c r="D49" i="2"/>
  <c r="C49" i="2"/>
  <c r="R48" i="2"/>
  <c r="N48" i="2"/>
  <c r="M48" i="2"/>
  <c r="L48" i="2"/>
  <c r="K48" i="2"/>
  <c r="J48" i="2"/>
  <c r="G48" i="2"/>
  <c r="F48" i="2"/>
  <c r="E48" i="2"/>
  <c r="D48" i="2"/>
  <c r="C48" i="2"/>
  <c r="S47" i="2"/>
  <c r="R47" i="2"/>
  <c r="Q47" i="2"/>
  <c r="P47" i="2"/>
  <c r="N47" i="2"/>
  <c r="M47" i="2"/>
  <c r="L47" i="2"/>
  <c r="K47" i="2"/>
  <c r="J47" i="2"/>
  <c r="I47" i="2"/>
  <c r="G47" i="2"/>
  <c r="F47" i="2"/>
  <c r="E47" i="2"/>
  <c r="D47" i="2"/>
  <c r="C47" i="2"/>
  <c r="R46" i="2"/>
  <c r="N46" i="2"/>
  <c r="M46" i="2"/>
  <c r="L46" i="2"/>
  <c r="K46" i="2"/>
  <c r="J46" i="2"/>
  <c r="G46" i="2"/>
  <c r="F46" i="2"/>
  <c r="E46" i="2"/>
  <c r="D46" i="2"/>
  <c r="C46" i="2"/>
  <c r="R45" i="2"/>
  <c r="P45" i="2"/>
  <c r="N45" i="2"/>
  <c r="M45" i="2"/>
  <c r="L45" i="2"/>
  <c r="K45" i="2"/>
  <c r="J45" i="2"/>
  <c r="I45" i="2"/>
  <c r="G45" i="2"/>
  <c r="F45" i="2"/>
  <c r="E45" i="2"/>
  <c r="D45" i="2"/>
  <c r="C45" i="2"/>
  <c r="R43" i="2"/>
  <c r="N43" i="2"/>
  <c r="M43" i="2"/>
  <c r="L43" i="2"/>
  <c r="K43" i="2"/>
  <c r="J43" i="2"/>
  <c r="G43" i="2"/>
  <c r="F43" i="2"/>
  <c r="E43" i="2"/>
  <c r="D43" i="2"/>
  <c r="C43" i="2"/>
  <c r="R42" i="2"/>
  <c r="S42" i="2" s="1"/>
  <c r="Q42" i="2" s="1"/>
  <c r="P42" i="2"/>
  <c r="N42" i="2"/>
  <c r="M42" i="2"/>
  <c r="L42" i="2"/>
  <c r="K42" i="2"/>
  <c r="J42" i="2"/>
  <c r="I42" i="2"/>
  <c r="G42" i="2"/>
  <c r="F42" i="2"/>
  <c r="E42" i="2"/>
  <c r="D42" i="2"/>
  <c r="C42" i="2"/>
  <c r="R41" i="2"/>
  <c r="N41" i="2"/>
  <c r="M41" i="2"/>
  <c r="L41" i="2"/>
  <c r="K41" i="2"/>
  <c r="J41" i="2"/>
  <c r="G41" i="2"/>
  <c r="F41" i="2"/>
  <c r="E41" i="2"/>
  <c r="D41" i="2"/>
  <c r="C41" i="2"/>
  <c r="R40" i="2"/>
  <c r="N40" i="2"/>
  <c r="M40" i="2"/>
  <c r="L40" i="2"/>
  <c r="K40" i="2"/>
  <c r="J40" i="2"/>
  <c r="G40" i="2"/>
  <c r="F40" i="2"/>
  <c r="E40" i="2"/>
  <c r="D40" i="2"/>
  <c r="C40" i="2"/>
  <c r="R39" i="2"/>
  <c r="P39" i="2"/>
  <c r="N39" i="2"/>
  <c r="M39" i="2"/>
  <c r="L39" i="2"/>
  <c r="K39" i="2"/>
  <c r="J39" i="2"/>
  <c r="I39" i="2"/>
  <c r="G39" i="2"/>
  <c r="F39" i="2"/>
  <c r="E39" i="2"/>
  <c r="D39" i="2"/>
  <c r="C39" i="2"/>
  <c r="R38" i="2"/>
  <c r="N38" i="2"/>
  <c r="M38" i="2"/>
  <c r="L38" i="2"/>
  <c r="K38" i="2"/>
  <c r="J38" i="2"/>
  <c r="G38" i="2"/>
  <c r="F38" i="2"/>
  <c r="E38" i="2"/>
  <c r="D38" i="2"/>
  <c r="C38" i="2"/>
  <c r="R37" i="2"/>
  <c r="S37" i="2" s="1"/>
  <c r="Q37" i="2" s="1"/>
  <c r="P37" i="2"/>
  <c r="N37" i="2"/>
  <c r="M37" i="2"/>
  <c r="L37" i="2"/>
  <c r="K37" i="2"/>
  <c r="J37" i="2"/>
  <c r="I37" i="2"/>
  <c r="G37" i="2"/>
  <c r="F37" i="2"/>
  <c r="E37" i="2"/>
  <c r="D37" i="2"/>
  <c r="C37" i="2"/>
  <c r="Q55" i="2" l="1"/>
  <c r="I55" i="2"/>
  <c r="R56" i="2"/>
  <c r="L49" i="1"/>
  <c r="L48" i="1"/>
  <c r="L47" i="1"/>
  <c r="L46" i="1"/>
  <c r="L45" i="1"/>
  <c r="L44" i="1"/>
  <c r="L43" i="1"/>
  <c r="L42" i="1"/>
  <c r="L41" i="1"/>
  <c r="K40" i="1"/>
  <c r="L40" i="1" s="1"/>
  <c r="L39" i="1"/>
  <c r="K38" i="1"/>
  <c r="L38" i="1" s="1"/>
  <c r="L37" i="1"/>
  <c r="L36" i="1"/>
  <c r="L35" i="1"/>
  <c r="L34" i="1"/>
  <c r="L33" i="1"/>
  <c r="K32" i="1"/>
  <c r="L32" i="1" s="1"/>
  <c r="O26" i="2"/>
  <c r="R26" i="2" s="1"/>
  <c r="N26" i="2"/>
  <c r="M26" i="2"/>
  <c r="D26" i="2"/>
  <c r="C26" i="2"/>
  <c r="O25" i="2"/>
  <c r="O27" i="2" s="1"/>
  <c r="R27" i="2" s="1"/>
  <c r="N25" i="2"/>
  <c r="M25" i="2"/>
  <c r="D25" i="2"/>
  <c r="C25" i="2"/>
  <c r="H24" i="2"/>
  <c r="R23" i="2"/>
  <c r="N23" i="2"/>
  <c r="M23" i="2"/>
  <c r="L23" i="2"/>
  <c r="K23" i="2"/>
  <c r="J23" i="2"/>
  <c r="G23" i="2"/>
  <c r="F23" i="2"/>
  <c r="E23" i="2"/>
  <c r="D23" i="2"/>
  <c r="C23" i="2"/>
  <c r="R22" i="2"/>
  <c r="N22" i="2"/>
  <c r="M22" i="2"/>
  <c r="L22" i="2"/>
  <c r="K22" i="2"/>
  <c r="J22" i="2"/>
  <c r="I22" i="2"/>
  <c r="G22" i="2"/>
  <c r="F22" i="2"/>
  <c r="E22" i="2"/>
  <c r="D22" i="2"/>
  <c r="C22" i="2"/>
  <c r="R21" i="2"/>
  <c r="N21" i="2"/>
  <c r="M21" i="2"/>
  <c r="L21" i="2"/>
  <c r="K21" i="2"/>
  <c r="J21" i="2"/>
  <c r="G21" i="2"/>
  <c r="F21" i="2"/>
  <c r="E21" i="2"/>
  <c r="D21" i="2"/>
  <c r="C21" i="2"/>
  <c r="R20" i="2"/>
  <c r="S20" i="2" s="1"/>
  <c r="Q20" i="2" s="1"/>
  <c r="P20" i="2"/>
  <c r="P22" i="2"/>
  <c r="N20" i="2"/>
  <c r="M20" i="2"/>
  <c r="L20" i="2"/>
  <c r="K20" i="2"/>
  <c r="J20" i="2"/>
  <c r="I20" i="2"/>
  <c r="G20" i="2"/>
  <c r="F20" i="2"/>
  <c r="E20" i="2"/>
  <c r="D20" i="2"/>
  <c r="C20" i="2"/>
  <c r="R19" i="2"/>
  <c r="N19" i="2"/>
  <c r="M19" i="2"/>
  <c r="L19" i="2"/>
  <c r="K19" i="2"/>
  <c r="J19" i="2"/>
  <c r="G19" i="2"/>
  <c r="F19" i="2"/>
  <c r="E19" i="2"/>
  <c r="D19" i="2"/>
  <c r="C19" i="2"/>
  <c r="P18" i="2"/>
  <c r="R18" i="2"/>
  <c r="N18" i="2"/>
  <c r="M18" i="2"/>
  <c r="L18" i="2"/>
  <c r="K18" i="2"/>
  <c r="J18" i="2"/>
  <c r="I18" i="2"/>
  <c r="G18" i="2"/>
  <c r="F18" i="2"/>
  <c r="E18" i="2"/>
  <c r="D18" i="2"/>
  <c r="C18" i="2"/>
  <c r="R17" i="2"/>
  <c r="N17" i="2"/>
  <c r="M17" i="2"/>
  <c r="L17" i="2"/>
  <c r="K17" i="2"/>
  <c r="J17" i="2"/>
  <c r="G17" i="2"/>
  <c r="F17" i="2"/>
  <c r="E17" i="2"/>
  <c r="D17" i="2"/>
  <c r="C17" i="2"/>
  <c r="R16" i="2"/>
  <c r="P16" i="2"/>
  <c r="N16" i="2"/>
  <c r="M16" i="2"/>
  <c r="L16" i="2"/>
  <c r="K16" i="2"/>
  <c r="J16" i="2"/>
  <c r="I16" i="2"/>
  <c r="G16" i="2"/>
  <c r="F16" i="2"/>
  <c r="E16" i="2"/>
  <c r="D16" i="2"/>
  <c r="C16" i="2"/>
  <c r="R15" i="2"/>
  <c r="N15" i="2"/>
  <c r="M15" i="2"/>
  <c r="L15" i="2"/>
  <c r="K15" i="2"/>
  <c r="J15" i="2"/>
  <c r="G15" i="2"/>
  <c r="F15" i="2"/>
  <c r="E15" i="2"/>
  <c r="D15" i="2"/>
  <c r="C15" i="2"/>
  <c r="R14" i="2"/>
  <c r="N14" i="2"/>
  <c r="M14" i="2"/>
  <c r="L14" i="2"/>
  <c r="K14" i="2"/>
  <c r="J14" i="2"/>
  <c r="G14" i="2"/>
  <c r="F14" i="2"/>
  <c r="E14" i="2"/>
  <c r="D14" i="2"/>
  <c r="C14" i="2"/>
  <c r="P13" i="2"/>
  <c r="R13" i="2"/>
  <c r="N13" i="2"/>
  <c r="M13" i="2"/>
  <c r="L13" i="2"/>
  <c r="K13" i="2"/>
  <c r="J13" i="2"/>
  <c r="I13" i="2"/>
  <c r="G13" i="2"/>
  <c r="F13" i="2"/>
  <c r="E13" i="2"/>
  <c r="D13" i="2"/>
  <c r="C13" i="2"/>
  <c r="R11" i="2"/>
  <c r="N11" i="2"/>
  <c r="M11" i="2"/>
  <c r="L11" i="2"/>
  <c r="K11" i="2"/>
  <c r="J11" i="2"/>
  <c r="G11" i="2"/>
  <c r="F11" i="2"/>
  <c r="E11" i="2"/>
  <c r="D11" i="2"/>
  <c r="C11" i="2"/>
  <c r="R10" i="2"/>
  <c r="S10" i="2" s="1"/>
  <c r="Q10" i="2" s="1"/>
  <c r="P10" i="2"/>
  <c r="N10" i="2"/>
  <c r="M10" i="2"/>
  <c r="L10" i="2"/>
  <c r="K10" i="2"/>
  <c r="J10" i="2"/>
  <c r="I10" i="2"/>
  <c r="G10" i="2"/>
  <c r="F10" i="2"/>
  <c r="E10" i="2"/>
  <c r="D10" i="2"/>
  <c r="C10" i="2"/>
  <c r="R9" i="2"/>
  <c r="N9" i="2"/>
  <c r="M9" i="2"/>
  <c r="L9" i="2"/>
  <c r="K9" i="2"/>
  <c r="J9" i="2"/>
  <c r="G9" i="2"/>
  <c r="F9" i="2"/>
  <c r="E9" i="2"/>
  <c r="D9" i="2"/>
  <c r="C9" i="2"/>
  <c r="R8" i="2"/>
  <c r="N8" i="2"/>
  <c r="M8" i="2"/>
  <c r="L8" i="2"/>
  <c r="K8" i="2"/>
  <c r="J8" i="2"/>
  <c r="G8" i="2"/>
  <c r="F8" i="2"/>
  <c r="E8" i="2"/>
  <c r="D8" i="2"/>
  <c r="C8" i="2"/>
  <c r="P7" i="2"/>
  <c r="R7" i="2"/>
  <c r="N7" i="2"/>
  <c r="M7" i="2"/>
  <c r="L7" i="2"/>
  <c r="K7" i="2"/>
  <c r="J7" i="2"/>
  <c r="I7" i="2"/>
  <c r="G7" i="2"/>
  <c r="F7" i="2"/>
  <c r="E7" i="2"/>
  <c r="D7" i="2"/>
  <c r="C7" i="2"/>
  <c r="R6" i="2"/>
  <c r="N6" i="2"/>
  <c r="M6" i="2"/>
  <c r="L6" i="2"/>
  <c r="K6" i="2"/>
  <c r="J6" i="2"/>
  <c r="G6" i="2"/>
  <c r="F6" i="2"/>
  <c r="E6" i="2"/>
  <c r="D6" i="2"/>
  <c r="C6" i="2"/>
  <c r="R5" i="2"/>
  <c r="P5" i="2"/>
  <c r="O24" i="2"/>
  <c r="P24" i="2" s="1"/>
  <c r="N5" i="2"/>
  <c r="M5" i="2"/>
  <c r="L5" i="2"/>
  <c r="K5" i="2"/>
  <c r="J5" i="2"/>
  <c r="I5" i="2"/>
  <c r="G5" i="2"/>
  <c r="F5" i="2"/>
  <c r="E5" i="2"/>
  <c r="D5" i="2"/>
  <c r="C5" i="2"/>
  <c r="O25" i="3"/>
  <c r="R25" i="3" s="1"/>
  <c r="N25" i="3"/>
  <c r="M25" i="3"/>
  <c r="D25" i="3"/>
  <c r="C25" i="3"/>
  <c r="O24" i="3"/>
  <c r="O26" i="3" s="1"/>
  <c r="R26" i="3" s="1"/>
  <c r="N24" i="3"/>
  <c r="M24" i="3"/>
  <c r="D24" i="3"/>
  <c r="C24" i="3"/>
  <c r="O22" i="3"/>
  <c r="N22" i="3"/>
  <c r="M22" i="3"/>
  <c r="L22" i="3"/>
  <c r="K22" i="3"/>
  <c r="J22" i="3"/>
  <c r="R22" i="3"/>
  <c r="G22" i="3"/>
  <c r="F22" i="3"/>
  <c r="E22" i="3"/>
  <c r="D22" i="3"/>
  <c r="C22" i="3"/>
  <c r="O21" i="3"/>
  <c r="R21" i="3" s="1"/>
  <c r="N21" i="3"/>
  <c r="M21" i="3"/>
  <c r="L21" i="3"/>
  <c r="K21" i="3"/>
  <c r="J21" i="3"/>
  <c r="G21" i="3"/>
  <c r="F21" i="3"/>
  <c r="E21" i="3"/>
  <c r="D21" i="3"/>
  <c r="C21" i="3"/>
  <c r="O20" i="3"/>
  <c r="N20" i="3"/>
  <c r="M20" i="3"/>
  <c r="L20" i="3"/>
  <c r="K20" i="3"/>
  <c r="J20" i="3"/>
  <c r="R20" i="3"/>
  <c r="G20" i="3"/>
  <c r="F20" i="3"/>
  <c r="E20" i="3"/>
  <c r="D20" i="3"/>
  <c r="C20" i="3"/>
  <c r="O19" i="3"/>
  <c r="P21" i="3" s="1"/>
  <c r="N19" i="3"/>
  <c r="M19" i="3"/>
  <c r="L19" i="3"/>
  <c r="K19" i="3"/>
  <c r="J19" i="3"/>
  <c r="I19" i="3"/>
  <c r="I21" i="3"/>
  <c r="G19" i="3"/>
  <c r="F19" i="3"/>
  <c r="E19" i="3"/>
  <c r="D19" i="3"/>
  <c r="C19" i="3"/>
  <c r="O18" i="3"/>
  <c r="N18" i="3"/>
  <c r="M18" i="3"/>
  <c r="L18" i="3"/>
  <c r="K18" i="3"/>
  <c r="J18" i="3"/>
  <c r="R18" i="3"/>
  <c r="G18" i="3"/>
  <c r="F18" i="3"/>
  <c r="E18" i="3"/>
  <c r="D18" i="3"/>
  <c r="C18" i="3"/>
  <c r="O17" i="3"/>
  <c r="R17" i="3" s="1"/>
  <c r="N17" i="3"/>
  <c r="M17" i="3"/>
  <c r="L17" i="3"/>
  <c r="K17" i="3"/>
  <c r="J17" i="3"/>
  <c r="I17" i="3"/>
  <c r="G17" i="3"/>
  <c r="F17" i="3"/>
  <c r="E17" i="3"/>
  <c r="D17" i="3"/>
  <c r="C17" i="3"/>
  <c r="O16" i="3"/>
  <c r="N16" i="3"/>
  <c r="M16" i="3"/>
  <c r="L16" i="3"/>
  <c r="K16" i="3"/>
  <c r="J16" i="3"/>
  <c r="R16" i="3"/>
  <c r="G16" i="3"/>
  <c r="F16" i="3"/>
  <c r="E16" i="3"/>
  <c r="D16" i="3"/>
  <c r="C16" i="3"/>
  <c r="O15" i="3"/>
  <c r="P17" i="3" s="1"/>
  <c r="N15" i="3"/>
  <c r="M15" i="3"/>
  <c r="L15" i="3"/>
  <c r="K15" i="3"/>
  <c r="J15" i="3"/>
  <c r="I15" i="3"/>
  <c r="G15" i="3"/>
  <c r="F15" i="3"/>
  <c r="E15" i="3"/>
  <c r="D15" i="3"/>
  <c r="C15" i="3"/>
  <c r="O14" i="3"/>
  <c r="N14" i="3"/>
  <c r="M14" i="3"/>
  <c r="L14" i="3"/>
  <c r="K14" i="3"/>
  <c r="J14" i="3"/>
  <c r="R14" i="3"/>
  <c r="G14" i="3"/>
  <c r="F14" i="3"/>
  <c r="E14" i="3"/>
  <c r="D14" i="3"/>
  <c r="C14" i="3"/>
  <c r="O13" i="3"/>
  <c r="R13" i="3" s="1"/>
  <c r="N13" i="3"/>
  <c r="M13" i="3"/>
  <c r="L13" i="3"/>
  <c r="K13" i="3"/>
  <c r="J13" i="3"/>
  <c r="G13" i="3"/>
  <c r="F13" i="3"/>
  <c r="E13" i="3"/>
  <c r="D13" i="3"/>
  <c r="C13" i="3"/>
  <c r="O12" i="3"/>
  <c r="N12" i="3"/>
  <c r="M12" i="3"/>
  <c r="L12" i="3"/>
  <c r="K12" i="3"/>
  <c r="J12" i="3"/>
  <c r="R12" i="3"/>
  <c r="G12" i="3"/>
  <c r="F12" i="3"/>
  <c r="E12" i="3"/>
  <c r="D12" i="3"/>
  <c r="C12" i="3"/>
  <c r="O10" i="3"/>
  <c r="R10" i="3" s="1"/>
  <c r="N10" i="3"/>
  <c r="M10" i="3"/>
  <c r="L10" i="3"/>
  <c r="K10" i="3"/>
  <c r="J10" i="3"/>
  <c r="G10" i="3"/>
  <c r="F10" i="3"/>
  <c r="E10" i="3"/>
  <c r="D10" i="3"/>
  <c r="C10" i="3"/>
  <c r="O9" i="3"/>
  <c r="P12" i="3" s="1"/>
  <c r="N9" i="3"/>
  <c r="M9" i="3"/>
  <c r="L9" i="3"/>
  <c r="K9" i="3"/>
  <c r="J9" i="3"/>
  <c r="R9" i="3"/>
  <c r="S9" i="3" s="1"/>
  <c r="Q9" i="3" s="1"/>
  <c r="G9" i="3"/>
  <c r="F9" i="3"/>
  <c r="E9" i="3"/>
  <c r="D9" i="3"/>
  <c r="C9" i="3"/>
  <c r="R8" i="3"/>
  <c r="O8" i="3"/>
  <c r="N8" i="3"/>
  <c r="M8" i="3"/>
  <c r="L8" i="3"/>
  <c r="K8" i="3"/>
  <c r="J8" i="3"/>
  <c r="G8" i="3"/>
  <c r="F8" i="3"/>
  <c r="E8" i="3"/>
  <c r="D8" i="3"/>
  <c r="C8" i="3"/>
  <c r="O7" i="3"/>
  <c r="N7" i="3"/>
  <c r="M7" i="3"/>
  <c r="L7" i="3"/>
  <c r="K7" i="3"/>
  <c r="J7" i="3"/>
  <c r="R7" i="3"/>
  <c r="G7" i="3"/>
  <c r="F7" i="3"/>
  <c r="E7" i="3"/>
  <c r="D7" i="3"/>
  <c r="C7" i="3"/>
  <c r="R6" i="3"/>
  <c r="O6" i="3"/>
  <c r="N6" i="3"/>
  <c r="M6" i="3"/>
  <c r="L6" i="3"/>
  <c r="K6" i="3"/>
  <c r="J6" i="3"/>
  <c r="G6" i="3"/>
  <c r="F6" i="3"/>
  <c r="E6" i="3"/>
  <c r="D6" i="3"/>
  <c r="C6" i="3"/>
  <c r="O5" i="3"/>
  <c r="N5" i="3"/>
  <c r="M5" i="3"/>
  <c r="L5" i="3"/>
  <c r="K5" i="3"/>
  <c r="J5" i="3"/>
  <c r="R5" i="3"/>
  <c r="G5" i="3"/>
  <c r="F5" i="3"/>
  <c r="E5" i="3"/>
  <c r="D5" i="3"/>
  <c r="C5" i="3"/>
  <c r="O4" i="3"/>
  <c r="O23" i="3" s="1"/>
  <c r="P23" i="3" s="1"/>
  <c r="N4" i="3"/>
  <c r="M4" i="3"/>
  <c r="L4" i="3"/>
  <c r="K4" i="3"/>
  <c r="J4" i="3"/>
  <c r="I4" i="3"/>
  <c r="H23" i="3"/>
  <c r="G4" i="3"/>
  <c r="F4" i="3"/>
  <c r="E4" i="3"/>
  <c r="D4" i="3"/>
  <c r="C4" i="3"/>
  <c r="K31" i="1"/>
  <c r="K30" i="1"/>
  <c r="K29" i="1"/>
  <c r="K28" i="1"/>
  <c r="K27" i="1"/>
  <c r="K26" i="1"/>
  <c r="K21" i="1"/>
  <c r="K20" i="1"/>
  <c r="K19" i="1"/>
  <c r="K18" i="1"/>
  <c r="K17" i="1"/>
  <c r="K14" i="1"/>
  <c r="K15" i="1"/>
  <c r="K16" i="1"/>
  <c r="K3" i="1"/>
  <c r="K4" i="1"/>
  <c r="K5" i="1"/>
  <c r="K6" i="1"/>
  <c r="K7" i="1"/>
  <c r="K8" i="1"/>
  <c r="K9" i="1"/>
  <c r="K10" i="1"/>
  <c r="K11" i="1"/>
  <c r="K12" i="1"/>
  <c r="K13" i="1"/>
  <c r="K2" i="1"/>
  <c r="G3" i="4"/>
  <c r="G4" i="4" s="1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G42" i="4" s="1"/>
  <c r="G43" i="4" s="1"/>
  <c r="G44" i="4" s="1"/>
  <c r="G45" i="4" s="1"/>
  <c r="G46" i="4" s="1"/>
  <c r="G47" i="4" s="1"/>
  <c r="G48" i="4" s="1"/>
  <c r="G49" i="4" s="1"/>
  <c r="G50" i="4" s="1"/>
  <c r="G51" i="4" s="1"/>
  <c r="G52" i="4" s="1"/>
  <c r="G53" i="4" s="1"/>
  <c r="G54" i="4" s="1"/>
  <c r="G55" i="4" s="1"/>
  <c r="G56" i="4" s="1"/>
  <c r="G57" i="4" s="1"/>
  <c r="G58" i="4" s="1"/>
  <c r="G59" i="4" s="1"/>
  <c r="G60" i="4" s="1"/>
  <c r="G61" i="4" s="1"/>
  <c r="G62" i="4" s="1"/>
  <c r="G63" i="4" s="1"/>
  <c r="G64" i="4" s="1"/>
  <c r="G65" i="4" s="1"/>
  <c r="G66" i="4" s="1"/>
  <c r="G2" i="4"/>
  <c r="S56" i="2" l="1"/>
  <c r="Q56" i="2"/>
  <c r="R59" i="2"/>
  <c r="S5" i="2"/>
  <c r="Q5" i="2" s="1"/>
  <c r="S16" i="2"/>
  <c r="Q16" i="2" s="1"/>
  <c r="R24" i="2"/>
  <c r="I24" i="2"/>
  <c r="R25" i="2"/>
  <c r="P9" i="3"/>
  <c r="R15" i="3"/>
  <c r="S15" i="3" s="1"/>
  <c r="Q15" i="3" s="1"/>
  <c r="R23" i="3"/>
  <c r="I23" i="3"/>
  <c r="P4" i="3"/>
  <c r="R4" i="3"/>
  <c r="S4" i="3" s="1"/>
  <c r="Q4" i="3" s="1"/>
  <c r="P6" i="3"/>
  <c r="I9" i="3"/>
  <c r="I12" i="3"/>
  <c r="P15" i="3"/>
  <c r="P19" i="3"/>
  <c r="R19" i="3"/>
  <c r="S19" i="3" s="1"/>
  <c r="Q19" i="3" s="1"/>
  <c r="I6" i="3"/>
  <c r="R24" i="3"/>
  <c r="S25" i="2" l="1"/>
  <c r="Q25" i="2"/>
  <c r="R28" i="2"/>
  <c r="Q24" i="2"/>
  <c r="S24" i="3"/>
  <c r="Q24" i="3"/>
  <c r="R27" i="3"/>
  <c r="Q23" i="3"/>
</calcChain>
</file>

<file path=xl/sharedStrings.xml><?xml version="1.0" encoding="utf-8"?>
<sst xmlns="http://schemas.openxmlformats.org/spreadsheetml/2006/main" count="1024" uniqueCount="268">
  <si>
    <t>Masculins</t>
  </si>
  <si>
    <t>Athlète 1</t>
  </si>
  <si>
    <t>Athlète 2</t>
  </si>
  <si>
    <t xml:space="preserve">Evreux </t>
  </si>
  <si>
    <t>Rang</t>
  </si>
  <si>
    <t>Nom.Prénom</t>
  </si>
  <si>
    <t>Age</t>
  </si>
  <si>
    <t>Cat</t>
  </si>
  <si>
    <t>Perf</t>
  </si>
  <si>
    <t>Pts</t>
  </si>
  <si>
    <t>Sprint</t>
  </si>
  <si>
    <t>100m</t>
  </si>
  <si>
    <t>11"9</t>
  </si>
  <si>
    <t>sem</t>
  </si>
  <si>
    <t>Haies</t>
  </si>
  <si>
    <t>200m</t>
  </si>
  <si>
    <t>24"0</t>
  </si>
  <si>
    <t>400m</t>
  </si>
  <si>
    <t>52"1</t>
  </si>
  <si>
    <t>110h_106</t>
  </si>
  <si>
    <t>15"5</t>
  </si>
  <si>
    <t>Df-F</t>
  </si>
  <si>
    <t>800m</t>
  </si>
  <si>
    <t>jun</t>
  </si>
  <si>
    <t>2'04"5</t>
  </si>
  <si>
    <t>Lévy M</t>
  </si>
  <si>
    <t>1500m</t>
  </si>
  <si>
    <t>4'12"6</t>
  </si>
  <si>
    <t>3000m</t>
  </si>
  <si>
    <t>9'35"4</t>
  </si>
  <si>
    <t>Sauts</t>
  </si>
  <si>
    <t>Hauteur</t>
  </si>
  <si>
    <t>Boyer J</t>
  </si>
  <si>
    <t>Perche</t>
  </si>
  <si>
    <t>Longueur</t>
  </si>
  <si>
    <t>Triple</t>
  </si>
  <si>
    <t>Lancers</t>
  </si>
  <si>
    <t>Poids_7</t>
  </si>
  <si>
    <t>Disque_2</t>
  </si>
  <si>
    <t>javelot_8</t>
  </si>
  <si>
    <t>Jum</t>
  </si>
  <si>
    <t>Relais</t>
  </si>
  <si>
    <t>6*200m</t>
  </si>
  <si>
    <t>2'23"6</t>
  </si>
  <si>
    <t>Totaux</t>
  </si>
  <si>
    <t>Résultats</t>
  </si>
  <si>
    <t>Saison</t>
  </si>
  <si>
    <t>Saison estivale</t>
  </si>
  <si>
    <t>Date</t>
  </si>
  <si>
    <t>Lieu</t>
  </si>
  <si>
    <t>Genre</t>
  </si>
  <si>
    <t>N° Athlete</t>
  </si>
  <si>
    <t>Nom-Prénom {aa}</t>
  </si>
  <si>
    <t>Points</t>
  </si>
  <si>
    <t>M</t>
  </si>
  <si>
    <t>F</t>
  </si>
  <si>
    <t>M/F</t>
  </si>
  <si>
    <t>Tour</t>
  </si>
  <si>
    <t>Tour1</t>
  </si>
  <si>
    <t>Tour2</t>
  </si>
  <si>
    <t>Tour3</t>
  </si>
  <si>
    <t>Tous</t>
  </si>
  <si>
    <t>Début Saison</t>
  </si>
  <si>
    <t>Fin Saison</t>
  </si>
  <si>
    <t>Recherche Infos Interclubs</t>
  </si>
  <si>
    <t>Epreuve</t>
  </si>
  <si>
    <t xml:space="preserve">Tot </t>
  </si>
  <si>
    <t>Moy</t>
  </si>
  <si>
    <t>400h_91</t>
  </si>
  <si>
    <t>5000m</t>
  </si>
  <si>
    <t>3000st</t>
  </si>
  <si>
    <t>Marche 5km</t>
  </si>
  <si>
    <t>1m75</t>
  </si>
  <si>
    <t>1m70</t>
  </si>
  <si>
    <t>Marteau_7</t>
  </si>
  <si>
    <t>4*100m</t>
  </si>
  <si>
    <t>4*400m</t>
  </si>
  <si>
    <t>Tour 2</t>
  </si>
  <si>
    <t>Tot Pts</t>
  </si>
  <si>
    <t>Groupe</t>
  </si>
  <si>
    <t>Moy Brute
Moy Réelle</t>
  </si>
  <si>
    <t>a1+
a2</t>
  </si>
  <si>
    <t>A1+A2</t>
  </si>
  <si>
    <t>Gr</t>
  </si>
  <si>
    <t>Totaux indiv</t>
  </si>
  <si>
    <t>Division</t>
  </si>
  <si>
    <t>N°Tour</t>
  </si>
  <si>
    <t xml:space="preserve"> ou Jean</t>
  </si>
  <si>
    <t>cel (40)</t>
  </si>
  <si>
    <t>ice (36)</t>
  </si>
  <si>
    <t>and (27)</t>
  </si>
  <si>
    <t>rre (42)</t>
  </si>
  <si>
    <t>ude (37)</t>
  </si>
  <si>
    <t>ean (41)</t>
  </si>
  <si>
    <t>phe (41)</t>
  </si>
  <si>
    <t>hel (29)</t>
  </si>
  <si>
    <t>and (28)</t>
  </si>
  <si>
    <t>nek (31)</t>
  </si>
  <si>
    <t>il (192)</t>
  </si>
  <si>
    <t>ude (38)</t>
  </si>
  <si>
    <t>ien (3?)</t>
  </si>
  <si>
    <t>Guy (39)</t>
  </si>
  <si>
    <t>cel (38)</t>
  </si>
  <si>
    <t>hristian</t>
  </si>
  <si>
    <t>r Roland</t>
  </si>
  <si>
    <t>rre (35)</t>
  </si>
  <si>
    <t>ien (32)</t>
  </si>
  <si>
    <t>rre (20)</t>
  </si>
  <si>
    <t>las (41)</t>
  </si>
  <si>
    <t>nat1</t>
  </si>
  <si>
    <t>np</t>
  </si>
  <si>
    <t>2m40</t>
  </si>
  <si>
    <t>Poids_7 7</t>
  </si>
  <si>
    <t>Disque_2 2</t>
  </si>
  <si>
    <t>javelot_8 8</t>
  </si>
  <si>
    <t>Marteau_7 7</t>
  </si>
  <si>
    <t>3'43"87</t>
  </si>
  <si>
    <t>11"89(+0)</t>
  </si>
  <si>
    <t>12"02 (+0)</t>
  </si>
  <si>
    <t>24"75 (+1)</t>
  </si>
  <si>
    <t>24"98 (+0)</t>
  </si>
  <si>
    <t>59"54</t>
  </si>
  <si>
    <t>60"18</t>
  </si>
  <si>
    <t>20"52 (+0)</t>
  </si>
  <si>
    <t>20"94(+0,3)</t>
  </si>
  <si>
    <t>60"23</t>
  </si>
  <si>
    <t>DQ</t>
  </si>
  <si>
    <t>2'10"86</t>
  </si>
  <si>
    <t>2'11"79</t>
  </si>
  <si>
    <t>4'34"41</t>
  </si>
  <si>
    <t>4'42"37</t>
  </si>
  <si>
    <t>15'39"31</t>
  </si>
  <si>
    <t>18'00"97</t>
  </si>
  <si>
    <t>9'52"81</t>
  </si>
  <si>
    <t>11'47"78</t>
  </si>
  <si>
    <t>26'04"29</t>
  </si>
  <si>
    <t>5m70(+1,0)</t>
  </si>
  <si>
    <t>5m52(+1,1)</t>
  </si>
  <si>
    <t>11m75</t>
  </si>
  <si>
    <t>10m19 (+1m8)</t>
  </si>
  <si>
    <t>4m00</t>
  </si>
  <si>
    <t>7m95</t>
  </si>
  <si>
    <t>6m97</t>
  </si>
  <si>
    <t>26m51</t>
  </si>
  <si>
    <t>22m67</t>
  </si>
  <si>
    <t>49m34</t>
  </si>
  <si>
    <t>36m51</t>
  </si>
  <si>
    <t>35m38</t>
  </si>
  <si>
    <t>14m28</t>
  </si>
  <si>
    <t>46"05</t>
  </si>
  <si>
    <t>nat3</t>
  </si>
  <si>
    <t>lens</t>
  </si>
  <si>
    <t>cam</t>
  </si>
  <si>
    <t>esm</t>
  </si>
  <si>
    <t>vem</t>
  </si>
  <si>
    <t>tiste (96)</t>
  </si>
  <si>
    <t>ichel (96)</t>
  </si>
  <si>
    <t>ement (88)</t>
  </si>
  <si>
    <t>phael (96)</t>
  </si>
  <si>
    <t>rrick (94)</t>
  </si>
  <si>
    <t>entin (92)</t>
  </si>
  <si>
    <t>ascal (62)</t>
  </si>
  <si>
    <t>entin (95)</t>
  </si>
  <si>
    <t>ierre (93)</t>
  </si>
  <si>
    <t>elien (92)</t>
  </si>
  <si>
    <t>meric (97)</t>
  </si>
  <si>
    <t xml:space="preserve"> Saad (96)</t>
  </si>
  <si>
    <t>déric (81)</t>
  </si>
  <si>
    <t>ulien (97)</t>
  </si>
  <si>
    <t>assan (88)</t>
  </si>
  <si>
    <t>LORIAN/CAM</t>
  </si>
  <si>
    <t>CK (94)/JM</t>
  </si>
  <si>
    <t/>
  </si>
  <si>
    <t>orian (97)</t>
  </si>
  <si>
    <t>istan (96)</t>
  </si>
  <si>
    <t>ement (92)</t>
  </si>
  <si>
    <t>stien (73)</t>
  </si>
  <si>
    <t>Lucas (96)</t>
  </si>
  <si>
    <t>Samir (82)</t>
  </si>
  <si>
    <t>déric (75)</t>
  </si>
  <si>
    <t>stien (83)</t>
  </si>
  <si>
    <t>Sasha (96)</t>
  </si>
  <si>
    <t>deric (81)</t>
  </si>
  <si>
    <t>Division=</t>
  </si>
  <si>
    <t>Masculin</t>
  </si>
  <si>
    <t>Féminin</t>
  </si>
  <si>
    <t>400h_76</t>
  </si>
  <si>
    <t>Poids_4</t>
  </si>
  <si>
    <t>Disque_1</t>
  </si>
  <si>
    <t>javelot_6</t>
  </si>
  <si>
    <t>Marteau_4</t>
  </si>
  <si>
    <t>cf</t>
  </si>
  <si>
    <t>13"94 (+1,4)</t>
  </si>
  <si>
    <t>14"24 (+1,1)</t>
  </si>
  <si>
    <t>28"11 (-1,9)</t>
  </si>
  <si>
    <t>28"61 (-1,5)</t>
  </si>
  <si>
    <t>62"86</t>
  </si>
  <si>
    <t>jf</t>
  </si>
  <si>
    <t>65"03</t>
  </si>
  <si>
    <t>100h-84</t>
  </si>
  <si>
    <t>18"37</t>
  </si>
  <si>
    <t>19"23</t>
  </si>
  <si>
    <t>400h-76</t>
  </si>
  <si>
    <t>sf</t>
  </si>
  <si>
    <t>73"14</t>
  </si>
  <si>
    <t>75"11</t>
  </si>
  <si>
    <t>2'56"98</t>
  </si>
  <si>
    <t>3'13"77</t>
  </si>
  <si>
    <t>5'28"92</t>
  </si>
  <si>
    <t>6'04"59</t>
  </si>
  <si>
    <t>11'35"19</t>
  </si>
  <si>
    <t>12'12"62</t>
  </si>
  <si>
    <t>Marche 3km</t>
  </si>
  <si>
    <t>20'40"93</t>
  </si>
  <si>
    <t>22'59"43</t>
  </si>
  <si>
    <t>4m39 (+1,1)</t>
  </si>
  <si>
    <t>3m52 (+1,3)</t>
  </si>
  <si>
    <t>9m93 (+1,2)</t>
  </si>
  <si>
    <t>8m67 (+1,9)</t>
  </si>
  <si>
    <t>1m55</t>
  </si>
  <si>
    <t>1m40</t>
  </si>
  <si>
    <t>2m00</t>
  </si>
  <si>
    <t>Poids 4</t>
  </si>
  <si>
    <t>7m30</t>
  </si>
  <si>
    <t>6m44</t>
  </si>
  <si>
    <t>Disque 1</t>
  </si>
  <si>
    <t>18m73</t>
  </si>
  <si>
    <t>15m01</t>
  </si>
  <si>
    <t>Javelot 6</t>
  </si>
  <si>
    <t>20m87</t>
  </si>
  <si>
    <t>17m35</t>
  </si>
  <si>
    <t>Marteau 4</t>
  </si>
  <si>
    <t>30m82</t>
  </si>
  <si>
    <t>25m62</t>
  </si>
  <si>
    <t>53"58</t>
  </si>
  <si>
    <t>4'27"75</t>
  </si>
  <si>
    <t>ucine (96)</t>
  </si>
  <si>
    <t>Saina (97)</t>
  </si>
  <si>
    <t>ndine (97)</t>
  </si>
  <si>
    <t>lomee (97)</t>
  </si>
  <si>
    <t>Anais (90)</t>
  </si>
  <si>
    <t>hanna (97)</t>
  </si>
  <si>
    <t>Sarah (97)</t>
  </si>
  <si>
    <t>ophie (95)</t>
  </si>
  <si>
    <t>laire (96)</t>
  </si>
  <si>
    <t>mence (97)</t>
  </si>
  <si>
    <t>mille (96)</t>
  </si>
  <si>
    <t>stine (86)</t>
  </si>
  <si>
    <t>phine (88)</t>
  </si>
  <si>
    <t>DINE/CAF97</t>
  </si>
  <si>
    <t>ILLE/JUF95</t>
  </si>
  <si>
    <t>Lucie (97)</t>
  </si>
  <si>
    <t>stine (97)</t>
  </si>
  <si>
    <t>relie (94)</t>
  </si>
  <si>
    <t>mille (95)</t>
  </si>
  <si>
    <t>yriam (97)</t>
  </si>
  <si>
    <t>haine (89)</t>
  </si>
  <si>
    <t>arion (84)</t>
  </si>
  <si>
    <t>Marie (97)</t>
  </si>
  <si>
    <t>eline (88)</t>
  </si>
  <si>
    <t>tour2</t>
  </si>
  <si>
    <t>?</t>
  </si>
  <si>
    <t>Lieu :</t>
  </si>
  <si>
    <t>Masque Féminin</t>
  </si>
  <si>
    <t>Masque  Masculin</t>
  </si>
  <si>
    <t>Total Mixte des Points Masculins +Féminins du  "?" Tour Interclubs Saison "?"</t>
  </si>
  <si>
    <t>nc</t>
  </si>
  <si>
    <t>100h_84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</si>
</sst>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d\ dd/mm/yy"/>
    <numFmt numFmtId="165" formatCode="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"/>
      <color indexed="18"/>
      <name val="Arial"/>
      <family val="2"/>
    </font>
    <font>
      <b/>
      <sz val="7"/>
      <color indexed="12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20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sz val="7"/>
      <color indexed="12"/>
      <name val="Arial"/>
      <family val="2"/>
    </font>
    <font>
      <b/>
      <i/>
      <sz val="7"/>
      <name val="Arial"/>
      <family val="2"/>
    </font>
    <font>
      <b/>
      <sz val="7"/>
      <color rgb="FFFF00FF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69">
    <xf numFmtId="0" fontId="0" fillId="0" borderId="0" xfId="0"/>
    <xf numFmtId="164" fontId="5" fillId="0" borderId="14" xfId="0" applyNumberFormat="1" applyFont="1" applyBorder="1"/>
    <xf numFmtId="0" fontId="6" fillId="0" borderId="6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164" fontId="5" fillId="0" borderId="18" xfId="0" applyNumberFormat="1" applyFont="1" applyBorder="1"/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164" fontId="5" fillId="0" borderId="22" xfId="0" applyNumberFormat="1" applyFont="1" applyBorder="1"/>
    <xf numFmtId="0" fontId="6" fillId="0" borderId="10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164" fontId="5" fillId="0" borderId="26" xfId="0" applyNumberFormat="1" applyFont="1" applyBorder="1"/>
    <xf numFmtId="14" fontId="5" fillId="0" borderId="27" xfId="0" applyNumberFormat="1" applyFont="1" applyBorder="1"/>
    <xf numFmtId="0" fontId="6" fillId="0" borderId="30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0" xfId="0" applyFont="1"/>
    <xf numFmtId="0" fontId="7" fillId="2" borderId="0" xfId="0" applyFont="1" applyFill="1" applyAlignment="1">
      <alignment horizontal="center"/>
    </xf>
    <xf numFmtId="0" fontId="7" fillId="0" borderId="0" xfId="0" applyFont="1"/>
    <xf numFmtId="0" fontId="8" fillId="0" borderId="0" xfId="0" applyFont="1"/>
    <xf numFmtId="0" fontId="0" fillId="0" borderId="34" xfId="0" applyBorder="1"/>
    <xf numFmtId="0" fontId="7" fillId="0" borderId="36" xfId="0" applyFont="1" applyBorder="1"/>
    <xf numFmtId="0" fontId="7" fillId="0" borderId="0" xfId="0" applyFont="1" applyBorder="1"/>
    <xf numFmtId="0" fontId="0" fillId="0" borderId="28" xfId="0" applyBorder="1"/>
    <xf numFmtId="0" fontId="7" fillId="4" borderId="33" xfId="0" applyFont="1" applyFill="1" applyBorder="1"/>
    <xf numFmtId="0" fontId="8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8" fillId="3" borderId="33" xfId="0" applyFont="1" applyFill="1" applyBorder="1" applyAlignment="1">
      <alignment horizontal="center"/>
    </xf>
    <xf numFmtId="0" fontId="7" fillId="0" borderId="37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20" xfId="0" applyFont="1" applyBorder="1" applyAlignment="1">
      <alignment horizontal="center"/>
    </xf>
    <xf numFmtId="0" fontId="9" fillId="0" borderId="20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44" xfId="0" applyFont="1" applyBorder="1"/>
    <xf numFmtId="0" fontId="6" fillId="0" borderId="45" xfId="0" applyFont="1" applyBorder="1" applyAlignment="1">
      <alignment horizontal="center"/>
    </xf>
    <xf numFmtId="0" fontId="6" fillId="0" borderId="48" xfId="0" applyFont="1" applyBorder="1"/>
    <xf numFmtId="14" fontId="5" fillId="0" borderId="17" xfId="0" applyNumberFormat="1" applyFont="1" applyBorder="1"/>
    <xf numFmtId="2" fontId="11" fillId="0" borderId="2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0" fontId="11" fillId="0" borderId="2" xfId="0" applyFont="1" applyBorder="1" applyAlignment="1">
      <alignment horizontal="left"/>
    </xf>
    <xf numFmtId="0" fontId="11" fillId="0" borderId="2" xfId="0" applyFont="1" applyBorder="1" applyAlignment="1"/>
    <xf numFmtId="0" fontId="11" fillId="0" borderId="4" xfId="0" applyFont="1" applyBorder="1" applyAlignment="1"/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2" borderId="41" xfId="0" applyFont="1" applyFill="1" applyBorder="1"/>
    <xf numFmtId="0" fontId="4" fillId="0" borderId="41" xfId="0" applyFont="1" applyBorder="1"/>
    <xf numFmtId="0" fontId="3" fillId="0" borderId="52" xfId="0" applyFont="1" applyBorder="1" applyAlignment="1">
      <alignment horizontal="center"/>
    </xf>
    <xf numFmtId="0" fontId="3" fillId="0" borderId="23" xfId="0" applyFont="1" applyBorder="1" applyAlignment="1"/>
    <xf numFmtId="0" fontId="3" fillId="0" borderId="24" xfId="0" applyFont="1" applyBorder="1" applyAlignment="1">
      <alignment horizontal="center"/>
    </xf>
    <xf numFmtId="0" fontId="3" fillId="0" borderId="24" xfId="0" applyFont="1" applyBorder="1" applyAlignment="1">
      <alignment horizontal="left"/>
    </xf>
    <xf numFmtId="2" fontId="3" fillId="0" borderId="24" xfId="0" applyNumberFormat="1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50" xfId="0" applyFont="1" applyBorder="1" applyAlignment="1">
      <alignment horizontal="center" wrapText="1"/>
    </xf>
    <xf numFmtId="0" fontId="3" fillId="0" borderId="49" xfId="0" applyFont="1" applyBorder="1" applyAlignment="1">
      <alignment horizontal="center"/>
    </xf>
    <xf numFmtId="0" fontId="3" fillId="0" borderId="23" xfId="0" applyFont="1" applyBorder="1" applyAlignment="1">
      <alignment horizontal="left"/>
    </xf>
    <xf numFmtId="0" fontId="3" fillId="0" borderId="24" xfId="0" applyNumberFormat="1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4" fillId="2" borderId="42" xfId="0" applyFont="1" applyFill="1" applyBorder="1" applyAlignment="1">
      <alignment wrapText="1"/>
    </xf>
    <xf numFmtId="0" fontId="4" fillId="0" borderId="42" xfId="0" applyFont="1" applyBorder="1"/>
    <xf numFmtId="1" fontId="6" fillId="0" borderId="53" xfId="0" applyNumberFormat="1" applyFont="1" applyBorder="1" applyAlignment="1">
      <alignment horizontal="center" vertical="center"/>
    </xf>
    <xf numFmtId="1" fontId="6" fillId="0" borderId="35" xfId="0" applyNumberFormat="1" applyFont="1" applyBorder="1" applyAlignment="1">
      <alignment horizontal="center" vertical="center"/>
    </xf>
    <xf numFmtId="1" fontId="6" fillId="2" borderId="41" xfId="0" applyNumberFormat="1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/>
    </xf>
    <xf numFmtId="14" fontId="5" fillId="0" borderId="21" xfId="0" applyNumberFormat="1" applyFont="1" applyBorder="1"/>
    <xf numFmtId="1" fontId="6" fillId="0" borderId="40" xfId="0" applyNumberFormat="1" applyFont="1" applyBorder="1" applyAlignment="1">
      <alignment horizontal="center" vertical="center"/>
    </xf>
    <xf numFmtId="1" fontId="6" fillId="0" borderId="8" xfId="0" applyNumberFormat="1" applyFont="1" applyBorder="1" applyAlignment="1">
      <alignment horizontal="center" vertical="center"/>
    </xf>
    <xf numFmtId="1" fontId="6" fillId="2" borderId="46" xfId="0" applyNumberFormat="1" applyFont="1" applyFill="1" applyBorder="1" applyAlignment="1">
      <alignment horizontal="center" vertical="center" wrapText="1"/>
    </xf>
    <xf numFmtId="0" fontId="6" fillId="0" borderId="54" xfId="0" applyFont="1" applyBorder="1"/>
    <xf numFmtId="0" fontId="6" fillId="0" borderId="46" xfId="0" applyFont="1" applyBorder="1" applyAlignment="1">
      <alignment horizontal="center" vertical="center"/>
    </xf>
    <xf numFmtId="1" fontId="6" fillId="0" borderId="25" xfId="0" applyNumberFormat="1" applyFont="1" applyBorder="1" applyAlignment="1">
      <alignment horizontal="center" vertical="center"/>
    </xf>
    <xf numFmtId="1" fontId="6" fillId="0" borderId="47" xfId="0" applyNumberFormat="1" applyFont="1" applyBorder="1" applyAlignment="1">
      <alignment horizontal="center" vertical="center"/>
    </xf>
    <xf numFmtId="1" fontId="6" fillId="0" borderId="51" xfId="0" applyNumberFormat="1" applyFont="1" applyBorder="1" applyAlignment="1">
      <alignment horizontal="center" vertical="center"/>
    </xf>
    <xf numFmtId="1" fontId="6" fillId="0" borderId="37" xfId="0" applyNumberFormat="1" applyFont="1" applyBorder="1" applyAlignment="1">
      <alignment horizontal="center" vertical="center"/>
    </xf>
    <xf numFmtId="1" fontId="6" fillId="0" borderId="32" xfId="0" applyNumberFormat="1" applyFont="1" applyBorder="1" applyAlignment="1">
      <alignment horizontal="center" vertical="center"/>
    </xf>
    <xf numFmtId="1" fontId="6" fillId="0" borderId="39" xfId="0" applyNumberFormat="1" applyFont="1" applyBorder="1" applyAlignment="1">
      <alignment horizontal="center" vertical="center"/>
    </xf>
    <xf numFmtId="1" fontId="6" fillId="2" borderId="42" xfId="0" applyNumberFormat="1" applyFont="1" applyFill="1" applyBorder="1" applyAlignment="1">
      <alignment horizontal="center" vertical="center" wrapText="1"/>
    </xf>
    <xf numFmtId="0" fontId="6" fillId="0" borderId="42" xfId="0" applyFont="1" applyBorder="1" applyAlignment="1">
      <alignment horizontal="center" vertical="center"/>
    </xf>
    <xf numFmtId="1" fontId="6" fillId="0" borderId="34" xfId="0" applyNumberFormat="1" applyFont="1" applyBorder="1" applyAlignment="1">
      <alignment horizontal="center" vertical="center"/>
    </xf>
    <xf numFmtId="1" fontId="6" fillId="0" borderId="7" xfId="0" applyNumberFormat="1" applyFont="1" applyBorder="1" applyAlignment="1">
      <alignment horizontal="center" vertical="center"/>
    </xf>
    <xf numFmtId="14" fontId="5" fillId="0" borderId="24" xfId="0" applyNumberFormat="1" applyFont="1" applyBorder="1"/>
    <xf numFmtId="1" fontId="6" fillId="0" borderId="5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1" fontId="6" fillId="0" borderId="28" xfId="0" applyNumberFormat="1" applyFont="1" applyBorder="1" applyAlignment="1">
      <alignment horizontal="center" vertical="center"/>
    </xf>
    <xf numFmtId="1" fontId="6" fillId="0" borderId="25" xfId="1" applyNumberFormat="1" applyFont="1" applyBorder="1" applyAlignment="1">
      <alignment horizontal="center" vertical="center"/>
    </xf>
    <xf numFmtId="1" fontId="6" fillId="0" borderId="47" xfId="1" applyNumberFormat="1" applyFont="1" applyBorder="1" applyAlignment="1">
      <alignment horizontal="center" vertical="center"/>
    </xf>
    <xf numFmtId="14" fontId="5" fillId="0" borderId="13" xfId="0" applyNumberFormat="1" applyFont="1" applyBorder="1"/>
    <xf numFmtId="1" fontId="6" fillId="0" borderId="32" xfId="1" applyNumberFormat="1" applyFont="1" applyBorder="1" applyAlignment="1">
      <alignment horizontal="center" vertical="center"/>
    </xf>
    <xf numFmtId="1" fontId="6" fillId="0" borderId="39" xfId="1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1" fontId="5" fillId="5" borderId="41" xfId="0" applyNumberFormat="1" applyFont="1" applyFill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5" borderId="46" xfId="0" applyFont="1" applyFill="1" applyBorder="1" applyAlignment="1">
      <alignment horizontal="center"/>
    </xf>
    <xf numFmtId="1" fontId="5" fillId="5" borderId="33" xfId="0" applyNumberFormat="1" applyFont="1" applyFill="1" applyBorder="1" applyAlignment="1">
      <alignment horizontal="center"/>
    </xf>
    <xf numFmtId="0" fontId="6" fillId="2" borderId="0" xfId="0" applyFont="1" applyFill="1" applyAlignment="1">
      <alignment vertical="center" wrapText="1"/>
    </xf>
    <xf numFmtId="1" fontId="12" fillId="5" borderId="33" xfId="0" applyNumberFormat="1" applyFont="1" applyFill="1" applyBorder="1"/>
    <xf numFmtId="0" fontId="6" fillId="0" borderId="0" xfId="0" applyFont="1" applyAlignment="1">
      <alignment vertical="center"/>
    </xf>
    <xf numFmtId="164" fontId="5" fillId="0" borderId="5" xfId="0" applyNumberFormat="1" applyFont="1" applyBorder="1"/>
    <xf numFmtId="14" fontId="5" fillId="0" borderId="44" xfId="0" applyNumberFormat="1" applyFont="1" applyBorder="1"/>
    <xf numFmtId="0" fontId="6" fillId="0" borderId="17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1" fontId="6" fillId="0" borderId="41" xfId="0" applyNumberFormat="1" applyFont="1" applyBorder="1" applyAlignment="1">
      <alignment horizontal="center" vertical="center"/>
    </xf>
    <xf numFmtId="1" fontId="6" fillId="0" borderId="44" xfId="0" applyNumberFormat="1" applyFont="1" applyBorder="1"/>
    <xf numFmtId="164" fontId="5" fillId="0" borderId="38" xfId="0" applyNumberFormat="1" applyFont="1" applyBorder="1"/>
    <xf numFmtId="14" fontId="5" fillId="0" borderId="42" xfId="0" applyNumberFormat="1" applyFont="1" applyBorder="1"/>
    <xf numFmtId="0" fontId="6" fillId="0" borderId="1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165" fontId="6" fillId="0" borderId="42" xfId="0" applyNumberFormat="1" applyFont="1" applyBorder="1"/>
    <xf numFmtId="0" fontId="6" fillId="0" borderId="38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5" fillId="5" borderId="51" xfId="0" applyFont="1" applyFill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2" borderId="4" xfId="0" applyFont="1" applyFill="1" applyBorder="1"/>
    <xf numFmtId="164" fontId="5" fillId="0" borderId="33" xfId="0" applyNumberFormat="1" applyFont="1" applyBorder="1"/>
    <xf numFmtId="14" fontId="5" fillId="0" borderId="1" xfId="0" applyNumberFormat="1" applyFont="1" applyBorder="1" applyAlignment="1"/>
    <xf numFmtId="14" fontId="5" fillId="0" borderId="2" xfId="0" applyNumberFormat="1" applyFont="1" applyBorder="1" applyAlignment="1"/>
    <xf numFmtId="14" fontId="5" fillId="0" borderId="4" xfId="0" applyNumberFormat="1" applyFont="1" applyBorder="1" applyAlignment="1"/>
    <xf numFmtId="1" fontId="6" fillId="0" borderId="51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164" fontId="4" fillId="2" borderId="1" xfId="0" applyNumberFormat="1" applyFont="1" applyFill="1" applyBorder="1"/>
    <xf numFmtId="0" fontId="11" fillId="2" borderId="2" xfId="0" applyFont="1" applyFill="1" applyBorder="1" applyAlignment="1">
      <alignment horizontal="center"/>
    </xf>
    <xf numFmtId="164" fontId="4" fillId="2" borderId="5" xfId="0" applyNumberFormat="1" applyFont="1" applyFill="1" applyBorder="1"/>
    <xf numFmtId="14" fontId="4" fillId="2" borderId="6" xfId="0" applyNumberFormat="1" applyFont="1" applyFill="1" applyBorder="1"/>
    <xf numFmtId="164" fontId="4" fillId="2" borderId="9" xfId="0" applyNumberFormat="1" applyFont="1" applyFill="1" applyBorder="1"/>
    <xf numFmtId="14" fontId="4" fillId="2" borderId="10" xfId="0" applyNumberFormat="1" applyFont="1" applyFill="1" applyBorder="1"/>
    <xf numFmtId="0" fontId="0" fillId="7" borderId="0" xfId="0" applyFill="1"/>
    <xf numFmtId="0" fontId="6" fillId="7" borderId="20" xfId="0" applyFont="1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34" xfId="0" applyFont="1" applyFill="1" applyBorder="1" applyAlignment="1">
      <alignment horizontal="center"/>
    </xf>
    <xf numFmtId="0" fontId="6" fillId="7" borderId="36" xfId="0" applyFont="1" applyFill="1" applyBorder="1" applyAlignment="1">
      <alignment horizontal="center"/>
    </xf>
    <xf numFmtId="0" fontId="6" fillId="7" borderId="0" xfId="0" applyFont="1" applyFill="1" applyBorder="1" applyAlignment="1">
      <alignment horizontal="center"/>
    </xf>
    <xf numFmtId="0" fontId="6" fillId="7" borderId="0" xfId="0" applyFont="1" applyFill="1" applyAlignment="1">
      <alignment vertical="center"/>
    </xf>
    <xf numFmtId="0" fontId="6" fillId="7" borderId="44" xfId="0" applyFont="1" applyFill="1" applyBorder="1" applyAlignment="1">
      <alignment horizontal="center"/>
    </xf>
    <xf numFmtId="0" fontId="6" fillId="7" borderId="38" xfId="0" applyFont="1" applyFill="1" applyBorder="1" applyAlignment="1">
      <alignment horizontal="center"/>
    </xf>
    <xf numFmtId="0" fontId="6" fillId="7" borderId="28" xfId="0" applyFont="1" applyFill="1" applyBorder="1" applyAlignment="1">
      <alignment horizontal="center"/>
    </xf>
    <xf numFmtId="0" fontId="6" fillId="7" borderId="55" xfId="0" applyFont="1" applyFill="1" applyBorder="1" applyAlignment="1">
      <alignment horizontal="center"/>
    </xf>
    <xf numFmtId="0" fontId="6" fillId="7" borderId="42" xfId="0" applyFont="1" applyFill="1" applyBorder="1" applyAlignment="1">
      <alignment horizontal="center"/>
    </xf>
    <xf numFmtId="0" fontId="5" fillId="7" borderId="33" xfId="0" applyFont="1" applyFill="1" applyBorder="1" applyAlignment="1">
      <alignment horizontal="center"/>
    </xf>
    <xf numFmtId="0" fontId="6" fillId="7" borderId="0" xfId="0" applyFont="1" applyFill="1"/>
    <xf numFmtId="164" fontId="5" fillId="2" borderId="14" xfId="0" applyNumberFormat="1" applyFont="1" applyFill="1" applyBorder="1"/>
    <xf numFmtId="14" fontId="5" fillId="2" borderId="17" xfId="0" applyNumberFormat="1" applyFont="1" applyFill="1" applyBorder="1"/>
    <xf numFmtId="164" fontId="5" fillId="2" borderId="18" xfId="0" applyNumberFormat="1" applyFont="1" applyFill="1" applyBorder="1"/>
    <xf numFmtId="14" fontId="5" fillId="2" borderId="21" xfId="0" applyNumberFormat="1" applyFont="1" applyFill="1" applyBorder="1"/>
    <xf numFmtId="164" fontId="5" fillId="2" borderId="22" xfId="0" applyNumberFormat="1" applyFont="1" applyFill="1" applyBorder="1"/>
    <xf numFmtId="14" fontId="5" fillId="2" borderId="24" xfId="0" applyNumberFormat="1" applyFont="1" applyFill="1" applyBorder="1"/>
    <xf numFmtId="14" fontId="5" fillId="2" borderId="13" xfId="0" applyNumberFormat="1" applyFont="1" applyFill="1" applyBorder="1"/>
    <xf numFmtId="164" fontId="5" fillId="2" borderId="26" xfId="0" applyNumberFormat="1" applyFont="1" applyFill="1" applyBorder="1"/>
    <xf numFmtId="14" fontId="5" fillId="2" borderId="27" xfId="0" applyNumberFormat="1" applyFont="1" applyFill="1" applyBorder="1"/>
    <xf numFmtId="0" fontId="3" fillId="2" borderId="52" xfId="0" applyFont="1" applyFill="1" applyBorder="1" applyAlignment="1">
      <alignment horizontal="center"/>
    </xf>
    <xf numFmtId="0" fontId="3" fillId="2" borderId="23" xfId="0" applyFont="1" applyFill="1" applyBorder="1" applyAlignment="1"/>
    <xf numFmtId="0" fontId="3" fillId="2" borderId="24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left"/>
    </xf>
    <xf numFmtId="2" fontId="3" fillId="2" borderId="24" xfId="0" applyNumberFormat="1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50" xfId="0" applyFont="1" applyFill="1" applyBorder="1" applyAlignment="1">
      <alignment horizontal="center" wrapText="1"/>
    </xf>
    <xf numFmtId="0" fontId="3" fillId="2" borderId="49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left"/>
    </xf>
    <xf numFmtId="0" fontId="3" fillId="2" borderId="24" xfId="0" applyNumberFormat="1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4" fillId="2" borderId="42" xfId="0" applyFont="1" applyFill="1" applyBorder="1"/>
    <xf numFmtId="0" fontId="4" fillId="2" borderId="29" xfId="0" applyFont="1" applyFill="1" applyBorder="1" applyAlignment="1">
      <alignment horizontal="center"/>
    </xf>
    <xf numFmtId="0" fontId="4" fillId="2" borderId="30" xfId="0" applyFont="1" applyFill="1" applyBorder="1" applyAlignment="1">
      <alignment horizontal="center"/>
    </xf>
    <xf numFmtId="0" fontId="4" fillId="2" borderId="31" xfId="0" applyFont="1" applyFill="1" applyBorder="1" applyAlignment="1">
      <alignment horizontal="center"/>
    </xf>
    <xf numFmtId="164" fontId="5" fillId="2" borderId="5" xfId="0" applyNumberFormat="1" applyFont="1" applyFill="1" applyBorder="1"/>
    <xf numFmtId="14" fontId="5" fillId="2" borderId="44" xfId="0" applyNumberFormat="1" applyFont="1" applyFill="1" applyBorder="1"/>
    <xf numFmtId="164" fontId="5" fillId="2" borderId="38" xfId="0" applyNumberFormat="1" applyFont="1" applyFill="1" applyBorder="1"/>
    <xf numFmtId="14" fontId="5" fillId="2" borderId="42" xfId="0" applyNumberFormat="1" applyFont="1" applyFill="1" applyBorder="1"/>
    <xf numFmtId="1" fontId="6" fillId="2" borderId="35" xfId="0" applyNumberFormat="1" applyFont="1" applyFill="1" applyBorder="1" applyAlignment="1">
      <alignment horizontal="center" vertical="center"/>
    </xf>
    <xf numFmtId="0" fontId="6" fillId="2" borderId="44" xfId="0" applyFont="1" applyFill="1" applyBorder="1"/>
    <xf numFmtId="0" fontId="6" fillId="2" borderId="41" xfId="0" applyFont="1" applyFill="1" applyBorder="1" applyAlignment="1">
      <alignment horizontal="center" vertical="center"/>
    </xf>
    <xf numFmtId="1" fontId="6" fillId="2" borderId="8" xfId="0" applyNumberFormat="1" applyFont="1" applyFill="1" applyBorder="1" applyAlignment="1">
      <alignment horizontal="center" vertical="center"/>
    </xf>
    <xf numFmtId="0" fontId="6" fillId="2" borderId="54" xfId="0" applyFont="1" applyFill="1" applyBorder="1"/>
    <xf numFmtId="0" fontId="6" fillId="2" borderId="46" xfId="0" applyFont="1" applyFill="1" applyBorder="1" applyAlignment="1">
      <alignment horizontal="center" vertical="center"/>
    </xf>
    <xf numFmtId="1" fontId="6" fillId="2" borderId="47" xfId="0" applyNumberFormat="1" applyFont="1" applyFill="1" applyBorder="1" applyAlignment="1">
      <alignment horizontal="center" vertical="center"/>
    </xf>
    <xf numFmtId="1" fontId="6" fillId="2" borderId="37" xfId="0" applyNumberFormat="1" applyFont="1" applyFill="1" applyBorder="1" applyAlignment="1">
      <alignment horizontal="center" vertical="center"/>
    </xf>
    <xf numFmtId="1" fontId="6" fillId="2" borderId="39" xfId="0" applyNumberFormat="1" applyFont="1" applyFill="1" applyBorder="1" applyAlignment="1">
      <alignment horizontal="center" vertical="center"/>
    </xf>
    <xf numFmtId="0" fontId="6" fillId="2" borderId="48" xfId="0" applyFont="1" applyFill="1" applyBorder="1"/>
    <xf numFmtId="0" fontId="6" fillId="2" borderId="42" xfId="0" applyFont="1" applyFill="1" applyBorder="1" applyAlignment="1">
      <alignment horizontal="center" vertical="center"/>
    </xf>
    <xf numFmtId="1" fontId="6" fillId="2" borderId="34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/>
    </xf>
    <xf numFmtId="1" fontId="6" fillId="2" borderId="0" xfId="0" applyNumberFormat="1" applyFont="1" applyFill="1" applyBorder="1" applyAlignment="1">
      <alignment horizontal="center" vertical="center"/>
    </xf>
    <xf numFmtId="1" fontId="6" fillId="2" borderId="50" xfId="0" applyNumberFormat="1" applyFont="1" applyFill="1" applyBorder="1" applyAlignment="1">
      <alignment horizontal="center" vertical="center"/>
    </xf>
    <xf numFmtId="1" fontId="6" fillId="2" borderId="0" xfId="0" applyNumberFormat="1" applyFont="1" applyFill="1" applyBorder="1" applyAlignment="1">
      <alignment horizontal="center" vertical="center"/>
    </xf>
    <xf numFmtId="1" fontId="6" fillId="2" borderId="28" xfId="0" applyNumberFormat="1" applyFont="1" applyFill="1" applyBorder="1" applyAlignment="1">
      <alignment horizontal="center" vertical="center"/>
    </xf>
    <xf numFmtId="1" fontId="6" fillId="2" borderId="47" xfId="1" applyNumberFormat="1" applyFont="1" applyFill="1" applyBorder="1" applyAlignment="1">
      <alignment horizontal="center" vertical="center"/>
    </xf>
    <xf numFmtId="1" fontId="6" fillId="2" borderId="39" xfId="1" applyNumberFormat="1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center"/>
    </xf>
    <xf numFmtId="1" fontId="5" fillId="2" borderId="33" xfId="0" applyNumberFormat="1" applyFont="1" applyFill="1" applyBorder="1" applyAlignment="1">
      <alignment horizontal="center"/>
    </xf>
    <xf numFmtId="1" fontId="12" fillId="2" borderId="33" xfId="0" applyNumberFormat="1" applyFont="1" applyFill="1" applyBorder="1"/>
    <xf numFmtId="1" fontId="6" fillId="2" borderId="41" xfId="0" applyNumberFormat="1" applyFont="1" applyFill="1" applyBorder="1" applyAlignment="1">
      <alignment horizontal="center" vertical="center"/>
    </xf>
    <xf numFmtId="1" fontId="6" fillId="2" borderId="44" xfId="0" applyNumberFormat="1" applyFont="1" applyFill="1" applyBorder="1"/>
    <xf numFmtId="0" fontId="6" fillId="2" borderId="39" xfId="0" applyFont="1" applyFill="1" applyBorder="1" applyAlignment="1">
      <alignment horizontal="center" vertical="center"/>
    </xf>
    <xf numFmtId="165" fontId="6" fillId="2" borderId="42" xfId="0" applyNumberFormat="1" applyFont="1" applyFill="1" applyBorder="1"/>
    <xf numFmtId="0" fontId="5" fillId="2" borderId="51" xfId="0" applyFont="1" applyFill="1" applyBorder="1" applyAlignment="1">
      <alignment horizontal="center"/>
    </xf>
    <xf numFmtId="1" fontId="6" fillId="2" borderId="53" xfId="0" applyNumberFormat="1" applyFont="1" applyFill="1" applyBorder="1" applyAlignment="1">
      <alignment horizontal="center" vertical="center"/>
    </xf>
    <xf numFmtId="1" fontId="6" fillId="2" borderId="40" xfId="0" applyNumberFormat="1" applyFont="1" applyFill="1" applyBorder="1" applyAlignment="1">
      <alignment horizontal="center" vertical="center"/>
    </xf>
    <xf numFmtId="1" fontId="6" fillId="2" borderId="25" xfId="0" applyNumberFormat="1" applyFont="1" applyFill="1" applyBorder="1" applyAlignment="1">
      <alignment horizontal="center" vertical="center"/>
    </xf>
    <xf numFmtId="1" fontId="6" fillId="2" borderId="51" xfId="0" applyNumberFormat="1" applyFont="1" applyFill="1" applyBorder="1" applyAlignment="1">
      <alignment horizontal="center" vertical="center"/>
    </xf>
    <xf numFmtId="1" fontId="6" fillId="2" borderId="32" xfId="0" applyNumberFormat="1" applyFont="1" applyFill="1" applyBorder="1" applyAlignment="1">
      <alignment horizontal="center" vertical="center"/>
    </xf>
    <xf numFmtId="1" fontId="6" fillId="2" borderId="51" xfId="0" applyNumberFormat="1" applyFont="1" applyFill="1" applyBorder="1" applyAlignment="1">
      <alignment horizontal="center" vertical="center"/>
    </xf>
    <xf numFmtId="1" fontId="6" fillId="2" borderId="25" xfId="1" applyNumberFormat="1" applyFont="1" applyFill="1" applyBorder="1" applyAlignment="1">
      <alignment horizontal="center" vertical="center"/>
    </xf>
    <xf numFmtId="1" fontId="6" fillId="2" borderId="32" xfId="1" applyNumberFormat="1" applyFont="1" applyFill="1" applyBorder="1" applyAlignment="1">
      <alignment horizontal="center" vertical="center"/>
    </xf>
    <xf numFmtId="1" fontId="5" fillId="2" borderId="41" xfId="0" applyNumberFormat="1" applyFont="1" applyFill="1" applyBorder="1" applyAlignment="1">
      <alignment horizontal="center"/>
    </xf>
    <xf numFmtId="164" fontId="5" fillId="2" borderId="1" xfId="0" applyNumberFormat="1" applyFont="1" applyFill="1" applyBorder="1"/>
    <xf numFmtId="14" fontId="5" fillId="2" borderId="53" xfId="0" applyNumberFormat="1" applyFont="1" applyFill="1" applyBorder="1"/>
    <xf numFmtId="14" fontId="5" fillId="2" borderId="20" xfId="0" applyNumberFormat="1" applyFont="1" applyFill="1" applyBorder="1" applyAlignment="1"/>
    <xf numFmtId="0" fontId="10" fillId="8" borderId="2" xfId="0" applyFont="1" applyFill="1" applyBorder="1" applyAlignment="1">
      <alignment horizontal="center"/>
    </xf>
    <xf numFmtId="164" fontId="4" fillId="8" borderId="5" xfId="0" applyNumberFormat="1" applyFont="1" applyFill="1" applyBorder="1"/>
    <xf numFmtId="14" fontId="4" fillId="8" borderId="6" xfId="0" applyNumberFormat="1" applyFont="1" applyFill="1" applyBorder="1"/>
    <xf numFmtId="164" fontId="4" fillId="8" borderId="9" xfId="0" applyNumberFormat="1" applyFont="1" applyFill="1" applyBorder="1"/>
    <xf numFmtId="14" fontId="4" fillId="8" borderId="10" xfId="0" applyNumberFormat="1" applyFont="1" applyFill="1" applyBorder="1"/>
    <xf numFmtId="0" fontId="6" fillId="8" borderId="43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8" borderId="45" xfId="0" applyFont="1" applyFill="1" applyBorder="1" applyAlignment="1">
      <alignment horizontal="center"/>
    </xf>
    <xf numFmtId="0" fontId="6" fillId="8" borderId="20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2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1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0" fontId="6" fillId="8" borderId="30" xfId="0" applyFont="1" applyFill="1" applyBorder="1" applyAlignment="1">
      <alignment horizontal="center"/>
    </xf>
    <xf numFmtId="0" fontId="6" fillId="8" borderId="15" xfId="0" applyFont="1" applyFill="1" applyBorder="1" applyAlignment="1">
      <alignment horizontal="center"/>
    </xf>
    <xf numFmtId="0" fontId="6" fillId="8" borderId="13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  <xf numFmtId="0" fontId="6" fillId="8" borderId="11" xfId="0" applyFont="1" applyFill="1" applyBorder="1" applyAlignment="1">
      <alignment horizontal="center"/>
    </xf>
    <xf numFmtId="0" fontId="6" fillId="8" borderId="13" xfId="0" applyFont="1" applyFill="1" applyBorder="1" applyAlignment="1">
      <alignment horizontal="center"/>
    </xf>
    <xf numFmtId="14" fontId="5" fillId="8" borderId="2" xfId="0" applyNumberFormat="1" applyFont="1" applyFill="1" applyBorder="1" applyAlignment="1"/>
    <xf numFmtId="14" fontId="5" fillId="8" borderId="4" xfId="0" applyNumberFormat="1" applyFont="1" applyFill="1" applyBorder="1" applyAlignment="1"/>
    <xf numFmtId="14" fontId="4" fillId="0" borderId="2" xfId="0" applyNumberFormat="1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164" fontId="13" fillId="8" borderId="5" xfId="0" applyNumberFormat="1" applyFont="1" applyFill="1" applyBorder="1"/>
    <xf numFmtId="14" fontId="13" fillId="8" borderId="6" xfId="0" applyNumberFormat="1" applyFont="1" applyFill="1" applyBorder="1"/>
    <xf numFmtId="164" fontId="13" fillId="8" borderId="9" xfId="0" applyNumberFormat="1" applyFont="1" applyFill="1" applyBorder="1"/>
    <xf numFmtId="14" fontId="13" fillId="8" borderId="10" xfId="0" applyNumberFormat="1" applyFont="1" applyFill="1" applyBorder="1"/>
    <xf numFmtId="0" fontId="13" fillId="2" borderId="29" xfId="0" applyFont="1" applyFill="1" applyBorder="1" applyAlignment="1">
      <alignment horizontal="center"/>
    </xf>
    <xf numFmtId="0" fontId="13" fillId="2" borderId="30" xfId="0" applyFont="1" applyFill="1" applyBorder="1" applyAlignment="1">
      <alignment horizontal="center"/>
    </xf>
    <xf numFmtId="0" fontId="13" fillId="2" borderId="31" xfId="0" applyFont="1" applyFill="1" applyBorder="1" applyAlignment="1">
      <alignment horizontal="center"/>
    </xf>
    <xf numFmtId="0" fontId="9" fillId="2" borderId="20" xfId="0" applyFont="1" applyFill="1" applyBorder="1" applyAlignment="1">
      <alignment horizontal="center"/>
    </xf>
    <xf numFmtId="14" fontId="14" fillId="0" borderId="20" xfId="0" applyNumberFormat="1" applyFont="1" applyBorder="1" applyAlignment="1">
      <alignment horizontal="center"/>
    </xf>
    <xf numFmtId="164" fontId="14" fillId="0" borderId="20" xfId="0" applyNumberFormat="1" applyFont="1" applyBorder="1" applyAlignment="1">
      <alignment horizontal="center"/>
    </xf>
    <xf numFmtId="0" fontId="14" fillId="0" borderId="20" xfId="0" applyFont="1" applyBorder="1" applyAlignment="1">
      <alignment horizontal="center"/>
    </xf>
    <xf numFmtId="14" fontId="4" fillId="8" borderId="2" xfId="0" applyNumberFormat="1" applyFont="1" applyFill="1" applyBorder="1" applyAlignment="1">
      <alignment horizontal="center"/>
    </xf>
    <xf numFmtId="0" fontId="4" fillId="2" borderId="46" xfId="0" applyFont="1" applyFill="1" applyBorder="1"/>
    <xf numFmtId="0" fontId="0" fillId="7" borderId="20" xfId="0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0" fillId="2" borderId="0" xfId="0" applyFill="1"/>
    <xf numFmtId="0" fontId="0" fillId="10" borderId="20" xfId="0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2" fillId="2" borderId="0" xfId="0" applyFont="1" applyFill="1"/>
    <xf numFmtId="0" fontId="2" fillId="10" borderId="20" xfId="0" applyFont="1" applyFill="1" applyBorder="1" applyAlignment="1">
      <alignment horizontal="center"/>
    </xf>
    <xf numFmtId="0" fontId="2" fillId="7" borderId="0" xfId="0" applyFont="1" applyFill="1"/>
    <xf numFmtId="14" fontId="14" fillId="0" borderId="20" xfId="0" applyNumberFormat="1" applyFont="1" applyBorder="1"/>
    <xf numFmtId="0" fontId="14" fillId="0" borderId="20" xfId="0" applyFont="1" applyBorder="1" applyAlignment="1">
      <alignment horizontal="left"/>
    </xf>
    <xf numFmtId="2" fontId="14" fillId="0" borderId="20" xfId="0" applyNumberFormat="1" applyFont="1" applyBorder="1" applyAlignment="1">
      <alignment horizontal="center"/>
    </xf>
    <xf numFmtId="0" fontId="14" fillId="6" borderId="20" xfId="0" applyFont="1" applyFill="1" applyBorder="1" applyAlignment="1">
      <alignment horizontal="center" vertical="center"/>
    </xf>
    <xf numFmtId="1" fontId="14" fillId="0" borderId="20" xfId="0" applyNumberFormat="1" applyFont="1" applyBorder="1" applyAlignment="1">
      <alignment horizontal="center"/>
    </xf>
    <xf numFmtId="0" fontId="14" fillId="0" borderId="20" xfId="0" applyFont="1" applyBorder="1" applyAlignment="1">
      <alignment horizontal="center" wrapText="1"/>
    </xf>
    <xf numFmtId="0" fontId="14" fillId="0" borderId="20" xfId="0" applyFont="1" applyBorder="1" applyAlignment="1">
      <alignment wrapText="1"/>
    </xf>
    <xf numFmtId="165" fontId="14" fillId="0" borderId="20" xfId="0" applyNumberFormat="1" applyFont="1" applyBorder="1" applyAlignment="1">
      <alignment horizontal="center"/>
    </xf>
    <xf numFmtId="0" fontId="14" fillId="0" borderId="20" xfId="0" applyNumberFormat="1" applyFont="1" applyBorder="1" applyAlignment="1">
      <alignment horizontal="center"/>
    </xf>
    <xf numFmtId="0" fontId="14" fillId="9" borderId="20" xfId="0" applyFont="1" applyFill="1" applyBorder="1" applyAlignment="1">
      <alignment vertical="center"/>
    </xf>
    <xf numFmtId="0" fontId="14" fillId="0" borderId="20" xfId="0" applyFont="1" applyBorder="1" applyAlignment="1"/>
  </cellXfs>
  <cellStyles count="3">
    <cellStyle name="Milliers" xfId="1" builtinId="3"/>
    <cellStyle name="Normal" xfId="0" builtinId="0"/>
    <cellStyle name="Normal 2" xfId="2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ilan_inter-masc1960_20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masc1960-2010"/>
      <sheetName val="base_inter"/>
      <sheetName val="tcd"/>
      <sheetName val="Feuil4"/>
      <sheetName val="masc1960-2010 copie"/>
      <sheetName val="parametre"/>
    </sheetNames>
    <sheetDataSet>
      <sheetData sheetId="0">
        <row r="1">
          <cell r="A1" t="str">
            <v>code</v>
          </cell>
          <cell r="H1" t="str">
            <v>Place</v>
          </cell>
          <cell r="I1" t="str">
            <v>Athlètes</v>
          </cell>
          <cell r="J1" t="str">
            <v>Age</v>
          </cell>
          <cell r="K1" t="str">
            <v>categ</v>
          </cell>
          <cell r="L1" t="str">
            <v>perf</v>
          </cell>
          <cell r="M1" t="str">
            <v>points</v>
          </cell>
        </row>
        <row r="2">
          <cell r="A2" t="str">
            <v>1960MasculinsTour 1100ma1</v>
          </cell>
          <cell r="H2">
            <v>8</v>
          </cell>
          <cell r="I2" t="str">
            <v>Deltombe Alain ou Jean</v>
          </cell>
          <cell r="J2" t="str">
            <v/>
          </cell>
          <cell r="K2" t="str">
            <v/>
          </cell>
          <cell r="L2" t="str">
            <v>11"9</v>
          </cell>
        </row>
        <row r="3">
          <cell r="A3" t="str">
            <v>1960MasculinsTour 1110h_106a1</v>
          </cell>
          <cell r="H3">
            <v>1</v>
          </cell>
          <cell r="I3" t="str">
            <v>Bellet Roland (1927)</v>
          </cell>
          <cell r="J3">
            <v>33</v>
          </cell>
          <cell r="K3" t="str">
            <v>sem</v>
          </cell>
          <cell r="L3" t="str">
            <v>15"5</v>
          </cell>
        </row>
        <row r="4">
          <cell r="A4" t="str">
            <v>1960MasculinsTour 11500ma1</v>
          </cell>
          <cell r="H4">
            <v>2</v>
          </cell>
          <cell r="I4" t="str">
            <v>Lictevout Claude (1937)</v>
          </cell>
          <cell r="J4">
            <v>23</v>
          </cell>
          <cell r="K4" t="str">
            <v>sem</v>
          </cell>
          <cell r="L4" t="str">
            <v>4'12"6</v>
          </cell>
        </row>
        <row r="5">
          <cell r="A5" t="str">
            <v>1960MasculinsTour 1200ma1</v>
          </cell>
          <cell r="H5">
            <v>4</v>
          </cell>
          <cell r="I5" t="str">
            <v>Duriez Marcel (1940)</v>
          </cell>
          <cell r="J5">
            <v>20</v>
          </cell>
          <cell r="K5" t="str">
            <v>esm</v>
          </cell>
          <cell r="L5" t="str">
            <v>24"0</v>
          </cell>
        </row>
        <row r="6">
          <cell r="A6" t="str">
            <v>1960MasculinsTour 13000ma1</v>
          </cell>
          <cell r="H6">
            <v>6</v>
          </cell>
          <cell r="I6" t="str">
            <v>Callot Jean (1941)</v>
          </cell>
          <cell r="J6">
            <v>19</v>
          </cell>
          <cell r="K6" t="str">
            <v>jum</v>
          </cell>
          <cell r="L6" t="str">
            <v>9'35"4</v>
          </cell>
        </row>
        <row r="7">
          <cell r="A7" t="str">
            <v>1960MasculinsTour 1400ma1</v>
          </cell>
          <cell r="H7">
            <v>5</v>
          </cell>
          <cell r="I7" t="str">
            <v>Termote Maurice (1936)</v>
          </cell>
          <cell r="J7">
            <v>24</v>
          </cell>
          <cell r="K7" t="str">
            <v>sem</v>
          </cell>
          <cell r="L7" t="str">
            <v>52"1</v>
          </cell>
        </row>
        <row r="8">
          <cell r="A8" t="str">
            <v>1960MasculinsTour 16*200ma1</v>
          </cell>
          <cell r="H8">
            <v>4</v>
          </cell>
          <cell r="J8" t="str">
            <v/>
          </cell>
          <cell r="K8" t="str">
            <v/>
          </cell>
        </row>
        <row r="9">
          <cell r="A9" t="str">
            <v>1960MasculinsTour 1800ma1</v>
          </cell>
          <cell r="H9">
            <v>8</v>
          </cell>
          <cell r="I9" t="str">
            <v>Peyronnet J-Pierre (1942)</v>
          </cell>
          <cell r="J9">
            <v>18</v>
          </cell>
          <cell r="K9" t="str">
            <v>jum</v>
          </cell>
          <cell r="L9" t="str">
            <v>2'04"5</v>
          </cell>
        </row>
        <row r="10">
          <cell r="A10" t="str">
            <v>1960MasculinsTour 1Disque_2a1</v>
          </cell>
          <cell r="H10">
            <v>1</v>
          </cell>
          <cell r="I10" t="str">
            <v>Blonski Bronek (1931)</v>
          </cell>
          <cell r="J10">
            <v>29</v>
          </cell>
          <cell r="K10" t="str">
            <v>sem</v>
          </cell>
          <cell r="L10">
            <v>41.52</v>
          </cell>
        </row>
        <row r="11">
          <cell r="A11" t="str">
            <v>1960MasculinsTour 1Hauteura1</v>
          </cell>
          <cell r="H11">
            <v>2</v>
          </cell>
          <cell r="I11" t="str">
            <v>Duriez Marcel (1940)</v>
          </cell>
          <cell r="J11">
            <v>20</v>
          </cell>
          <cell r="K11" t="str">
            <v>esm</v>
          </cell>
          <cell r="L11">
            <v>1.8</v>
          </cell>
        </row>
        <row r="12">
          <cell r="A12" t="str">
            <v>1960MasculinsTour 1Javelot_8a1</v>
          </cell>
          <cell r="H12">
            <v>1</v>
          </cell>
          <cell r="I12" t="str">
            <v>Szymanek Rodolphe (1941)</v>
          </cell>
          <cell r="J12">
            <v>19</v>
          </cell>
          <cell r="K12" t="str">
            <v>jum</v>
          </cell>
          <cell r="L12">
            <v>59.41</v>
          </cell>
        </row>
        <row r="13">
          <cell r="A13" t="str">
            <v>1960MasculinsTour 1Longueura1</v>
          </cell>
          <cell r="H13">
            <v>1</v>
          </cell>
          <cell r="I13" t="str">
            <v>Hugot Michel (1929)</v>
          </cell>
          <cell r="J13">
            <v>31</v>
          </cell>
          <cell r="K13" t="str">
            <v>sem</v>
          </cell>
          <cell r="L13">
            <v>6.72</v>
          </cell>
        </row>
        <row r="14">
          <cell r="A14" t="str">
            <v>1960MasculinsTour 1Perchea1</v>
          </cell>
          <cell r="H14">
            <v>2</v>
          </cell>
          <cell r="I14" t="str">
            <v>Szymanek Rodolphe (1941)</v>
          </cell>
          <cell r="J14">
            <v>19</v>
          </cell>
          <cell r="K14" t="str">
            <v>jum</v>
          </cell>
          <cell r="L14">
            <v>3.5</v>
          </cell>
        </row>
        <row r="15">
          <cell r="A15" t="str">
            <v>1960MasculinsTour 1Poids_7a1</v>
          </cell>
          <cell r="H15">
            <v>2</v>
          </cell>
          <cell r="I15" t="str">
            <v>Mellerowicz Roland (1928)</v>
          </cell>
          <cell r="J15">
            <v>32</v>
          </cell>
          <cell r="K15" t="str">
            <v>sem</v>
          </cell>
          <cell r="L15">
            <v>12.59</v>
          </cell>
        </row>
        <row r="16">
          <cell r="A16" t="str">
            <v>1960MasculinsTour 1Triplea1</v>
          </cell>
          <cell r="H16">
            <v>1</v>
          </cell>
          <cell r="I16" t="str">
            <v>Bellet Roland (1927)</v>
          </cell>
          <cell r="J16">
            <v>33</v>
          </cell>
          <cell r="K16" t="str">
            <v>sem</v>
          </cell>
          <cell r="L16">
            <v>14.07</v>
          </cell>
        </row>
        <row r="17">
          <cell r="A17" t="str">
            <v>1960MasculinsTour 2100ma1</v>
          </cell>
          <cell r="H17">
            <v>8</v>
          </cell>
          <cell r="I17" t="str">
            <v>Olivier Lucien</v>
          </cell>
          <cell r="J17" t="str">
            <v/>
          </cell>
          <cell r="K17" t="str">
            <v/>
          </cell>
          <cell r="L17" t="str">
            <v>11"6</v>
          </cell>
        </row>
        <row r="18">
          <cell r="A18" t="str">
            <v>1960MasculinsTour 2110h_106a1</v>
          </cell>
          <cell r="H18">
            <v>1</v>
          </cell>
          <cell r="I18" t="str">
            <v>Bellet Roland (1927)</v>
          </cell>
          <cell r="J18">
            <v>33</v>
          </cell>
          <cell r="K18" t="str">
            <v>sem</v>
          </cell>
          <cell r="L18" t="str">
            <v>15"1</v>
          </cell>
        </row>
        <row r="19">
          <cell r="A19" t="str">
            <v>1960MasculinsTour 21500ma1</v>
          </cell>
          <cell r="H19">
            <v>2</v>
          </cell>
          <cell r="I19" t="str">
            <v>Lictevout Claude (1937)</v>
          </cell>
          <cell r="J19">
            <v>23</v>
          </cell>
          <cell r="K19" t="str">
            <v>sem</v>
          </cell>
          <cell r="L19" t="str">
            <v>4'17"2</v>
          </cell>
        </row>
        <row r="20">
          <cell r="A20" t="str">
            <v>1960MasculinsTour 2200ma1</v>
          </cell>
          <cell r="H20">
            <v>7</v>
          </cell>
          <cell r="I20" t="str">
            <v>Duriez Marcel (1940)</v>
          </cell>
          <cell r="J20">
            <v>20</v>
          </cell>
          <cell r="K20" t="str">
            <v>esm</v>
          </cell>
          <cell r="L20" t="str">
            <v>23"3</v>
          </cell>
        </row>
        <row r="21">
          <cell r="A21" t="str">
            <v>1960MasculinsTour 23000ma1</v>
          </cell>
          <cell r="H21">
            <v>5</v>
          </cell>
          <cell r="I21" t="str">
            <v>Callot Jean (1941)</v>
          </cell>
          <cell r="J21">
            <v>19</v>
          </cell>
          <cell r="K21" t="str">
            <v>jum</v>
          </cell>
          <cell r="L21" t="str">
            <v>9'26"4</v>
          </cell>
        </row>
        <row r="22">
          <cell r="A22" t="str">
            <v>1960MasculinsTour 2400ma1</v>
          </cell>
          <cell r="H22">
            <v>5</v>
          </cell>
          <cell r="I22" t="str">
            <v>Ansart Guy (1939)</v>
          </cell>
          <cell r="J22">
            <v>21</v>
          </cell>
          <cell r="K22" t="str">
            <v>esm</v>
          </cell>
          <cell r="L22" t="str">
            <v>52"7</v>
          </cell>
        </row>
        <row r="23">
          <cell r="A23" t="str">
            <v>1960MasculinsTour 26*200ma1</v>
          </cell>
          <cell r="H23">
            <v>5</v>
          </cell>
          <cell r="I23" t="str">
            <v>R6*200-Equipe inconnue</v>
          </cell>
          <cell r="J23" t="str">
            <v/>
          </cell>
          <cell r="K23" t="str">
            <v/>
          </cell>
        </row>
        <row r="24">
          <cell r="A24" t="str">
            <v>1960MasculinsTour 2800ma1</v>
          </cell>
          <cell r="H24">
            <v>6</v>
          </cell>
          <cell r="I24" t="str">
            <v>Peyronnet J-Pierre (1942)</v>
          </cell>
          <cell r="J24">
            <v>18</v>
          </cell>
          <cell r="K24" t="str">
            <v>jum</v>
          </cell>
          <cell r="L24" t="str">
            <v>2'03"6</v>
          </cell>
        </row>
        <row r="25">
          <cell r="A25" t="str">
            <v>1960MasculinsTour 2Disque_2a1</v>
          </cell>
          <cell r="H25">
            <v>4</v>
          </cell>
          <cell r="I25" t="str">
            <v>Blonski Bronek (1931)</v>
          </cell>
          <cell r="J25">
            <v>29</v>
          </cell>
          <cell r="K25" t="str">
            <v>sem</v>
          </cell>
          <cell r="L25">
            <v>40.75</v>
          </cell>
        </row>
        <row r="26">
          <cell r="A26" t="str">
            <v>1960MasculinsTour 2Hauteura1</v>
          </cell>
          <cell r="H26">
            <v>2</v>
          </cell>
          <cell r="I26" t="str">
            <v>Duriez Marcel (1940)</v>
          </cell>
          <cell r="J26">
            <v>20</v>
          </cell>
          <cell r="K26" t="str">
            <v>esm</v>
          </cell>
          <cell r="L26">
            <v>1.75</v>
          </cell>
        </row>
        <row r="27">
          <cell r="A27" t="str">
            <v>1960MasculinsTour 2Javelot_8a1</v>
          </cell>
          <cell r="H27">
            <v>2</v>
          </cell>
          <cell r="I27" t="str">
            <v>Szymanek Rodolphe (1941)</v>
          </cell>
          <cell r="J27">
            <v>19</v>
          </cell>
          <cell r="K27" t="str">
            <v>jum</v>
          </cell>
          <cell r="L27">
            <v>59.54</v>
          </cell>
        </row>
        <row r="28">
          <cell r="A28" t="str">
            <v>1960MasculinsTour 2Longueura1</v>
          </cell>
          <cell r="H28">
            <v>5</v>
          </cell>
          <cell r="I28" t="str">
            <v>Hugot Pierre (1935)</v>
          </cell>
          <cell r="J28">
            <v>25</v>
          </cell>
          <cell r="K28" t="str">
            <v>sem</v>
          </cell>
          <cell r="L28">
            <v>6.58</v>
          </cell>
        </row>
        <row r="29">
          <cell r="A29" t="str">
            <v>1960MasculinsTour 2Perchea1</v>
          </cell>
          <cell r="H29">
            <v>3</v>
          </cell>
          <cell r="I29" t="str">
            <v>Szymanek Rodolphe (1941)</v>
          </cell>
          <cell r="J29">
            <v>19</v>
          </cell>
          <cell r="K29" t="str">
            <v>jum</v>
          </cell>
          <cell r="L29">
            <v>3.5</v>
          </cell>
        </row>
        <row r="30">
          <cell r="A30" t="str">
            <v>1960MasculinsTour 2Poids_7a1</v>
          </cell>
          <cell r="H30">
            <v>5</v>
          </cell>
          <cell r="I30" t="str">
            <v>Mellerowicz Roland (1928)</v>
          </cell>
          <cell r="J30">
            <v>32</v>
          </cell>
          <cell r="K30" t="str">
            <v>sem</v>
          </cell>
          <cell r="L30">
            <v>13.11</v>
          </cell>
        </row>
        <row r="31">
          <cell r="A31" t="str">
            <v>1960MasculinsTour 2Triplea1</v>
          </cell>
          <cell r="H31">
            <v>2</v>
          </cell>
          <cell r="I31" t="str">
            <v>Bellet Roland (1927)</v>
          </cell>
          <cell r="J31">
            <v>33</v>
          </cell>
          <cell r="K31" t="str">
            <v>sem</v>
          </cell>
          <cell r="L31">
            <v>13.88</v>
          </cell>
        </row>
        <row r="32">
          <cell r="A32" t="str">
            <v>1961MasculinsTour 1100ma1</v>
          </cell>
          <cell r="I32" t="str">
            <v>Dengreville A</v>
          </cell>
          <cell r="J32" t="str">
            <v/>
          </cell>
          <cell r="K32" t="str">
            <v/>
          </cell>
        </row>
        <row r="33">
          <cell r="A33" t="str">
            <v>1961MasculinsTour 1110h_106a1</v>
          </cell>
          <cell r="H33">
            <v>1</v>
          </cell>
          <cell r="I33" t="str">
            <v>Duriez Marcel (1940)</v>
          </cell>
          <cell r="J33">
            <v>21</v>
          </cell>
          <cell r="K33" t="str">
            <v>esm</v>
          </cell>
          <cell r="L33" t="str">
            <v>14"4</v>
          </cell>
        </row>
        <row r="34">
          <cell r="A34" t="str">
            <v>1961MasculinsTour 11500ma1</v>
          </cell>
          <cell r="J34" t="str">
            <v/>
          </cell>
          <cell r="K34" t="str">
            <v/>
          </cell>
        </row>
        <row r="35">
          <cell r="A35" t="str">
            <v>1961MasculinsTour 1200ma1</v>
          </cell>
          <cell r="I35" t="str">
            <v>Termote Maurice (1936)</v>
          </cell>
          <cell r="J35">
            <v>25</v>
          </cell>
          <cell r="K35" t="str">
            <v>sem</v>
          </cell>
          <cell r="L35" t="str">
            <v>23"7</v>
          </cell>
        </row>
        <row r="36">
          <cell r="A36" t="str">
            <v>1961MasculinsTour 13000ma1</v>
          </cell>
          <cell r="J36" t="str">
            <v/>
          </cell>
          <cell r="K36" t="str">
            <v/>
          </cell>
        </row>
        <row r="37">
          <cell r="A37" t="str">
            <v>1961MasculinsTour 13000sta1</v>
          </cell>
          <cell r="H37">
            <v>1</v>
          </cell>
          <cell r="I37" t="str">
            <v>Lictevout Claude (1937)</v>
          </cell>
          <cell r="J37">
            <v>24</v>
          </cell>
          <cell r="K37" t="str">
            <v>sem</v>
          </cell>
          <cell r="L37" t="str">
            <v>10'09"2</v>
          </cell>
        </row>
        <row r="38">
          <cell r="A38" t="str">
            <v>1961MasculinsTour 14*100ma1</v>
          </cell>
          <cell r="I38" t="str">
            <v>R100-Fichelle Guy (1943)-Bellet Roland (1927)-Duriez Marcel (1940)-?</v>
          </cell>
          <cell r="J38" t="str">
            <v/>
          </cell>
          <cell r="K38" t="str">
            <v/>
          </cell>
        </row>
        <row r="39">
          <cell r="A39" t="str">
            <v>1961MasculinsTour 14*400ma1</v>
          </cell>
          <cell r="I39" t="str">
            <v>R400-Peyronnet JP (1942)-Termote M (1936)-Lictevout Claude (1937)-Ansart Guy (1939)</v>
          </cell>
          <cell r="J39">
            <v>22</v>
          </cell>
          <cell r="K39" t="str">
            <v>sem</v>
          </cell>
        </row>
        <row r="40">
          <cell r="A40" t="str">
            <v>1961MasculinsTour 1400h_91a1</v>
          </cell>
          <cell r="H40">
            <v>1</v>
          </cell>
          <cell r="I40" t="str">
            <v>Ansart Guy (1939)</v>
          </cell>
          <cell r="J40">
            <v>22</v>
          </cell>
          <cell r="K40" t="str">
            <v>sem</v>
          </cell>
          <cell r="L40" t="str">
            <v>56"4</v>
          </cell>
        </row>
        <row r="41">
          <cell r="A41" t="str">
            <v>1961MasculinsTour 1400ma1</v>
          </cell>
          <cell r="J41" t="str">
            <v/>
          </cell>
          <cell r="K41" t="str">
            <v/>
          </cell>
        </row>
        <row r="42">
          <cell r="A42" t="str">
            <v>1961MasculinsTour 15000ma1</v>
          </cell>
          <cell r="H42">
            <v>3</v>
          </cell>
          <cell r="I42" t="str">
            <v>Callot Jean (1941)</v>
          </cell>
          <cell r="J42">
            <v>20</v>
          </cell>
          <cell r="K42" t="str">
            <v>esm</v>
          </cell>
        </row>
        <row r="43">
          <cell r="A43" t="str">
            <v>1961MasculinsTour 1800ma1</v>
          </cell>
          <cell r="I43" t="str">
            <v>Peyronnet J-Pierre (1942)</v>
          </cell>
          <cell r="J43">
            <v>19</v>
          </cell>
          <cell r="K43" t="str">
            <v>jum</v>
          </cell>
          <cell r="L43" t="str">
            <v>2'00"9</v>
          </cell>
        </row>
        <row r="44">
          <cell r="A44" t="str">
            <v>1961MasculinsTour 1Disque_2a1</v>
          </cell>
          <cell r="H44">
            <v>2</v>
          </cell>
          <cell r="I44" t="str">
            <v>Blonski Bronek (1931)</v>
          </cell>
          <cell r="J44">
            <v>30</v>
          </cell>
          <cell r="K44" t="str">
            <v>sem</v>
          </cell>
          <cell r="L44">
            <v>41.9</v>
          </cell>
        </row>
        <row r="45">
          <cell r="A45" t="str">
            <v>1961MasculinsTour 1Hauteura1</v>
          </cell>
          <cell r="H45">
            <v>3</v>
          </cell>
          <cell r="I45" t="str">
            <v>Billion Claude (1944)</v>
          </cell>
          <cell r="J45">
            <v>17</v>
          </cell>
          <cell r="K45" t="str">
            <v>cam</v>
          </cell>
          <cell r="L45">
            <v>1.8</v>
          </cell>
        </row>
        <row r="46">
          <cell r="A46" t="str">
            <v>1961MasculinsTour 1Javelot_8a1</v>
          </cell>
          <cell r="H46">
            <v>2</v>
          </cell>
          <cell r="I46" t="str">
            <v>Szymanek Rodolphe (1941)</v>
          </cell>
          <cell r="J46">
            <v>20</v>
          </cell>
          <cell r="K46" t="str">
            <v>esm</v>
          </cell>
          <cell r="L46">
            <v>61.39</v>
          </cell>
        </row>
        <row r="47">
          <cell r="A47" t="str">
            <v>1961MasculinsTour 1Longueura1</v>
          </cell>
          <cell r="J47" t="str">
            <v/>
          </cell>
          <cell r="K47" t="str">
            <v/>
          </cell>
        </row>
        <row r="48">
          <cell r="A48" t="str">
            <v>1961MasculinsTour 1Marteau_7a1</v>
          </cell>
          <cell r="H48">
            <v>1</v>
          </cell>
          <cell r="J48" t="str">
            <v/>
          </cell>
          <cell r="K48" t="str">
            <v/>
          </cell>
        </row>
        <row r="49">
          <cell r="A49" t="str">
            <v>1961MasculinsTour 1Perchea1</v>
          </cell>
          <cell r="J49" t="str">
            <v/>
          </cell>
          <cell r="K49" t="str">
            <v/>
          </cell>
        </row>
        <row r="50">
          <cell r="A50" t="str">
            <v>1961MasculinsTour 1Poids_7a1</v>
          </cell>
          <cell r="H50">
            <v>3</v>
          </cell>
          <cell r="I50" t="str">
            <v>Mellerowicz Roland (1928)</v>
          </cell>
          <cell r="J50">
            <v>33</v>
          </cell>
          <cell r="K50" t="str">
            <v>sem</v>
          </cell>
          <cell r="L50">
            <v>13.5</v>
          </cell>
        </row>
        <row r="51">
          <cell r="A51" t="str">
            <v>1961MasculinsTour 1Triplea1</v>
          </cell>
          <cell r="H51">
            <v>1</v>
          </cell>
          <cell r="I51" t="str">
            <v>Bellet Roland (1927)</v>
          </cell>
          <cell r="J51">
            <v>34</v>
          </cell>
          <cell r="K51" t="str">
            <v>sem</v>
          </cell>
          <cell r="L51">
            <v>13.89</v>
          </cell>
        </row>
        <row r="52">
          <cell r="A52" t="str">
            <v>1961MasculinsTour 210000ma1</v>
          </cell>
          <cell r="H52">
            <v>1</v>
          </cell>
          <cell r="J52" t="str">
            <v/>
          </cell>
          <cell r="K52" t="str">
            <v/>
          </cell>
        </row>
        <row r="53">
          <cell r="A53" t="str">
            <v>1961MasculinsTour 2100ma1</v>
          </cell>
          <cell r="J53" t="str">
            <v/>
          </cell>
          <cell r="K53" t="str">
            <v/>
          </cell>
        </row>
        <row r="54">
          <cell r="A54" t="str">
            <v>1961MasculinsTour 2110h_106a1</v>
          </cell>
          <cell r="I54" t="str">
            <v>Duriez Marcel (1940)</v>
          </cell>
          <cell r="J54">
            <v>21</v>
          </cell>
          <cell r="K54" t="str">
            <v>esm</v>
          </cell>
          <cell r="L54" t="str">
            <v>14"6</v>
          </cell>
        </row>
        <row r="55">
          <cell r="A55" t="str">
            <v>1961MasculinsTour 21500ma1</v>
          </cell>
          <cell r="I55" t="str">
            <v>Ysebaert Gilbert</v>
          </cell>
          <cell r="J55" t="str">
            <v/>
          </cell>
          <cell r="K55" t="str">
            <v/>
          </cell>
        </row>
        <row r="56">
          <cell r="A56" t="str">
            <v>1961MasculinsTour 2200ma1</v>
          </cell>
          <cell r="J56" t="str">
            <v/>
          </cell>
          <cell r="K56" t="str">
            <v/>
          </cell>
        </row>
        <row r="57">
          <cell r="A57" t="str">
            <v>1961MasculinsTour 23000ma1</v>
          </cell>
          <cell r="I57" t="str">
            <v>Debarge A</v>
          </cell>
          <cell r="J57" t="str">
            <v/>
          </cell>
          <cell r="K57" t="str">
            <v/>
          </cell>
        </row>
        <row r="58">
          <cell r="A58" t="str">
            <v>1961MasculinsTour 23000sta1</v>
          </cell>
          <cell r="H58">
            <v>1</v>
          </cell>
          <cell r="I58" t="str">
            <v>Lictevout Claude (1937)</v>
          </cell>
          <cell r="J58">
            <v>24</v>
          </cell>
          <cell r="K58" t="str">
            <v>sem</v>
          </cell>
          <cell r="L58" t="str">
            <v>9'56"2</v>
          </cell>
        </row>
        <row r="59">
          <cell r="A59" t="str">
            <v>1961MasculinsTour 24*100ma1</v>
          </cell>
          <cell r="I59" t="str">
            <v>R100-Equipe inconnue</v>
          </cell>
          <cell r="J59" t="str">
            <v/>
          </cell>
          <cell r="K59" t="str">
            <v/>
          </cell>
        </row>
        <row r="60">
          <cell r="A60" t="str">
            <v>1961MasculinsTour 24*400ma1</v>
          </cell>
          <cell r="I60" t="str">
            <v>R400-Peyronnet Jp (1942)-Ysebaert G (19)-Termote Maurice (1936) -Ansart Guy (1939)</v>
          </cell>
          <cell r="J60">
            <v>22</v>
          </cell>
          <cell r="K60" t="str">
            <v>sem</v>
          </cell>
        </row>
        <row r="61">
          <cell r="A61" t="str">
            <v>1961MasculinsTour 2400h_91a1</v>
          </cell>
          <cell r="I61" t="str">
            <v>Tavernier J-Louis (1944)</v>
          </cell>
          <cell r="J61">
            <v>17</v>
          </cell>
          <cell r="K61" t="str">
            <v>cam</v>
          </cell>
          <cell r="L61" t="str">
            <v>57"4</v>
          </cell>
        </row>
        <row r="62">
          <cell r="A62" t="str">
            <v>1961MasculinsTour 2400ma1</v>
          </cell>
          <cell r="I62" t="str">
            <v>Termote Maurice (1936)</v>
          </cell>
          <cell r="J62">
            <v>25</v>
          </cell>
          <cell r="K62" t="str">
            <v>sem</v>
          </cell>
        </row>
        <row r="63">
          <cell r="A63" t="str">
            <v>1961MasculinsTour 25000ma1</v>
          </cell>
          <cell r="H63">
            <v>3</v>
          </cell>
          <cell r="I63" t="str">
            <v>Callot Jean (1941)</v>
          </cell>
          <cell r="J63">
            <v>20</v>
          </cell>
          <cell r="K63" t="str">
            <v>esm</v>
          </cell>
        </row>
        <row r="64">
          <cell r="A64" t="str">
            <v>1961MasculinsTour 2800ma1</v>
          </cell>
          <cell r="I64" t="str">
            <v>Peyronnet J-Pierre (1942)</v>
          </cell>
          <cell r="J64">
            <v>19</v>
          </cell>
          <cell r="K64" t="str">
            <v>jum</v>
          </cell>
          <cell r="L64" t="str">
            <v>1'57"7</v>
          </cell>
        </row>
        <row r="65">
          <cell r="A65" t="str">
            <v>1961MasculinsTour 2Disque_2a1</v>
          </cell>
          <cell r="I65" t="str">
            <v>Blonski Bronek (1931)</v>
          </cell>
          <cell r="J65">
            <v>30</v>
          </cell>
          <cell r="K65" t="str">
            <v>sem</v>
          </cell>
        </row>
        <row r="66">
          <cell r="A66" t="str">
            <v>1961MasculinsTour 2Hauteura1</v>
          </cell>
          <cell r="J66" t="str">
            <v/>
          </cell>
          <cell r="K66" t="str">
            <v/>
          </cell>
          <cell r="L66">
            <v>1.8</v>
          </cell>
        </row>
        <row r="67">
          <cell r="A67" t="str">
            <v>1961MasculinsTour 2Javelot_8a1</v>
          </cell>
          <cell r="I67" t="str">
            <v>Szymanek Rodolphe (1941)</v>
          </cell>
          <cell r="J67">
            <v>20</v>
          </cell>
          <cell r="K67" t="str">
            <v>esm</v>
          </cell>
          <cell r="L67">
            <v>63.48</v>
          </cell>
        </row>
        <row r="68">
          <cell r="A68" t="str">
            <v>1961MasculinsTour 2Longueura1</v>
          </cell>
          <cell r="I68" t="str">
            <v>Baviere J-Pierre (1945)</v>
          </cell>
          <cell r="J68">
            <v>16</v>
          </cell>
          <cell r="K68" t="str">
            <v>cam</v>
          </cell>
          <cell r="L68">
            <v>6.96</v>
          </cell>
        </row>
        <row r="69">
          <cell r="A69" t="str">
            <v>1961MasculinsTour 2Marteau_7a1</v>
          </cell>
          <cell r="H69">
            <v>1</v>
          </cell>
          <cell r="I69" t="str">
            <v>Mellerowicz Roland (1928)</v>
          </cell>
          <cell r="J69">
            <v>33</v>
          </cell>
          <cell r="K69" t="str">
            <v>sem</v>
          </cell>
          <cell r="L69">
            <v>48.68</v>
          </cell>
        </row>
        <row r="70">
          <cell r="A70" t="str">
            <v>1961MasculinsTour 2Perchea1</v>
          </cell>
          <cell r="I70" t="str">
            <v>Szymanek Rodolphe (1941)</v>
          </cell>
          <cell r="J70">
            <v>20</v>
          </cell>
          <cell r="K70" t="str">
            <v>esm</v>
          </cell>
        </row>
        <row r="71">
          <cell r="A71" t="str">
            <v>1961MasculinsTour 2Poids_7a1</v>
          </cell>
          <cell r="I71" t="str">
            <v>Czaplicki Thadée</v>
          </cell>
          <cell r="J71" t="str">
            <v/>
          </cell>
          <cell r="K71" t="str">
            <v/>
          </cell>
        </row>
        <row r="72">
          <cell r="A72" t="str">
            <v>1961MasculinsTour 2Triplea1</v>
          </cell>
          <cell r="H72">
            <v>1</v>
          </cell>
          <cell r="I72" t="str">
            <v>Billion Claude (1944)</v>
          </cell>
          <cell r="J72">
            <v>17</v>
          </cell>
          <cell r="K72" t="str">
            <v>cam</v>
          </cell>
        </row>
        <row r="73">
          <cell r="A73" t="str">
            <v>1962MasculinsTour 1100ma1</v>
          </cell>
          <cell r="H73">
            <v>5</v>
          </cell>
          <cell r="I73" t="str">
            <v>Geschwind Pierre (1943)</v>
          </cell>
          <cell r="J73">
            <v>19</v>
          </cell>
          <cell r="K73" t="str">
            <v>jum</v>
          </cell>
        </row>
        <row r="74">
          <cell r="A74" t="str">
            <v>1962MasculinsTour 1110h_106a1</v>
          </cell>
          <cell r="H74">
            <v>2</v>
          </cell>
          <cell r="I74" t="str">
            <v>Deparis Marcel (1938)</v>
          </cell>
          <cell r="J74">
            <v>24</v>
          </cell>
          <cell r="K74" t="str">
            <v>sem</v>
          </cell>
          <cell r="L74" t="str">
            <v>16"1</v>
          </cell>
        </row>
        <row r="75">
          <cell r="A75" t="str">
            <v>1962MasculinsTour 11500ma1</v>
          </cell>
          <cell r="H75">
            <v>4</v>
          </cell>
          <cell r="I75" t="str">
            <v>Ysebaert Gilbert</v>
          </cell>
          <cell r="J75" t="str">
            <v/>
          </cell>
          <cell r="K75" t="str">
            <v/>
          </cell>
          <cell r="L75" t="str">
            <v>4'16"6</v>
          </cell>
        </row>
        <row r="76">
          <cell r="A76" t="str">
            <v>1962MasculinsTour 1200ma1</v>
          </cell>
          <cell r="H76">
            <v>5</v>
          </cell>
          <cell r="I76" t="str">
            <v>Hannebicque Joël (1944)</v>
          </cell>
          <cell r="J76">
            <v>18</v>
          </cell>
          <cell r="K76" t="str">
            <v>jum</v>
          </cell>
        </row>
        <row r="77">
          <cell r="A77" t="str">
            <v>1962MasculinsTour 13000ma1</v>
          </cell>
          <cell r="H77">
            <v>4</v>
          </cell>
          <cell r="I77" t="str">
            <v>Ladureau J-Luc(1944)</v>
          </cell>
          <cell r="J77">
            <v>18</v>
          </cell>
          <cell r="K77" t="str">
            <v>jum</v>
          </cell>
          <cell r="L77" t="str">
            <v>9'59"2</v>
          </cell>
        </row>
        <row r="78">
          <cell r="A78" t="str">
            <v>1962MasculinsTour 13000sta1</v>
          </cell>
          <cell r="H78">
            <v>1</v>
          </cell>
          <cell r="I78" t="str">
            <v>Lictevout Claude (1937)</v>
          </cell>
          <cell r="J78">
            <v>25</v>
          </cell>
          <cell r="K78" t="str">
            <v>sem</v>
          </cell>
          <cell r="L78" t="str">
            <v>10'20"0</v>
          </cell>
        </row>
        <row r="79">
          <cell r="A79" t="str">
            <v>1962MasculinsTour 14*100ma1</v>
          </cell>
          <cell r="H79">
            <v>2</v>
          </cell>
          <cell r="I79" t="str">
            <v>R100-Equipe inconnue</v>
          </cell>
          <cell r="J79" t="str">
            <v/>
          </cell>
          <cell r="K79" t="str">
            <v/>
          </cell>
        </row>
        <row r="80">
          <cell r="A80" t="str">
            <v>1962MasculinsTour 14*400ma1</v>
          </cell>
          <cell r="H80">
            <v>2</v>
          </cell>
          <cell r="I80" t="str">
            <v>R400-Equipe inconnue</v>
          </cell>
          <cell r="J80" t="str">
            <v/>
          </cell>
          <cell r="K80" t="str">
            <v/>
          </cell>
        </row>
        <row r="81">
          <cell r="A81" t="str">
            <v>1962MasculinsTour 1400h_91a1</v>
          </cell>
          <cell r="H81">
            <v>2</v>
          </cell>
          <cell r="I81" t="str">
            <v>Ansart Guy (1939)</v>
          </cell>
          <cell r="J81">
            <v>23</v>
          </cell>
          <cell r="K81" t="str">
            <v>sem</v>
          </cell>
          <cell r="L81" t="str">
            <v>58"7</v>
          </cell>
        </row>
        <row r="82">
          <cell r="A82" t="str">
            <v>1962MasculinsTour 1400ma1</v>
          </cell>
          <cell r="H82">
            <v>4</v>
          </cell>
          <cell r="I82" t="str">
            <v>Olivier M (19venu de lievin)</v>
          </cell>
          <cell r="J82" t="str">
            <v/>
          </cell>
          <cell r="K82" t="str">
            <v/>
          </cell>
          <cell r="L82" t="str">
            <v>53"8</v>
          </cell>
        </row>
        <row r="83">
          <cell r="A83" t="str">
            <v>1962MasculinsTour 15000ma1</v>
          </cell>
          <cell r="H83">
            <v>1</v>
          </cell>
          <cell r="I83" t="str">
            <v>Callot Jean (1941)</v>
          </cell>
          <cell r="J83">
            <v>21</v>
          </cell>
          <cell r="K83" t="str">
            <v>esm</v>
          </cell>
          <cell r="L83" t="str">
            <v>16'33"8</v>
          </cell>
        </row>
        <row r="84">
          <cell r="A84" t="str">
            <v>1962MasculinsTour 1800ma1</v>
          </cell>
          <cell r="H84">
            <v>4</v>
          </cell>
          <cell r="I84" t="str">
            <v>Peyronnet J/JP?</v>
          </cell>
          <cell r="J84" t="str">
            <v/>
          </cell>
          <cell r="K84" t="str">
            <v/>
          </cell>
          <cell r="L84" t="str">
            <v>2'01"</v>
          </cell>
        </row>
        <row r="85">
          <cell r="A85" t="str">
            <v>1962MasculinsTour 1Disque_2a1</v>
          </cell>
          <cell r="H85">
            <v>4</v>
          </cell>
          <cell r="I85" t="str">
            <v>Blonski Bronek (1931)</v>
          </cell>
          <cell r="J85">
            <v>31</v>
          </cell>
          <cell r="K85" t="str">
            <v>sem</v>
          </cell>
          <cell r="L85">
            <v>39.590000000000003</v>
          </cell>
        </row>
        <row r="86">
          <cell r="A86" t="str">
            <v>1962MasculinsTour 1Hauteura1</v>
          </cell>
          <cell r="H86">
            <v>4</v>
          </cell>
          <cell r="I86" t="str">
            <v>Billion Claude (1944)</v>
          </cell>
          <cell r="J86">
            <v>18</v>
          </cell>
          <cell r="K86" t="str">
            <v>jum</v>
          </cell>
          <cell r="L86">
            <v>1.75</v>
          </cell>
        </row>
        <row r="87">
          <cell r="A87" t="str">
            <v>1962MasculinsTour 1Javelot_8a1</v>
          </cell>
          <cell r="H87">
            <v>1</v>
          </cell>
          <cell r="I87" t="str">
            <v>Szymanek Rodolphe (1941)</v>
          </cell>
          <cell r="J87">
            <v>21</v>
          </cell>
          <cell r="K87" t="str">
            <v>esm</v>
          </cell>
          <cell r="L87">
            <v>62.6</v>
          </cell>
        </row>
        <row r="88">
          <cell r="A88" t="str">
            <v>1962MasculinsTour 1Longueura1</v>
          </cell>
          <cell r="H88">
            <v>3</v>
          </cell>
          <cell r="I88" t="str">
            <v>Baviere J-Pierre (1945)</v>
          </cell>
          <cell r="J88">
            <v>17</v>
          </cell>
          <cell r="K88" t="str">
            <v>cam</v>
          </cell>
          <cell r="L88">
            <v>6.58</v>
          </cell>
        </row>
        <row r="89">
          <cell r="A89" t="str">
            <v>1962MasculinsTour 1Marteau_7a1</v>
          </cell>
          <cell r="H89">
            <v>1</v>
          </cell>
          <cell r="I89" t="str">
            <v>Olivier J-Claude (1938)</v>
          </cell>
          <cell r="J89">
            <v>24</v>
          </cell>
          <cell r="K89" t="str">
            <v>sem</v>
          </cell>
          <cell r="L89">
            <v>48.18</v>
          </cell>
        </row>
        <row r="90">
          <cell r="A90" t="str">
            <v>1962MasculinsTour 1Perchea1</v>
          </cell>
          <cell r="H90">
            <v>3</v>
          </cell>
          <cell r="I90" t="str">
            <v>Denimal Alain (1941)</v>
          </cell>
          <cell r="J90">
            <v>21</v>
          </cell>
          <cell r="K90" t="str">
            <v>esm</v>
          </cell>
          <cell r="L90">
            <v>3.7</v>
          </cell>
        </row>
        <row r="91">
          <cell r="A91" t="str">
            <v>1962MasculinsTour 1Poids_7a1</v>
          </cell>
          <cell r="H91">
            <v>2</v>
          </cell>
          <cell r="I91" t="str">
            <v>Fichelle Guy (1943)</v>
          </cell>
          <cell r="J91">
            <v>19</v>
          </cell>
          <cell r="K91" t="str">
            <v>jum</v>
          </cell>
          <cell r="L91">
            <v>13.4</v>
          </cell>
        </row>
        <row r="92">
          <cell r="A92" t="str">
            <v>1962MasculinsTour 1Triplea1</v>
          </cell>
          <cell r="H92">
            <v>1</v>
          </cell>
          <cell r="I92" t="str">
            <v>Bellet Roland (1927)</v>
          </cell>
          <cell r="J92">
            <v>35</v>
          </cell>
          <cell r="K92" t="str">
            <v>sem</v>
          </cell>
          <cell r="L92">
            <v>13.98</v>
          </cell>
        </row>
        <row r="93">
          <cell r="A93" t="str">
            <v>1962MasculinsTour 2100ma1</v>
          </cell>
          <cell r="H93">
            <v>4</v>
          </cell>
          <cell r="I93" t="str">
            <v>Geschwind Pierre (1943)</v>
          </cell>
          <cell r="J93">
            <v>19</v>
          </cell>
          <cell r="K93" t="str">
            <v>jum</v>
          </cell>
          <cell r="L93" t="str">
            <v>11"7</v>
          </cell>
        </row>
        <row r="94">
          <cell r="A94" t="str">
            <v>1962MasculinsTour 2110h_106a1</v>
          </cell>
          <cell r="H94">
            <v>1</v>
          </cell>
          <cell r="I94" t="str">
            <v>Baratte J-Paul (1943)</v>
          </cell>
          <cell r="J94">
            <v>19</v>
          </cell>
          <cell r="K94" t="str">
            <v>jum</v>
          </cell>
          <cell r="L94" t="str">
            <v>16"6</v>
          </cell>
        </row>
        <row r="95">
          <cell r="A95" t="str">
            <v>1962MasculinsTour 21500ma1</v>
          </cell>
          <cell r="H95">
            <v>1</v>
          </cell>
          <cell r="I95" t="str">
            <v>Ysebaert Gilbert</v>
          </cell>
          <cell r="J95" t="str">
            <v/>
          </cell>
          <cell r="K95" t="str">
            <v/>
          </cell>
          <cell r="L95" t="str">
            <v>4'12"3</v>
          </cell>
        </row>
        <row r="96">
          <cell r="A96" t="str">
            <v>1962MasculinsTour 2200ma1</v>
          </cell>
          <cell r="H96">
            <v>5</v>
          </cell>
          <cell r="I96" t="str">
            <v>Hannebicque Joël (1944)</v>
          </cell>
          <cell r="J96">
            <v>18</v>
          </cell>
          <cell r="K96" t="str">
            <v>jum</v>
          </cell>
          <cell r="L96" t="str">
            <v>23"3</v>
          </cell>
        </row>
        <row r="97">
          <cell r="A97" t="str">
            <v>1962MasculinsTour 23000ma1</v>
          </cell>
          <cell r="H97">
            <v>4</v>
          </cell>
          <cell r="I97" t="str">
            <v>Rousseaux Serge</v>
          </cell>
          <cell r="J97" t="str">
            <v/>
          </cell>
          <cell r="K97" t="str">
            <v/>
          </cell>
          <cell r="L97" t="str">
            <v>9'45"4</v>
          </cell>
        </row>
        <row r="98">
          <cell r="A98" t="str">
            <v>1962MasculinsTour 23000sta1</v>
          </cell>
          <cell r="H98">
            <v>1</v>
          </cell>
          <cell r="I98" t="str">
            <v>Lictevout Claude (1937)</v>
          </cell>
          <cell r="J98">
            <v>25</v>
          </cell>
          <cell r="K98" t="str">
            <v>sem</v>
          </cell>
          <cell r="L98" t="str">
            <v>9'51"8</v>
          </cell>
        </row>
        <row r="99">
          <cell r="A99" t="str">
            <v>1962MasculinsTour 24*100ma1</v>
          </cell>
          <cell r="I99" t="str">
            <v>R100-Equipe inconnue</v>
          </cell>
          <cell r="J99" t="str">
            <v/>
          </cell>
          <cell r="K99" t="str">
            <v/>
          </cell>
        </row>
        <row r="100">
          <cell r="A100" t="str">
            <v>1962MasculinsTour 24*400ma1</v>
          </cell>
          <cell r="H100">
            <v>2</v>
          </cell>
          <cell r="I100" t="str">
            <v>Peyronnet Jean-Pierre/Olivier Lucien /Termotte Maurice/Ysebaert</v>
          </cell>
          <cell r="J100" t="str">
            <v/>
          </cell>
          <cell r="K100" t="str">
            <v/>
          </cell>
        </row>
        <row r="101">
          <cell r="A101" t="str">
            <v>1962MasculinsTour 2400h_91a1</v>
          </cell>
          <cell r="H101">
            <v>5</v>
          </cell>
          <cell r="I101" t="str">
            <v>Catteau</v>
          </cell>
          <cell r="J101" t="str">
            <v/>
          </cell>
          <cell r="K101" t="str">
            <v/>
          </cell>
          <cell r="L101" t="str">
            <v>61"1</v>
          </cell>
        </row>
        <row r="102">
          <cell r="A102" t="str">
            <v>1962MasculinsTour 2400ma1</v>
          </cell>
          <cell r="H102">
            <v>3</v>
          </cell>
          <cell r="I102" t="str">
            <v>Olivier M</v>
          </cell>
          <cell r="J102" t="str">
            <v/>
          </cell>
          <cell r="K102" t="str">
            <v/>
          </cell>
          <cell r="L102" t="str">
            <v>54"0</v>
          </cell>
        </row>
        <row r="103">
          <cell r="A103" t="str">
            <v>1962MasculinsTour 25000ma1</v>
          </cell>
          <cell r="H103">
            <v>5</v>
          </cell>
          <cell r="I103" t="str">
            <v>Callot Jean (1941)</v>
          </cell>
          <cell r="J103">
            <v>21</v>
          </cell>
          <cell r="K103" t="str">
            <v>esm</v>
          </cell>
          <cell r="L103" t="str">
            <v>17'12"4</v>
          </cell>
        </row>
        <row r="104">
          <cell r="A104" t="str">
            <v>1962MasculinsTour 2800ma1</v>
          </cell>
          <cell r="H104">
            <v>3</v>
          </cell>
          <cell r="I104" t="str">
            <v>Debarge A</v>
          </cell>
          <cell r="J104" t="str">
            <v/>
          </cell>
          <cell r="K104" t="str">
            <v/>
          </cell>
          <cell r="L104" t="str">
            <v>1'59"6</v>
          </cell>
        </row>
        <row r="105">
          <cell r="A105" t="str">
            <v>1962MasculinsTour 2Disque_2a1</v>
          </cell>
          <cell r="H105">
            <v>2</v>
          </cell>
          <cell r="I105" t="str">
            <v>Blonski Bronekb (1931)</v>
          </cell>
          <cell r="J105">
            <v>31</v>
          </cell>
          <cell r="K105" t="str">
            <v>sem</v>
          </cell>
          <cell r="L105">
            <v>40.07</v>
          </cell>
        </row>
        <row r="106">
          <cell r="A106" t="str">
            <v>1962MasculinsTour 2Hauteura1</v>
          </cell>
          <cell r="H106">
            <v>4</v>
          </cell>
          <cell r="I106" t="str">
            <v>Gogolewski Joseph (1943)</v>
          </cell>
          <cell r="J106">
            <v>19</v>
          </cell>
          <cell r="K106" t="str">
            <v>jum</v>
          </cell>
          <cell r="L106">
            <v>1.7</v>
          </cell>
        </row>
        <row r="107">
          <cell r="A107" t="str">
            <v>1962MasculinsTour 2Javelot_8a1</v>
          </cell>
          <cell r="H107">
            <v>1</v>
          </cell>
          <cell r="I107" t="str">
            <v>Szymanek Rodolphe (1941)</v>
          </cell>
          <cell r="J107">
            <v>21</v>
          </cell>
          <cell r="K107" t="str">
            <v>esm</v>
          </cell>
          <cell r="L107">
            <v>65.75</v>
          </cell>
        </row>
        <row r="108">
          <cell r="A108" t="str">
            <v>1962MasculinsTour 2Longueura1</v>
          </cell>
          <cell r="H108">
            <v>2</v>
          </cell>
          <cell r="I108" t="str">
            <v>Baviere J-Pierre (1945)</v>
          </cell>
          <cell r="J108">
            <v>17</v>
          </cell>
          <cell r="K108" t="str">
            <v>cam</v>
          </cell>
          <cell r="L108">
            <v>6.24</v>
          </cell>
        </row>
        <row r="109">
          <cell r="A109" t="str">
            <v>1962MasculinsTour 2Marteau_7a1</v>
          </cell>
          <cell r="H109">
            <v>1</v>
          </cell>
          <cell r="I109" t="str">
            <v>Olivier J-Claude (1938)</v>
          </cell>
          <cell r="J109">
            <v>24</v>
          </cell>
          <cell r="K109" t="str">
            <v>sem</v>
          </cell>
          <cell r="L109">
            <v>47.63</v>
          </cell>
        </row>
        <row r="110">
          <cell r="A110" t="str">
            <v>1962MasculinsTour 2Perchea1</v>
          </cell>
          <cell r="H110">
            <v>4</v>
          </cell>
          <cell r="I110" t="str">
            <v>Denimal Alain (1941)</v>
          </cell>
          <cell r="J110">
            <v>21</v>
          </cell>
          <cell r="K110" t="str">
            <v>esm</v>
          </cell>
          <cell r="L110">
            <v>3.5</v>
          </cell>
        </row>
        <row r="111">
          <cell r="A111" t="str">
            <v>1962MasculinsTour 2Poids_7a1</v>
          </cell>
          <cell r="H111">
            <v>4</v>
          </cell>
          <cell r="I111" t="str">
            <v>Mellerowicz Roland (1928)</v>
          </cell>
          <cell r="J111">
            <v>34</v>
          </cell>
          <cell r="K111" t="str">
            <v>sem</v>
          </cell>
          <cell r="L111">
            <v>12.22</v>
          </cell>
        </row>
        <row r="112">
          <cell r="A112" t="str">
            <v>1962MasculinsTour 2Triplea1</v>
          </cell>
          <cell r="H112">
            <v>1</v>
          </cell>
          <cell r="I112" t="str">
            <v>Bellet Roland (1927)</v>
          </cell>
          <cell r="J112">
            <v>35</v>
          </cell>
          <cell r="K112" t="str">
            <v>sem</v>
          </cell>
          <cell r="L112">
            <v>14</v>
          </cell>
        </row>
        <row r="113">
          <cell r="A113" t="str">
            <v>1963MAsculinstour 1100ma1</v>
          </cell>
          <cell r="H113">
            <v>5</v>
          </cell>
          <cell r="I113" t="str">
            <v>Hannebicque Joel (1944)</v>
          </cell>
          <cell r="J113">
            <v>19</v>
          </cell>
          <cell r="K113" t="str">
            <v>jum</v>
          </cell>
          <cell r="L113" t="str">
            <v>11"8</v>
          </cell>
        </row>
        <row r="114">
          <cell r="A114" t="str">
            <v>1963MAsculinstour 1110h_106a1</v>
          </cell>
          <cell r="H114">
            <v>2</v>
          </cell>
          <cell r="I114" t="str">
            <v>Duriez Marcel (1940)</v>
          </cell>
          <cell r="J114">
            <v>23</v>
          </cell>
          <cell r="K114" t="str">
            <v>sem</v>
          </cell>
          <cell r="L114" t="str">
            <v>14"7</v>
          </cell>
        </row>
        <row r="115">
          <cell r="A115" t="str">
            <v>1963MAsculinstour 11500ma1</v>
          </cell>
          <cell r="H115">
            <v>2</v>
          </cell>
          <cell r="I115" t="str">
            <v>Peyronnet J-Pierre (1942)</v>
          </cell>
          <cell r="J115">
            <v>21</v>
          </cell>
          <cell r="K115" t="str">
            <v>esm</v>
          </cell>
          <cell r="L115" t="str">
            <v>3'59"8</v>
          </cell>
        </row>
        <row r="116">
          <cell r="A116" t="str">
            <v>1963MAsculinstour 1200ma1</v>
          </cell>
          <cell r="H116">
            <v>3</v>
          </cell>
          <cell r="I116" t="str">
            <v>Bavière J-Pierre (1945)</v>
          </cell>
          <cell r="J116">
            <v>18</v>
          </cell>
          <cell r="K116" t="str">
            <v>jum</v>
          </cell>
          <cell r="L116" t="str">
            <v>22"9</v>
          </cell>
        </row>
        <row r="117">
          <cell r="A117" t="str">
            <v>1963MAsculinstour 13000ma1</v>
          </cell>
          <cell r="H117">
            <v>4</v>
          </cell>
          <cell r="I117" t="str">
            <v>Debarge A</v>
          </cell>
          <cell r="J117" t="str">
            <v/>
          </cell>
          <cell r="K117" t="str">
            <v/>
          </cell>
          <cell r="L117" t="str">
            <v>9'04"0</v>
          </cell>
        </row>
        <row r="118">
          <cell r="A118" t="str">
            <v>1963MAsculinstour 13000sta1</v>
          </cell>
          <cell r="H118">
            <v>1</v>
          </cell>
          <cell r="I118" t="str">
            <v>Lictevout Claude (1937)</v>
          </cell>
          <cell r="J118">
            <v>26</v>
          </cell>
          <cell r="K118" t="str">
            <v>sem</v>
          </cell>
          <cell r="L118" t="str">
            <v>9'50"4</v>
          </cell>
        </row>
        <row r="119">
          <cell r="A119" t="str">
            <v>1963MAsculinstour 14*100ma1</v>
          </cell>
          <cell r="H119">
            <v>3</v>
          </cell>
          <cell r="I119" t="str">
            <v>R100-Equipe inconnue</v>
          </cell>
          <cell r="J119" t="str">
            <v/>
          </cell>
          <cell r="K119" t="str">
            <v/>
          </cell>
        </row>
        <row r="120">
          <cell r="A120" t="str">
            <v>1963MAsculinstour 14*400ma1</v>
          </cell>
          <cell r="H120">
            <v>3</v>
          </cell>
          <cell r="I120" t="str">
            <v>R400-Equipe inconnue</v>
          </cell>
          <cell r="J120" t="str">
            <v/>
          </cell>
          <cell r="K120" t="str">
            <v/>
          </cell>
        </row>
        <row r="121">
          <cell r="A121" t="str">
            <v>1963MAsculinstour 1400h_91a1</v>
          </cell>
          <cell r="H121">
            <v>3</v>
          </cell>
          <cell r="I121" t="str">
            <v>Ansart Guy (1939)</v>
          </cell>
          <cell r="J121">
            <v>24</v>
          </cell>
          <cell r="K121" t="str">
            <v>sem</v>
          </cell>
          <cell r="L121" t="str">
            <v>56"0</v>
          </cell>
        </row>
        <row r="122">
          <cell r="A122" t="str">
            <v>1963MAsculinstour 1400ma1</v>
          </cell>
          <cell r="H122">
            <v>5</v>
          </cell>
          <cell r="I122" t="str">
            <v>Sorge J-Claude (1942)</v>
          </cell>
          <cell r="J122">
            <v>21</v>
          </cell>
          <cell r="K122" t="str">
            <v>esm</v>
          </cell>
          <cell r="L122" t="str">
            <v>51"8</v>
          </cell>
        </row>
        <row r="123">
          <cell r="A123" t="str">
            <v>1963MAsculinstour 15000ma1</v>
          </cell>
          <cell r="H123">
            <v>2</v>
          </cell>
          <cell r="I123" t="str">
            <v>Ysebaert Gilbert</v>
          </cell>
          <cell r="J123" t="str">
            <v/>
          </cell>
          <cell r="K123" t="str">
            <v/>
          </cell>
          <cell r="L123" t="str">
            <v>15'57"4</v>
          </cell>
        </row>
        <row r="124">
          <cell r="A124" t="str">
            <v>1963MAsculinstour 1800ma1</v>
          </cell>
          <cell r="H124">
            <v>5</v>
          </cell>
          <cell r="I124" t="str">
            <v>Lefebvre Daniel (1945)</v>
          </cell>
          <cell r="J124">
            <v>18</v>
          </cell>
          <cell r="K124" t="str">
            <v>jum</v>
          </cell>
          <cell r="L124" t="str">
            <v>2'02"9</v>
          </cell>
        </row>
        <row r="125">
          <cell r="A125" t="str">
            <v>1963MAsculinstour 1Disque_2a1</v>
          </cell>
          <cell r="H125">
            <v>1</v>
          </cell>
          <cell r="I125" t="str">
            <v>Fichelle Guy (1943)</v>
          </cell>
          <cell r="J125">
            <v>20</v>
          </cell>
          <cell r="K125" t="str">
            <v>esm</v>
          </cell>
          <cell r="L125">
            <v>41.86</v>
          </cell>
        </row>
        <row r="126">
          <cell r="A126" t="str">
            <v>1963MAsculinstour 1Hauteura1</v>
          </cell>
          <cell r="H126">
            <v>5</v>
          </cell>
          <cell r="I126" t="str">
            <v>Hubiche J-Louis (1946)</v>
          </cell>
          <cell r="J126">
            <v>17</v>
          </cell>
          <cell r="K126" t="str">
            <v>cam</v>
          </cell>
          <cell r="L126">
            <v>1.7</v>
          </cell>
        </row>
        <row r="127">
          <cell r="A127" t="str">
            <v>1963MAsculinstour 1Javelot_8a1</v>
          </cell>
          <cell r="H127">
            <v>3</v>
          </cell>
          <cell r="I127" t="str">
            <v>Szymanek Rodolphe (1941)</v>
          </cell>
          <cell r="J127">
            <v>22</v>
          </cell>
          <cell r="K127" t="str">
            <v>sem</v>
          </cell>
          <cell r="L127">
            <v>57.92</v>
          </cell>
        </row>
        <row r="128">
          <cell r="A128" t="str">
            <v>1963MAsculinstour 1Longueura1</v>
          </cell>
          <cell r="H128">
            <v>5</v>
          </cell>
          <cell r="I128" t="str">
            <v>Turbanski Zénon (1942)</v>
          </cell>
          <cell r="J128">
            <v>21</v>
          </cell>
          <cell r="K128" t="str">
            <v>esm</v>
          </cell>
          <cell r="L128">
            <v>6.7</v>
          </cell>
        </row>
        <row r="129">
          <cell r="A129" t="str">
            <v>1963MAsculinstour 1Marteau_7a1</v>
          </cell>
          <cell r="H129">
            <v>1</v>
          </cell>
          <cell r="I129" t="str">
            <v>Mellerowicz Roland (1928)</v>
          </cell>
          <cell r="J129">
            <v>35</v>
          </cell>
          <cell r="K129" t="str">
            <v>sem</v>
          </cell>
          <cell r="L129">
            <v>55.13</v>
          </cell>
        </row>
        <row r="130">
          <cell r="A130" t="str">
            <v>1963MAsculinstour 1Perchea1</v>
          </cell>
          <cell r="H130">
            <v>3</v>
          </cell>
          <cell r="I130" t="str">
            <v>Legrain A-Pierre (1947)</v>
          </cell>
          <cell r="J130">
            <v>16</v>
          </cell>
          <cell r="K130" t="str">
            <v>cam</v>
          </cell>
          <cell r="L130">
            <v>3.8</v>
          </cell>
        </row>
        <row r="131">
          <cell r="A131" t="str">
            <v>1963MAsculinstour 1Poids_7a1</v>
          </cell>
          <cell r="I131" t="str">
            <v>Kuhn Max (1944)</v>
          </cell>
          <cell r="J131">
            <v>19</v>
          </cell>
          <cell r="K131" t="str">
            <v>jum</v>
          </cell>
        </row>
        <row r="132">
          <cell r="A132" t="str">
            <v>1963MAsculinstour 1Triplea1</v>
          </cell>
          <cell r="H132">
            <v>3</v>
          </cell>
          <cell r="I132" t="str">
            <v>Billion Claude (1944)</v>
          </cell>
          <cell r="J132">
            <v>19</v>
          </cell>
          <cell r="K132" t="str">
            <v>jum</v>
          </cell>
          <cell r="L132">
            <v>14.09</v>
          </cell>
        </row>
        <row r="133">
          <cell r="A133" t="str">
            <v>1963MasculinsTour 2100ma1</v>
          </cell>
          <cell r="H133">
            <v>5</v>
          </cell>
          <cell r="I133" t="str">
            <v>Hannebicque Joel (1944)</v>
          </cell>
          <cell r="J133">
            <v>19</v>
          </cell>
          <cell r="K133" t="str">
            <v>jum</v>
          </cell>
          <cell r="L133" t="str">
            <v>11"3</v>
          </cell>
        </row>
        <row r="134">
          <cell r="A134" t="str">
            <v>1963MasculinsTour 2110h_106a1</v>
          </cell>
          <cell r="H134">
            <v>1</v>
          </cell>
          <cell r="I134" t="str">
            <v>Duriez Marcel (1940)</v>
          </cell>
          <cell r="J134">
            <v>23</v>
          </cell>
          <cell r="K134" t="str">
            <v>sem</v>
          </cell>
          <cell r="L134" t="str">
            <v>14"5</v>
          </cell>
        </row>
        <row r="135">
          <cell r="A135" t="str">
            <v>1963MasculinsTour 21500ma1</v>
          </cell>
          <cell r="H135">
            <v>1</v>
          </cell>
          <cell r="I135" t="str">
            <v>Peyronnet J-Pierre (1942)</v>
          </cell>
          <cell r="J135">
            <v>21</v>
          </cell>
          <cell r="K135" t="str">
            <v>esm</v>
          </cell>
          <cell r="L135" t="str">
            <v>4'04"0</v>
          </cell>
        </row>
        <row r="136">
          <cell r="A136" t="str">
            <v>1963MasculinsTour 2200ma1</v>
          </cell>
          <cell r="H136">
            <v>3</v>
          </cell>
          <cell r="I136" t="str">
            <v>Bavière J-Pierre (1945)</v>
          </cell>
          <cell r="J136">
            <v>18</v>
          </cell>
          <cell r="K136" t="str">
            <v>jum</v>
          </cell>
          <cell r="L136" t="str">
            <v>22"1</v>
          </cell>
        </row>
        <row r="137">
          <cell r="A137" t="str">
            <v>1963MasculinsTour 23000ma1</v>
          </cell>
          <cell r="H137">
            <v>3</v>
          </cell>
          <cell r="I137" t="str">
            <v>Callot Jean (1941)</v>
          </cell>
          <cell r="J137">
            <v>22</v>
          </cell>
          <cell r="K137" t="str">
            <v>sem</v>
          </cell>
          <cell r="L137" t="str">
            <v>9'38"2</v>
          </cell>
        </row>
        <row r="138">
          <cell r="A138" t="str">
            <v>1963MasculinsTour 23000sta1</v>
          </cell>
          <cell r="H138">
            <v>3</v>
          </cell>
          <cell r="I138" t="str">
            <v>Lictevout Claude (1937)</v>
          </cell>
          <cell r="J138">
            <v>26</v>
          </cell>
          <cell r="K138" t="str">
            <v>sem</v>
          </cell>
          <cell r="L138" t="str">
            <v>9'41"0</v>
          </cell>
        </row>
        <row r="139">
          <cell r="A139" t="str">
            <v>1963MasculinsTour 24*100ma1</v>
          </cell>
          <cell r="I139" t="str">
            <v>R100-Equipe inconnue</v>
          </cell>
          <cell r="J139" t="str">
            <v/>
          </cell>
          <cell r="K139" t="str">
            <v/>
          </cell>
        </row>
        <row r="140">
          <cell r="A140" t="str">
            <v>1963MasculinsTour 24*400ma1</v>
          </cell>
          <cell r="H140">
            <v>3</v>
          </cell>
          <cell r="I140" t="str">
            <v>R400-Equipe inconnue</v>
          </cell>
          <cell r="J140" t="str">
            <v/>
          </cell>
          <cell r="K140" t="str">
            <v/>
          </cell>
        </row>
        <row r="141">
          <cell r="A141" t="str">
            <v>1963MasculinsTour 2400h_91a1</v>
          </cell>
          <cell r="H141">
            <v>3</v>
          </cell>
          <cell r="I141" t="str">
            <v>Ansart Guy (1939)</v>
          </cell>
          <cell r="J141">
            <v>24</v>
          </cell>
          <cell r="K141" t="str">
            <v>sem</v>
          </cell>
          <cell r="L141" t="str">
            <v>56"6</v>
          </cell>
        </row>
        <row r="142">
          <cell r="A142" t="str">
            <v>1963MasculinsTour 2400ma1</v>
          </cell>
          <cell r="H142">
            <v>3</v>
          </cell>
          <cell r="I142" t="str">
            <v>Sorge J-Claude (1942)</v>
          </cell>
          <cell r="J142">
            <v>21</v>
          </cell>
          <cell r="K142" t="str">
            <v>esm</v>
          </cell>
          <cell r="L142" t="str">
            <v>51"8</v>
          </cell>
        </row>
        <row r="143">
          <cell r="A143" t="str">
            <v>1963MasculinsTour 25000ma1</v>
          </cell>
          <cell r="H143">
            <v>1</v>
          </cell>
          <cell r="I143" t="str">
            <v>Caron Guy (1947)</v>
          </cell>
          <cell r="J143">
            <v>16</v>
          </cell>
          <cell r="K143" t="str">
            <v>cam</v>
          </cell>
          <cell r="L143" t="str">
            <v>15'52"2</v>
          </cell>
        </row>
        <row r="144">
          <cell r="A144" t="str">
            <v>1963MasculinsTour 2800ma1</v>
          </cell>
          <cell r="H144">
            <v>3</v>
          </cell>
          <cell r="I144" t="str">
            <v>Catteau</v>
          </cell>
          <cell r="J144" t="str">
            <v/>
          </cell>
          <cell r="K144" t="str">
            <v/>
          </cell>
          <cell r="L144" t="str">
            <v>1'59"2</v>
          </cell>
        </row>
        <row r="145">
          <cell r="A145" t="str">
            <v>1963MasculinsTour 2Disque_2a1</v>
          </cell>
          <cell r="H145">
            <v>5</v>
          </cell>
          <cell r="I145" t="str">
            <v>Fichelle Guy (1943)</v>
          </cell>
          <cell r="J145">
            <v>20</v>
          </cell>
          <cell r="K145" t="str">
            <v>esm</v>
          </cell>
          <cell r="L145">
            <v>43.35</v>
          </cell>
        </row>
        <row r="146">
          <cell r="A146" t="str">
            <v>1963MasculinsTour 2Hauteura1</v>
          </cell>
          <cell r="H146">
            <v>5</v>
          </cell>
          <cell r="I146" t="str">
            <v>Hubiche J-Louis (1946)</v>
          </cell>
          <cell r="J146">
            <v>17</v>
          </cell>
          <cell r="K146" t="str">
            <v>cam</v>
          </cell>
          <cell r="L146">
            <v>1.7</v>
          </cell>
        </row>
        <row r="147">
          <cell r="A147" t="str">
            <v>1963MasculinsTour 2Javelot_8a1</v>
          </cell>
          <cell r="H147">
            <v>1</v>
          </cell>
          <cell r="I147" t="str">
            <v>Szymanek Rodolphe (1941)</v>
          </cell>
          <cell r="J147">
            <v>22</v>
          </cell>
          <cell r="K147" t="str">
            <v>sem</v>
          </cell>
          <cell r="L147">
            <v>60.21</v>
          </cell>
        </row>
        <row r="148">
          <cell r="A148" t="str">
            <v>1963MasculinsTour 2Longueura1</v>
          </cell>
          <cell r="H148">
            <v>2</v>
          </cell>
          <cell r="I148" t="str">
            <v>Hamrit André (1944)</v>
          </cell>
          <cell r="J148">
            <v>19</v>
          </cell>
          <cell r="K148" t="str">
            <v>jum</v>
          </cell>
          <cell r="L148">
            <v>6.71</v>
          </cell>
        </row>
        <row r="149">
          <cell r="A149" t="str">
            <v>1963MasculinsTour 2Marteau_7a1</v>
          </cell>
          <cell r="H149">
            <v>1</v>
          </cell>
          <cell r="I149" t="str">
            <v>Olivier J-Claude (1938)</v>
          </cell>
          <cell r="J149">
            <v>25</v>
          </cell>
          <cell r="K149" t="str">
            <v>sem</v>
          </cell>
          <cell r="L149">
            <v>47.62</v>
          </cell>
        </row>
        <row r="150">
          <cell r="A150" t="str">
            <v>1963MasculinsTour 2Perchea1</v>
          </cell>
          <cell r="H150">
            <v>4</v>
          </cell>
          <cell r="I150" t="str">
            <v>Legrain A-Pierre (1947)</v>
          </cell>
          <cell r="J150">
            <v>16</v>
          </cell>
          <cell r="K150" t="str">
            <v>cam</v>
          </cell>
          <cell r="L150">
            <v>3.7</v>
          </cell>
        </row>
        <row r="151">
          <cell r="A151" t="str">
            <v>1963MasculinsTour 2Poids_7a1</v>
          </cell>
          <cell r="H151">
            <v>2</v>
          </cell>
          <cell r="I151" t="str">
            <v>Kuhn Max (1944)</v>
          </cell>
          <cell r="J151">
            <v>19</v>
          </cell>
          <cell r="K151" t="str">
            <v>jum</v>
          </cell>
          <cell r="L151">
            <v>12.51</v>
          </cell>
        </row>
        <row r="152">
          <cell r="A152" t="str">
            <v>1963MasculinsTour 2Triplea1</v>
          </cell>
          <cell r="H152">
            <v>1</v>
          </cell>
          <cell r="I152" t="str">
            <v>Billion Claude (1944)</v>
          </cell>
          <cell r="J152">
            <v>19</v>
          </cell>
          <cell r="K152" t="str">
            <v>jum</v>
          </cell>
          <cell r="L152">
            <v>14.35</v>
          </cell>
        </row>
        <row r="153">
          <cell r="A153" t="str">
            <v>1964MasculinsTour 1100ma1</v>
          </cell>
          <cell r="H153">
            <v>1</v>
          </cell>
          <cell r="I153" t="str">
            <v>Dangreville A</v>
          </cell>
          <cell r="J153" t="str">
            <v/>
          </cell>
          <cell r="K153" t="str">
            <v/>
          </cell>
          <cell r="L153" t="str">
            <v>11"5</v>
          </cell>
        </row>
        <row r="154">
          <cell r="A154" t="str">
            <v>1964MasculinsTour 1110h_106a1</v>
          </cell>
          <cell r="H154">
            <v>1</v>
          </cell>
          <cell r="I154" t="str">
            <v>Tavernier J-Louis (1944)</v>
          </cell>
          <cell r="J154">
            <v>20</v>
          </cell>
          <cell r="K154" t="str">
            <v>esm</v>
          </cell>
          <cell r="L154" t="str">
            <v>16"3</v>
          </cell>
        </row>
        <row r="155">
          <cell r="A155" t="str">
            <v>1964MasculinsTour 11500ma1</v>
          </cell>
          <cell r="I155" t="str">
            <v>Ysebaert Gilbert</v>
          </cell>
          <cell r="J155" t="str">
            <v/>
          </cell>
          <cell r="K155" t="str">
            <v/>
          </cell>
          <cell r="L155" t="str">
            <v>4'14"3</v>
          </cell>
        </row>
        <row r="156">
          <cell r="A156" t="str">
            <v>1964MasculinsTour 1200ma1</v>
          </cell>
          <cell r="J156" t="str">
            <v/>
          </cell>
          <cell r="K156" t="str">
            <v/>
          </cell>
        </row>
        <row r="157">
          <cell r="A157" t="str">
            <v>1964MasculinsTour 13000ma1</v>
          </cell>
          <cell r="J157" t="str">
            <v/>
          </cell>
          <cell r="K157" t="str">
            <v/>
          </cell>
        </row>
        <row r="158">
          <cell r="A158" t="str">
            <v>1964MasculinsTour 13000sta1</v>
          </cell>
          <cell r="H158">
            <v>1</v>
          </cell>
          <cell r="I158" t="str">
            <v>Lictevout Claude (1937)</v>
          </cell>
          <cell r="J158">
            <v>27</v>
          </cell>
          <cell r="K158" t="str">
            <v>sem</v>
          </cell>
          <cell r="L158" t="str">
            <v>8'43"0</v>
          </cell>
        </row>
        <row r="159">
          <cell r="A159" t="str">
            <v>1964MasculinsTour 14*100ma1</v>
          </cell>
          <cell r="I159" t="str">
            <v>R100-Equipe inconnue</v>
          </cell>
          <cell r="J159" t="str">
            <v/>
          </cell>
          <cell r="K159" t="str">
            <v/>
          </cell>
        </row>
        <row r="160">
          <cell r="A160" t="str">
            <v>1964MasculinsTour 14*400ma1</v>
          </cell>
          <cell r="I160" t="str">
            <v>R400-Equipe inconnue</v>
          </cell>
          <cell r="J160" t="str">
            <v/>
          </cell>
          <cell r="K160" t="str">
            <v/>
          </cell>
        </row>
        <row r="161">
          <cell r="A161" t="str">
            <v>1964MasculinsTour 1400h_91a1</v>
          </cell>
          <cell r="H161">
            <v>1</v>
          </cell>
          <cell r="I161" t="str">
            <v>Ansart Guy (1939)</v>
          </cell>
          <cell r="J161">
            <v>25</v>
          </cell>
          <cell r="K161" t="str">
            <v>sem</v>
          </cell>
          <cell r="L161" t="str">
            <v>56"1</v>
          </cell>
        </row>
        <row r="162">
          <cell r="A162" t="str">
            <v>1964MasculinsTour 1400ma1</v>
          </cell>
          <cell r="J162" t="str">
            <v/>
          </cell>
          <cell r="K162" t="str">
            <v/>
          </cell>
        </row>
        <row r="163">
          <cell r="A163" t="str">
            <v>1964MasculinsTour 15000ma1</v>
          </cell>
          <cell r="I163" t="str">
            <v>Callot Jean (1941)</v>
          </cell>
          <cell r="J163">
            <v>23</v>
          </cell>
          <cell r="K163" t="str">
            <v>sem</v>
          </cell>
          <cell r="L163" t="str">
            <v>16'51"5</v>
          </cell>
        </row>
        <row r="164">
          <cell r="A164" t="str">
            <v>1964MasculinsTour 1800ma1</v>
          </cell>
          <cell r="H164">
            <v>2</v>
          </cell>
          <cell r="I164" t="str">
            <v>Lefebvre Daniel (1945)</v>
          </cell>
          <cell r="J164">
            <v>19</v>
          </cell>
          <cell r="K164" t="str">
            <v>jum</v>
          </cell>
          <cell r="L164" t="str">
            <v>2'02"6</v>
          </cell>
        </row>
        <row r="165">
          <cell r="A165" t="str">
            <v>1964MasculinsTour 1Disque_2a1</v>
          </cell>
          <cell r="I165" t="str">
            <v>Luczak Jean (1945)</v>
          </cell>
          <cell r="J165">
            <v>19</v>
          </cell>
          <cell r="K165" t="str">
            <v>jum</v>
          </cell>
          <cell r="L165">
            <v>42.03</v>
          </cell>
        </row>
        <row r="166">
          <cell r="A166" t="str">
            <v>1964MasculinsTour 1Hauteura1</v>
          </cell>
          <cell r="H166">
            <v>1</v>
          </cell>
          <cell r="I166" t="str">
            <v>Dangreville A</v>
          </cell>
          <cell r="J166" t="str">
            <v/>
          </cell>
          <cell r="K166" t="str">
            <v/>
          </cell>
          <cell r="L166">
            <v>1.7</v>
          </cell>
        </row>
        <row r="167">
          <cell r="A167" t="str">
            <v>1964MasculinsTour 1Javelot_8a1</v>
          </cell>
          <cell r="I167" t="str">
            <v>Szymanek Rodolphe (1941)</v>
          </cell>
          <cell r="J167">
            <v>23</v>
          </cell>
          <cell r="K167" t="str">
            <v>sem</v>
          </cell>
          <cell r="L167">
            <v>61.78</v>
          </cell>
        </row>
        <row r="168">
          <cell r="A168" t="str">
            <v>1964MasculinsTour 1Longueura1</v>
          </cell>
          <cell r="I168" t="str">
            <v>Hamrit André</v>
          </cell>
          <cell r="J168" t="str">
            <v/>
          </cell>
          <cell r="K168" t="str">
            <v/>
          </cell>
          <cell r="L168">
            <v>6.52</v>
          </cell>
        </row>
        <row r="169">
          <cell r="A169" t="str">
            <v>1964MasculinsTour 1Marteau_7a1</v>
          </cell>
          <cell r="H169">
            <v>1</v>
          </cell>
          <cell r="I169" t="str">
            <v>Olivier J-Claude (1938)</v>
          </cell>
          <cell r="J169">
            <v>26</v>
          </cell>
          <cell r="K169" t="str">
            <v>sem</v>
          </cell>
        </row>
        <row r="170">
          <cell r="A170" t="str">
            <v>1964MasculinsTour 1Perchea1</v>
          </cell>
          <cell r="H170">
            <v>1</v>
          </cell>
          <cell r="I170" t="str">
            <v>Legrain A-Pierre (1947)</v>
          </cell>
          <cell r="J170">
            <v>17</v>
          </cell>
          <cell r="K170" t="str">
            <v>cam</v>
          </cell>
        </row>
        <row r="171">
          <cell r="A171" t="str">
            <v>1964MasculinsTour 1Poids_7a1</v>
          </cell>
          <cell r="I171" t="str">
            <v>Hubiche J-Louis (1946)</v>
          </cell>
          <cell r="J171">
            <v>18</v>
          </cell>
          <cell r="K171" t="str">
            <v>jum</v>
          </cell>
          <cell r="L171">
            <v>14.63</v>
          </cell>
        </row>
        <row r="172">
          <cell r="A172" t="str">
            <v>1964MasculinsTour 1Triplea1</v>
          </cell>
          <cell r="H172">
            <v>1</v>
          </cell>
          <cell r="I172" t="str">
            <v>Billion Claude (1944)</v>
          </cell>
          <cell r="J172">
            <v>20</v>
          </cell>
          <cell r="K172" t="str">
            <v>esm</v>
          </cell>
          <cell r="L172">
            <v>14.48</v>
          </cell>
        </row>
        <row r="173">
          <cell r="A173" t="str">
            <v>1964MasculinsTour 2100ma1</v>
          </cell>
          <cell r="I173" t="str">
            <v>Horrer Jean</v>
          </cell>
          <cell r="J173" t="str">
            <v/>
          </cell>
          <cell r="K173" t="str">
            <v/>
          </cell>
        </row>
        <row r="174">
          <cell r="A174" t="str">
            <v>1964MasculinsTour 2110h_106a1</v>
          </cell>
          <cell r="H174">
            <v>1</v>
          </cell>
          <cell r="I174" t="str">
            <v>Duriez Marcel (1940)</v>
          </cell>
          <cell r="J174">
            <v>24</v>
          </cell>
          <cell r="K174" t="str">
            <v>sem</v>
          </cell>
          <cell r="L174" t="str">
            <v>14"2</v>
          </cell>
        </row>
        <row r="175">
          <cell r="A175" t="str">
            <v>1964MasculinsTour 21500ma1</v>
          </cell>
          <cell r="H175">
            <v>1</v>
          </cell>
          <cell r="I175" t="str">
            <v>Ysebaert Gilbert (19???36??)</v>
          </cell>
          <cell r="J175" t="str">
            <v/>
          </cell>
          <cell r="K175" t="str">
            <v/>
          </cell>
          <cell r="L175" t="str">
            <v>4'09"8</v>
          </cell>
        </row>
        <row r="176">
          <cell r="A176" t="str">
            <v>1964MasculinsTour 2200ma1</v>
          </cell>
          <cell r="J176" t="str">
            <v/>
          </cell>
          <cell r="K176" t="str">
            <v/>
          </cell>
        </row>
        <row r="177">
          <cell r="A177" t="str">
            <v>1964MasculinsTour 23000ma1</v>
          </cell>
          <cell r="I177" t="str">
            <v>Chevalier Roland</v>
          </cell>
          <cell r="J177" t="str">
            <v/>
          </cell>
          <cell r="K177" t="str">
            <v/>
          </cell>
        </row>
        <row r="178">
          <cell r="A178" t="str">
            <v>1964MasculinsTour 23000sta1</v>
          </cell>
          <cell r="H178">
            <v>1</v>
          </cell>
          <cell r="I178" t="str">
            <v>Lictevout Claude (1937)</v>
          </cell>
          <cell r="J178">
            <v>27</v>
          </cell>
          <cell r="K178" t="str">
            <v>sem</v>
          </cell>
        </row>
        <row r="179">
          <cell r="A179" t="str">
            <v>1964MasculinsTour 24*100ma1</v>
          </cell>
          <cell r="I179" t="str">
            <v>R100-Wolczek Raymond (1947)-Horrer Jean(19)-Bavière Jean-Pierre(1945)-Duriez Marcel(1940)</v>
          </cell>
          <cell r="J179">
            <v>24</v>
          </cell>
          <cell r="K179" t="str">
            <v>sem</v>
          </cell>
        </row>
        <row r="180">
          <cell r="A180" t="str">
            <v>1964MasculinsTour 24*400ma1</v>
          </cell>
          <cell r="I180" t="str">
            <v>R400-Equipe inconnue</v>
          </cell>
          <cell r="J180" t="str">
            <v/>
          </cell>
          <cell r="K180" t="str">
            <v/>
          </cell>
        </row>
        <row r="181">
          <cell r="A181" t="str">
            <v>1964MasculinsTour 2400h_91a1</v>
          </cell>
          <cell r="I181" t="str">
            <v>Cotton Bernard (1944)</v>
          </cell>
          <cell r="J181">
            <v>20</v>
          </cell>
          <cell r="K181" t="str">
            <v>esm</v>
          </cell>
        </row>
        <row r="182">
          <cell r="A182" t="str">
            <v>1964MasculinsTour 2400ma1</v>
          </cell>
          <cell r="I182" t="str">
            <v>Peyronnet Paul (1940)</v>
          </cell>
          <cell r="J182">
            <v>24</v>
          </cell>
          <cell r="K182" t="str">
            <v>sem</v>
          </cell>
        </row>
        <row r="183">
          <cell r="A183" t="str">
            <v>1964MasculinsTour 25000ma1</v>
          </cell>
          <cell r="I183" t="str">
            <v>Callot Jean (1941)</v>
          </cell>
          <cell r="J183">
            <v>23</v>
          </cell>
          <cell r="K183" t="str">
            <v>sem</v>
          </cell>
        </row>
        <row r="184">
          <cell r="A184" t="str">
            <v>1964MasculinsTour 2800ma1</v>
          </cell>
          <cell r="H184">
            <v>1</v>
          </cell>
          <cell r="I184" t="str">
            <v>Peyronnet J-Pierre (1942)</v>
          </cell>
          <cell r="J184">
            <v>22</v>
          </cell>
          <cell r="K184" t="str">
            <v>sem</v>
          </cell>
          <cell r="L184" t="str">
            <v>1'56"8</v>
          </cell>
        </row>
        <row r="185">
          <cell r="A185" t="str">
            <v>1964MasculinsTour 2Disque_2a1</v>
          </cell>
          <cell r="H185">
            <v>2</v>
          </cell>
          <cell r="I185" t="str">
            <v>Blonski Bronek (1931)</v>
          </cell>
          <cell r="J185">
            <v>33</v>
          </cell>
          <cell r="K185" t="str">
            <v>sem</v>
          </cell>
        </row>
        <row r="186">
          <cell r="A186" t="str">
            <v>1964MasculinsTour 2Hauteura1</v>
          </cell>
          <cell r="H186">
            <v>1</v>
          </cell>
          <cell r="I186" t="str">
            <v>Duriez Marcel (1940)</v>
          </cell>
          <cell r="J186">
            <v>24</v>
          </cell>
          <cell r="K186" t="str">
            <v>sem</v>
          </cell>
          <cell r="L186">
            <v>1.75</v>
          </cell>
        </row>
        <row r="187">
          <cell r="A187" t="str">
            <v>1964MasculinsTour 2Javelot_8a1</v>
          </cell>
          <cell r="H187">
            <v>1</v>
          </cell>
          <cell r="I187" t="str">
            <v>Szymanek Rodolphe (1941)</v>
          </cell>
          <cell r="J187">
            <v>23</v>
          </cell>
          <cell r="K187" t="str">
            <v>sem</v>
          </cell>
          <cell r="L187">
            <v>60.73</v>
          </cell>
        </row>
        <row r="188">
          <cell r="A188" t="str">
            <v>1964MasculinsTour 2Longueura1</v>
          </cell>
          <cell r="I188" t="str">
            <v>Hamrit André (1944)</v>
          </cell>
          <cell r="J188">
            <v>20</v>
          </cell>
          <cell r="K188" t="str">
            <v>esm</v>
          </cell>
          <cell r="L188">
            <v>6.71</v>
          </cell>
        </row>
        <row r="189">
          <cell r="A189" t="str">
            <v>1964MasculinsTour 2Marteau_7a1</v>
          </cell>
          <cell r="H189">
            <v>1</v>
          </cell>
          <cell r="I189" t="str">
            <v>Kuhn Max (1943)</v>
          </cell>
          <cell r="J189">
            <v>21</v>
          </cell>
          <cell r="K189" t="str">
            <v>esm</v>
          </cell>
          <cell r="L189">
            <v>52.68</v>
          </cell>
        </row>
        <row r="190">
          <cell r="A190" t="str">
            <v>1964MasculinsTour 2Perchea1</v>
          </cell>
          <cell r="I190" t="str">
            <v>Legrain A-Pierre (1947)</v>
          </cell>
          <cell r="J190">
            <v>17</v>
          </cell>
          <cell r="K190" t="str">
            <v>cam</v>
          </cell>
          <cell r="L190">
            <v>3.8</v>
          </cell>
        </row>
        <row r="191">
          <cell r="A191" t="str">
            <v>1964MasculinsTour 2Poids_7a1</v>
          </cell>
          <cell r="H191">
            <v>1</v>
          </cell>
          <cell r="I191" t="str">
            <v>Hubiche J-Louis (1946)</v>
          </cell>
          <cell r="J191">
            <v>18</v>
          </cell>
          <cell r="K191" t="str">
            <v>jum</v>
          </cell>
          <cell r="L191">
            <v>14.01</v>
          </cell>
        </row>
        <row r="192">
          <cell r="A192" t="str">
            <v>1964MasculinsTour 2Triplea1</v>
          </cell>
          <cell r="H192">
            <v>1</v>
          </cell>
          <cell r="I192" t="str">
            <v>Billion Claude (1944)</v>
          </cell>
          <cell r="J192">
            <v>20</v>
          </cell>
          <cell r="K192" t="str">
            <v>esm</v>
          </cell>
          <cell r="L192">
            <v>14.33</v>
          </cell>
        </row>
        <row r="193">
          <cell r="A193" t="str">
            <v>1965MasculinsTour 1100ma1</v>
          </cell>
          <cell r="J193" t="str">
            <v/>
          </cell>
          <cell r="K193" t="str">
            <v/>
          </cell>
        </row>
        <row r="194">
          <cell r="A194" t="str">
            <v>1965MasculinsTour 1110h_106a1</v>
          </cell>
          <cell r="J194" t="str">
            <v/>
          </cell>
          <cell r="K194" t="str">
            <v/>
          </cell>
        </row>
        <row r="195">
          <cell r="A195" t="str">
            <v>1965MasculinsTour 11500ma1</v>
          </cell>
          <cell r="I195" t="str">
            <v>Ysebaert Gilbert</v>
          </cell>
          <cell r="J195" t="str">
            <v/>
          </cell>
          <cell r="K195" t="str">
            <v/>
          </cell>
        </row>
        <row r="196">
          <cell r="A196" t="str">
            <v>1965MasculinsTour 1200ma1</v>
          </cell>
          <cell r="J196" t="str">
            <v/>
          </cell>
          <cell r="K196" t="str">
            <v/>
          </cell>
        </row>
        <row r="197">
          <cell r="A197" t="str">
            <v>1965MasculinsTour 13000ma1</v>
          </cell>
          <cell r="H197">
            <v>2</v>
          </cell>
          <cell r="I197" t="str">
            <v>Nougal Michel-Amar (1947)</v>
          </cell>
          <cell r="J197">
            <v>18</v>
          </cell>
          <cell r="K197" t="str">
            <v>jum</v>
          </cell>
        </row>
        <row r="198">
          <cell r="A198" t="str">
            <v>1965MasculinsTour 13000sta1</v>
          </cell>
          <cell r="H198">
            <v>1</v>
          </cell>
          <cell r="I198" t="str">
            <v>Lictevout Claude (1937)</v>
          </cell>
          <cell r="J198">
            <v>28</v>
          </cell>
          <cell r="K198" t="str">
            <v>sem</v>
          </cell>
        </row>
        <row r="199">
          <cell r="A199" t="str">
            <v>1965MasculinsTour 14*100ma1</v>
          </cell>
          <cell r="I199" t="str">
            <v>R100-Equipe inconnue</v>
          </cell>
          <cell r="J199" t="str">
            <v/>
          </cell>
          <cell r="K199" t="str">
            <v/>
          </cell>
        </row>
        <row r="200">
          <cell r="A200" t="str">
            <v>1965MasculinsTour 14*400ma1</v>
          </cell>
          <cell r="I200" t="str">
            <v>R400-Equipe inconnue</v>
          </cell>
          <cell r="J200" t="str">
            <v/>
          </cell>
          <cell r="K200" t="str">
            <v/>
          </cell>
        </row>
        <row r="201">
          <cell r="A201" t="str">
            <v>1965MasculinsTour 1400h_91a1</v>
          </cell>
          <cell r="J201" t="str">
            <v/>
          </cell>
          <cell r="K201" t="str">
            <v/>
          </cell>
        </row>
        <row r="202">
          <cell r="A202" t="str">
            <v>1965MasculinsTour 1400ma1</v>
          </cell>
          <cell r="J202" t="str">
            <v/>
          </cell>
          <cell r="K202" t="str">
            <v/>
          </cell>
        </row>
        <row r="203">
          <cell r="A203" t="str">
            <v>1965MasculinsTour 15000ma1</v>
          </cell>
          <cell r="J203" t="str">
            <v/>
          </cell>
          <cell r="K203" t="str">
            <v/>
          </cell>
        </row>
        <row r="204">
          <cell r="A204" t="str">
            <v>1965MasculinsTour 1800ma1</v>
          </cell>
          <cell r="J204" t="str">
            <v/>
          </cell>
          <cell r="K204" t="str">
            <v/>
          </cell>
        </row>
        <row r="205">
          <cell r="A205" t="str">
            <v>1965MasculinsTour 1Disque_2a1</v>
          </cell>
          <cell r="H205">
            <v>2</v>
          </cell>
          <cell r="I205" t="str">
            <v>Fichelle Guy (1943)</v>
          </cell>
          <cell r="J205">
            <v>22</v>
          </cell>
          <cell r="K205" t="str">
            <v>sem</v>
          </cell>
        </row>
        <row r="206">
          <cell r="A206" t="str">
            <v>1965MasculinsTour 1Hauteura1</v>
          </cell>
          <cell r="I206" t="str">
            <v>Billion Claude (1944)</v>
          </cell>
          <cell r="J206">
            <v>21</v>
          </cell>
          <cell r="K206" t="str">
            <v>esm</v>
          </cell>
        </row>
        <row r="207">
          <cell r="A207" t="str">
            <v>1965MasculinsTour 1Javelot_8a1</v>
          </cell>
          <cell r="H207">
            <v>2</v>
          </cell>
          <cell r="I207" t="str">
            <v>Luczak Jean (1945)</v>
          </cell>
          <cell r="J207">
            <v>20</v>
          </cell>
          <cell r="K207" t="str">
            <v>esm</v>
          </cell>
        </row>
        <row r="208">
          <cell r="A208" t="str">
            <v>1965MasculinsTour 1Longueura1</v>
          </cell>
          <cell r="I208" t="str">
            <v>Hamrit André (1944)</v>
          </cell>
          <cell r="J208">
            <v>21</v>
          </cell>
          <cell r="K208" t="str">
            <v>esm</v>
          </cell>
          <cell r="L208">
            <v>6.93</v>
          </cell>
        </row>
        <row r="209">
          <cell r="A209" t="str">
            <v>1965MasculinsTour 1Marteau_7a1</v>
          </cell>
          <cell r="I209" t="str">
            <v>Blonski Bronek (1931)</v>
          </cell>
          <cell r="J209">
            <v>34</v>
          </cell>
          <cell r="K209" t="str">
            <v>sem</v>
          </cell>
        </row>
        <row r="210">
          <cell r="A210" t="str">
            <v>1965MasculinsTour 1Perchea1</v>
          </cell>
          <cell r="J210" t="str">
            <v/>
          </cell>
          <cell r="K210" t="str">
            <v/>
          </cell>
        </row>
        <row r="211">
          <cell r="A211" t="str">
            <v>1965MasculinsTour 1Poids_7a1</v>
          </cell>
          <cell r="H211">
            <v>1</v>
          </cell>
          <cell r="I211" t="str">
            <v>Hubiche J-Louis (1946)</v>
          </cell>
          <cell r="J211">
            <v>19</v>
          </cell>
          <cell r="K211" t="str">
            <v>jum</v>
          </cell>
        </row>
        <row r="212">
          <cell r="A212" t="str">
            <v>1965MasculinsTour 1Triplea1</v>
          </cell>
          <cell r="J212" t="str">
            <v/>
          </cell>
          <cell r="K212" t="str">
            <v/>
          </cell>
        </row>
        <row r="213">
          <cell r="A213" t="str">
            <v>1965MasculinsTour 2100ma1</v>
          </cell>
          <cell r="I213" t="str">
            <v>Borowy Bernard (1946)</v>
          </cell>
          <cell r="J213">
            <v>19</v>
          </cell>
          <cell r="K213" t="str">
            <v>jum</v>
          </cell>
          <cell r="L213" t="str">
            <v>10"8</v>
          </cell>
        </row>
        <row r="214">
          <cell r="A214" t="str">
            <v>1965MasculinsTour 2110h_106a1</v>
          </cell>
          <cell r="J214" t="str">
            <v/>
          </cell>
          <cell r="K214" t="str">
            <v/>
          </cell>
        </row>
        <row r="215">
          <cell r="A215" t="str">
            <v>1965MasculinsTour 21500ma1</v>
          </cell>
          <cell r="I215" t="str">
            <v>Nougal Michel-Amar (1947)</v>
          </cell>
          <cell r="J215">
            <v>18</v>
          </cell>
          <cell r="K215" t="str">
            <v>jum</v>
          </cell>
          <cell r="L215" t="str">
            <v>4'06"5</v>
          </cell>
        </row>
        <row r="216">
          <cell r="A216" t="str">
            <v>1965MasculinsTour 2200ma1</v>
          </cell>
          <cell r="I216" t="str">
            <v>Bavière J-Pierre (1945)</v>
          </cell>
          <cell r="J216">
            <v>20</v>
          </cell>
          <cell r="K216" t="str">
            <v>esm</v>
          </cell>
          <cell r="L216" t="str">
            <v>22"8</v>
          </cell>
        </row>
        <row r="217">
          <cell r="A217" t="str">
            <v>1965MasculinsTour 23000ma1</v>
          </cell>
          <cell r="J217" t="str">
            <v/>
          </cell>
          <cell r="K217" t="str">
            <v/>
          </cell>
        </row>
        <row r="218">
          <cell r="A218" t="str">
            <v>1965MasculinsTour 23000sta1</v>
          </cell>
          <cell r="J218" t="str">
            <v/>
          </cell>
          <cell r="K218" t="str">
            <v/>
          </cell>
        </row>
        <row r="219">
          <cell r="A219" t="str">
            <v>1965MasculinsTour 24*100ma1</v>
          </cell>
          <cell r="I219" t="str">
            <v>R100-Equipe inconnue</v>
          </cell>
          <cell r="J219" t="str">
            <v/>
          </cell>
          <cell r="K219" t="str">
            <v/>
          </cell>
        </row>
        <row r="220">
          <cell r="A220" t="str">
            <v>1965MasculinsTour 24*400ma1</v>
          </cell>
          <cell r="I220" t="str">
            <v>R400-Equipe inconnue</v>
          </cell>
          <cell r="J220" t="str">
            <v/>
          </cell>
          <cell r="K220" t="str">
            <v/>
          </cell>
        </row>
        <row r="221">
          <cell r="A221" t="str">
            <v>1965MasculinsTour 2400h_91a1</v>
          </cell>
          <cell r="I221" t="str">
            <v>Ansart Guy (1939)</v>
          </cell>
          <cell r="J221">
            <v>26</v>
          </cell>
          <cell r="K221" t="str">
            <v>sem</v>
          </cell>
          <cell r="L221" t="str">
            <v>55"5</v>
          </cell>
        </row>
        <row r="222">
          <cell r="A222" t="str">
            <v>1965MasculinsTour 2400ma1</v>
          </cell>
          <cell r="J222" t="str">
            <v/>
          </cell>
          <cell r="K222" t="str">
            <v/>
          </cell>
        </row>
        <row r="223">
          <cell r="A223" t="str">
            <v>1965MasculinsTour 25000ma1</v>
          </cell>
          <cell r="J223" t="str">
            <v/>
          </cell>
          <cell r="K223" t="str">
            <v/>
          </cell>
        </row>
        <row r="224">
          <cell r="A224" t="str">
            <v>1965MasculinsTour 2800ma1</v>
          </cell>
          <cell r="J224" t="str">
            <v/>
          </cell>
          <cell r="K224" t="str">
            <v/>
          </cell>
        </row>
        <row r="225">
          <cell r="A225" t="str">
            <v>1965MasculinsTour 2Disque_2a1</v>
          </cell>
          <cell r="J225" t="str">
            <v/>
          </cell>
          <cell r="K225" t="str">
            <v/>
          </cell>
        </row>
        <row r="226">
          <cell r="A226" t="str">
            <v>1965MasculinsTour 2Hauteura1</v>
          </cell>
          <cell r="I226" t="str">
            <v>Billion Claude (1944)</v>
          </cell>
          <cell r="J226">
            <v>21</v>
          </cell>
          <cell r="K226" t="str">
            <v>esm</v>
          </cell>
          <cell r="L226">
            <v>1.93</v>
          </cell>
        </row>
        <row r="227">
          <cell r="A227" t="str">
            <v>1965MasculinsTour 2Javelot_8a1</v>
          </cell>
          <cell r="I227" t="str">
            <v>Gryniewicz Michel (1945)</v>
          </cell>
          <cell r="J227">
            <v>20</v>
          </cell>
          <cell r="K227" t="str">
            <v>esm</v>
          </cell>
          <cell r="L227">
            <v>62.34</v>
          </cell>
        </row>
        <row r="228">
          <cell r="A228" t="str">
            <v>1965MasculinsTour 2Longueura1</v>
          </cell>
          <cell r="J228" t="str">
            <v/>
          </cell>
          <cell r="K228" t="str">
            <v/>
          </cell>
        </row>
        <row r="229">
          <cell r="A229" t="str">
            <v>1965MasculinsTour 2Marteau_7a1</v>
          </cell>
          <cell r="J229" t="str">
            <v/>
          </cell>
          <cell r="K229" t="str">
            <v/>
          </cell>
        </row>
        <row r="230">
          <cell r="A230" t="str">
            <v>1965MasculinsTour 2Perchea1</v>
          </cell>
          <cell r="I230" t="str">
            <v>Legrain A-Pierre (1947)</v>
          </cell>
          <cell r="J230">
            <v>18</v>
          </cell>
          <cell r="K230" t="str">
            <v>jum</v>
          </cell>
          <cell r="L230">
            <v>3.9</v>
          </cell>
        </row>
        <row r="231">
          <cell r="A231" t="str">
            <v>1965MasculinsTour 2Poids_7a1</v>
          </cell>
          <cell r="J231" t="str">
            <v/>
          </cell>
          <cell r="K231" t="str">
            <v/>
          </cell>
        </row>
        <row r="232">
          <cell r="A232" t="str">
            <v>1965MasculinsTour 2Triplea1</v>
          </cell>
          <cell r="J232" t="str">
            <v/>
          </cell>
          <cell r="K232" t="str">
            <v/>
          </cell>
        </row>
        <row r="233">
          <cell r="A233" t="str">
            <v>1966MasculinsTour 1100ma1</v>
          </cell>
          <cell r="J233" t="str">
            <v/>
          </cell>
          <cell r="K233" t="str">
            <v/>
          </cell>
        </row>
        <row r="234">
          <cell r="A234" t="str">
            <v>1966MasculinsTour 1110h_106a1</v>
          </cell>
          <cell r="H234">
            <v>1</v>
          </cell>
          <cell r="I234" t="str">
            <v>Baratte J-Paul (1943)</v>
          </cell>
          <cell r="J234">
            <v>23</v>
          </cell>
          <cell r="K234" t="str">
            <v>sem</v>
          </cell>
        </row>
        <row r="235">
          <cell r="A235" t="str">
            <v>1966MasculinsTour 11500ma1</v>
          </cell>
          <cell r="H235">
            <v>2</v>
          </cell>
          <cell r="I235" t="str">
            <v>Nougal Michel-Amar (1947)</v>
          </cell>
          <cell r="J235">
            <v>19</v>
          </cell>
          <cell r="K235" t="str">
            <v>jum</v>
          </cell>
        </row>
        <row r="236">
          <cell r="A236" t="str">
            <v>1966MasculinsTour 1200ma1</v>
          </cell>
          <cell r="J236" t="str">
            <v/>
          </cell>
          <cell r="K236" t="str">
            <v/>
          </cell>
        </row>
        <row r="237">
          <cell r="A237" t="str">
            <v>1966MasculinsTour 13000ma1</v>
          </cell>
          <cell r="J237" t="str">
            <v/>
          </cell>
          <cell r="K237" t="str">
            <v/>
          </cell>
        </row>
        <row r="238">
          <cell r="A238" t="str">
            <v>1966MasculinsTour 13000sta1</v>
          </cell>
          <cell r="H238">
            <v>1</v>
          </cell>
          <cell r="I238" t="str">
            <v>Lictevout Claude (1937)</v>
          </cell>
          <cell r="J238">
            <v>29</v>
          </cell>
          <cell r="K238" t="str">
            <v>sem</v>
          </cell>
        </row>
        <row r="239">
          <cell r="A239" t="str">
            <v>1966MasculinsTour 14*100ma1</v>
          </cell>
          <cell r="I239" t="str">
            <v>R100-Equipe inconnue</v>
          </cell>
          <cell r="J239" t="str">
            <v/>
          </cell>
          <cell r="K239" t="str">
            <v/>
          </cell>
        </row>
        <row r="240">
          <cell r="A240" t="str">
            <v>1966MasculinsTour 14*400ma1</v>
          </cell>
          <cell r="I240" t="str">
            <v>R400-Equipe inconnue</v>
          </cell>
          <cell r="J240" t="str">
            <v/>
          </cell>
          <cell r="K240" t="str">
            <v/>
          </cell>
        </row>
        <row r="241">
          <cell r="A241" t="str">
            <v>1966MasculinsTour 1400h_91a1</v>
          </cell>
          <cell r="J241" t="str">
            <v/>
          </cell>
          <cell r="K241" t="str">
            <v/>
          </cell>
        </row>
        <row r="242">
          <cell r="A242" t="str">
            <v>1966MasculinsTour 1400ma1</v>
          </cell>
          <cell r="J242" t="str">
            <v/>
          </cell>
          <cell r="K242" t="str">
            <v/>
          </cell>
        </row>
        <row r="243">
          <cell r="A243" t="str">
            <v>1966MasculinsTour 15000ma1</v>
          </cell>
          <cell r="J243" t="str">
            <v/>
          </cell>
          <cell r="K243" t="str">
            <v/>
          </cell>
        </row>
        <row r="244">
          <cell r="A244" t="str">
            <v>1966MasculinsTour 1800ma1</v>
          </cell>
          <cell r="J244" t="str">
            <v/>
          </cell>
          <cell r="K244" t="str">
            <v/>
          </cell>
        </row>
        <row r="245">
          <cell r="A245" t="str">
            <v>1966MasculinsTour 1Disque_2a1</v>
          </cell>
          <cell r="H245">
            <v>2</v>
          </cell>
          <cell r="I245" t="str">
            <v>Fichelle Guy (1943)</v>
          </cell>
          <cell r="J245">
            <v>23</v>
          </cell>
          <cell r="K245" t="str">
            <v>sem</v>
          </cell>
        </row>
        <row r="246">
          <cell r="A246" t="str">
            <v>1966MasculinsTour 1Hauteura1</v>
          </cell>
          <cell r="H246">
            <v>1</v>
          </cell>
          <cell r="I246" t="str">
            <v>Billion Claude (1944)</v>
          </cell>
          <cell r="J246">
            <v>22</v>
          </cell>
          <cell r="K246" t="str">
            <v>sem</v>
          </cell>
        </row>
        <row r="247">
          <cell r="A247" t="str">
            <v>1966MasculinsTour 1Javelot_8a1</v>
          </cell>
          <cell r="H247">
            <v>1</v>
          </cell>
          <cell r="I247" t="str">
            <v>Gryniewicz Michel (1945)</v>
          </cell>
          <cell r="J247">
            <v>21</v>
          </cell>
          <cell r="K247" t="str">
            <v>esm</v>
          </cell>
        </row>
        <row r="248">
          <cell r="A248" t="str">
            <v>1966MasculinsTour 1Longueura1</v>
          </cell>
          <cell r="H248">
            <v>2</v>
          </cell>
          <cell r="I248" t="str">
            <v>Baratte J-Paul (1943)</v>
          </cell>
          <cell r="J248">
            <v>23</v>
          </cell>
          <cell r="K248" t="str">
            <v>sem</v>
          </cell>
        </row>
        <row r="249">
          <cell r="A249" t="str">
            <v>1966MasculinsTour 1Marteau_7a1</v>
          </cell>
          <cell r="H249">
            <v>1</v>
          </cell>
          <cell r="I249" t="str">
            <v>Mellerowicz Roland (1928)</v>
          </cell>
          <cell r="J249">
            <v>38</v>
          </cell>
          <cell r="K249" t="str">
            <v>sem</v>
          </cell>
        </row>
        <row r="250">
          <cell r="A250" t="str">
            <v>1966MasculinsTour 1Perchea1</v>
          </cell>
          <cell r="H250">
            <v>1</v>
          </cell>
          <cell r="I250" t="str">
            <v>Legrain A-Pierre (1947)</v>
          </cell>
          <cell r="J250">
            <v>19</v>
          </cell>
          <cell r="K250" t="str">
            <v>jum</v>
          </cell>
        </row>
        <row r="251">
          <cell r="A251" t="str">
            <v>1966MasculinsTour 1Poids_7a1</v>
          </cell>
          <cell r="H251">
            <v>2</v>
          </cell>
          <cell r="I251" t="str">
            <v>Hubiche J-Louis (1946)</v>
          </cell>
          <cell r="J251">
            <v>20</v>
          </cell>
          <cell r="K251" t="str">
            <v>esm</v>
          </cell>
        </row>
        <row r="252">
          <cell r="A252" t="str">
            <v>1966MasculinsTour 1Triplea1</v>
          </cell>
          <cell r="H252">
            <v>2</v>
          </cell>
          <cell r="I252" t="str">
            <v>Vanhée J-Louis (1947)</v>
          </cell>
          <cell r="J252">
            <v>19</v>
          </cell>
          <cell r="K252" t="str">
            <v>jum</v>
          </cell>
        </row>
        <row r="253">
          <cell r="A253" t="str">
            <v>1966MasculinsTour 2100ma1</v>
          </cell>
          <cell r="H253">
            <v>4</v>
          </cell>
          <cell r="I253" t="str">
            <v>Quagebeur J-Marie (1945)</v>
          </cell>
          <cell r="J253">
            <v>21</v>
          </cell>
          <cell r="K253" t="str">
            <v>esm</v>
          </cell>
          <cell r="L253" t="str">
            <v>11"3</v>
          </cell>
        </row>
        <row r="254">
          <cell r="A254" t="str">
            <v>1966MasculinsTour 2110h_106a1</v>
          </cell>
          <cell r="H254">
            <v>3</v>
          </cell>
          <cell r="I254" t="str">
            <v>Baratte J-Paul (1943)</v>
          </cell>
          <cell r="J254">
            <v>23</v>
          </cell>
          <cell r="K254" t="str">
            <v>sem</v>
          </cell>
          <cell r="L254" t="str">
            <v>15"9</v>
          </cell>
        </row>
        <row r="255">
          <cell r="A255" t="str">
            <v>1966MasculinsTour 21500ma1</v>
          </cell>
          <cell r="H255">
            <v>4</v>
          </cell>
          <cell r="I255" t="str">
            <v>Nougal Michel-Amar (1947)</v>
          </cell>
          <cell r="J255">
            <v>19</v>
          </cell>
          <cell r="K255" t="str">
            <v>jum</v>
          </cell>
          <cell r="L255" t="str">
            <v>4'14"0</v>
          </cell>
        </row>
        <row r="256">
          <cell r="A256" t="str">
            <v>1966MasculinsTour 2200ma1</v>
          </cell>
          <cell r="H256">
            <v>2</v>
          </cell>
          <cell r="I256" t="str">
            <v>Wolczek Raymond (1947)</v>
          </cell>
          <cell r="J256">
            <v>19</v>
          </cell>
          <cell r="K256" t="str">
            <v>jum</v>
          </cell>
          <cell r="L256" t="str">
            <v>23"1</v>
          </cell>
        </row>
        <row r="257">
          <cell r="A257" t="str">
            <v>1966MasculinsTour 23000ma1</v>
          </cell>
          <cell r="H257">
            <v>2</v>
          </cell>
          <cell r="I257" t="str">
            <v>Centonze Joseph (1948)</v>
          </cell>
          <cell r="J257">
            <v>18</v>
          </cell>
          <cell r="K257" t="str">
            <v>jum</v>
          </cell>
          <cell r="L257" t="str">
            <v>9'04"0</v>
          </cell>
        </row>
        <row r="258">
          <cell r="A258" t="str">
            <v>1966MasculinsTour 23000sta1</v>
          </cell>
          <cell r="H258">
            <v>4</v>
          </cell>
          <cell r="I258" t="str">
            <v>Lictevout Claude (1937)</v>
          </cell>
          <cell r="J258">
            <v>29</v>
          </cell>
          <cell r="K258" t="str">
            <v>sem</v>
          </cell>
          <cell r="L258" t="str">
            <v>9'36"8</v>
          </cell>
        </row>
        <row r="259">
          <cell r="A259" t="str">
            <v>1966MasculinsTour 24*100ma1</v>
          </cell>
          <cell r="H259">
            <v>3</v>
          </cell>
          <cell r="I259" t="str">
            <v>R100-Equipe inconnue</v>
          </cell>
          <cell r="J259" t="str">
            <v/>
          </cell>
          <cell r="K259" t="str">
            <v/>
          </cell>
        </row>
        <row r="260">
          <cell r="A260" t="str">
            <v>1966MasculinsTour 24*400ma1</v>
          </cell>
          <cell r="H260">
            <v>3</v>
          </cell>
          <cell r="I260" t="str">
            <v>R400-Equipe inconnue</v>
          </cell>
          <cell r="J260" t="str">
            <v/>
          </cell>
          <cell r="K260" t="str">
            <v/>
          </cell>
        </row>
        <row r="261">
          <cell r="A261" t="str">
            <v>1966MasculinsTour 2400h_91a1</v>
          </cell>
          <cell r="H261">
            <v>4</v>
          </cell>
          <cell r="I261" t="str">
            <v>Cotton Bernard (1944)</v>
          </cell>
          <cell r="J261">
            <v>22</v>
          </cell>
          <cell r="K261" t="str">
            <v>sem</v>
          </cell>
          <cell r="L261" t="str">
            <v>58"5</v>
          </cell>
        </row>
        <row r="262">
          <cell r="A262" t="str">
            <v>1966MasculinsTour 2400ma1</v>
          </cell>
          <cell r="I262" t="str">
            <v>Vermersch Bernard</v>
          </cell>
          <cell r="J262" t="str">
            <v/>
          </cell>
          <cell r="K262" t="str">
            <v/>
          </cell>
          <cell r="L262" t="str">
            <v>51"3</v>
          </cell>
        </row>
        <row r="263">
          <cell r="A263" t="str">
            <v>1966MasculinsTour 25000ma1</v>
          </cell>
          <cell r="H263">
            <v>1</v>
          </cell>
          <cell r="I263" t="str">
            <v>Bernard</v>
          </cell>
          <cell r="J263" t="str">
            <v/>
          </cell>
          <cell r="K263" t="str">
            <v/>
          </cell>
          <cell r="L263" t="str">
            <v>16'57"6</v>
          </cell>
        </row>
        <row r="264">
          <cell r="A264" t="str">
            <v>1966MasculinsTour 2800ma1</v>
          </cell>
          <cell r="H264">
            <v>4</v>
          </cell>
          <cell r="I264" t="str">
            <v>Sion Victor (1947)</v>
          </cell>
          <cell r="J264">
            <v>19</v>
          </cell>
          <cell r="K264" t="str">
            <v>jum</v>
          </cell>
          <cell r="L264" t="str">
            <v>2'00"6</v>
          </cell>
        </row>
        <row r="265">
          <cell r="A265" t="str">
            <v>1966MasculinsTour 2Disque_2a1</v>
          </cell>
          <cell r="H265">
            <v>1</v>
          </cell>
          <cell r="I265" t="str">
            <v>Fichelle Guy (1943)</v>
          </cell>
          <cell r="J265">
            <v>23</v>
          </cell>
          <cell r="K265" t="str">
            <v>sem</v>
          </cell>
          <cell r="L265">
            <v>47.33</v>
          </cell>
        </row>
        <row r="266">
          <cell r="A266" t="str">
            <v>1966MasculinsTour 2Hauteura1</v>
          </cell>
          <cell r="H266">
            <v>1</v>
          </cell>
          <cell r="I266" t="str">
            <v>Billion Claude (1944)</v>
          </cell>
          <cell r="J266">
            <v>22</v>
          </cell>
          <cell r="K266" t="str">
            <v>sem</v>
          </cell>
          <cell r="L266">
            <v>1.85</v>
          </cell>
        </row>
        <row r="267">
          <cell r="A267" t="str">
            <v>1966MasculinsTour 2Javelot_8a1</v>
          </cell>
          <cell r="H267">
            <v>2</v>
          </cell>
          <cell r="I267" t="str">
            <v>Legrain A-Pierre (1947)</v>
          </cell>
          <cell r="J267">
            <v>19</v>
          </cell>
          <cell r="K267" t="str">
            <v>jum</v>
          </cell>
          <cell r="L267">
            <v>63.97</v>
          </cell>
        </row>
        <row r="268">
          <cell r="A268" t="str">
            <v>1966MasculinsTour 2Longueura1</v>
          </cell>
          <cell r="H268">
            <v>1</v>
          </cell>
          <cell r="I268" t="str">
            <v>Baratte J-Paul (1943)</v>
          </cell>
          <cell r="J268">
            <v>23</v>
          </cell>
          <cell r="K268" t="str">
            <v>sem</v>
          </cell>
          <cell r="L268">
            <v>6.43</v>
          </cell>
        </row>
        <row r="269">
          <cell r="A269" t="str">
            <v>1966MasculinsTour 2Marteau_7a1</v>
          </cell>
          <cell r="H269">
            <v>1</v>
          </cell>
          <cell r="I269" t="str">
            <v>Mellerowicz Roland (1928)</v>
          </cell>
          <cell r="J269">
            <v>38</v>
          </cell>
          <cell r="K269" t="str">
            <v>sem</v>
          </cell>
          <cell r="L269">
            <v>52.12</v>
          </cell>
        </row>
        <row r="270">
          <cell r="A270" t="str">
            <v>1966MasculinsTour 2Perchea1</v>
          </cell>
          <cell r="H270">
            <v>1</v>
          </cell>
          <cell r="I270" t="str">
            <v>Legrain A-Pierre (1947)</v>
          </cell>
          <cell r="J270">
            <v>19</v>
          </cell>
          <cell r="K270" t="str">
            <v>jum</v>
          </cell>
          <cell r="L270">
            <v>3.9</v>
          </cell>
        </row>
        <row r="271">
          <cell r="A271" t="str">
            <v>1966MasculinsTour 2Poids_7a1</v>
          </cell>
          <cell r="H271">
            <v>1</v>
          </cell>
          <cell r="I271" t="str">
            <v>Hubiche J-Louis (1946)</v>
          </cell>
          <cell r="J271">
            <v>20</v>
          </cell>
          <cell r="K271" t="str">
            <v>esm</v>
          </cell>
          <cell r="L271">
            <v>14.67</v>
          </cell>
        </row>
        <row r="272">
          <cell r="A272" t="str">
            <v>1966MasculinsTour 2Triplea1</v>
          </cell>
          <cell r="H272">
            <v>3</v>
          </cell>
          <cell r="I272" t="str">
            <v>Vanhée J-Louis (1947)</v>
          </cell>
          <cell r="J272">
            <v>19</v>
          </cell>
          <cell r="K272" t="str">
            <v>jum</v>
          </cell>
          <cell r="L272">
            <v>13.67</v>
          </cell>
        </row>
        <row r="273">
          <cell r="A273" t="str">
            <v>1967MasculinsTour 1100ma1</v>
          </cell>
          <cell r="J273" t="str">
            <v/>
          </cell>
          <cell r="K273" t="str">
            <v/>
          </cell>
        </row>
        <row r="274">
          <cell r="A274" t="str">
            <v>1967MasculinsTour 1110h_106a1</v>
          </cell>
          <cell r="I274" t="str">
            <v>Halyszak Jean (1949)</v>
          </cell>
          <cell r="J274">
            <v>18</v>
          </cell>
          <cell r="K274" t="str">
            <v>jum</v>
          </cell>
        </row>
        <row r="275">
          <cell r="A275" t="str">
            <v>1967MasculinsTour 11500ma1</v>
          </cell>
          <cell r="J275" t="str">
            <v/>
          </cell>
          <cell r="K275" t="str">
            <v/>
          </cell>
        </row>
        <row r="276">
          <cell r="A276" t="str">
            <v>1967MasculinsTour 1200ma1</v>
          </cell>
          <cell r="J276" t="str">
            <v/>
          </cell>
          <cell r="K276" t="str">
            <v/>
          </cell>
        </row>
        <row r="277">
          <cell r="A277" t="str">
            <v>1967MasculinsTour 13000ma1</v>
          </cell>
          <cell r="J277" t="str">
            <v/>
          </cell>
          <cell r="K277" t="str">
            <v/>
          </cell>
        </row>
        <row r="278">
          <cell r="A278" t="str">
            <v>1967MasculinsTour 13000sta1</v>
          </cell>
          <cell r="J278" t="str">
            <v/>
          </cell>
          <cell r="K278" t="str">
            <v/>
          </cell>
        </row>
        <row r="279">
          <cell r="A279" t="str">
            <v>1967MasculinsTour 14*100ma1</v>
          </cell>
          <cell r="I279" t="str">
            <v>R100-Equipe inconnue</v>
          </cell>
          <cell r="J279" t="str">
            <v/>
          </cell>
          <cell r="K279" t="str">
            <v/>
          </cell>
        </row>
        <row r="280">
          <cell r="A280" t="str">
            <v>1967MasculinsTour 14*400ma1</v>
          </cell>
          <cell r="I280" t="str">
            <v>R400-Equipe inconnue</v>
          </cell>
          <cell r="J280" t="str">
            <v/>
          </cell>
          <cell r="K280" t="str">
            <v/>
          </cell>
        </row>
        <row r="281">
          <cell r="A281" t="str">
            <v>1967MasculinsTour 1400h_91a1</v>
          </cell>
          <cell r="H281">
            <v>1</v>
          </cell>
          <cell r="I281" t="str">
            <v>Tavernier J-Charles (1947)</v>
          </cell>
          <cell r="J281">
            <v>20</v>
          </cell>
          <cell r="K281" t="str">
            <v>esm</v>
          </cell>
          <cell r="L281" t="str">
            <v>58"1</v>
          </cell>
        </row>
        <row r="282">
          <cell r="A282" t="str">
            <v>1967MasculinsTour 1400ma1</v>
          </cell>
          <cell r="J282" t="str">
            <v/>
          </cell>
          <cell r="K282" t="str">
            <v/>
          </cell>
        </row>
        <row r="283">
          <cell r="A283" t="str">
            <v>1967MasculinsTour 15000ma1</v>
          </cell>
          <cell r="J283" t="str">
            <v/>
          </cell>
          <cell r="K283" t="str">
            <v/>
          </cell>
        </row>
        <row r="284">
          <cell r="A284" t="str">
            <v>1967MasculinsTour 1800ma1</v>
          </cell>
          <cell r="J284" t="str">
            <v/>
          </cell>
          <cell r="K284" t="str">
            <v/>
          </cell>
        </row>
        <row r="285">
          <cell r="A285" t="str">
            <v>1967MasculinsTour 1Disque_2a1</v>
          </cell>
          <cell r="H285">
            <v>2</v>
          </cell>
          <cell r="I285" t="str">
            <v>Fichelle Guy (1943)</v>
          </cell>
          <cell r="J285">
            <v>24</v>
          </cell>
          <cell r="K285" t="str">
            <v>sem</v>
          </cell>
          <cell r="L285">
            <v>49.6</v>
          </cell>
        </row>
        <row r="286">
          <cell r="A286" t="str">
            <v>1967MasculinsTour 1Hauteura1</v>
          </cell>
          <cell r="J286" t="str">
            <v/>
          </cell>
          <cell r="K286" t="str">
            <v/>
          </cell>
        </row>
        <row r="287">
          <cell r="A287" t="str">
            <v>1967MasculinsTour 1Javelot_8a1</v>
          </cell>
          <cell r="J287" t="str">
            <v/>
          </cell>
          <cell r="K287" t="str">
            <v/>
          </cell>
        </row>
        <row r="288">
          <cell r="A288" t="str">
            <v>1967MasculinsTour 1Longueura1</v>
          </cell>
          <cell r="J288" t="str">
            <v/>
          </cell>
          <cell r="K288" t="str">
            <v/>
          </cell>
        </row>
        <row r="289">
          <cell r="A289" t="str">
            <v>1967MasculinsTour 1Marteau_7a1</v>
          </cell>
          <cell r="H289">
            <v>1</v>
          </cell>
          <cell r="I289" t="str">
            <v>Blonski Bronek (1931)</v>
          </cell>
          <cell r="J289">
            <v>36</v>
          </cell>
          <cell r="K289" t="str">
            <v>sem</v>
          </cell>
        </row>
        <row r="290">
          <cell r="A290" t="str">
            <v>1967MasculinsTour 1Perchea1</v>
          </cell>
          <cell r="H290">
            <v>2</v>
          </cell>
          <cell r="I290" t="str">
            <v>Legrain A-Pierre (1947)</v>
          </cell>
          <cell r="J290">
            <v>20</v>
          </cell>
          <cell r="K290" t="str">
            <v>esm</v>
          </cell>
          <cell r="L290">
            <v>4.2</v>
          </cell>
        </row>
        <row r="291">
          <cell r="A291" t="str">
            <v>1967MasculinsTour 1Poids_7a1</v>
          </cell>
          <cell r="J291" t="str">
            <v/>
          </cell>
          <cell r="K291" t="str">
            <v/>
          </cell>
        </row>
        <row r="292">
          <cell r="A292" t="str">
            <v>1967MasculinsTour 1Triplea1</v>
          </cell>
          <cell r="H292">
            <v>1</v>
          </cell>
          <cell r="I292" t="str">
            <v>Vanhée J-Louis (1947)</v>
          </cell>
          <cell r="J292">
            <v>20</v>
          </cell>
          <cell r="K292" t="str">
            <v>esm</v>
          </cell>
        </row>
        <row r="293">
          <cell r="A293" t="str">
            <v>1967MasculinsTour 2100ma1</v>
          </cell>
          <cell r="I293" t="str">
            <v>Klpaczynski Paul (1948)</v>
          </cell>
          <cell r="J293">
            <v>19</v>
          </cell>
          <cell r="K293" t="str">
            <v>jum</v>
          </cell>
          <cell r="L293" t="str">
            <v>11"2</v>
          </cell>
        </row>
        <row r="294">
          <cell r="A294" t="str">
            <v>1967MasculinsTour 2110h_106a1</v>
          </cell>
          <cell r="I294" t="str">
            <v>Baratte J-Paul (1943)</v>
          </cell>
          <cell r="J294">
            <v>24</v>
          </cell>
          <cell r="K294" t="str">
            <v>sem</v>
          </cell>
          <cell r="L294" t="str">
            <v>15"6</v>
          </cell>
        </row>
        <row r="295">
          <cell r="A295" t="str">
            <v>1967MasculinsTour 21500ma1</v>
          </cell>
          <cell r="J295" t="str">
            <v/>
          </cell>
          <cell r="K295" t="str">
            <v/>
          </cell>
        </row>
        <row r="296">
          <cell r="A296" t="str">
            <v>1967MasculinsTour 2200ma1</v>
          </cell>
          <cell r="I296" t="str">
            <v>Wolczek Raymond (1947)</v>
          </cell>
          <cell r="J296">
            <v>20</v>
          </cell>
          <cell r="K296" t="str">
            <v>esm</v>
          </cell>
          <cell r="L296" t="str">
            <v>23"1</v>
          </cell>
        </row>
        <row r="297">
          <cell r="A297" t="str">
            <v>1967MasculinsTour 23000ma1</v>
          </cell>
          <cell r="I297" t="str">
            <v>Centonze Joseph (1948)</v>
          </cell>
          <cell r="J297">
            <v>19</v>
          </cell>
          <cell r="K297" t="str">
            <v>jum</v>
          </cell>
          <cell r="L297" t="str">
            <v>8'57"6</v>
          </cell>
        </row>
        <row r="298">
          <cell r="A298" t="str">
            <v>1967MasculinsTour 23000sta1</v>
          </cell>
          <cell r="J298" t="str">
            <v/>
          </cell>
          <cell r="K298" t="str">
            <v/>
          </cell>
        </row>
        <row r="299">
          <cell r="A299" t="str">
            <v>1967MasculinsTour 24*100ma1</v>
          </cell>
          <cell r="I299" t="str">
            <v>R100-Equipe inconnue</v>
          </cell>
          <cell r="J299" t="str">
            <v/>
          </cell>
          <cell r="K299" t="str">
            <v/>
          </cell>
        </row>
        <row r="300">
          <cell r="A300" t="str">
            <v>1967MasculinsTour 24*400ma1</v>
          </cell>
          <cell r="I300" t="str">
            <v>R400-Equipe inconnue</v>
          </cell>
          <cell r="J300" t="str">
            <v/>
          </cell>
          <cell r="K300" t="str">
            <v/>
          </cell>
        </row>
        <row r="301">
          <cell r="A301" t="str">
            <v>1967MasculinsTour 2400h_91a1</v>
          </cell>
          <cell r="I301" t="str">
            <v>Cotton Bernard (1944)</v>
          </cell>
          <cell r="J301">
            <v>23</v>
          </cell>
          <cell r="K301" t="str">
            <v>sem</v>
          </cell>
        </row>
        <row r="302">
          <cell r="A302" t="str">
            <v>1967MasculinsTour 2400ma1</v>
          </cell>
          <cell r="J302" t="str">
            <v/>
          </cell>
          <cell r="K302" t="str">
            <v/>
          </cell>
        </row>
        <row r="303">
          <cell r="A303" t="str">
            <v>1967MasculinsTour 25000ma1</v>
          </cell>
          <cell r="J303" t="str">
            <v/>
          </cell>
          <cell r="K303" t="str">
            <v/>
          </cell>
        </row>
        <row r="304">
          <cell r="A304" t="str">
            <v>1967MasculinsTour 2800ma1</v>
          </cell>
          <cell r="J304" t="str">
            <v/>
          </cell>
          <cell r="K304" t="str">
            <v/>
          </cell>
        </row>
        <row r="305">
          <cell r="A305" t="str">
            <v>1967MasculinsTour 2Disque_2a1</v>
          </cell>
          <cell r="J305" t="str">
            <v/>
          </cell>
          <cell r="K305" t="str">
            <v/>
          </cell>
        </row>
        <row r="306">
          <cell r="A306" t="str">
            <v>1967MasculinsTour 2Hauteura1</v>
          </cell>
          <cell r="J306" t="str">
            <v/>
          </cell>
          <cell r="K306" t="str">
            <v/>
          </cell>
        </row>
        <row r="307">
          <cell r="A307" t="str">
            <v>1967MasculinsTour 2Javelot_8a1</v>
          </cell>
          <cell r="J307" t="str">
            <v/>
          </cell>
          <cell r="K307" t="str">
            <v/>
          </cell>
        </row>
        <row r="308">
          <cell r="A308" t="str">
            <v>1967MasculinsTour 2Longueura1</v>
          </cell>
          <cell r="J308" t="str">
            <v/>
          </cell>
          <cell r="K308" t="str">
            <v/>
          </cell>
        </row>
        <row r="309">
          <cell r="A309" t="str">
            <v>1967MasculinsTour 2Marteau_7a1</v>
          </cell>
          <cell r="J309" t="str">
            <v/>
          </cell>
          <cell r="K309" t="str">
            <v/>
          </cell>
        </row>
        <row r="310">
          <cell r="A310" t="str">
            <v>1967MasculinsTour 2Perchea1</v>
          </cell>
          <cell r="I310" t="str">
            <v>Legrain A-Pierre (1947)</v>
          </cell>
          <cell r="J310">
            <v>20</v>
          </cell>
          <cell r="K310" t="str">
            <v>esm</v>
          </cell>
          <cell r="L310">
            <v>4.25</v>
          </cell>
        </row>
        <row r="311">
          <cell r="A311" t="str">
            <v>1967MasculinsTour 2Poids_7a1</v>
          </cell>
          <cell r="J311" t="str">
            <v/>
          </cell>
          <cell r="K311" t="str">
            <v/>
          </cell>
        </row>
        <row r="312">
          <cell r="A312" t="str">
            <v>1967MasculinsTour 2Triplea1</v>
          </cell>
          <cell r="J312" t="str">
            <v/>
          </cell>
          <cell r="K312" t="str">
            <v/>
          </cell>
        </row>
        <row r="313">
          <cell r="A313" t="str">
            <v>1968MasculinsTour 1100ma1</v>
          </cell>
          <cell r="H313">
            <v>4</v>
          </cell>
          <cell r="I313" t="str">
            <v>Dubois Raymond (1944)</v>
          </cell>
          <cell r="J313">
            <v>24</v>
          </cell>
          <cell r="K313" t="str">
            <v>sem</v>
          </cell>
          <cell r="L313" t="str">
            <v>11"6</v>
          </cell>
        </row>
        <row r="314">
          <cell r="A314" t="str">
            <v>1968MasculinsTour 1110h_106a1</v>
          </cell>
          <cell r="H314">
            <v>2</v>
          </cell>
          <cell r="I314" t="str">
            <v>Drut Guy (1950)</v>
          </cell>
          <cell r="J314">
            <v>18</v>
          </cell>
          <cell r="K314" t="str">
            <v>jum</v>
          </cell>
          <cell r="L314" t="str">
            <v>15"1</v>
          </cell>
        </row>
        <row r="315">
          <cell r="A315" t="str">
            <v>1968MasculinsTour 11500ma1</v>
          </cell>
          <cell r="H315">
            <v>1</v>
          </cell>
          <cell r="I315" t="str">
            <v>Nougal Michel-Amar (1947)</v>
          </cell>
          <cell r="J315">
            <v>21</v>
          </cell>
          <cell r="K315" t="str">
            <v>esm</v>
          </cell>
          <cell r="L315" t="str">
            <v>3'59"6</v>
          </cell>
        </row>
        <row r="316">
          <cell r="A316" t="str">
            <v>1968MasculinsTour 1200ma1</v>
          </cell>
          <cell r="H316">
            <v>4</v>
          </cell>
          <cell r="I316" t="str">
            <v>Prymka Bernard (1949)</v>
          </cell>
          <cell r="J316">
            <v>19</v>
          </cell>
          <cell r="K316" t="str">
            <v>jum</v>
          </cell>
          <cell r="L316" t="str">
            <v>23"0</v>
          </cell>
        </row>
        <row r="317">
          <cell r="A317" t="str">
            <v>1968MasculinsTour 13000ma1</v>
          </cell>
          <cell r="H317">
            <v>3</v>
          </cell>
          <cell r="I317" t="str">
            <v>Cogo André (1949)</v>
          </cell>
          <cell r="J317">
            <v>19</v>
          </cell>
          <cell r="K317" t="str">
            <v>jum</v>
          </cell>
          <cell r="L317" t="str">
            <v>9'19"2</v>
          </cell>
        </row>
        <row r="318">
          <cell r="A318" t="str">
            <v>1968MasculinsTour 13000sta1</v>
          </cell>
          <cell r="H318">
            <v>2</v>
          </cell>
          <cell r="I318" t="str">
            <v>Lictevout Claude (1937)</v>
          </cell>
          <cell r="J318">
            <v>31</v>
          </cell>
          <cell r="K318" t="str">
            <v>sem</v>
          </cell>
          <cell r="L318" t="str">
            <v>10'01"4</v>
          </cell>
        </row>
        <row r="319">
          <cell r="A319" t="str">
            <v>1968MasculinsTour 14*100ma1</v>
          </cell>
          <cell r="H319">
            <v>3</v>
          </cell>
          <cell r="I319" t="str">
            <v>R100-Equipe inconnue</v>
          </cell>
          <cell r="J319" t="str">
            <v/>
          </cell>
          <cell r="K319" t="str">
            <v/>
          </cell>
        </row>
        <row r="320">
          <cell r="A320" t="str">
            <v>1968MasculinsTour 14*400ma1</v>
          </cell>
          <cell r="H320">
            <v>3</v>
          </cell>
          <cell r="I320" t="str">
            <v>R400-Equipe inconnue</v>
          </cell>
          <cell r="J320" t="str">
            <v/>
          </cell>
          <cell r="K320" t="str">
            <v/>
          </cell>
        </row>
        <row r="321">
          <cell r="A321" t="str">
            <v>1968MasculinsTour 1400h_91a1</v>
          </cell>
          <cell r="H321">
            <v>4</v>
          </cell>
          <cell r="I321" t="str">
            <v>Tavernier J-Charles (1947)</v>
          </cell>
          <cell r="J321">
            <v>21</v>
          </cell>
          <cell r="K321" t="str">
            <v>esm</v>
          </cell>
          <cell r="L321" t="str">
            <v>57"6</v>
          </cell>
        </row>
        <row r="322">
          <cell r="A322" t="str">
            <v>1968MasculinsTour 1400ma1</v>
          </cell>
          <cell r="H322">
            <v>5</v>
          </cell>
          <cell r="I322" t="str">
            <v>Rabier J</v>
          </cell>
          <cell r="J322" t="str">
            <v/>
          </cell>
          <cell r="K322" t="str">
            <v/>
          </cell>
          <cell r="L322" t="str">
            <v>53"5</v>
          </cell>
        </row>
        <row r="323">
          <cell r="A323" t="str">
            <v>1968MasculinsTour 15000ma1</v>
          </cell>
          <cell r="H323">
            <v>1</v>
          </cell>
          <cell r="I323" t="str">
            <v>Gailliez Michel (1949)</v>
          </cell>
          <cell r="J323">
            <v>19</v>
          </cell>
          <cell r="K323" t="str">
            <v>jum</v>
          </cell>
          <cell r="L323" t="str">
            <v>15'23"6</v>
          </cell>
        </row>
        <row r="324">
          <cell r="A324" t="str">
            <v>1968MasculinsTour 1800ma1</v>
          </cell>
          <cell r="H324">
            <v>3</v>
          </cell>
          <cell r="I324" t="str">
            <v>Lescaut Jean (1946)</v>
          </cell>
          <cell r="J324">
            <v>22</v>
          </cell>
          <cell r="K324" t="str">
            <v>sem</v>
          </cell>
          <cell r="L324" t="str">
            <v>2'01"4</v>
          </cell>
        </row>
        <row r="325">
          <cell r="A325" t="str">
            <v>1968MasculinsTour 1Disque_2a1</v>
          </cell>
          <cell r="H325">
            <v>1</v>
          </cell>
          <cell r="I325" t="str">
            <v>Méeus Robert (1940)</v>
          </cell>
          <cell r="J325">
            <v>28</v>
          </cell>
          <cell r="K325" t="str">
            <v>sem</v>
          </cell>
          <cell r="L325">
            <v>45.68</v>
          </cell>
        </row>
        <row r="326">
          <cell r="A326" t="str">
            <v>1968MasculinsTour 1Hauteura1</v>
          </cell>
          <cell r="H326">
            <v>4</v>
          </cell>
          <cell r="I326" t="str">
            <v>Quagebeur Michel (1948)</v>
          </cell>
          <cell r="J326">
            <v>20</v>
          </cell>
          <cell r="K326" t="str">
            <v>esm</v>
          </cell>
          <cell r="L326">
            <v>1.8</v>
          </cell>
        </row>
        <row r="327">
          <cell r="A327" t="str">
            <v>1968MasculinsTour 1Javelot_8a1</v>
          </cell>
          <cell r="H327">
            <v>1</v>
          </cell>
          <cell r="I327" t="str">
            <v>Gryniewicz Michel (1945)</v>
          </cell>
          <cell r="J327">
            <v>23</v>
          </cell>
          <cell r="K327" t="str">
            <v>sem</v>
          </cell>
          <cell r="L327">
            <v>64.28</v>
          </cell>
        </row>
        <row r="328">
          <cell r="A328" t="str">
            <v>1968MasculinsTour 1Longueura1</v>
          </cell>
          <cell r="H328">
            <v>2</v>
          </cell>
          <cell r="I328" t="str">
            <v>Vanhée J-Louis (1947)</v>
          </cell>
          <cell r="J328">
            <v>21</v>
          </cell>
          <cell r="K328" t="str">
            <v>esm</v>
          </cell>
          <cell r="L328">
            <v>6.87</v>
          </cell>
        </row>
        <row r="329">
          <cell r="A329" t="str">
            <v>1968MasculinsTour 1Marteau_7a1</v>
          </cell>
          <cell r="H329">
            <v>2</v>
          </cell>
          <cell r="I329" t="str">
            <v>Caron Guy (1947)</v>
          </cell>
          <cell r="J329">
            <v>21</v>
          </cell>
          <cell r="K329" t="str">
            <v>esm</v>
          </cell>
          <cell r="L329">
            <v>48.66</v>
          </cell>
        </row>
        <row r="330">
          <cell r="A330" t="str">
            <v>1968MasculinsTour 1Perchea1</v>
          </cell>
          <cell r="H330">
            <v>1</v>
          </cell>
          <cell r="I330" t="str">
            <v>Legrain A-Pierre (1947)</v>
          </cell>
          <cell r="J330">
            <v>21</v>
          </cell>
          <cell r="K330" t="str">
            <v>esm</v>
          </cell>
          <cell r="L330">
            <v>4.75</v>
          </cell>
        </row>
        <row r="331">
          <cell r="A331" t="str">
            <v>1968MasculinsTour 1Poids_7a1</v>
          </cell>
          <cell r="H331">
            <v>2</v>
          </cell>
          <cell r="I331" t="str">
            <v>Hubiche J-Louis (1946)</v>
          </cell>
          <cell r="J331">
            <v>22</v>
          </cell>
          <cell r="K331" t="str">
            <v>sem</v>
          </cell>
          <cell r="L331">
            <v>13.2</v>
          </cell>
        </row>
        <row r="332">
          <cell r="A332" t="str">
            <v>1968MasculinsTour 1Triplea1</v>
          </cell>
          <cell r="H332">
            <v>1</v>
          </cell>
          <cell r="I332" t="str">
            <v>Billion Claude (1944)</v>
          </cell>
          <cell r="J332">
            <v>24</v>
          </cell>
          <cell r="K332" t="str">
            <v>sem</v>
          </cell>
          <cell r="L332">
            <v>14.46</v>
          </cell>
        </row>
        <row r="333">
          <cell r="A333" t="str">
            <v>1969MasculinsTour 1100ma1</v>
          </cell>
          <cell r="J333" t="str">
            <v/>
          </cell>
          <cell r="K333" t="str">
            <v/>
          </cell>
        </row>
        <row r="334">
          <cell r="A334" t="str">
            <v>1969MasculinsTour 1110h_106a1</v>
          </cell>
          <cell r="J334" t="str">
            <v/>
          </cell>
          <cell r="K334" t="str">
            <v/>
          </cell>
        </row>
        <row r="335">
          <cell r="A335" t="str">
            <v>1969MasculinsTour 11500ma1</v>
          </cell>
          <cell r="J335" t="str">
            <v/>
          </cell>
          <cell r="K335" t="str">
            <v/>
          </cell>
        </row>
        <row r="336">
          <cell r="A336" t="str">
            <v>1969MasculinsTour 1200ma1</v>
          </cell>
          <cell r="J336" t="str">
            <v/>
          </cell>
          <cell r="K336" t="str">
            <v/>
          </cell>
        </row>
        <row r="337">
          <cell r="A337" t="str">
            <v>1969MasculinsTour 13000ma1</v>
          </cell>
          <cell r="J337" t="str">
            <v/>
          </cell>
          <cell r="K337" t="str">
            <v/>
          </cell>
        </row>
        <row r="338">
          <cell r="A338" t="str">
            <v>1969MasculinsTour 13000sta1</v>
          </cell>
          <cell r="J338" t="str">
            <v/>
          </cell>
          <cell r="K338" t="str">
            <v/>
          </cell>
        </row>
        <row r="339">
          <cell r="A339" t="str">
            <v>1969MasculinsTour 14*100ma1</v>
          </cell>
          <cell r="I339" t="str">
            <v>R100-Equipe inconnue</v>
          </cell>
          <cell r="J339" t="str">
            <v/>
          </cell>
          <cell r="K339" t="str">
            <v/>
          </cell>
        </row>
        <row r="340">
          <cell r="A340" t="str">
            <v>1969MasculinsTour 14*400ma1</v>
          </cell>
          <cell r="I340" t="str">
            <v>R400-Equipe inconnue</v>
          </cell>
          <cell r="J340" t="str">
            <v/>
          </cell>
          <cell r="K340" t="str">
            <v/>
          </cell>
        </row>
        <row r="341">
          <cell r="A341" t="str">
            <v>1969MasculinsTour 1400h_91a1</v>
          </cell>
          <cell r="J341" t="str">
            <v/>
          </cell>
          <cell r="K341" t="str">
            <v/>
          </cell>
        </row>
        <row r="342">
          <cell r="A342" t="str">
            <v>1969MasculinsTour 1400ma1</v>
          </cell>
          <cell r="J342" t="str">
            <v/>
          </cell>
          <cell r="K342" t="str">
            <v/>
          </cell>
        </row>
        <row r="343">
          <cell r="A343" t="str">
            <v>1969MasculinsTour 15000ma1</v>
          </cell>
          <cell r="J343" t="str">
            <v/>
          </cell>
          <cell r="K343" t="str">
            <v/>
          </cell>
        </row>
        <row r="344">
          <cell r="A344" t="str">
            <v>1969MasculinsTour 1800ma1</v>
          </cell>
          <cell r="J344" t="str">
            <v/>
          </cell>
          <cell r="K344" t="str">
            <v/>
          </cell>
        </row>
        <row r="345">
          <cell r="A345" t="str">
            <v>1969MasculinsTour 1Disque_2a1</v>
          </cell>
          <cell r="I345" t="str">
            <v>Hubiche J-Louis (1946)</v>
          </cell>
          <cell r="J345">
            <v>23</v>
          </cell>
          <cell r="K345" t="str">
            <v>sem</v>
          </cell>
          <cell r="L345">
            <v>44.64</v>
          </cell>
        </row>
        <row r="346">
          <cell r="A346" t="str">
            <v>1969MasculinsTour 1Hauteura1</v>
          </cell>
          <cell r="I346" t="str">
            <v>Drut Guy (1950)</v>
          </cell>
          <cell r="J346">
            <v>19</v>
          </cell>
          <cell r="K346" t="str">
            <v>jum</v>
          </cell>
          <cell r="L346">
            <v>1.93</v>
          </cell>
        </row>
        <row r="347">
          <cell r="A347" t="str">
            <v>1969MasculinsTour 1Javelot_8a1</v>
          </cell>
          <cell r="J347" t="str">
            <v/>
          </cell>
          <cell r="K347" t="str">
            <v/>
          </cell>
        </row>
        <row r="348">
          <cell r="A348" t="str">
            <v>1969MasculinsTour 1Longueura1</v>
          </cell>
          <cell r="I348" t="str">
            <v>Maciejczak André (1943)</v>
          </cell>
          <cell r="J348">
            <v>26</v>
          </cell>
          <cell r="K348" t="str">
            <v>sem</v>
          </cell>
          <cell r="L348">
            <v>6.88</v>
          </cell>
        </row>
        <row r="349">
          <cell r="A349" t="str">
            <v>1969MasculinsTour 1Marteau_7a1</v>
          </cell>
          <cell r="J349" t="str">
            <v/>
          </cell>
          <cell r="K349" t="str">
            <v/>
          </cell>
        </row>
        <row r="350">
          <cell r="A350" t="str">
            <v>1969MasculinsTour 1Perchea1</v>
          </cell>
          <cell r="J350" t="str">
            <v/>
          </cell>
          <cell r="K350" t="str">
            <v/>
          </cell>
        </row>
        <row r="351">
          <cell r="A351" t="str">
            <v>1969MasculinsTour 1Poids_7a1</v>
          </cell>
          <cell r="J351" t="str">
            <v/>
          </cell>
          <cell r="K351" t="str">
            <v/>
          </cell>
        </row>
        <row r="352">
          <cell r="A352" t="str">
            <v>1969MasculinsTour 1Triplea1</v>
          </cell>
          <cell r="J352" t="str">
            <v/>
          </cell>
          <cell r="K352" t="str">
            <v/>
          </cell>
        </row>
        <row r="353">
          <cell r="A353" t="str">
            <v>1969MasculinsTour 2100ma1</v>
          </cell>
          <cell r="H353">
            <v>1</v>
          </cell>
          <cell r="I353" t="str">
            <v>Deroch Patrick (1953)</v>
          </cell>
          <cell r="J353">
            <v>16</v>
          </cell>
          <cell r="K353" t="str">
            <v>cam</v>
          </cell>
          <cell r="L353" t="str">
            <v>11"2</v>
          </cell>
        </row>
        <row r="354">
          <cell r="A354" t="str">
            <v>1969MasculinsTour 2110h_106a1</v>
          </cell>
          <cell r="H354">
            <v>1</v>
          </cell>
          <cell r="I354" t="str">
            <v>Drut Guy (1950)</v>
          </cell>
          <cell r="J354">
            <v>19</v>
          </cell>
          <cell r="K354" t="str">
            <v>jum</v>
          </cell>
          <cell r="L354" t="str">
            <v>15"6</v>
          </cell>
        </row>
        <row r="355">
          <cell r="A355" t="str">
            <v>1969MasculinsTour 21500ma1</v>
          </cell>
          <cell r="H355">
            <v>3</v>
          </cell>
          <cell r="I355" t="str">
            <v>Nougal Michel-Amar (1947)</v>
          </cell>
          <cell r="J355">
            <v>22</v>
          </cell>
          <cell r="K355" t="str">
            <v>sem</v>
          </cell>
        </row>
        <row r="356">
          <cell r="A356" t="str">
            <v>1969MasculinsTour 2200ma1</v>
          </cell>
          <cell r="H356">
            <v>2</v>
          </cell>
          <cell r="I356" t="str">
            <v>Dubois Raymond (1944)</v>
          </cell>
          <cell r="J356">
            <v>25</v>
          </cell>
          <cell r="K356" t="str">
            <v>sem</v>
          </cell>
          <cell r="L356" t="str">
            <v>23"1</v>
          </cell>
        </row>
        <row r="357">
          <cell r="A357" t="str">
            <v>1969MasculinsTour 23000ma1</v>
          </cell>
          <cell r="H357">
            <v>3</v>
          </cell>
          <cell r="I357" t="str">
            <v>Grandfils Alain (1951)</v>
          </cell>
          <cell r="J357">
            <v>18</v>
          </cell>
          <cell r="K357" t="str">
            <v>jum</v>
          </cell>
          <cell r="L357" t="str">
            <v>8'57"6</v>
          </cell>
        </row>
        <row r="358">
          <cell r="A358" t="str">
            <v>1969MasculinsTour 23000sta1</v>
          </cell>
          <cell r="H358">
            <v>5</v>
          </cell>
          <cell r="I358" t="str">
            <v>Olivier Lucien (19)</v>
          </cell>
          <cell r="J358" t="str">
            <v/>
          </cell>
          <cell r="K358" t="str">
            <v/>
          </cell>
        </row>
        <row r="359">
          <cell r="A359" t="str">
            <v>1969MasculinsTour 24*100ma1</v>
          </cell>
          <cell r="H359">
            <v>3</v>
          </cell>
          <cell r="I359" t="str">
            <v>R100-Equipe inconnue</v>
          </cell>
          <cell r="J359" t="str">
            <v/>
          </cell>
          <cell r="K359" t="str">
            <v/>
          </cell>
        </row>
        <row r="360">
          <cell r="A360" t="str">
            <v>1969MasculinsTour 24*400ma1</v>
          </cell>
          <cell r="H360">
            <v>3</v>
          </cell>
          <cell r="I360" t="str">
            <v>R400-Equipe inconnue</v>
          </cell>
          <cell r="J360" t="str">
            <v/>
          </cell>
          <cell r="K360" t="str">
            <v/>
          </cell>
        </row>
        <row r="361">
          <cell r="A361" t="str">
            <v>1969MasculinsTour 2400h_91a1</v>
          </cell>
          <cell r="H361">
            <v>5</v>
          </cell>
          <cell r="I361" t="str">
            <v>Tavernier J-Charles (1947)</v>
          </cell>
          <cell r="J361">
            <v>22</v>
          </cell>
          <cell r="K361" t="str">
            <v>sem</v>
          </cell>
        </row>
        <row r="362">
          <cell r="A362" t="str">
            <v>1969MasculinsTour 2400ma1</v>
          </cell>
          <cell r="H362">
            <v>2</v>
          </cell>
          <cell r="I362" t="str">
            <v>Diomande Mory (1951)</v>
          </cell>
          <cell r="J362">
            <v>18</v>
          </cell>
          <cell r="K362" t="str">
            <v>jum</v>
          </cell>
          <cell r="L362" t="str">
            <v>51"1</v>
          </cell>
        </row>
        <row r="363">
          <cell r="A363" t="str">
            <v>1969MasculinsTour 25000ma1</v>
          </cell>
          <cell r="H363">
            <v>2</v>
          </cell>
          <cell r="I363" t="str">
            <v>Centonze Joseph (1948)</v>
          </cell>
          <cell r="J363">
            <v>21</v>
          </cell>
          <cell r="K363" t="str">
            <v>esm</v>
          </cell>
        </row>
        <row r="364">
          <cell r="A364" t="str">
            <v>1969MasculinsTour 2800ma1</v>
          </cell>
          <cell r="H364">
            <v>5</v>
          </cell>
          <cell r="I364" t="str">
            <v>Cozmala</v>
          </cell>
          <cell r="J364" t="str">
            <v/>
          </cell>
          <cell r="K364" t="str">
            <v/>
          </cell>
        </row>
        <row r="365">
          <cell r="A365" t="str">
            <v>1969MasculinsTour 2Disque_2a1</v>
          </cell>
          <cell r="H365">
            <v>1</v>
          </cell>
          <cell r="I365" t="str">
            <v>Hubiche J-Louis (1946)</v>
          </cell>
          <cell r="J365">
            <v>23</v>
          </cell>
          <cell r="K365" t="str">
            <v>sem</v>
          </cell>
        </row>
        <row r="366">
          <cell r="A366" t="str">
            <v>1969MasculinsTour 2Hauteura1</v>
          </cell>
          <cell r="H366">
            <v>4</v>
          </cell>
          <cell r="I366" t="str">
            <v>Quagebeur J-Marie (1945)</v>
          </cell>
          <cell r="J366">
            <v>24</v>
          </cell>
          <cell r="K366" t="str">
            <v>sem</v>
          </cell>
        </row>
        <row r="367">
          <cell r="A367" t="str">
            <v>1969MasculinsTour 2Javelot_8a1</v>
          </cell>
          <cell r="H367">
            <v>1</v>
          </cell>
          <cell r="I367" t="str">
            <v>Gryniewicz Michel (1945)</v>
          </cell>
          <cell r="J367">
            <v>24</v>
          </cell>
          <cell r="K367" t="str">
            <v>sem</v>
          </cell>
          <cell r="L367">
            <v>63.5</v>
          </cell>
        </row>
        <row r="368">
          <cell r="A368" t="str">
            <v>1969MasculinsTour 2Longueura1</v>
          </cell>
          <cell r="H368">
            <v>2</v>
          </cell>
          <cell r="I368" t="str">
            <v>Maciejczak André (1943)</v>
          </cell>
          <cell r="J368">
            <v>26</v>
          </cell>
          <cell r="K368" t="str">
            <v>sem</v>
          </cell>
        </row>
        <row r="369">
          <cell r="A369" t="str">
            <v>1969MasculinsTour 2Marteau_7a1</v>
          </cell>
          <cell r="H369">
            <v>1</v>
          </cell>
          <cell r="I369" t="str">
            <v>Caron Guy (1947)</v>
          </cell>
          <cell r="J369">
            <v>22</v>
          </cell>
          <cell r="K369" t="str">
            <v>sem</v>
          </cell>
        </row>
        <row r="370">
          <cell r="A370" t="str">
            <v>1969MasculinsTour 2Perchea1</v>
          </cell>
          <cell r="H370">
            <v>1</v>
          </cell>
          <cell r="I370" t="str">
            <v>Legrain A-Pierre (1947)</v>
          </cell>
          <cell r="J370">
            <v>22</v>
          </cell>
          <cell r="K370" t="str">
            <v>sem</v>
          </cell>
          <cell r="L370">
            <v>4.25</v>
          </cell>
        </row>
        <row r="371">
          <cell r="A371" t="str">
            <v>1969MasculinsTour 2Poids_7a1</v>
          </cell>
          <cell r="H371">
            <v>2</v>
          </cell>
          <cell r="I371" t="str">
            <v>Méeus Robert (1940)</v>
          </cell>
          <cell r="J371">
            <v>29</v>
          </cell>
          <cell r="K371" t="str">
            <v>sem</v>
          </cell>
          <cell r="L371">
            <v>13.74</v>
          </cell>
        </row>
        <row r="372">
          <cell r="A372" t="str">
            <v>1969MasculinsTour 2Triplea1</v>
          </cell>
          <cell r="H372">
            <v>1</v>
          </cell>
          <cell r="I372" t="str">
            <v>Billion Claude (1944)</v>
          </cell>
          <cell r="J372">
            <v>25</v>
          </cell>
          <cell r="K372" t="str">
            <v>sem</v>
          </cell>
        </row>
        <row r="373">
          <cell r="A373" t="str">
            <v>1970MasculinsTour 1100ma1</v>
          </cell>
          <cell r="J373" t="str">
            <v/>
          </cell>
          <cell r="K373" t="str">
            <v/>
          </cell>
        </row>
        <row r="374">
          <cell r="A374" t="str">
            <v>1970MasculinsTour 1110h_106a1</v>
          </cell>
          <cell r="J374" t="str">
            <v/>
          </cell>
          <cell r="K374" t="str">
            <v/>
          </cell>
        </row>
        <row r="375">
          <cell r="A375" t="str">
            <v>1970MasculinsTour 11500ma1</v>
          </cell>
          <cell r="J375" t="str">
            <v/>
          </cell>
          <cell r="K375" t="str">
            <v/>
          </cell>
        </row>
        <row r="376">
          <cell r="A376" t="str">
            <v>1970MasculinsTour 1200ma1</v>
          </cell>
          <cell r="J376" t="str">
            <v/>
          </cell>
          <cell r="K376" t="str">
            <v/>
          </cell>
        </row>
        <row r="377">
          <cell r="A377" t="str">
            <v>1970MasculinsTour 13000ma1</v>
          </cell>
          <cell r="J377" t="str">
            <v/>
          </cell>
          <cell r="K377" t="str">
            <v/>
          </cell>
        </row>
        <row r="378">
          <cell r="A378" t="str">
            <v>1970MasculinsTour 13000sta1</v>
          </cell>
          <cell r="J378" t="str">
            <v/>
          </cell>
          <cell r="K378" t="str">
            <v/>
          </cell>
        </row>
        <row r="379">
          <cell r="A379" t="str">
            <v>1970MasculinsTour 14*100ma1</v>
          </cell>
          <cell r="I379" t="str">
            <v>R100-Equipe inconnue</v>
          </cell>
          <cell r="J379" t="str">
            <v/>
          </cell>
          <cell r="K379" t="str">
            <v/>
          </cell>
        </row>
        <row r="380">
          <cell r="A380" t="str">
            <v>1970MasculinsTour 14*400ma1</v>
          </cell>
          <cell r="I380" t="str">
            <v>R400-Equipe inconnue</v>
          </cell>
          <cell r="J380" t="str">
            <v/>
          </cell>
          <cell r="K380" t="str">
            <v/>
          </cell>
        </row>
        <row r="381">
          <cell r="A381" t="str">
            <v>1970MasculinsTour 1400h_91a1</v>
          </cell>
          <cell r="J381" t="str">
            <v/>
          </cell>
          <cell r="K381" t="str">
            <v/>
          </cell>
        </row>
        <row r="382">
          <cell r="A382" t="str">
            <v>1970MasculinsTour 1400ma1</v>
          </cell>
          <cell r="J382" t="str">
            <v/>
          </cell>
          <cell r="K382" t="str">
            <v/>
          </cell>
        </row>
        <row r="383">
          <cell r="A383" t="str">
            <v>1970MasculinsTour 15000ma1</v>
          </cell>
          <cell r="J383" t="str">
            <v/>
          </cell>
          <cell r="K383" t="str">
            <v/>
          </cell>
        </row>
        <row r="384">
          <cell r="A384" t="str">
            <v>1970MasculinsTour 1800ma1</v>
          </cell>
          <cell r="J384" t="str">
            <v/>
          </cell>
          <cell r="K384" t="str">
            <v/>
          </cell>
        </row>
        <row r="385">
          <cell r="A385" t="str">
            <v>1970MasculinsTour 1Disque_2a1</v>
          </cell>
          <cell r="J385" t="str">
            <v/>
          </cell>
          <cell r="K385" t="str">
            <v/>
          </cell>
        </row>
        <row r="386">
          <cell r="A386" t="str">
            <v>1970MasculinsTour 1Hauteura1</v>
          </cell>
          <cell r="J386" t="str">
            <v/>
          </cell>
          <cell r="K386" t="str">
            <v/>
          </cell>
        </row>
        <row r="387">
          <cell r="A387" t="str">
            <v>1970MasculinsTour 1Javelot_8a1</v>
          </cell>
          <cell r="J387" t="str">
            <v/>
          </cell>
          <cell r="K387" t="str">
            <v/>
          </cell>
        </row>
        <row r="388">
          <cell r="A388" t="str">
            <v>1970MasculinsTour 1Longueura1</v>
          </cell>
          <cell r="J388" t="str">
            <v/>
          </cell>
          <cell r="K388" t="str">
            <v/>
          </cell>
        </row>
        <row r="389">
          <cell r="A389" t="str">
            <v>1970MasculinsTour 1Marteau_7a1</v>
          </cell>
          <cell r="J389" t="str">
            <v/>
          </cell>
          <cell r="K389" t="str">
            <v/>
          </cell>
        </row>
        <row r="390">
          <cell r="A390" t="str">
            <v>1970MasculinsTour 1Perchea1</v>
          </cell>
          <cell r="I390" t="str">
            <v>Legrain A-Pierre (1947)</v>
          </cell>
          <cell r="J390">
            <v>23</v>
          </cell>
          <cell r="K390" t="str">
            <v>sem</v>
          </cell>
          <cell r="L390" t="str">
            <v>4m50</v>
          </cell>
        </row>
        <row r="391">
          <cell r="A391" t="str">
            <v>1970MasculinsTour 1Poids_7a1</v>
          </cell>
          <cell r="J391" t="str">
            <v/>
          </cell>
          <cell r="K391" t="str">
            <v/>
          </cell>
        </row>
        <row r="392">
          <cell r="A392" t="str">
            <v>1970MasculinsTour 1Triplea1</v>
          </cell>
          <cell r="J392" t="str">
            <v/>
          </cell>
          <cell r="K392" t="str">
            <v/>
          </cell>
        </row>
        <row r="393">
          <cell r="A393" t="str">
            <v>1970MasculinsTour 2100ma1</v>
          </cell>
          <cell r="H393">
            <v>2</v>
          </cell>
          <cell r="I393" t="str">
            <v>Deroch Patrick (1953)</v>
          </cell>
          <cell r="J393">
            <v>17</v>
          </cell>
          <cell r="K393" t="str">
            <v>cam</v>
          </cell>
          <cell r="L393" t="str">
            <v>10"9</v>
          </cell>
        </row>
        <row r="394">
          <cell r="A394" t="str">
            <v>1970MasculinsTour 2110h_106a1</v>
          </cell>
          <cell r="H394">
            <v>1</v>
          </cell>
          <cell r="I394" t="str">
            <v>Drut Guy (1950)</v>
          </cell>
          <cell r="J394">
            <v>20</v>
          </cell>
          <cell r="K394" t="str">
            <v>esm</v>
          </cell>
          <cell r="L394" t="str">
            <v>14"4</v>
          </cell>
        </row>
        <row r="395">
          <cell r="A395" t="str">
            <v>1970MasculinsTour 21500ma1</v>
          </cell>
          <cell r="H395">
            <v>4</v>
          </cell>
          <cell r="I395" t="str">
            <v>Nougal Michel-Amar (1947)</v>
          </cell>
          <cell r="J395">
            <v>23</v>
          </cell>
          <cell r="K395" t="str">
            <v>sem</v>
          </cell>
          <cell r="L395" t="str">
            <v>4'15"0</v>
          </cell>
        </row>
        <row r="396">
          <cell r="A396" t="str">
            <v>1970MasculinsTour 2200ma1</v>
          </cell>
          <cell r="H396">
            <v>4</v>
          </cell>
          <cell r="I396" t="str">
            <v>Dubus ???</v>
          </cell>
          <cell r="J396" t="str">
            <v/>
          </cell>
          <cell r="K396" t="str">
            <v/>
          </cell>
          <cell r="L396" t="str">
            <v>23"1</v>
          </cell>
        </row>
        <row r="397">
          <cell r="A397" t="str">
            <v>1970MasculinsTour 23000ma1</v>
          </cell>
          <cell r="H397">
            <v>1</v>
          </cell>
          <cell r="I397" t="str">
            <v>Cogo André (1949)</v>
          </cell>
          <cell r="J397">
            <v>21</v>
          </cell>
          <cell r="K397" t="str">
            <v>esm</v>
          </cell>
          <cell r="L397" t="str">
            <v>8'43"6</v>
          </cell>
        </row>
        <row r="398">
          <cell r="A398" t="str">
            <v>1970MasculinsTour 23000sta1</v>
          </cell>
          <cell r="H398">
            <v>5</v>
          </cell>
          <cell r="I398" t="str">
            <v>Fontaine Michel (1947)</v>
          </cell>
          <cell r="J398">
            <v>23</v>
          </cell>
          <cell r="K398" t="str">
            <v>sem</v>
          </cell>
          <cell r="L398" t="str">
            <v>10'46"4</v>
          </cell>
        </row>
        <row r="399">
          <cell r="A399" t="str">
            <v>1970MasculinsTour 24*100ma1</v>
          </cell>
          <cell r="H399">
            <v>3</v>
          </cell>
          <cell r="I399" t="str">
            <v>R100-Equipe inconnue</v>
          </cell>
          <cell r="J399" t="str">
            <v/>
          </cell>
          <cell r="K399" t="str">
            <v/>
          </cell>
        </row>
        <row r="400">
          <cell r="A400" t="str">
            <v>1970MasculinsTour 24*400ma1</v>
          </cell>
          <cell r="H400">
            <v>3</v>
          </cell>
          <cell r="I400" t="str">
            <v>R400-Froissart Clément(19 52)-Dangleterre Marc(1951)-Lescaut Jean(1946)-Nowacki Richard (1952)</v>
          </cell>
          <cell r="J400">
            <v>18</v>
          </cell>
          <cell r="K400" t="str">
            <v>jum</v>
          </cell>
        </row>
        <row r="401">
          <cell r="A401" t="str">
            <v>1970MasculinsTour 2400h_91a1</v>
          </cell>
          <cell r="H401">
            <v>1</v>
          </cell>
          <cell r="I401" t="str">
            <v>Dangleterre Marc (1951)</v>
          </cell>
          <cell r="J401">
            <v>19</v>
          </cell>
          <cell r="K401" t="str">
            <v>jum</v>
          </cell>
          <cell r="L401" t="str">
            <v>55"9</v>
          </cell>
        </row>
        <row r="402">
          <cell r="A402" t="str">
            <v>1970MasculinsTour 2400ma1</v>
          </cell>
          <cell r="H402">
            <v>5</v>
          </cell>
          <cell r="I402" t="str">
            <v>Froissart Clément (1952)</v>
          </cell>
          <cell r="J402">
            <v>18</v>
          </cell>
          <cell r="K402" t="str">
            <v>jum</v>
          </cell>
          <cell r="L402" t="str">
            <v>53"1</v>
          </cell>
        </row>
        <row r="403">
          <cell r="A403" t="str">
            <v>1970MasculinsTour 25000ma1</v>
          </cell>
          <cell r="H403">
            <v>3</v>
          </cell>
          <cell r="I403" t="str">
            <v>Poumaert Bernard (1938)</v>
          </cell>
          <cell r="J403">
            <v>32</v>
          </cell>
          <cell r="K403" t="str">
            <v>sem</v>
          </cell>
          <cell r="L403" t="str">
            <v>15'56"0</v>
          </cell>
        </row>
        <row r="404">
          <cell r="A404" t="str">
            <v>1970MasculinsTour 2800ma1</v>
          </cell>
          <cell r="H404">
            <v>5</v>
          </cell>
          <cell r="I404" t="str">
            <v>Grattepanche J-Paul (1953)</v>
          </cell>
          <cell r="J404">
            <v>17</v>
          </cell>
          <cell r="K404" t="str">
            <v>cam</v>
          </cell>
          <cell r="L404" t="str">
            <v>2'02"1</v>
          </cell>
        </row>
        <row r="405">
          <cell r="A405" t="str">
            <v>1970MasculinsTour 2Disque_2a1</v>
          </cell>
          <cell r="H405">
            <v>2</v>
          </cell>
          <cell r="I405" t="str">
            <v>Hubiche J-Louis (1946)</v>
          </cell>
          <cell r="J405">
            <v>24</v>
          </cell>
          <cell r="K405" t="str">
            <v>sem</v>
          </cell>
          <cell r="L405">
            <v>41.12</v>
          </cell>
        </row>
        <row r="406">
          <cell r="A406" t="str">
            <v>1970MasculinsTour 2Hauteura1</v>
          </cell>
          <cell r="H406">
            <v>2</v>
          </cell>
          <cell r="I406" t="str">
            <v>Billion Claude (1944)</v>
          </cell>
          <cell r="J406">
            <v>26</v>
          </cell>
          <cell r="K406" t="str">
            <v>sem</v>
          </cell>
          <cell r="L406">
            <v>1.85</v>
          </cell>
        </row>
        <row r="407">
          <cell r="A407" t="str">
            <v>1970MasculinsTour 2Javelot_8a1</v>
          </cell>
          <cell r="H407">
            <v>4</v>
          </cell>
          <cell r="I407" t="str">
            <v>Luczak Jean (1945)</v>
          </cell>
          <cell r="J407">
            <v>25</v>
          </cell>
          <cell r="K407" t="str">
            <v>sem</v>
          </cell>
          <cell r="L407">
            <v>55.76</v>
          </cell>
        </row>
        <row r="408">
          <cell r="A408" t="str">
            <v>1970MasculinsTour 2Longueura1</v>
          </cell>
          <cell r="H408">
            <v>1</v>
          </cell>
          <cell r="I408" t="str">
            <v>Vanhée J-Louis (1947)</v>
          </cell>
          <cell r="J408">
            <v>23</v>
          </cell>
          <cell r="K408" t="str">
            <v>sem</v>
          </cell>
          <cell r="L408">
            <v>6.78</v>
          </cell>
        </row>
        <row r="409">
          <cell r="A409" t="str">
            <v>1970MasculinsTour 2Marteau_7a1</v>
          </cell>
          <cell r="H409">
            <v>3</v>
          </cell>
          <cell r="I409" t="str">
            <v>Gruchala René (1953)</v>
          </cell>
          <cell r="J409">
            <v>17</v>
          </cell>
          <cell r="K409" t="str">
            <v>cam</v>
          </cell>
          <cell r="L409">
            <v>46.9</v>
          </cell>
        </row>
        <row r="410">
          <cell r="A410" t="str">
            <v>1970MasculinsTour 2Perchea1</v>
          </cell>
          <cell r="H410">
            <v>1</v>
          </cell>
          <cell r="I410" t="str">
            <v>Drut Guy (1950)</v>
          </cell>
          <cell r="J410">
            <v>20</v>
          </cell>
          <cell r="K410" t="str">
            <v>esm</v>
          </cell>
          <cell r="L410">
            <v>4.8</v>
          </cell>
        </row>
        <row r="411">
          <cell r="A411" t="str">
            <v>1970MasculinsTour 2Poids_7a1</v>
          </cell>
          <cell r="H411">
            <v>1</v>
          </cell>
          <cell r="I411" t="str">
            <v>Géleyn J-François (1950)</v>
          </cell>
          <cell r="J411">
            <v>20</v>
          </cell>
          <cell r="K411" t="str">
            <v>esm</v>
          </cell>
          <cell r="L411">
            <v>14.57</v>
          </cell>
        </row>
        <row r="412">
          <cell r="A412" t="str">
            <v>1970MasculinsTour 2Triplea1</v>
          </cell>
          <cell r="H412">
            <v>1</v>
          </cell>
          <cell r="I412" t="str">
            <v>Halyszak Jean (1949)</v>
          </cell>
          <cell r="J412">
            <v>21</v>
          </cell>
          <cell r="K412" t="str">
            <v>esm</v>
          </cell>
          <cell r="L412">
            <v>14.71</v>
          </cell>
        </row>
        <row r="413">
          <cell r="A413" t="str">
            <v>1971MasculinsTour 1100ma1</v>
          </cell>
          <cell r="H413">
            <v>3</v>
          </cell>
          <cell r="I413" t="str">
            <v>Wolczek Raymond (1947)</v>
          </cell>
          <cell r="J413">
            <v>24</v>
          </cell>
          <cell r="K413" t="str">
            <v>sem</v>
          </cell>
          <cell r="L413" t="str">
            <v>10"8</v>
          </cell>
        </row>
        <row r="414">
          <cell r="A414" t="str">
            <v>1971MasculinsTour 1110h_106a1</v>
          </cell>
          <cell r="H414">
            <v>1</v>
          </cell>
          <cell r="I414" t="str">
            <v>Drut Guy (1950)</v>
          </cell>
          <cell r="J414">
            <v>21</v>
          </cell>
          <cell r="K414" t="str">
            <v>esm</v>
          </cell>
          <cell r="L414" t="str">
            <v>13"9</v>
          </cell>
        </row>
        <row r="415">
          <cell r="A415" t="str">
            <v>1971MasculinsTour 11500ma1</v>
          </cell>
          <cell r="H415">
            <v>2</v>
          </cell>
          <cell r="I415" t="str">
            <v>Nougal Michel-Amar (1947)</v>
          </cell>
          <cell r="J415">
            <v>24</v>
          </cell>
          <cell r="K415" t="str">
            <v>sem</v>
          </cell>
          <cell r="L415" t="str">
            <v>4'00"1</v>
          </cell>
        </row>
        <row r="416">
          <cell r="A416" t="str">
            <v>1971MasculinsTour 1200ma1</v>
          </cell>
          <cell r="H416">
            <v>2</v>
          </cell>
          <cell r="I416" t="str">
            <v>Rogez Bernard (1953)</v>
          </cell>
          <cell r="J416">
            <v>18</v>
          </cell>
          <cell r="K416" t="str">
            <v>jum</v>
          </cell>
          <cell r="L416" t="str">
            <v>22"5</v>
          </cell>
        </row>
        <row r="417">
          <cell r="A417" t="str">
            <v>1971MasculinsTour 13000ma1</v>
          </cell>
          <cell r="H417">
            <v>2</v>
          </cell>
          <cell r="I417" t="str">
            <v>Dufour Daniel (1946)</v>
          </cell>
          <cell r="J417">
            <v>25</v>
          </cell>
          <cell r="K417" t="str">
            <v>sem</v>
          </cell>
          <cell r="L417" t="str">
            <v>9'00"1</v>
          </cell>
        </row>
        <row r="418">
          <cell r="A418" t="str">
            <v>1971MasculinsTour 13000sta1</v>
          </cell>
          <cell r="H418">
            <v>1</v>
          </cell>
          <cell r="I418" t="str">
            <v>Dahmani Mourad (1944)</v>
          </cell>
          <cell r="J418">
            <v>27</v>
          </cell>
          <cell r="K418" t="str">
            <v>sem</v>
          </cell>
          <cell r="L418" t="str">
            <v>9'47"4</v>
          </cell>
        </row>
        <row r="419">
          <cell r="A419" t="str">
            <v>1971MasculinsTour 14*100ma1</v>
          </cell>
          <cell r="H419">
            <v>2</v>
          </cell>
          <cell r="I419" t="str">
            <v>R100-Kapala Frédéric (1955)-Nowacki Richard (1952)-Wolczek Raymonfd (1947)-Drut Guy (1950)</v>
          </cell>
          <cell r="J419">
            <v>21</v>
          </cell>
          <cell r="K419" t="str">
            <v>esm</v>
          </cell>
        </row>
        <row r="420">
          <cell r="A420" t="str">
            <v>1971MasculinsTour 14*400ma1</v>
          </cell>
          <cell r="H420">
            <v>3</v>
          </cell>
          <cell r="I420" t="str">
            <v>R400-Lescaut Jean (1946)-Tomaszczyk Henri (1953)-Lepillet -Lacas Philippe</v>
          </cell>
          <cell r="J420" t="str">
            <v/>
          </cell>
          <cell r="K420" t="str">
            <v/>
          </cell>
        </row>
        <row r="421">
          <cell r="A421" t="str">
            <v>1971MasculinsTour 1400h_91a1</v>
          </cell>
          <cell r="H421">
            <v>3</v>
          </cell>
          <cell r="I421" t="str">
            <v>Nowacki Richard (1952)</v>
          </cell>
          <cell r="J421">
            <v>19</v>
          </cell>
          <cell r="K421" t="str">
            <v>jum</v>
          </cell>
          <cell r="L421" t="str">
            <v>54"8</v>
          </cell>
        </row>
        <row r="422">
          <cell r="A422" t="str">
            <v>1971MasculinsTour 1400ma1</v>
          </cell>
          <cell r="H422">
            <v>4</v>
          </cell>
          <cell r="I422" t="str">
            <v>Tomaszczyk Henri (1953)</v>
          </cell>
          <cell r="J422">
            <v>18</v>
          </cell>
          <cell r="K422" t="str">
            <v>jum</v>
          </cell>
          <cell r="L422" t="str">
            <v>50"8</v>
          </cell>
        </row>
        <row r="423">
          <cell r="A423" t="str">
            <v>1971MasculinsTour 15000ma1</v>
          </cell>
          <cell r="H423">
            <v>1</v>
          </cell>
          <cell r="I423" t="str">
            <v>Galliez Michel (1949)</v>
          </cell>
          <cell r="J423">
            <v>22</v>
          </cell>
          <cell r="K423" t="str">
            <v>sem</v>
          </cell>
          <cell r="L423" t="str">
            <v>15'19"0</v>
          </cell>
        </row>
        <row r="424">
          <cell r="A424" t="str">
            <v>1971MasculinsTour 1800ma1</v>
          </cell>
          <cell r="H424">
            <v>4</v>
          </cell>
          <cell r="I424" t="str">
            <v>Lescaut Jean (1946)</v>
          </cell>
          <cell r="J424">
            <v>25</v>
          </cell>
          <cell r="K424" t="str">
            <v>sem</v>
          </cell>
          <cell r="L424" t="str">
            <v>1'57"7</v>
          </cell>
        </row>
        <row r="425">
          <cell r="A425" t="str">
            <v>1971MasculinsTour 1Disque_2a1</v>
          </cell>
          <cell r="H425">
            <v>1</v>
          </cell>
          <cell r="I425" t="str">
            <v>Piette Frédéric (1946)</v>
          </cell>
          <cell r="J425">
            <v>25</v>
          </cell>
          <cell r="K425" t="str">
            <v>sem</v>
          </cell>
          <cell r="L425">
            <v>53.28</v>
          </cell>
        </row>
        <row r="426">
          <cell r="A426" t="str">
            <v>1971MasculinsTour 1Hauteura1</v>
          </cell>
          <cell r="H426">
            <v>1</v>
          </cell>
          <cell r="I426" t="str">
            <v>Drut Guy (1950)</v>
          </cell>
          <cell r="J426">
            <v>21</v>
          </cell>
          <cell r="K426" t="str">
            <v>esm</v>
          </cell>
          <cell r="L426">
            <v>1.93</v>
          </cell>
        </row>
        <row r="427">
          <cell r="A427" t="str">
            <v>1971MasculinsTour 1Javelot_8a1</v>
          </cell>
          <cell r="H427">
            <v>2</v>
          </cell>
          <cell r="I427" t="str">
            <v>Legrain A-Pierre (1947)</v>
          </cell>
          <cell r="J427">
            <v>24</v>
          </cell>
          <cell r="K427" t="str">
            <v>sem</v>
          </cell>
          <cell r="L427">
            <v>66.28</v>
          </cell>
        </row>
        <row r="428">
          <cell r="A428" t="str">
            <v>1971MasculinsTour 1Longueura1</v>
          </cell>
          <cell r="H428">
            <v>2</v>
          </cell>
          <cell r="I428" t="str">
            <v>Dangleterre Marc (1951)</v>
          </cell>
          <cell r="J428">
            <v>20</v>
          </cell>
          <cell r="K428" t="str">
            <v>esm</v>
          </cell>
          <cell r="L428">
            <v>7.16</v>
          </cell>
        </row>
        <row r="429">
          <cell r="A429" t="str">
            <v>1971MasculinsTour 1Marteau_7a1</v>
          </cell>
          <cell r="H429">
            <v>3</v>
          </cell>
          <cell r="I429" t="str">
            <v>Caron Guy (1947)</v>
          </cell>
          <cell r="J429">
            <v>24</v>
          </cell>
          <cell r="K429" t="str">
            <v>sem</v>
          </cell>
          <cell r="L429">
            <v>49.14</v>
          </cell>
        </row>
        <row r="430">
          <cell r="A430" t="str">
            <v>1971MasculinsTour 1Perchea1</v>
          </cell>
          <cell r="H430">
            <v>2</v>
          </cell>
          <cell r="I430" t="str">
            <v>Turbanski Bernard (1952)</v>
          </cell>
          <cell r="J430">
            <v>19</v>
          </cell>
          <cell r="K430" t="str">
            <v>jum</v>
          </cell>
          <cell r="L430">
            <v>4.3</v>
          </cell>
        </row>
        <row r="431">
          <cell r="A431" t="str">
            <v>1971MasculinsTour 1Poids_7a1</v>
          </cell>
          <cell r="H431">
            <v>1</v>
          </cell>
          <cell r="I431" t="str">
            <v>Géleyn J-François (1950)</v>
          </cell>
          <cell r="J431">
            <v>21</v>
          </cell>
          <cell r="K431" t="str">
            <v>esm</v>
          </cell>
          <cell r="L431">
            <v>14.74</v>
          </cell>
        </row>
        <row r="432">
          <cell r="A432" t="str">
            <v>1971MasculinsTour 1Triplea1</v>
          </cell>
          <cell r="H432">
            <v>3</v>
          </cell>
          <cell r="I432" t="str">
            <v>Vanhée J-Louis (1947)</v>
          </cell>
          <cell r="J432">
            <v>24</v>
          </cell>
          <cell r="K432" t="str">
            <v>sem</v>
          </cell>
          <cell r="L432">
            <v>14.29</v>
          </cell>
        </row>
        <row r="433">
          <cell r="A433" t="str">
            <v>1971MasculinsTour 2100ma1</v>
          </cell>
          <cell r="H433">
            <v>5</v>
          </cell>
          <cell r="I433" t="str">
            <v>Kapala Frédéric (1955)</v>
          </cell>
          <cell r="J433">
            <v>16</v>
          </cell>
          <cell r="K433" t="str">
            <v>cam</v>
          </cell>
          <cell r="L433" t="str">
            <v>11"2</v>
          </cell>
        </row>
        <row r="434">
          <cell r="A434" t="str">
            <v>1971MasculinsTour 2110h_106a1</v>
          </cell>
          <cell r="H434">
            <v>1</v>
          </cell>
          <cell r="I434" t="str">
            <v>Drut Guy (1950)</v>
          </cell>
          <cell r="J434">
            <v>21</v>
          </cell>
          <cell r="K434" t="str">
            <v>esm</v>
          </cell>
          <cell r="L434" t="str">
            <v>13"8</v>
          </cell>
        </row>
        <row r="435">
          <cell r="A435" t="str">
            <v>1971MasculinsTour 21500ma1</v>
          </cell>
          <cell r="H435">
            <v>2</v>
          </cell>
          <cell r="I435" t="str">
            <v>Nougal Michel-Amar (1947)</v>
          </cell>
          <cell r="J435">
            <v>24</v>
          </cell>
          <cell r="K435" t="str">
            <v>sem</v>
          </cell>
          <cell r="L435" t="str">
            <v>3'59"5</v>
          </cell>
        </row>
        <row r="436">
          <cell r="A436" t="str">
            <v>1971MasculinsTour 2200ma1</v>
          </cell>
          <cell r="H436">
            <v>5</v>
          </cell>
          <cell r="I436" t="str">
            <v>Froissart Clément (1952)</v>
          </cell>
          <cell r="J436">
            <v>19</v>
          </cell>
          <cell r="K436" t="str">
            <v>jum</v>
          </cell>
          <cell r="L436" t="str">
            <v>23"9</v>
          </cell>
        </row>
        <row r="437">
          <cell r="A437" t="str">
            <v>1971MasculinsTour 23000ma1</v>
          </cell>
          <cell r="H437">
            <v>2</v>
          </cell>
          <cell r="I437" t="str">
            <v>Dufour Daniel (1946)</v>
          </cell>
          <cell r="J437">
            <v>25</v>
          </cell>
          <cell r="K437" t="str">
            <v>sem</v>
          </cell>
          <cell r="L437" t="str">
            <v>8'50"0</v>
          </cell>
        </row>
        <row r="438">
          <cell r="A438" t="str">
            <v>1971MasculinsTour 23000sta1</v>
          </cell>
          <cell r="H438">
            <v>2</v>
          </cell>
          <cell r="I438" t="str">
            <v>Dahmani Mourad</v>
          </cell>
          <cell r="J438" t="str">
            <v/>
          </cell>
          <cell r="K438" t="str">
            <v/>
          </cell>
          <cell r="L438" t="str">
            <v>9'33"4</v>
          </cell>
        </row>
        <row r="439">
          <cell r="A439" t="str">
            <v>1971MasculinsTour 24*100ma1</v>
          </cell>
          <cell r="H439">
            <v>2</v>
          </cell>
          <cell r="I439" t="str">
            <v>R100-Equipe inconnue</v>
          </cell>
          <cell r="J439" t="str">
            <v/>
          </cell>
          <cell r="K439" t="str">
            <v/>
          </cell>
        </row>
        <row r="440">
          <cell r="A440" t="str">
            <v>1971MasculinsTour 24*400ma1</v>
          </cell>
          <cell r="H440">
            <v>3</v>
          </cell>
          <cell r="I440" t="str">
            <v>R400-Equipe inconnue</v>
          </cell>
          <cell r="J440" t="str">
            <v/>
          </cell>
          <cell r="K440" t="str">
            <v/>
          </cell>
        </row>
        <row r="441">
          <cell r="A441" t="str">
            <v>1971MasculinsTour 2400h_91a1</v>
          </cell>
          <cell r="H441">
            <v>2</v>
          </cell>
          <cell r="I441" t="str">
            <v>Lescaut Jean (1946)</v>
          </cell>
          <cell r="J441">
            <v>25</v>
          </cell>
          <cell r="K441" t="str">
            <v>sem</v>
          </cell>
          <cell r="L441" t="str">
            <v>55"3</v>
          </cell>
        </row>
        <row r="442">
          <cell r="A442" t="str">
            <v>1971MasculinsTour 2400ma1</v>
          </cell>
          <cell r="H442">
            <v>3</v>
          </cell>
          <cell r="I442" t="str">
            <v>Tomaszczyk Henri (1953)</v>
          </cell>
          <cell r="J442">
            <v>18</v>
          </cell>
          <cell r="K442" t="str">
            <v>jum</v>
          </cell>
          <cell r="L442" t="str">
            <v>50"3</v>
          </cell>
        </row>
        <row r="443">
          <cell r="A443" t="str">
            <v>1971MasculinsTour 25000ma1</v>
          </cell>
          <cell r="H443">
            <v>4</v>
          </cell>
          <cell r="I443" t="str">
            <v>Albert</v>
          </cell>
          <cell r="J443" t="str">
            <v/>
          </cell>
          <cell r="K443" t="str">
            <v/>
          </cell>
          <cell r="L443" t="str">
            <v>16'02"4</v>
          </cell>
        </row>
        <row r="444">
          <cell r="A444" t="str">
            <v>1971MasculinsTour 2800ma1</v>
          </cell>
          <cell r="H444">
            <v>4</v>
          </cell>
          <cell r="I444" t="str">
            <v>Lepillet</v>
          </cell>
          <cell r="J444" t="str">
            <v/>
          </cell>
          <cell r="K444" t="str">
            <v/>
          </cell>
          <cell r="L444" t="str">
            <v>1'58"6</v>
          </cell>
        </row>
        <row r="445">
          <cell r="A445" t="str">
            <v>1971MasculinsTour 2Disque_2a1</v>
          </cell>
          <cell r="H445">
            <v>1</v>
          </cell>
          <cell r="I445" t="str">
            <v>Piette Frédéric (1946)</v>
          </cell>
          <cell r="J445">
            <v>25</v>
          </cell>
          <cell r="K445" t="str">
            <v>sem</v>
          </cell>
          <cell r="L445">
            <v>52.86</v>
          </cell>
        </row>
        <row r="446">
          <cell r="A446" t="str">
            <v>1971MasculinsTour 2Hauteura1</v>
          </cell>
          <cell r="H446">
            <v>2</v>
          </cell>
          <cell r="I446" t="str">
            <v>Drut Guy (1950)</v>
          </cell>
          <cell r="J446">
            <v>21</v>
          </cell>
          <cell r="K446" t="str">
            <v>esm</v>
          </cell>
          <cell r="L446">
            <v>1.9</v>
          </cell>
        </row>
        <row r="447">
          <cell r="A447" t="str">
            <v>1971MasculinsTour 2Javelot_8a1</v>
          </cell>
          <cell r="H447">
            <v>1</v>
          </cell>
          <cell r="I447" t="str">
            <v>Legrain A-Pierre (1947)</v>
          </cell>
          <cell r="J447">
            <v>24</v>
          </cell>
          <cell r="K447" t="str">
            <v>sem</v>
          </cell>
          <cell r="L447">
            <v>66</v>
          </cell>
        </row>
        <row r="448">
          <cell r="A448" t="str">
            <v>1971MasculinsTour 2Longueura1</v>
          </cell>
          <cell r="H448">
            <v>2</v>
          </cell>
          <cell r="I448" t="str">
            <v>Vanhée J-Louis (1947)</v>
          </cell>
          <cell r="J448">
            <v>24</v>
          </cell>
          <cell r="K448" t="str">
            <v>sem</v>
          </cell>
          <cell r="L448">
            <v>6.96</v>
          </cell>
        </row>
        <row r="449">
          <cell r="A449" t="str">
            <v>1971MasculinsTour 2Marteau_7a1</v>
          </cell>
          <cell r="H449">
            <v>2</v>
          </cell>
          <cell r="I449" t="str">
            <v>Caron Guy (1947)</v>
          </cell>
          <cell r="J449">
            <v>24</v>
          </cell>
          <cell r="K449" t="str">
            <v>sem</v>
          </cell>
          <cell r="L449">
            <v>53.06</v>
          </cell>
        </row>
        <row r="450">
          <cell r="A450" t="str">
            <v>1971MasculinsTour 2Perchea1</v>
          </cell>
          <cell r="H450">
            <v>1</v>
          </cell>
          <cell r="I450" t="str">
            <v>Legrain A-Pierre (1947)</v>
          </cell>
          <cell r="J450">
            <v>24</v>
          </cell>
          <cell r="K450" t="str">
            <v>sem</v>
          </cell>
          <cell r="L450">
            <v>4.2</v>
          </cell>
        </row>
        <row r="451">
          <cell r="A451" t="str">
            <v>1971MasculinsTour 2Poids_7a1</v>
          </cell>
          <cell r="H451">
            <v>1</v>
          </cell>
          <cell r="I451" t="str">
            <v>Géleyn J-François (1950)</v>
          </cell>
          <cell r="J451">
            <v>21</v>
          </cell>
          <cell r="K451" t="str">
            <v>esm</v>
          </cell>
          <cell r="L451">
            <v>14.55</v>
          </cell>
        </row>
        <row r="452">
          <cell r="A452" t="str">
            <v>1971MasculinsTour 2Triplea1</v>
          </cell>
          <cell r="H452">
            <v>2</v>
          </cell>
          <cell r="I452" t="str">
            <v>Halyszak Jean (1949)</v>
          </cell>
          <cell r="J452">
            <v>22</v>
          </cell>
          <cell r="K452" t="str">
            <v>sem</v>
          </cell>
          <cell r="L452">
            <v>14.36</v>
          </cell>
        </row>
        <row r="453">
          <cell r="A453" t="str">
            <v>1972MasculinsTour 1100ma1</v>
          </cell>
          <cell r="H453">
            <v>4</v>
          </cell>
          <cell r="I453" t="str">
            <v>Kapala Frédéric (1955)</v>
          </cell>
          <cell r="J453">
            <v>17</v>
          </cell>
          <cell r="K453" t="str">
            <v>cam</v>
          </cell>
          <cell r="L453" t="str">
            <v>10"8</v>
          </cell>
        </row>
        <row r="454">
          <cell r="A454" t="str">
            <v>1972MasculinsTour 1110h_106a1</v>
          </cell>
          <cell r="H454">
            <v>1</v>
          </cell>
          <cell r="I454" t="str">
            <v>Drut Guy (1950)</v>
          </cell>
          <cell r="J454">
            <v>22</v>
          </cell>
          <cell r="K454" t="str">
            <v>sem</v>
          </cell>
          <cell r="L454" t="str">
            <v>13"3</v>
          </cell>
        </row>
        <row r="455">
          <cell r="A455" t="str">
            <v>1972MasculinsTour 11500ma1</v>
          </cell>
          <cell r="H455">
            <v>3</v>
          </cell>
          <cell r="I455" t="str">
            <v>Granfils Alain (1951)</v>
          </cell>
          <cell r="J455">
            <v>21</v>
          </cell>
          <cell r="K455" t="str">
            <v>esm</v>
          </cell>
          <cell r="L455" t="str">
            <v>4,03,6</v>
          </cell>
        </row>
        <row r="456">
          <cell r="A456" t="str">
            <v>1972MasculinsTour 1200ma1</v>
          </cell>
          <cell r="H456">
            <v>5</v>
          </cell>
          <cell r="I456" t="str">
            <v>Deroch Patrick (1953)</v>
          </cell>
          <cell r="J456">
            <v>19</v>
          </cell>
          <cell r="K456" t="str">
            <v>jum</v>
          </cell>
          <cell r="L456" t="str">
            <v>22"6</v>
          </cell>
        </row>
        <row r="457">
          <cell r="A457" t="str">
            <v>1972MasculinsTour 13000ma1</v>
          </cell>
          <cell r="H457">
            <v>3</v>
          </cell>
          <cell r="I457" t="str">
            <v>Gérard Christian (1952)</v>
          </cell>
          <cell r="J457">
            <v>20</v>
          </cell>
          <cell r="K457" t="str">
            <v>esm</v>
          </cell>
          <cell r="L457" t="str">
            <v>8,49,2</v>
          </cell>
        </row>
        <row r="458">
          <cell r="A458" t="str">
            <v>1972MasculinsTour 13000sta1</v>
          </cell>
          <cell r="H458">
            <v>5</v>
          </cell>
          <cell r="I458" t="str">
            <v>Burny Michel</v>
          </cell>
          <cell r="J458" t="str">
            <v/>
          </cell>
          <cell r="K458" t="str">
            <v/>
          </cell>
          <cell r="L458" t="str">
            <v>10,30,6</v>
          </cell>
        </row>
        <row r="459">
          <cell r="A459" t="str">
            <v>1972MasculinsTour 14*100ma1</v>
          </cell>
          <cell r="H459">
            <v>3</v>
          </cell>
          <cell r="I459" t="str">
            <v>R100-Hocedez Gabriel (1955)-Drut Guy (1950)-Dupont J-Claude(1953/54) -Kapala Frédéric (1955)</v>
          </cell>
          <cell r="J459">
            <v>17</v>
          </cell>
          <cell r="K459" t="str">
            <v>cam</v>
          </cell>
        </row>
        <row r="460">
          <cell r="A460" t="str">
            <v>1972MasculinsTour 14*400ma1</v>
          </cell>
          <cell r="H460">
            <v>3</v>
          </cell>
          <cell r="I460" t="str">
            <v>R400-Lescaut Jean (1946)-Tomasczyk Henri (1953)-Dejonghe Dominique (1954)-Froissart Clément (1952)</v>
          </cell>
          <cell r="J460">
            <v>20</v>
          </cell>
          <cell r="K460" t="str">
            <v>esm</v>
          </cell>
        </row>
        <row r="461">
          <cell r="A461" t="str">
            <v>1972MasculinsTour 1400h_91a1</v>
          </cell>
          <cell r="H461">
            <v>2</v>
          </cell>
          <cell r="I461" t="str">
            <v>Lescaut Jean (1946)</v>
          </cell>
          <cell r="J461">
            <v>26</v>
          </cell>
          <cell r="K461" t="str">
            <v>sem</v>
          </cell>
          <cell r="L461" t="str">
            <v>54"9</v>
          </cell>
        </row>
        <row r="462">
          <cell r="A462" t="str">
            <v>1972MasculinsTour 1400ma1</v>
          </cell>
          <cell r="H462">
            <v>3</v>
          </cell>
          <cell r="I462" t="str">
            <v>Tomaszczyk Henri (1953)</v>
          </cell>
          <cell r="J462">
            <v>19</v>
          </cell>
          <cell r="K462" t="str">
            <v>jum</v>
          </cell>
          <cell r="L462" t="str">
            <v>50"9</v>
          </cell>
        </row>
        <row r="463">
          <cell r="A463" t="str">
            <v>1972MasculinsTour 15000ma1</v>
          </cell>
          <cell r="H463">
            <v>3</v>
          </cell>
          <cell r="I463" t="str">
            <v>Dufour Daniel (1946)</v>
          </cell>
          <cell r="J463">
            <v>26</v>
          </cell>
          <cell r="K463" t="str">
            <v>sem</v>
          </cell>
          <cell r="L463" t="str">
            <v>15,12,2</v>
          </cell>
        </row>
        <row r="464">
          <cell r="A464" t="str">
            <v>1972MasculinsTour 1800ma1</v>
          </cell>
          <cell r="H464">
            <v>5</v>
          </cell>
          <cell r="I464" t="str">
            <v>Dufour Daniel (1946)</v>
          </cell>
          <cell r="J464">
            <v>26</v>
          </cell>
          <cell r="K464" t="str">
            <v>sem</v>
          </cell>
          <cell r="L464" t="str">
            <v>2,12,8</v>
          </cell>
        </row>
        <row r="465">
          <cell r="A465" t="str">
            <v>1972MasculinsTour 1Disque_2a1</v>
          </cell>
          <cell r="H465">
            <v>1</v>
          </cell>
          <cell r="I465" t="str">
            <v>Gruchala René (1953)</v>
          </cell>
          <cell r="J465">
            <v>19</v>
          </cell>
          <cell r="K465" t="str">
            <v>jum</v>
          </cell>
          <cell r="L465">
            <v>48.62</v>
          </cell>
        </row>
        <row r="466">
          <cell r="A466" t="str">
            <v>1972MasculinsTour 1Hauteura1</v>
          </cell>
          <cell r="H466">
            <v>5</v>
          </cell>
          <cell r="I466" t="str">
            <v>Gérard Yves (1951)</v>
          </cell>
          <cell r="J466">
            <v>21</v>
          </cell>
          <cell r="K466" t="str">
            <v>esm</v>
          </cell>
          <cell r="L466">
            <v>1.9</v>
          </cell>
        </row>
        <row r="467">
          <cell r="A467" t="str">
            <v>1972MasculinsTour 1Javelot_8a1</v>
          </cell>
          <cell r="H467">
            <v>2</v>
          </cell>
          <cell r="I467" t="str">
            <v>Legrain A-Pierre (1947)</v>
          </cell>
          <cell r="J467">
            <v>25</v>
          </cell>
          <cell r="K467" t="str">
            <v>sem</v>
          </cell>
          <cell r="L467">
            <v>66.959999999999994</v>
          </cell>
        </row>
        <row r="468">
          <cell r="A468" t="str">
            <v>1972MasculinsTour 1Longueura1</v>
          </cell>
          <cell r="H468">
            <v>3</v>
          </cell>
          <cell r="I468" t="str">
            <v>Dangleterre Marc (1951)</v>
          </cell>
          <cell r="J468">
            <v>21</v>
          </cell>
          <cell r="K468" t="str">
            <v>esm</v>
          </cell>
          <cell r="L468">
            <v>7.36</v>
          </cell>
        </row>
        <row r="469">
          <cell r="A469" t="str">
            <v>1972MasculinsTour 1Marteau_7a1</v>
          </cell>
          <cell r="H469">
            <v>2</v>
          </cell>
          <cell r="I469" t="str">
            <v>Caron Guy (1947)</v>
          </cell>
          <cell r="J469">
            <v>25</v>
          </cell>
          <cell r="K469" t="str">
            <v>sem</v>
          </cell>
          <cell r="L469">
            <v>52.32</v>
          </cell>
        </row>
        <row r="470">
          <cell r="A470" t="str">
            <v>1972MasculinsTour 1Perchea1</v>
          </cell>
          <cell r="J470" t="str">
            <v/>
          </cell>
          <cell r="K470" t="str">
            <v/>
          </cell>
        </row>
        <row r="471">
          <cell r="A471" t="str">
            <v>1972MasculinsTour 1Poids_7a1</v>
          </cell>
          <cell r="H471">
            <v>1</v>
          </cell>
          <cell r="I471" t="str">
            <v>Géleyn Dominque (1954)</v>
          </cell>
          <cell r="J471">
            <v>18</v>
          </cell>
          <cell r="K471" t="str">
            <v>jum</v>
          </cell>
          <cell r="L471">
            <v>14.93</v>
          </cell>
        </row>
        <row r="472">
          <cell r="A472" t="str">
            <v>1972MasculinsTour 1Triplea1</v>
          </cell>
          <cell r="H472">
            <v>2</v>
          </cell>
          <cell r="I472" t="str">
            <v>Tribalat Thierry (1952)</v>
          </cell>
          <cell r="J472">
            <v>20</v>
          </cell>
          <cell r="K472" t="str">
            <v>esm</v>
          </cell>
          <cell r="L472" t="str">
            <v>15,14 vf</v>
          </cell>
        </row>
        <row r="473">
          <cell r="A473" t="str">
            <v>1972MasculinsTour 2100ma1</v>
          </cell>
          <cell r="H473">
            <v>4</v>
          </cell>
          <cell r="I473" t="str">
            <v>Kapala Frédéric (1955)</v>
          </cell>
          <cell r="J473">
            <v>17</v>
          </cell>
          <cell r="K473" t="str">
            <v>cam</v>
          </cell>
          <cell r="L473">
            <v>10.9</v>
          </cell>
        </row>
        <row r="474">
          <cell r="A474" t="str">
            <v>1972MasculinsTour 2110h_106a1</v>
          </cell>
          <cell r="H474">
            <v>1</v>
          </cell>
          <cell r="I474" t="str">
            <v>Drut Guy (1950)</v>
          </cell>
          <cell r="J474">
            <v>22</v>
          </cell>
          <cell r="K474" t="str">
            <v>sem</v>
          </cell>
          <cell r="L474">
            <v>13.3</v>
          </cell>
        </row>
        <row r="475">
          <cell r="A475" t="str">
            <v>1972MasculinsTour 21500ma1</v>
          </cell>
          <cell r="H475">
            <v>5</v>
          </cell>
          <cell r="I475" t="str">
            <v>Dufour Daniel (1946)</v>
          </cell>
          <cell r="J475">
            <v>26</v>
          </cell>
          <cell r="K475" t="str">
            <v>sem</v>
          </cell>
          <cell r="L475" t="str">
            <v>4,33,5</v>
          </cell>
        </row>
        <row r="476">
          <cell r="A476" t="str">
            <v>1972MasculinsTour 2200ma1</v>
          </cell>
          <cell r="H476">
            <v>4</v>
          </cell>
          <cell r="I476" t="str">
            <v>Froissart Clément (1952)</v>
          </cell>
          <cell r="J476">
            <v>20</v>
          </cell>
          <cell r="K476" t="str">
            <v>esm</v>
          </cell>
          <cell r="L476">
            <v>22.9</v>
          </cell>
        </row>
        <row r="477">
          <cell r="A477" t="str">
            <v>1972MasculinsTour 23000ma1</v>
          </cell>
          <cell r="H477">
            <v>5</v>
          </cell>
          <cell r="I477" t="str">
            <v>Grandfils Alain (1951)</v>
          </cell>
          <cell r="J477">
            <v>21</v>
          </cell>
          <cell r="K477" t="str">
            <v>esm</v>
          </cell>
          <cell r="L477" t="str">
            <v>8,32,0</v>
          </cell>
        </row>
        <row r="478">
          <cell r="A478" t="str">
            <v>1972MasculinsTour 23000sta1</v>
          </cell>
          <cell r="H478">
            <v>3</v>
          </cell>
          <cell r="I478" t="str">
            <v>Gérard Christian (1952)</v>
          </cell>
          <cell r="J478">
            <v>20</v>
          </cell>
          <cell r="K478" t="str">
            <v>esm</v>
          </cell>
          <cell r="L478" t="str">
            <v>9,38,4</v>
          </cell>
        </row>
        <row r="479">
          <cell r="A479" t="str">
            <v>1972MasculinsTour 24*100ma1</v>
          </cell>
          <cell r="H479">
            <v>2</v>
          </cell>
          <cell r="I479" t="str">
            <v>R100-Hocedez Gabriel (1955)- Drut Guy (1950)-Dupont J-Claude-Kapala Frédéric (1955)</v>
          </cell>
          <cell r="J479">
            <v>17</v>
          </cell>
          <cell r="K479" t="str">
            <v>cam</v>
          </cell>
        </row>
        <row r="480">
          <cell r="A480" t="str">
            <v>1972MasculinsTour 24*400ma1</v>
          </cell>
          <cell r="I480" t="str">
            <v>R400-Lescaut Jean (1946)-Froissart Clément (1952)-Dejonghe Dominique (1954)-Tomasczyk Henri (1952)</v>
          </cell>
          <cell r="J480">
            <v>20</v>
          </cell>
          <cell r="K480" t="str">
            <v>esm</v>
          </cell>
        </row>
        <row r="481">
          <cell r="A481" t="str">
            <v>1972MasculinsTour 2400h_91a1</v>
          </cell>
          <cell r="H481">
            <v>4</v>
          </cell>
          <cell r="I481" t="str">
            <v>Lescaut Jean (1946)</v>
          </cell>
          <cell r="J481">
            <v>26</v>
          </cell>
          <cell r="K481" t="str">
            <v>sem</v>
          </cell>
          <cell r="L481">
            <v>55</v>
          </cell>
        </row>
        <row r="482">
          <cell r="A482" t="str">
            <v>1972MasculinsTour 2400ma1</v>
          </cell>
          <cell r="H482">
            <v>3</v>
          </cell>
          <cell r="I482" t="str">
            <v>Tomaszczyk Henri (1953)</v>
          </cell>
          <cell r="J482">
            <v>19</v>
          </cell>
          <cell r="K482" t="str">
            <v>jum</v>
          </cell>
          <cell r="L482">
            <v>51.1</v>
          </cell>
        </row>
        <row r="483">
          <cell r="A483" t="str">
            <v>1972MasculinsTour 25000ma1</v>
          </cell>
          <cell r="I483" t="str">
            <v>Dufour Daniel (1946)</v>
          </cell>
          <cell r="J483">
            <v>26</v>
          </cell>
          <cell r="K483" t="str">
            <v>sem</v>
          </cell>
          <cell r="L483" t="str">
            <v>15'00</v>
          </cell>
        </row>
        <row r="484">
          <cell r="A484" t="str">
            <v>1972MasculinsTour 2800ma1</v>
          </cell>
          <cell r="H484">
            <v>5</v>
          </cell>
          <cell r="I484" t="str">
            <v>Burny Michel (19)</v>
          </cell>
          <cell r="J484" t="str">
            <v/>
          </cell>
          <cell r="K484" t="str">
            <v/>
          </cell>
          <cell r="L484" t="str">
            <v>2,01,7</v>
          </cell>
        </row>
        <row r="485">
          <cell r="A485" t="str">
            <v>1972MasculinsTour 2Disque_2a1</v>
          </cell>
          <cell r="I485" t="str">
            <v>Gruchala René (1953)</v>
          </cell>
          <cell r="J485">
            <v>19</v>
          </cell>
          <cell r="K485" t="str">
            <v>jum</v>
          </cell>
          <cell r="L485">
            <v>47.34</v>
          </cell>
        </row>
        <row r="486">
          <cell r="A486" t="str">
            <v>1972MasculinsTour 2Hauteura1</v>
          </cell>
          <cell r="I486" t="str">
            <v>Gérard Yves (1951)</v>
          </cell>
          <cell r="J486">
            <v>21</v>
          </cell>
          <cell r="K486" t="str">
            <v>esm</v>
          </cell>
          <cell r="L486">
            <v>1.85</v>
          </cell>
        </row>
        <row r="487">
          <cell r="A487" t="str">
            <v>1972MasculinsTour 2Javelot_8a1</v>
          </cell>
          <cell r="H487">
            <v>1</v>
          </cell>
          <cell r="I487" t="str">
            <v>Legrain A-Pierre (1947)</v>
          </cell>
          <cell r="J487">
            <v>25</v>
          </cell>
          <cell r="K487" t="str">
            <v>sem</v>
          </cell>
          <cell r="L487">
            <v>67.12</v>
          </cell>
        </row>
        <row r="488">
          <cell r="A488" t="str">
            <v>1972MasculinsTour 2Longueura1</v>
          </cell>
          <cell r="H488">
            <v>1</v>
          </cell>
          <cell r="I488" t="str">
            <v>Dangleterre Marc (1951)</v>
          </cell>
          <cell r="J488">
            <v>21</v>
          </cell>
          <cell r="K488" t="str">
            <v>esm</v>
          </cell>
          <cell r="L488">
            <v>7.23</v>
          </cell>
        </row>
        <row r="489">
          <cell r="A489" t="str">
            <v>1972MasculinsTour 2Marteau_7a1</v>
          </cell>
          <cell r="H489">
            <v>1</v>
          </cell>
          <cell r="I489" t="str">
            <v>Caron Guy (1947)</v>
          </cell>
          <cell r="J489">
            <v>25</v>
          </cell>
          <cell r="K489" t="str">
            <v>sem</v>
          </cell>
          <cell r="L489">
            <v>53.58</v>
          </cell>
        </row>
        <row r="490">
          <cell r="A490" t="str">
            <v>1972MasculinsTour 2Perchea1</v>
          </cell>
          <cell r="I490" t="str">
            <v>Saccilloto Bernard (1949)</v>
          </cell>
          <cell r="J490">
            <v>23</v>
          </cell>
          <cell r="K490" t="str">
            <v>sem</v>
          </cell>
          <cell r="L490">
            <v>4.5999999999999996</v>
          </cell>
        </row>
        <row r="491">
          <cell r="A491" t="str">
            <v>1972MasculinsTour 2Poids_7a1</v>
          </cell>
          <cell r="I491" t="str">
            <v>Géleyn Dominique (1954)</v>
          </cell>
          <cell r="J491">
            <v>18</v>
          </cell>
          <cell r="K491" t="str">
            <v>jum</v>
          </cell>
          <cell r="L491">
            <v>15.58</v>
          </cell>
        </row>
        <row r="492">
          <cell r="A492" t="str">
            <v>1972MasculinsTour 2Triplea1</v>
          </cell>
          <cell r="H492">
            <v>1</v>
          </cell>
          <cell r="I492" t="str">
            <v>Tribalat Thierry (1952)</v>
          </cell>
          <cell r="J492">
            <v>20</v>
          </cell>
          <cell r="K492" t="str">
            <v>esm</v>
          </cell>
          <cell r="L492">
            <v>14.72</v>
          </cell>
        </row>
        <row r="493">
          <cell r="A493" t="str">
            <v>1973MasculinsTour 1100ma1</v>
          </cell>
          <cell r="H493">
            <v>1</v>
          </cell>
          <cell r="I493" t="str">
            <v>Kapala Frédéric (1955)</v>
          </cell>
          <cell r="J493">
            <v>18</v>
          </cell>
          <cell r="K493" t="str">
            <v>jum</v>
          </cell>
          <cell r="L493" t="str">
            <v>10"9</v>
          </cell>
        </row>
        <row r="494">
          <cell r="A494" t="str">
            <v>1973MasculinsTour 1110h_106a1</v>
          </cell>
          <cell r="H494">
            <v>1</v>
          </cell>
          <cell r="I494" t="str">
            <v>Drut Guy (1950)</v>
          </cell>
          <cell r="J494">
            <v>23</v>
          </cell>
          <cell r="K494" t="str">
            <v>sem</v>
          </cell>
          <cell r="L494" t="str">
            <v>13"8</v>
          </cell>
        </row>
        <row r="495">
          <cell r="A495" t="str">
            <v>1973MasculinsTour 11500ma1</v>
          </cell>
          <cell r="H495">
            <v>2</v>
          </cell>
          <cell r="I495" t="str">
            <v>Grandfils Alain (1951)</v>
          </cell>
          <cell r="J495">
            <v>22</v>
          </cell>
          <cell r="K495" t="str">
            <v>sem</v>
          </cell>
          <cell r="L495" t="str">
            <v>4'03"1</v>
          </cell>
        </row>
        <row r="496">
          <cell r="A496" t="str">
            <v>1973MasculinsTour 1200ma1</v>
          </cell>
          <cell r="H496">
            <v>2</v>
          </cell>
          <cell r="I496" t="str">
            <v>Juskowiak J-Claude (1954)</v>
          </cell>
          <cell r="J496">
            <v>19</v>
          </cell>
          <cell r="K496" t="str">
            <v>jum</v>
          </cell>
          <cell r="L496" t="str">
            <v>22"0</v>
          </cell>
        </row>
        <row r="497">
          <cell r="A497" t="str">
            <v>1973MasculinsTour 13000ma1</v>
          </cell>
          <cell r="H497">
            <v>2</v>
          </cell>
          <cell r="I497" t="str">
            <v>Dufour Daniel (1946)</v>
          </cell>
          <cell r="J497">
            <v>27</v>
          </cell>
          <cell r="K497" t="str">
            <v>sem</v>
          </cell>
          <cell r="L497" t="str">
            <v>8'56"0</v>
          </cell>
        </row>
        <row r="498">
          <cell r="A498" t="str">
            <v>1973MasculinsTour 13000sta1</v>
          </cell>
          <cell r="H498">
            <v>1</v>
          </cell>
          <cell r="I498" t="str">
            <v>Gérard Christian (1952)</v>
          </cell>
          <cell r="J498">
            <v>21</v>
          </cell>
          <cell r="K498" t="str">
            <v>esm</v>
          </cell>
          <cell r="L498" t="str">
            <v>9'34"6</v>
          </cell>
        </row>
        <row r="499">
          <cell r="A499" t="str">
            <v>1973MasculinsTour 14*100ma1</v>
          </cell>
          <cell r="H499">
            <v>2</v>
          </cell>
          <cell r="I499" t="str">
            <v>R100-Kapala F (1955)-Juskowiak JC (1954)-Durieux-Deroch P (1953)</v>
          </cell>
          <cell r="J499">
            <v>20</v>
          </cell>
          <cell r="K499" t="str">
            <v>esm</v>
          </cell>
        </row>
        <row r="500">
          <cell r="A500" t="str">
            <v>1973MasculinsTour 14*400ma1</v>
          </cell>
          <cell r="H500">
            <v>3</v>
          </cell>
          <cell r="I500" t="str">
            <v>R400-Lescaut Jean (1947)-Dupont J-Claude (19)-Dejonghe Dominique (1954)-Hocedez Gabriel (1955)</v>
          </cell>
          <cell r="J500">
            <v>18</v>
          </cell>
          <cell r="K500" t="str">
            <v>jum</v>
          </cell>
        </row>
        <row r="501">
          <cell r="A501" t="str">
            <v>1973MasculinsTour 1400h_91a1</v>
          </cell>
          <cell r="H501">
            <v>1</v>
          </cell>
          <cell r="I501" t="str">
            <v>Lescaut Jean (1946)</v>
          </cell>
          <cell r="J501">
            <v>27</v>
          </cell>
          <cell r="K501" t="str">
            <v>sem</v>
          </cell>
          <cell r="L501" t="str">
            <v>55"0</v>
          </cell>
        </row>
        <row r="502">
          <cell r="A502" t="str">
            <v>1973MasculinsTour 1400ma1</v>
          </cell>
          <cell r="H502">
            <v>2</v>
          </cell>
          <cell r="I502" t="str">
            <v>Hocedez Gabriel (1955)</v>
          </cell>
          <cell r="J502">
            <v>18</v>
          </cell>
          <cell r="K502" t="str">
            <v>jum</v>
          </cell>
          <cell r="L502" t="str">
            <v>50"2</v>
          </cell>
        </row>
        <row r="503">
          <cell r="A503" t="str">
            <v>1973MasculinsTour 15000ma1</v>
          </cell>
          <cell r="H503">
            <v>5</v>
          </cell>
          <cell r="I503" t="str">
            <v>Poumaert Bernard (1938)</v>
          </cell>
          <cell r="J503">
            <v>35</v>
          </cell>
          <cell r="K503" t="str">
            <v>sem</v>
          </cell>
          <cell r="L503" t="str">
            <v>17'12"4</v>
          </cell>
        </row>
        <row r="504">
          <cell r="A504" t="str">
            <v>1973MasculinsTour 1800ma1</v>
          </cell>
          <cell r="H504">
            <v>5</v>
          </cell>
          <cell r="I504" t="str">
            <v>Lepillet</v>
          </cell>
          <cell r="J504" t="str">
            <v/>
          </cell>
          <cell r="K504" t="str">
            <v/>
          </cell>
          <cell r="L504" t="str">
            <v>2'06"0</v>
          </cell>
        </row>
        <row r="505">
          <cell r="A505" t="str">
            <v>1973MasculinsTour 1Disque_2a1</v>
          </cell>
          <cell r="H505">
            <v>1</v>
          </cell>
          <cell r="I505" t="str">
            <v>Piette Frédéric (1946)</v>
          </cell>
          <cell r="J505">
            <v>27</v>
          </cell>
          <cell r="K505" t="str">
            <v>sem</v>
          </cell>
          <cell r="L505">
            <v>56.6</v>
          </cell>
        </row>
        <row r="506">
          <cell r="A506" t="str">
            <v>1973MasculinsTour 1Hauteura1</v>
          </cell>
          <cell r="H506">
            <v>2</v>
          </cell>
          <cell r="I506" t="str">
            <v>Bryl Bernard (1955)</v>
          </cell>
          <cell r="J506">
            <v>18</v>
          </cell>
          <cell r="K506" t="str">
            <v>jum</v>
          </cell>
          <cell r="L506">
            <v>1.85</v>
          </cell>
        </row>
        <row r="507">
          <cell r="A507" t="str">
            <v>1973MasculinsTour 1Javelot_8a1</v>
          </cell>
          <cell r="H507">
            <v>1</v>
          </cell>
          <cell r="I507" t="str">
            <v>Legrain A-Pierre (1947)</v>
          </cell>
          <cell r="J507">
            <v>26</v>
          </cell>
          <cell r="K507" t="str">
            <v>sem</v>
          </cell>
          <cell r="L507">
            <v>66.319999999999993</v>
          </cell>
        </row>
        <row r="508">
          <cell r="A508" t="str">
            <v>1973MasculinsTour 1Longueura1</v>
          </cell>
          <cell r="H508">
            <v>1</v>
          </cell>
          <cell r="I508" t="str">
            <v>Dangleterre Marc (1951)</v>
          </cell>
          <cell r="J508">
            <v>22</v>
          </cell>
          <cell r="K508" t="str">
            <v>sem</v>
          </cell>
          <cell r="L508">
            <v>7.09</v>
          </cell>
        </row>
        <row r="509">
          <cell r="A509" t="str">
            <v>1973MasculinsTour 1Marteau_7a1</v>
          </cell>
          <cell r="H509">
            <v>1</v>
          </cell>
          <cell r="I509" t="str">
            <v>Bernard Christian (1950)</v>
          </cell>
          <cell r="J509">
            <v>23</v>
          </cell>
          <cell r="K509" t="str">
            <v>sem</v>
          </cell>
          <cell r="L509">
            <v>57.22</v>
          </cell>
        </row>
        <row r="510">
          <cell r="A510" t="str">
            <v>1973MasculinsTour 1Perchea1</v>
          </cell>
          <cell r="H510">
            <v>1</v>
          </cell>
          <cell r="I510" t="str">
            <v>Drut Guy (1950)</v>
          </cell>
          <cell r="J510">
            <v>23</v>
          </cell>
          <cell r="K510" t="str">
            <v>sem</v>
          </cell>
          <cell r="L510">
            <v>4.4000000000000004</v>
          </cell>
        </row>
        <row r="511">
          <cell r="A511" t="str">
            <v>1973MasculinsTour 1Poids_7a1</v>
          </cell>
          <cell r="H511">
            <v>1</v>
          </cell>
          <cell r="I511" t="str">
            <v>Géleyn Dominqiue (1954)</v>
          </cell>
          <cell r="J511">
            <v>19</v>
          </cell>
          <cell r="K511" t="str">
            <v>jum</v>
          </cell>
          <cell r="L511">
            <v>16.88</v>
          </cell>
        </row>
        <row r="512">
          <cell r="A512" t="str">
            <v>1973MasculinsTour 1Triplea1</v>
          </cell>
          <cell r="H512">
            <v>2</v>
          </cell>
          <cell r="I512" t="str">
            <v>Tribalat Thierry (1952)</v>
          </cell>
          <cell r="J512">
            <v>21</v>
          </cell>
          <cell r="K512" t="str">
            <v>esm</v>
          </cell>
          <cell r="L512">
            <v>14.7</v>
          </cell>
        </row>
        <row r="513">
          <cell r="A513" t="str">
            <v>1973MasculinsTour 2100ma1</v>
          </cell>
          <cell r="H513">
            <v>1</v>
          </cell>
          <cell r="I513" t="str">
            <v>Kapala Frédéric (1955)</v>
          </cell>
          <cell r="J513">
            <v>18</v>
          </cell>
          <cell r="K513" t="str">
            <v>jum</v>
          </cell>
          <cell r="L513" t="str">
            <v>11"1</v>
          </cell>
        </row>
        <row r="514">
          <cell r="A514" t="str">
            <v>1973MasculinsTour 2110h_106a1</v>
          </cell>
          <cell r="H514">
            <v>1</v>
          </cell>
          <cell r="I514" t="str">
            <v>Drut Guy (1950)</v>
          </cell>
          <cell r="J514">
            <v>23</v>
          </cell>
          <cell r="K514" t="str">
            <v>sem</v>
          </cell>
          <cell r="L514" t="str">
            <v>14"3</v>
          </cell>
        </row>
        <row r="515">
          <cell r="A515" t="str">
            <v>1973MasculinsTour 21500ma1</v>
          </cell>
          <cell r="H515">
            <v>5</v>
          </cell>
          <cell r="I515" t="str">
            <v>Lebleu (19)</v>
          </cell>
          <cell r="J515" t="str">
            <v/>
          </cell>
          <cell r="K515" t="str">
            <v/>
          </cell>
          <cell r="L515" t="str">
            <v>4'26"5</v>
          </cell>
        </row>
        <row r="516">
          <cell r="A516" t="str">
            <v>1973MasculinsTour 2200ma1</v>
          </cell>
          <cell r="H516">
            <v>2</v>
          </cell>
          <cell r="I516" t="str">
            <v>Deroch Patrick (1953)</v>
          </cell>
          <cell r="J516">
            <v>20</v>
          </cell>
          <cell r="K516" t="str">
            <v>esm</v>
          </cell>
          <cell r="L516" t="str">
            <v>23"0</v>
          </cell>
        </row>
        <row r="517">
          <cell r="A517" t="str">
            <v>1973MasculinsTour 23000ma1</v>
          </cell>
          <cell r="H517">
            <v>4</v>
          </cell>
          <cell r="I517" t="str">
            <v>Dufour Daniel (1946)</v>
          </cell>
          <cell r="J517">
            <v>27</v>
          </cell>
          <cell r="K517" t="str">
            <v>sem</v>
          </cell>
          <cell r="L517" t="str">
            <v>8'57"0</v>
          </cell>
        </row>
        <row r="518">
          <cell r="A518" t="str">
            <v>1973MasculinsTour 23000sta1</v>
          </cell>
          <cell r="H518">
            <v>3</v>
          </cell>
          <cell r="I518" t="str">
            <v>Gérard Christian (1952)</v>
          </cell>
          <cell r="J518">
            <v>21</v>
          </cell>
          <cell r="K518" t="str">
            <v>esm</v>
          </cell>
          <cell r="L518" t="str">
            <v>9'29"4</v>
          </cell>
        </row>
        <row r="519">
          <cell r="A519" t="str">
            <v>1973MasculinsTour 24*100ma1</v>
          </cell>
          <cell r="H519">
            <v>1</v>
          </cell>
          <cell r="I519" t="str">
            <v>R100-Kapala Frédéric (1955)- Hocedez Gabriel (1955)-Deroch Patrick(1953)-Drut Guy (1950)</v>
          </cell>
          <cell r="J519">
            <v>23</v>
          </cell>
          <cell r="K519" t="str">
            <v>sem</v>
          </cell>
        </row>
        <row r="520">
          <cell r="A520" t="str">
            <v>1973MasculinsTour 24*400ma1</v>
          </cell>
          <cell r="H520">
            <v>3</v>
          </cell>
          <cell r="I520" t="str">
            <v>R400-Lescaut J (1947)- Dejonghe D (1954) -Lepillet (19)-Granfils A (1951)</v>
          </cell>
          <cell r="J520">
            <v>22</v>
          </cell>
          <cell r="K520" t="str">
            <v>sem</v>
          </cell>
        </row>
        <row r="521">
          <cell r="A521" t="str">
            <v>1973MasculinsTour 2400h_91a1</v>
          </cell>
          <cell r="H521">
            <v>1</v>
          </cell>
          <cell r="I521" t="str">
            <v>Lescaut Jean (1946)</v>
          </cell>
          <cell r="J521">
            <v>27</v>
          </cell>
          <cell r="K521" t="str">
            <v>sem</v>
          </cell>
          <cell r="L521" t="str">
            <v>54"0</v>
          </cell>
        </row>
        <row r="522">
          <cell r="A522" t="str">
            <v>1973MasculinsTour 2400ma1</v>
          </cell>
          <cell r="H522">
            <v>2</v>
          </cell>
          <cell r="I522" t="str">
            <v>Hocedez Gabriel (1955)</v>
          </cell>
          <cell r="J522">
            <v>18</v>
          </cell>
          <cell r="K522" t="str">
            <v>jum</v>
          </cell>
          <cell r="L522" t="str">
            <v>50"2</v>
          </cell>
        </row>
        <row r="523">
          <cell r="A523" t="str">
            <v>1973MasculinsTour 25000ma1</v>
          </cell>
          <cell r="H523">
            <v>1</v>
          </cell>
          <cell r="I523" t="str">
            <v>Grandfils Alain (1951)</v>
          </cell>
          <cell r="J523">
            <v>22</v>
          </cell>
          <cell r="K523" t="str">
            <v>sem</v>
          </cell>
          <cell r="L523" t="str">
            <v>14'50"8</v>
          </cell>
        </row>
        <row r="524">
          <cell r="A524" t="str">
            <v>1973MasculinsTour 2800ma1</v>
          </cell>
          <cell r="H524">
            <v>4</v>
          </cell>
          <cell r="I524" t="str">
            <v>Burny Michel (19)</v>
          </cell>
          <cell r="J524" t="str">
            <v/>
          </cell>
          <cell r="K524" t="str">
            <v/>
          </cell>
          <cell r="L524" t="str">
            <v>2'04"0</v>
          </cell>
        </row>
        <row r="525">
          <cell r="A525" t="str">
            <v>1973MasculinsTour 2Disque_2a1</v>
          </cell>
          <cell r="H525">
            <v>1</v>
          </cell>
          <cell r="I525" t="str">
            <v>Piette Frédéric (1946)</v>
          </cell>
          <cell r="J525">
            <v>27</v>
          </cell>
          <cell r="K525" t="str">
            <v>sem</v>
          </cell>
          <cell r="L525" t="str">
            <v>56m54</v>
          </cell>
        </row>
        <row r="526">
          <cell r="A526" t="str">
            <v>1973MasculinsTour 2Hauteura1</v>
          </cell>
          <cell r="H526">
            <v>3</v>
          </cell>
          <cell r="I526" t="str">
            <v>Gérard Yves (1951)</v>
          </cell>
          <cell r="J526">
            <v>22</v>
          </cell>
          <cell r="K526" t="str">
            <v>sem</v>
          </cell>
          <cell r="L526">
            <v>1.9</v>
          </cell>
        </row>
        <row r="527">
          <cell r="A527" t="str">
            <v>1973MasculinsTour 2Javelot_8a1</v>
          </cell>
          <cell r="H527">
            <v>1</v>
          </cell>
          <cell r="I527" t="str">
            <v>Legrain A-Pierre (1947)</v>
          </cell>
          <cell r="J527">
            <v>26</v>
          </cell>
          <cell r="K527" t="str">
            <v>sem</v>
          </cell>
          <cell r="L527" t="str">
            <v>67m44</v>
          </cell>
        </row>
        <row r="528">
          <cell r="A528" t="str">
            <v>1973MasculinsTour 2Longueura1</v>
          </cell>
          <cell r="H528">
            <v>2</v>
          </cell>
          <cell r="I528" t="str">
            <v>Dangleterre Marc (1951)</v>
          </cell>
          <cell r="J528">
            <v>22</v>
          </cell>
          <cell r="K528" t="str">
            <v>sem</v>
          </cell>
          <cell r="L528">
            <v>7.24</v>
          </cell>
        </row>
        <row r="529">
          <cell r="A529" t="str">
            <v>1973MasculinsTour 2Marteau_7a1</v>
          </cell>
          <cell r="H529">
            <v>2</v>
          </cell>
          <cell r="I529" t="str">
            <v>Houzé Sylvain (1954)</v>
          </cell>
          <cell r="J529">
            <v>19</v>
          </cell>
          <cell r="K529" t="str">
            <v>jum</v>
          </cell>
          <cell r="L529" t="str">
            <v>54m78</v>
          </cell>
        </row>
        <row r="530">
          <cell r="A530" t="str">
            <v>1973MasculinsTour 2Perchea1</v>
          </cell>
          <cell r="H530">
            <v>1</v>
          </cell>
          <cell r="I530" t="str">
            <v>Drut Guy (1950)</v>
          </cell>
          <cell r="J530">
            <v>23</v>
          </cell>
          <cell r="K530" t="str">
            <v>sem</v>
          </cell>
          <cell r="L530">
            <v>5</v>
          </cell>
        </row>
        <row r="531">
          <cell r="A531" t="str">
            <v>1973MasculinsTour 2Poids_7a1</v>
          </cell>
          <cell r="H531">
            <v>2</v>
          </cell>
          <cell r="I531" t="str">
            <v>Géleyn Dominique (1954)</v>
          </cell>
          <cell r="J531">
            <v>19</v>
          </cell>
          <cell r="K531" t="str">
            <v>jum</v>
          </cell>
          <cell r="L531" t="str">
            <v>16m76</v>
          </cell>
        </row>
        <row r="532">
          <cell r="A532" t="str">
            <v>1973MasculinsTour 2Triplea1</v>
          </cell>
          <cell r="H532">
            <v>2</v>
          </cell>
          <cell r="I532" t="str">
            <v>Tribalat Thierry (1952)</v>
          </cell>
          <cell r="J532">
            <v>21</v>
          </cell>
          <cell r="K532" t="str">
            <v>esm</v>
          </cell>
          <cell r="L532">
            <v>14.18</v>
          </cell>
        </row>
        <row r="533">
          <cell r="A533" t="str">
            <v>1974MasculinsTour 1100ma1</v>
          </cell>
          <cell r="H533">
            <v>5</v>
          </cell>
          <cell r="I533" t="str">
            <v>Juskowiak J-Claude (1954)</v>
          </cell>
          <cell r="J533">
            <v>20</v>
          </cell>
          <cell r="K533" t="str">
            <v>esm</v>
          </cell>
          <cell r="L533" t="str">
            <v>11"0</v>
          </cell>
        </row>
        <row r="534">
          <cell r="A534" t="str">
            <v>1974MasculinsTour 1110h_106a1</v>
          </cell>
          <cell r="H534">
            <v>3</v>
          </cell>
          <cell r="I534" t="str">
            <v>Halyszak Jean (1949)</v>
          </cell>
          <cell r="J534">
            <v>25</v>
          </cell>
          <cell r="K534" t="str">
            <v>sem</v>
          </cell>
          <cell r="L534" t="str">
            <v>15"5</v>
          </cell>
        </row>
        <row r="535">
          <cell r="A535" t="str">
            <v>1974MasculinsTour 11500ma1</v>
          </cell>
          <cell r="H535">
            <v>4</v>
          </cell>
          <cell r="I535" t="str">
            <v>Baillez (19)</v>
          </cell>
          <cell r="J535" t="str">
            <v/>
          </cell>
          <cell r="K535" t="str">
            <v/>
          </cell>
          <cell r="L535" t="str">
            <v>4'35"0</v>
          </cell>
        </row>
        <row r="536">
          <cell r="A536" t="str">
            <v>1974MasculinsTour 1200ma1</v>
          </cell>
          <cell r="H536">
            <v>3</v>
          </cell>
          <cell r="I536" t="str">
            <v>Kapala Frédéric (1955)</v>
          </cell>
          <cell r="J536">
            <v>19</v>
          </cell>
          <cell r="K536" t="str">
            <v>jum</v>
          </cell>
          <cell r="L536" t="str">
            <v>22"0</v>
          </cell>
        </row>
        <row r="537">
          <cell r="A537" t="str">
            <v>1974MasculinsTour 13000ma1</v>
          </cell>
          <cell r="H537">
            <v>5</v>
          </cell>
          <cell r="I537" t="str">
            <v>Prymak (19)</v>
          </cell>
          <cell r="J537" t="str">
            <v/>
          </cell>
          <cell r="K537" t="str">
            <v/>
          </cell>
          <cell r="L537" t="str">
            <v>9'52"0</v>
          </cell>
        </row>
        <row r="538">
          <cell r="A538" t="str">
            <v>1974MasculinsTour 13000sta1</v>
          </cell>
          <cell r="H538">
            <v>1</v>
          </cell>
          <cell r="I538" t="str">
            <v>Gérard Christian (1952)</v>
          </cell>
          <cell r="J538">
            <v>22</v>
          </cell>
          <cell r="K538" t="str">
            <v>sem</v>
          </cell>
          <cell r="L538" t="str">
            <v>9'22"4</v>
          </cell>
        </row>
        <row r="539">
          <cell r="A539" t="str">
            <v>1974MasculinsTour 14*100ma1</v>
          </cell>
          <cell r="H539">
            <v>3</v>
          </cell>
          <cell r="I539" t="str">
            <v>R100-Longuépée J-François (1956)-Hocedez Gabriel (1955)-Juskowiak J-Claude (1954)-Kapala Frédéric (1955)</v>
          </cell>
          <cell r="J539">
            <v>19</v>
          </cell>
          <cell r="K539" t="str">
            <v>jum</v>
          </cell>
        </row>
        <row r="540">
          <cell r="A540" t="str">
            <v>1974MasculinsTour 14*400ma1</v>
          </cell>
          <cell r="H540">
            <v>3</v>
          </cell>
          <cell r="I540" t="str">
            <v>R400-Lescaut Jean (1946)-Tomaszczyk Henri (1953)-Dejonghe Dominique (1954)-Dangleterre Marc (1951)</v>
          </cell>
          <cell r="J540">
            <v>23</v>
          </cell>
          <cell r="K540" t="str">
            <v>sem</v>
          </cell>
        </row>
        <row r="541">
          <cell r="A541" t="str">
            <v>1974MasculinsTour 1400h_91a1</v>
          </cell>
          <cell r="H541">
            <v>2</v>
          </cell>
          <cell r="I541" t="str">
            <v>Lescaut Jean (1946)</v>
          </cell>
          <cell r="J541">
            <v>28</v>
          </cell>
          <cell r="K541" t="str">
            <v>sem</v>
          </cell>
          <cell r="L541" t="str">
            <v>55"1</v>
          </cell>
        </row>
        <row r="542">
          <cell r="A542" t="str">
            <v>1974MasculinsTour 1400ma1</v>
          </cell>
          <cell r="H542">
            <v>3</v>
          </cell>
          <cell r="I542" t="str">
            <v>Hocedez Gabriel (1955)</v>
          </cell>
          <cell r="J542">
            <v>19</v>
          </cell>
          <cell r="K542" t="str">
            <v>jum</v>
          </cell>
          <cell r="L542" t="str">
            <v>50"8</v>
          </cell>
        </row>
        <row r="543">
          <cell r="A543" t="str">
            <v>1974MasculinsTour 15000ma1</v>
          </cell>
          <cell r="J543" t="str">
            <v/>
          </cell>
          <cell r="K543" t="str">
            <v/>
          </cell>
        </row>
        <row r="544">
          <cell r="A544" t="str">
            <v>1974MasculinsTour 1800ma1</v>
          </cell>
          <cell r="H544">
            <v>5</v>
          </cell>
          <cell r="I544" t="str">
            <v>Visien (19)</v>
          </cell>
          <cell r="J544" t="str">
            <v/>
          </cell>
          <cell r="K544" t="str">
            <v/>
          </cell>
          <cell r="L544" t="str">
            <v>2'02"8</v>
          </cell>
        </row>
        <row r="545">
          <cell r="A545" t="str">
            <v>1974MasculinsTour 1Disque_2a1</v>
          </cell>
          <cell r="H545">
            <v>1</v>
          </cell>
          <cell r="I545" t="str">
            <v>Piette Frédéric (1946)</v>
          </cell>
          <cell r="J545">
            <v>28</v>
          </cell>
          <cell r="K545" t="str">
            <v>sem</v>
          </cell>
          <cell r="L545">
            <v>55.04</v>
          </cell>
        </row>
        <row r="546">
          <cell r="A546" t="str">
            <v>1974MasculinsTour 1Hauteura1</v>
          </cell>
          <cell r="H546">
            <v>4</v>
          </cell>
          <cell r="I546" t="str">
            <v>Petit Bruno (1957)</v>
          </cell>
          <cell r="J546">
            <v>17</v>
          </cell>
          <cell r="K546" t="str">
            <v>cam</v>
          </cell>
          <cell r="L546">
            <v>1.75</v>
          </cell>
        </row>
        <row r="547">
          <cell r="A547" t="str">
            <v>1974MasculinsTour 1Javelot_8a1</v>
          </cell>
          <cell r="H547">
            <v>1</v>
          </cell>
          <cell r="I547" t="str">
            <v>Legrain A-Pierre (1947)</v>
          </cell>
          <cell r="J547">
            <v>27</v>
          </cell>
          <cell r="K547" t="str">
            <v>sem</v>
          </cell>
          <cell r="L547">
            <v>66.900000000000006</v>
          </cell>
        </row>
        <row r="548">
          <cell r="A548" t="str">
            <v>1974MasculinsTour 1Longueura1</v>
          </cell>
          <cell r="H548">
            <v>1</v>
          </cell>
          <cell r="I548" t="str">
            <v>Dangleterre Marc (1951)</v>
          </cell>
          <cell r="J548">
            <v>23</v>
          </cell>
          <cell r="K548" t="str">
            <v>sem</v>
          </cell>
          <cell r="L548">
            <v>7.4</v>
          </cell>
        </row>
        <row r="549">
          <cell r="A549" t="str">
            <v>1974MasculinsTour 1Marteau_7a1</v>
          </cell>
          <cell r="H549">
            <v>1</v>
          </cell>
          <cell r="I549" t="str">
            <v>Houzé Sylvain (1954)</v>
          </cell>
          <cell r="J549">
            <v>20</v>
          </cell>
          <cell r="K549" t="str">
            <v>esm</v>
          </cell>
          <cell r="L549">
            <v>55.38</v>
          </cell>
        </row>
        <row r="550">
          <cell r="A550" t="str">
            <v>1974MasculinsTour 1Perchea1</v>
          </cell>
          <cell r="J550" t="str">
            <v/>
          </cell>
          <cell r="K550" t="str">
            <v/>
          </cell>
        </row>
        <row r="551">
          <cell r="A551" t="str">
            <v>1974MasculinsTour 1Poids_7a1</v>
          </cell>
          <cell r="H551">
            <v>1</v>
          </cell>
          <cell r="I551" t="str">
            <v>Géleyn (19)</v>
          </cell>
          <cell r="J551" t="str">
            <v/>
          </cell>
          <cell r="K551" t="str">
            <v/>
          </cell>
          <cell r="L551">
            <v>13.75</v>
          </cell>
        </row>
        <row r="552">
          <cell r="A552" t="str">
            <v>1974MasculinsTour 1Triplea1</v>
          </cell>
          <cell r="H552">
            <v>2</v>
          </cell>
          <cell r="I552" t="str">
            <v>Tribalat Thierry (1952)</v>
          </cell>
          <cell r="J552">
            <v>22</v>
          </cell>
          <cell r="K552" t="str">
            <v>sem</v>
          </cell>
          <cell r="L552">
            <v>14.71</v>
          </cell>
        </row>
        <row r="553">
          <cell r="A553" t="str">
            <v>1975MasculinsTour 1100ma1</v>
          </cell>
          <cell r="H553">
            <v>1</v>
          </cell>
          <cell r="I553" t="str">
            <v>Drut Eric (1957)</v>
          </cell>
          <cell r="J553">
            <v>18</v>
          </cell>
          <cell r="K553" t="str">
            <v>jum</v>
          </cell>
          <cell r="L553" t="str">
            <v>10"8</v>
          </cell>
        </row>
        <row r="554">
          <cell r="A554" t="str">
            <v>1975MasculinsTour 1110h_106a1</v>
          </cell>
          <cell r="I554" t="str">
            <v>Turbanski Bernard (1952)</v>
          </cell>
          <cell r="J554">
            <v>23</v>
          </cell>
          <cell r="K554" t="str">
            <v>sem</v>
          </cell>
          <cell r="L554" t="str">
            <v>15"7</v>
          </cell>
        </row>
        <row r="555">
          <cell r="A555" t="str">
            <v>1975MasculinsTour 11500ma1</v>
          </cell>
          <cell r="J555" t="str">
            <v/>
          </cell>
          <cell r="K555" t="str">
            <v/>
          </cell>
        </row>
        <row r="556">
          <cell r="A556" t="str">
            <v>1975MasculinsTour 1200ma1</v>
          </cell>
          <cell r="H556">
            <v>1</v>
          </cell>
          <cell r="I556" t="str">
            <v>Kapala Frédéric (1955)</v>
          </cell>
          <cell r="J556">
            <v>20</v>
          </cell>
          <cell r="K556" t="str">
            <v>esm</v>
          </cell>
          <cell r="L556" t="str">
            <v>22"3</v>
          </cell>
        </row>
        <row r="557">
          <cell r="A557" t="str">
            <v>1975MasculinsTour 13000ma1</v>
          </cell>
          <cell r="H557">
            <v>3</v>
          </cell>
          <cell r="I557" t="str">
            <v>Grandfils Alain (1951)</v>
          </cell>
          <cell r="J557">
            <v>24</v>
          </cell>
          <cell r="K557" t="str">
            <v>sem</v>
          </cell>
          <cell r="L557" t="str">
            <v>8'31"6</v>
          </cell>
        </row>
        <row r="558">
          <cell r="A558" t="str">
            <v>1975MasculinsTour 13000sta1</v>
          </cell>
          <cell r="J558" t="str">
            <v/>
          </cell>
          <cell r="K558" t="str">
            <v/>
          </cell>
        </row>
        <row r="559">
          <cell r="A559" t="str">
            <v>1975MasculinsTour 14*100ma1</v>
          </cell>
          <cell r="H559">
            <v>1</v>
          </cell>
          <cell r="I559" t="str">
            <v>R100-Juskowiak J-Claude (1954)-Drut Eric (1957)-Carpentier (19)-Kapala F (1955)</v>
          </cell>
          <cell r="J559">
            <v>20</v>
          </cell>
          <cell r="K559" t="str">
            <v>esm</v>
          </cell>
        </row>
        <row r="560">
          <cell r="A560" t="str">
            <v>1975MasculinsTour 14*400ma1</v>
          </cell>
          <cell r="H560">
            <v>1</v>
          </cell>
          <cell r="I560" t="str">
            <v>R400-Longuépée D (1956)-Dejonghe D (1954)-Grandfils A (1951)-Hocedez G (1955)</v>
          </cell>
          <cell r="J560">
            <v>20</v>
          </cell>
          <cell r="K560" t="str">
            <v>esm</v>
          </cell>
        </row>
        <row r="561">
          <cell r="A561" t="str">
            <v>1975MasculinsTour 1400h_91a1</v>
          </cell>
          <cell r="H561">
            <v>1</v>
          </cell>
          <cell r="I561" t="str">
            <v>Dejonghe Dominique (1954)</v>
          </cell>
          <cell r="J561">
            <v>21</v>
          </cell>
          <cell r="K561" t="str">
            <v>esm</v>
          </cell>
          <cell r="L561" t="str">
            <v>55"5</v>
          </cell>
        </row>
        <row r="562">
          <cell r="A562" t="str">
            <v>1975MasculinsTour 1400ma1</v>
          </cell>
          <cell r="H562">
            <v>1</v>
          </cell>
          <cell r="I562" t="str">
            <v>Hocedez Gabriel (1955)</v>
          </cell>
          <cell r="J562">
            <v>20</v>
          </cell>
          <cell r="K562" t="str">
            <v>esm</v>
          </cell>
          <cell r="L562" t="str">
            <v>49"6</v>
          </cell>
        </row>
        <row r="563">
          <cell r="A563" t="str">
            <v>1975MasculinsTour 15000ma1</v>
          </cell>
          <cell r="J563" t="str">
            <v/>
          </cell>
          <cell r="K563" t="str">
            <v/>
          </cell>
        </row>
        <row r="564">
          <cell r="A564" t="str">
            <v>1975MasculinsTour 1800ma1</v>
          </cell>
          <cell r="J564" t="str">
            <v/>
          </cell>
          <cell r="K564" t="str">
            <v/>
          </cell>
        </row>
        <row r="565">
          <cell r="A565" t="str">
            <v>1975MasculinsTour 1Disque_2a1</v>
          </cell>
          <cell r="H565">
            <v>1</v>
          </cell>
          <cell r="I565" t="str">
            <v>Piette Frédéric (1946)</v>
          </cell>
          <cell r="J565">
            <v>29</v>
          </cell>
          <cell r="K565" t="str">
            <v>sem</v>
          </cell>
          <cell r="L565">
            <v>51.88</v>
          </cell>
        </row>
        <row r="566">
          <cell r="A566" t="str">
            <v>1975MasculinsTour 1Hauteura1</v>
          </cell>
          <cell r="H566">
            <v>4</v>
          </cell>
          <cell r="I566" t="str">
            <v>Bryl Bernard (1955)</v>
          </cell>
          <cell r="J566">
            <v>20</v>
          </cell>
          <cell r="K566" t="str">
            <v>esm</v>
          </cell>
          <cell r="L566">
            <v>1.96</v>
          </cell>
        </row>
        <row r="567">
          <cell r="A567" t="str">
            <v>1975MasculinsTour 1Javelot_8a1</v>
          </cell>
          <cell r="H567">
            <v>2</v>
          </cell>
          <cell r="I567" t="str">
            <v>Sowa J-Pierre (1955)</v>
          </cell>
          <cell r="J567">
            <v>20</v>
          </cell>
          <cell r="K567" t="str">
            <v>esm</v>
          </cell>
          <cell r="L567">
            <v>57.26</v>
          </cell>
        </row>
        <row r="568">
          <cell r="A568" t="str">
            <v>1975MasculinsTour 1Longueura1</v>
          </cell>
          <cell r="H568">
            <v>3</v>
          </cell>
          <cell r="I568" t="str">
            <v>Tribalat Thierry (1952)</v>
          </cell>
          <cell r="J568">
            <v>23</v>
          </cell>
          <cell r="K568" t="str">
            <v>sem</v>
          </cell>
          <cell r="L568">
            <v>6.62</v>
          </cell>
        </row>
        <row r="569">
          <cell r="A569" t="str">
            <v>1975MasculinsTour 1Marteau_7a1</v>
          </cell>
          <cell r="H569">
            <v>1</v>
          </cell>
          <cell r="I569" t="str">
            <v>Bernard Christian (1950)</v>
          </cell>
          <cell r="J569">
            <v>25</v>
          </cell>
          <cell r="K569" t="str">
            <v>sem</v>
          </cell>
          <cell r="L569">
            <v>53</v>
          </cell>
        </row>
        <row r="570">
          <cell r="A570" t="str">
            <v>1975MasculinsTour 1Perchea1</v>
          </cell>
          <cell r="H570">
            <v>1</v>
          </cell>
          <cell r="I570" t="str">
            <v>Sacilotto Bernard (1949)</v>
          </cell>
          <cell r="J570">
            <v>26</v>
          </cell>
          <cell r="K570" t="str">
            <v>sem</v>
          </cell>
          <cell r="L570">
            <v>4.5</v>
          </cell>
        </row>
        <row r="571">
          <cell r="A571" t="str">
            <v>1975MasculinsTour 1Poids_7a1</v>
          </cell>
          <cell r="H571">
            <v>1</v>
          </cell>
          <cell r="I571" t="str">
            <v>Géleyn Dominique (1954)</v>
          </cell>
          <cell r="J571">
            <v>21</v>
          </cell>
          <cell r="K571" t="str">
            <v>esm</v>
          </cell>
          <cell r="L571">
            <v>15.03</v>
          </cell>
        </row>
        <row r="572">
          <cell r="A572" t="str">
            <v>1975MasculinsTour 1Triplea1</v>
          </cell>
          <cell r="H572">
            <v>3</v>
          </cell>
          <cell r="I572" t="str">
            <v>Bouin</v>
          </cell>
          <cell r="J572" t="str">
            <v/>
          </cell>
          <cell r="K572" t="str">
            <v/>
          </cell>
          <cell r="L572">
            <v>13.56</v>
          </cell>
        </row>
        <row r="573">
          <cell r="A573" t="str">
            <v>1975MasculinsTour 2100ma1</v>
          </cell>
          <cell r="I573" t="str">
            <v>Juskowiak J-Claude (1954)</v>
          </cell>
          <cell r="J573">
            <v>21</v>
          </cell>
          <cell r="K573" t="str">
            <v>esm</v>
          </cell>
          <cell r="L573" t="str">
            <v>10"9</v>
          </cell>
        </row>
        <row r="574">
          <cell r="A574" t="str">
            <v>1975MasculinsTour 2110h_106a1</v>
          </cell>
          <cell r="I574" t="str">
            <v>Turbanski Bernard (1952)</v>
          </cell>
          <cell r="J574">
            <v>23</v>
          </cell>
          <cell r="K574" t="str">
            <v>sem</v>
          </cell>
          <cell r="L574" t="str">
            <v>15"3</v>
          </cell>
        </row>
        <row r="575">
          <cell r="A575" t="str">
            <v>1975MasculinsTour 21500ma1</v>
          </cell>
          <cell r="J575" t="str">
            <v/>
          </cell>
          <cell r="K575" t="str">
            <v/>
          </cell>
        </row>
        <row r="576">
          <cell r="A576" t="str">
            <v>1975MasculinsTour 2200ma1</v>
          </cell>
          <cell r="I576" t="str">
            <v>Kapala Frédéric (1955)</v>
          </cell>
          <cell r="J576">
            <v>20</v>
          </cell>
          <cell r="K576" t="str">
            <v>esm</v>
          </cell>
          <cell r="L576" t="str">
            <v>22"2</v>
          </cell>
        </row>
        <row r="577">
          <cell r="A577" t="str">
            <v>1975MasculinsTour 23000ma1</v>
          </cell>
          <cell r="H577">
            <v>1</v>
          </cell>
          <cell r="I577" t="str">
            <v>Grandfils Alain (1951)</v>
          </cell>
          <cell r="J577">
            <v>24</v>
          </cell>
          <cell r="K577" t="str">
            <v>sem</v>
          </cell>
          <cell r="L577" t="str">
            <v>8'31"0</v>
          </cell>
        </row>
        <row r="578">
          <cell r="A578" t="str">
            <v>1975MasculinsTour 23000sta1</v>
          </cell>
          <cell r="H578">
            <v>9</v>
          </cell>
          <cell r="I578" t="str">
            <v>Grattepanche J-Paul (1953)</v>
          </cell>
          <cell r="J578">
            <v>22</v>
          </cell>
          <cell r="K578" t="str">
            <v>sem</v>
          </cell>
          <cell r="L578" t="str">
            <v>10'19"8</v>
          </cell>
        </row>
        <row r="579">
          <cell r="A579" t="str">
            <v>1975MasculinsTour 24*100ma1</v>
          </cell>
          <cell r="H579">
            <v>4</v>
          </cell>
          <cell r="I579" t="str">
            <v>R100-Equipe inconnue- Hocedez G (1955)</v>
          </cell>
          <cell r="J579">
            <v>20</v>
          </cell>
          <cell r="K579" t="str">
            <v>esm</v>
          </cell>
        </row>
        <row r="580">
          <cell r="A580" t="str">
            <v>1975MasculinsTour 24*400ma1</v>
          </cell>
          <cell r="H580">
            <v>1</v>
          </cell>
          <cell r="I580" t="str">
            <v>R400-Equipe inconnue</v>
          </cell>
          <cell r="J580" t="str">
            <v/>
          </cell>
          <cell r="K580" t="str">
            <v/>
          </cell>
        </row>
        <row r="581">
          <cell r="A581" t="str">
            <v>1975MasculinsTour 2400h_91a1</v>
          </cell>
          <cell r="I581" t="str">
            <v>Lescaut Jean (1946)</v>
          </cell>
          <cell r="J581">
            <v>29</v>
          </cell>
          <cell r="K581" t="str">
            <v>sem</v>
          </cell>
          <cell r="L581" t="str">
            <v>54"8</v>
          </cell>
        </row>
        <row r="582">
          <cell r="A582" t="str">
            <v>1975MasculinsTour 2400ma1</v>
          </cell>
          <cell r="H582">
            <v>1</v>
          </cell>
          <cell r="I582" t="str">
            <v>Hocedez Gabriel (1955)</v>
          </cell>
          <cell r="J582">
            <v>20</v>
          </cell>
          <cell r="K582" t="str">
            <v>esm</v>
          </cell>
          <cell r="L582" t="str">
            <v>49"5</v>
          </cell>
        </row>
        <row r="583">
          <cell r="A583" t="str">
            <v>1975MasculinsTour 25000ma1</v>
          </cell>
          <cell r="J583" t="str">
            <v/>
          </cell>
          <cell r="K583" t="str">
            <v/>
          </cell>
        </row>
        <row r="584">
          <cell r="A584" t="str">
            <v>1975MasculinsTour 2800ma1</v>
          </cell>
          <cell r="J584" t="str">
            <v/>
          </cell>
          <cell r="K584" t="str">
            <v/>
          </cell>
        </row>
        <row r="585">
          <cell r="A585" t="str">
            <v>1975MasculinsTour 2Disque_2a1</v>
          </cell>
          <cell r="H585">
            <v>1</v>
          </cell>
          <cell r="I585" t="str">
            <v>Piette Frédéric (1946)</v>
          </cell>
          <cell r="J585">
            <v>29</v>
          </cell>
          <cell r="K585" t="str">
            <v>sem</v>
          </cell>
          <cell r="L585">
            <v>57.08</v>
          </cell>
        </row>
        <row r="586">
          <cell r="A586" t="str">
            <v>1975MasculinsTour 2Hauteura1</v>
          </cell>
          <cell r="H586">
            <v>2</v>
          </cell>
          <cell r="I586" t="str">
            <v>Gérard Yves (1951)</v>
          </cell>
          <cell r="J586">
            <v>24</v>
          </cell>
          <cell r="K586" t="str">
            <v>sem</v>
          </cell>
          <cell r="L586">
            <v>1.93</v>
          </cell>
        </row>
        <row r="587">
          <cell r="A587" t="str">
            <v>1975MasculinsTour 2Javelot_8a1</v>
          </cell>
          <cell r="H587">
            <v>5</v>
          </cell>
          <cell r="I587" t="str">
            <v>Sowa J-Pierre (1955)</v>
          </cell>
          <cell r="J587">
            <v>20</v>
          </cell>
          <cell r="K587" t="str">
            <v>esm</v>
          </cell>
          <cell r="L587">
            <v>61.68</v>
          </cell>
        </row>
        <row r="588">
          <cell r="A588" t="str">
            <v>1975MasculinsTour 2Longueura1</v>
          </cell>
          <cell r="I588" t="str">
            <v>Wolczek Raymond (1947)</v>
          </cell>
          <cell r="J588">
            <v>28</v>
          </cell>
          <cell r="K588" t="str">
            <v>sem</v>
          </cell>
          <cell r="L588">
            <v>6.55</v>
          </cell>
        </row>
        <row r="589">
          <cell r="A589" t="str">
            <v>1975MasculinsTour 2Marteau_7a1</v>
          </cell>
          <cell r="H589">
            <v>1</v>
          </cell>
          <cell r="I589" t="str">
            <v>Bernard Christian (1950)</v>
          </cell>
          <cell r="J589">
            <v>25</v>
          </cell>
          <cell r="K589" t="str">
            <v>sem</v>
          </cell>
          <cell r="L589">
            <v>60.52</v>
          </cell>
        </row>
        <row r="590">
          <cell r="A590" t="str">
            <v>1975MasculinsTour 2Perchea1</v>
          </cell>
          <cell r="H590">
            <v>2</v>
          </cell>
          <cell r="I590" t="str">
            <v>Sacilotto Bernard (1949)</v>
          </cell>
          <cell r="J590">
            <v>26</v>
          </cell>
          <cell r="K590" t="str">
            <v>sem</v>
          </cell>
          <cell r="L590">
            <v>4.3</v>
          </cell>
        </row>
        <row r="591">
          <cell r="A591" t="str">
            <v>1975MasculinsTour 2Poids_7a1</v>
          </cell>
          <cell r="H591">
            <v>1</v>
          </cell>
          <cell r="I591" t="str">
            <v>Géleyn Dominique (1954)</v>
          </cell>
          <cell r="J591">
            <v>21</v>
          </cell>
          <cell r="K591" t="str">
            <v>esm</v>
          </cell>
          <cell r="L591">
            <v>15.4</v>
          </cell>
        </row>
        <row r="592">
          <cell r="A592" t="str">
            <v>1975MasculinsTour 2Triplea1</v>
          </cell>
          <cell r="H592">
            <v>2</v>
          </cell>
          <cell r="I592" t="str">
            <v>Tribalat Thierry (1952)</v>
          </cell>
          <cell r="J592">
            <v>23</v>
          </cell>
          <cell r="K592" t="str">
            <v>sem</v>
          </cell>
          <cell r="L592">
            <v>14.55</v>
          </cell>
        </row>
        <row r="593">
          <cell r="A593" t="str">
            <v>1975MasculinsTour 3100ma1</v>
          </cell>
          <cell r="H593">
            <v>1</v>
          </cell>
          <cell r="I593" t="str">
            <v>Drut Eric (1957)</v>
          </cell>
          <cell r="J593">
            <v>18</v>
          </cell>
          <cell r="K593" t="str">
            <v>jum</v>
          </cell>
          <cell r="L593" t="str">
            <v>10"9</v>
          </cell>
        </row>
        <row r="594">
          <cell r="A594" t="str">
            <v>1975MasculinsTour 3110h_106a1</v>
          </cell>
          <cell r="I594" t="str">
            <v>Turbanski Bernard (1952)</v>
          </cell>
          <cell r="J594">
            <v>23</v>
          </cell>
          <cell r="K594" t="str">
            <v>sem</v>
          </cell>
          <cell r="L594" t="str">
            <v>15"8</v>
          </cell>
        </row>
        <row r="595">
          <cell r="A595" t="str">
            <v>1975MasculinsTour 31500ma1</v>
          </cell>
          <cell r="I595" t="str">
            <v>Gorny J-Luc (1957)</v>
          </cell>
          <cell r="J595">
            <v>18</v>
          </cell>
          <cell r="K595" t="str">
            <v>jum</v>
          </cell>
          <cell r="L595" t="str">
            <v>4'14"0</v>
          </cell>
        </row>
        <row r="596">
          <cell r="A596" t="str">
            <v>1975MasculinsTour 3200ma1</v>
          </cell>
          <cell r="I596" t="str">
            <v>Kapala Frédéric (1955)</v>
          </cell>
          <cell r="J596">
            <v>20</v>
          </cell>
          <cell r="K596" t="str">
            <v>esm</v>
          </cell>
          <cell r="L596" t="str">
            <v>22"3</v>
          </cell>
        </row>
        <row r="597">
          <cell r="A597" t="str">
            <v>1975MasculinsTour 33000ma1</v>
          </cell>
          <cell r="I597" t="str">
            <v>Grandfils Alain (1951)</v>
          </cell>
          <cell r="J597">
            <v>24</v>
          </cell>
          <cell r="K597" t="str">
            <v>sem</v>
          </cell>
          <cell r="L597" t="str">
            <v>8'23"8</v>
          </cell>
        </row>
        <row r="598">
          <cell r="A598" t="str">
            <v>1975MasculinsTour 33000sta1</v>
          </cell>
          <cell r="I598" t="str">
            <v>Grattepanche J-Paul (1953)</v>
          </cell>
          <cell r="J598">
            <v>22</v>
          </cell>
          <cell r="K598" t="str">
            <v>sem</v>
          </cell>
          <cell r="L598" t="str">
            <v>9'59"0</v>
          </cell>
        </row>
        <row r="599">
          <cell r="A599" t="str">
            <v>1975MasculinsTour 34*100ma1</v>
          </cell>
          <cell r="H599">
            <v>7</v>
          </cell>
          <cell r="I599" t="str">
            <v>R100-Equipe inconnue</v>
          </cell>
          <cell r="J599" t="str">
            <v/>
          </cell>
          <cell r="K599" t="str">
            <v/>
          </cell>
        </row>
        <row r="600">
          <cell r="A600" t="str">
            <v>1975MasculinsTour 34*400ma1</v>
          </cell>
          <cell r="H600">
            <v>4</v>
          </cell>
          <cell r="I600" t="str">
            <v>R400-Equipe inconnue</v>
          </cell>
          <cell r="J600" t="str">
            <v/>
          </cell>
          <cell r="K600" t="str">
            <v/>
          </cell>
        </row>
        <row r="601">
          <cell r="A601" t="str">
            <v>1975MasculinsTour 3400h_91a1</v>
          </cell>
          <cell r="I601" t="str">
            <v>Lescaut Jean (1946)</v>
          </cell>
          <cell r="J601">
            <v>29</v>
          </cell>
          <cell r="K601" t="str">
            <v>sem</v>
          </cell>
          <cell r="L601" t="str">
            <v>54"7</v>
          </cell>
        </row>
        <row r="602">
          <cell r="A602" t="str">
            <v>1975MasculinsTour 3400ma1</v>
          </cell>
          <cell r="I602" t="str">
            <v>Hocedez Gabriel (1955)</v>
          </cell>
          <cell r="J602">
            <v>20</v>
          </cell>
          <cell r="K602" t="str">
            <v>esm</v>
          </cell>
          <cell r="L602" t="str">
            <v>49"3</v>
          </cell>
        </row>
        <row r="603">
          <cell r="A603" t="str">
            <v>1975MasculinsTour 35000ma1</v>
          </cell>
          <cell r="I603" t="str">
            <v>Prymak (1956-57)</v>
          </cell>
          <cell r="J603">
            <v>-18997</v>
          </cell>
          <cell r="K603" t="str">
            <v/>
          </cell>
          <cell r="L603" t="str">
            <v>16'48"2</v>
          </cell>
        </row>
        <row r="604">
          <cell r="A604" t="str">
            <v>1975MasculinsTour 3800ma1</v>
          </cell>
          <cell r="I604" t="str">
            <v>Kisiel (19)</v>
          </cell>
          <cell r="J604" t="str">
            <v/>
          </cell>
          <cell r="K604" t="str">
            <v/>
          </cell>
          <cell r="L604" t="str">
            <v>2'03"4</v>
          </cell>
        </row>
        <row r="605">
          <cell r="A605" t="str">
            <v>1975MasculinsTour 3Disque_2a1</v>
          </cell>
          <cell r="H605">
            <v>2</v>
          </cell>
          <cell r="I605" t="str">
            <v>Houzé Sylvain (1954)</v>
          </cell>
          <cell r="J605">
            <v>21</v>
          </cell>
          <cell r="K605" t="str">
            <v>esm</v>
          </cell>
          <cell r="L605">
            <v>47.74</v>
          </cell>
        </row>
        <row r="606">
          <cell r="A606" t="str">
            <v>1975MasculinsTour 3Hauteura1</v>
          </cell>
          <cell r="H606">
            <v>4</v>
          </cell>
          <cell r="I606" t="str">
            <v>Gérard Yves (1951)</v>
          </cell>
          <cell r="J606">
            <v>24</v>
          </cell>
          <cell r="K606" t="str">
            <v>sem</v>
          </cell>
          <cell r="L606">
            <v>1.96</v>
          </cell>
        </row>
        <row r="607">
          <cell r="A607" t="str">
            <v>1975MasculinsTour 3Javelot_8a1</v>
          </cell>
          <cell r="H607">
            <v>3</v>
          </cell>
          <cell r="I607" t="str">
            <v>Sowa J-Pierre (1955)</v>
          </cell>
          <cell r="J607">
            <v>20</v>
          </cell>
          <cell r="K607" t="str">
            <v>esm</v>
          </cell>
          <cell r="L607">
            <v>60.12</v>
          </cell>
        </row>
        <row r="608">
          <cell r="A608" t="str">
            <v>1975MasculinsTour 3Longueura1</v>
          </cell>
          <cell r="I608" t="str">
            <v>Wolczek Raymond (1947)</v>
          </cell>
          <cell r="J608">
            <v>28</v>
          </cell>
          <cell r="K608" t="str">
            <v>sem</v>
          </cell>
          <cell r="L608">
            <v>6.66</v>
          </cell>
        </row>
        <row r="609">
          <cell r="A609" t="str">
            <v>1975MasculinsTour 3Marteau_7a1</v>
          </cell>
          <cell r="H609">
            <v>1</v>
          </cell>
          <cell r="I609" t="str">
            <v>Bernard Christian (1950)</v>
          </cell>
          <cell r="J609">
            <v>25</v>
          </cell>
          <cell r="K609" t="str">
            <v>sem</v>
          </cell>
          <cell r="L609">
            <v>58.98</v>
          </cell>
        </row>
        <row r="610">
          <cell r="A610" t="str">
            <v>1975MasculinsTour 3Perchea1</v>
          </cell>
          <cell r="I610" t="str">
            <v>Turbanski Bernard (1952)</v>
          </cell>
          <cell r="J610">
            <v>23</v>
          </cell>
          <cell r="K610" t="str">
            <v>sem</v>
          </cell>
          <cell r="L610">
            <v>4.4000000000000004</v>
          </cell>
        </row>
        <row r="611">
          <cell r="A611" t="str">
            <v>1975MasculinsTour 3Poids_7a1</v>
          </cell>
          <cell r="H611">
            <v>2</v>
          </cell>
          <cell r="I611" t="str">
            <v>Géleyn Dominique (1954)</v>
          </cell>
          <cell r="J611">
            <v>21</v>
          </cell>
          <cell r="K611" t="str">
            <v>esm</v>
          </cell>
          <cell r="L611">
            <v>15.24</v>
          </cell>
        </row>
        <row r="612">
          <cell r="A612" t="str">
            <v>1975MasculinsTour 3Triplea1</v>
          </cell>
          <cell r="I612" t="str">
            <v>Tribalat Thierry (1952)</v>
          </cell>
          <cell r="J612">
            <v>23</v>
          </cell>
          <cell r="K612" t="str">
            <v>sem</v>
          </cell>
          <cell r="L612">
            <v>14.71</v>
          </cell>
        </row>
        <row r="613">
          <cell r="A613" t="str">
            <v>1976MasculinsTour 1100ma1</v>
          </cell>
          <cell r="H613">
            <v>5</v>
          </cell>
          <cell r="I613" t="str">
            <v>Kapala Frédéric (1955)</v>
          </cell>
          <cell r="J613">
            <v>21</v>
          </cell>
          <cell r="K613" t="str">
            <v>esm</v>
          </cell>
          <cell r="L613" t="str">
            <v>10"9</v>
          </cell>
        </row>
        <row r="614">
          <cell r="A614" t="str">
            <v>1976MasculinsTour 1110h_106a1</v>
          </cell>
          <cell r="H614">
            <v>4</v>
          </cell>
          <cell r="I614" t="str">
            <v>Golejewski Patrick (1957)</v>
          </cell>
          <cell r="J614">
            <v>19</v>
          </cell>
          <cell r="K614" t="str">
            <v>jum</v>
          </cell>
          <cell r="L614" t="str">
            <v>15"6</v>
          </cell>
        </row>
        <row r="615">
          <cell r="A615" t="str">
            <v>1976MasculinsTour 11500ma1</v>
          </cell>
          <cell r="H615">
            <v>7</v>
          </cell>
          <cell r="I615" t="str">
            <v>Decourcelles (19cad)</v>
          </cell>
          <cell r="J615" t="str">
            <v/>
          </cell>
          <cell r="K615" t="str">
            <v/>
          </cell>
          <cell r="L615" t="str">
            <v>4'19"4</v>
          </cell>
        </row>
        <row r="616">
          <cell r="A616" t="str">
            <v>1976MasculinsTour 1200ma1</v>
          </cell>
          <cell r="H616">
            <v>5</v>
          </cell>
          <cell r="I616" t="str">
            <v>Hocedez Gabriel (1955)</v>
          </cell>
          <cell r="J616">
            <v>21</v>
          </cell>
          <cell r="K616" t="str">
            <v>esm</v>
          </cell>
          <cell r="L616" t="str">
            <v>22"3</v>
          </cell>
        </row>
        <row r="617">
          <cell r="A617" t="str">
            <v>1976MasculinsTour 13000ma1</v>
          </cell>
          <cell r="H617">
            <v>2</v>
          </cell>
          <cell r="I617" t="str">
            <v>Grandfils Alain (1951)</v>
          </cell>
          <cell r="J617">
            <v>25</v>
          </cell>
          <cell r="K617" t="str">
            <v>sem</v>
          </cell>
          <cell r="L617" t="str">
            <v>8'36"4</v>
          </cell>
        </row>
        <row r="618">
          <cell r="A618" t="str">
            <v>1976MasculinsTour 13000sta1</v>
          </cell>
          <cell r="H618">
            <v>7</v>
          </cell>
          <cell r="I618" t="str">
            <v>Verbaere Christian (19)</v>
          </cell>
          <cell r="J618" t="str">
            <v/>
          </cell>
          <cell r="K618" t="str">
            <v/>
          </cell>
          <cell r="L618" t="str">
            <v>9'57"0</v>
          </cell>
        </row>
        <row r="619">
          <cell r="A619" t="str">
            <v>1976MasculinsTour 14*100ma1</v>
          </cell>
          <cell r="H619">
            <v>3</v>
          </cell>
          <cell r="I619" t="str">
            <v>R100-Smaczinski-Hocedez G (1955)-Kapala F (1955) -Drut E (1957)</v>
          </cell>
          <cell r="J619">
            <v>19</v>
          </cell>
          <cell r="K619" t="str">
            <v>jum</v>
          </cell>
        </row>
        <row r="620">
          <cell r="A620" t="str">
            <v>1976MasculinsTour 14*400ma1</v>
          </cell>
          <cell r="H620">
            <v>4</v>
          </cell>
          <cell r="I620" t="str">
            <v>R400-Turbanski B (1952)-Carpentier (19)-Destréhem D (19)-Dejonghe D (1954)</v>
          </cell>
          <cell r="J620">
            <v>22</v>
          </cell>
          <cell r="K620" t="str">
            <v>sem</v>
          </cell>
        </row>
        <row r="621">
          <cell r="A621" t="str">
            <v>1976MasculinsTour 1400h_91a1</v>
          </cell>
          <cell r="H621">
            <v>2</v>
          </cell>
          <cell r="I621" t="str">
            <v>Dejonghe Dominique (1954)</v>
          </cell>
          <cell r="J621">
            <v>22</v>
          </cell>
          <cell r="K621" t="str">
            <v>sem</v>
          </cell>
          <cell r="L621" t="str">
            <v>54"1</v>
          </cell>
        </row>
        <row r="622">
          <cell r="A622" t="str">
            <v>1976MasculinsTour 1400ma1</v>
          </cell>
          <cell r="H622">
            <v>7</v>
          </cell>
          <cell r="I622" t="str">
            <v>Destréhem Daniel</v>
          </cell>
          <cell r="J622" t="str">
            <v/>
          </cell>
          <cell r="K622" t="str">
            <v/>
          </cell>
          <cell r="L622" t="str">
            <v>52"4</v>
          </cell>
        </row>
        <row r="623">
          <cell r="A623" t="str">
            <v>1976MasculinsTour 15000ma1</v>
          </cell>
          <cell r="H623">
            <v>7</v>
          </cell>
          <cell r="I623" t="str">
            <v>Callot (19)jun</v>
          </cell>
          <cell r="J623" t="str">
            <v/>
          </cell>
          <cell r="K623" t="str">
            <v/>
          </cell>
          <cell r="L623" t="str">
            <v>16'24"4</v>
          </cell>
        </row>
        <row r="624">
          <cell r="A624" t="str">
            <v>1976MasculinsTour 1800ma1</v>
          </cell>
          <cell r="H624">
            <v>7</v>
          </cell>
          <cell r="I624" t="str">
            <v>Carpentier Bertrand (1959)</v>
          </cell>
          <cell r="J624">
            <v>17</v>
          </cell>
          <cell r="K624" t="str">
            <v>cam</v>
          </cell>
          <cell r="L624" t="str">
            <v>1'58"8</v>
          </cell>
        </row>
        <row r="625">
          <cell r="A625" t="str">
            <v>1976MasculinsTour 1Disque_2a1</v>
          </cell>
          <cell r="H625">
            <v>1</v>
          </cell>
          <cell r="I625" t="str">
            <v>Piette Frédéric (1946)</v>
          </cell>
          <cell r="J625">
            <v>30</v>
          </cell>
          <cell r="K625" t="str">
            <v>sem</v>
          </cell>
          <cell r="L625">
            <v>56.62</v>
          </cell>
        </row>
        <row r="626">
          <cell r="A626" t="str">
            <v>1976MasculinsTour 1Hauteura1</v>
          </cell>
          <cell r="H626">
            <v>2</v>
          </cell>
          <cell r="I626" t="str">
            <v>Bryl Bernard (1955)</v>
          </cell>
          <cell r="J626">
            <v>21</v>
          </cell>
          <cell r="K626" t="str">
            <v>esm</v>
          </cell>
          <cell r="L626">
            <v>1.9</v>
          </cell>
        </row>
        <row r="627">
          <cell r="A627" t="str">
            <v>1976MasculinsTour 1Javelot_8a1</v>
          </cell>
          <cell r="H627">
            <v>5</v>
          </cell>
          <cell r="I627" t="str">
            <v>Sowa J-Pierre (1955)</v>
          </cell>
          <cell r="J627">
            <v>21</v>
          </cell>
          <cell r="K627" t="str">
            <v>esm</v>
          </cell>
          <cell r="L627">
            <v>59.18</v>
          </cell>
        </row>
        <row r="628">
          <cell r="A628" t="str">
            <v>1976MasculinsTour 1Longueura1</v>
          </cell>
          <cell r="H628">
            <v>6</v>
          </cell>
          <cell r="I628" t="str">
            <v>Wolczek Raymond (1947)</v>
          </cell>
          <cell r="J628">
            <v>29</v>
          </cell>
          <cell r="K628" t="str">
            <v>sem</v>
          </cell>
          <cell r="L628">
            <v>6.88</v>
          </cell>
        </row>
        <row r="629">
          <cell r="A629" t="str">
            <v>1976MasculinsTour 1Marteau_7a1</v>
          </cell>
          <cell r="H629">
            <v>2</v>
          </cell>
          <cell r="I629" t="str">
            <v>Bernard Christian (1950)</v>
          </cell>
          <cell r="J629">
            <v>26</v>
          </cell>
          <cell r="K629" t="str">
            <v>sem</v>
          </cell>
          <cell r="L629">
            <v>57.62</v>
          </cell>
        </row>
        <row r="630">
          <cell r="A630" t="str">
            <v>1976MasculinsTour 1Perchea1</v>
          </cell>
          <cell r="H630">
            <v>6</v>
          </cell>
          <cell r="I630" t="str">
            <v>Drut Eric (1957)</v>
          </cell>
          <cell r="J630">
            <v>19</v>
          </cell>
          <cell r="K630" t="str">
            <v>jum</v>
          </cell>
          <cell r="L630">
            <v>4.4000000000000004</v>
          </cell>
        </row>
        <row r="631">
          <cell r="A631" t="str">
            <v>1976MasculinsTour 1Poids_7a1</v>
          </cell>
          <cell r="H631">
            <v>3</v>
          </cell>
          <cell r="I631" t="str">
            <v>Géleyn Dominique (1954)</v>
          </cell>
          <cell r="J631">
            <v>22</v>
          </cell>
          <cell r="K631" t="str">
            <v>sem</v>
          </cell>
          <cell r="L631">
            <v>15.51</v>
          </cell>
        </row>
        <row r="632">
          <cell r="A632" t="str">
            <v>1976MasculinsTour 1Triplea1</v>
          </cell>
          <cell r="H632">
            <v>6</v>
          </cell>
          <cell r="I632" t="str">
            <v>Tribalat Thierry (1952)</v>
          </cell>
          <cell r="J632">
            <v>24</v>
          </cell>
          <cell r="K632" t="str">
            <v>sem</v>
          </cell>
          <cell r="L632">
            <v>14.24</v>
          </cell>
        </row>
        <row r="633">
          <cell r="A633" t="str">
            <v>1976MasculinsTour 2100ma1</v>
          </cell>
          <cell r="H633">
            <v>5</v>
          </cell>
          <cell r="I633" t="str">
            <v>Kapala Frédéric (1955)</v>
          </cell>
          <cell r="J633">
            <v>21</v>
          </cell>
          <cell r="K633" t="str">
            <v>esm</v>
          </cell>
          <cell r="L633" t="str">
            <v>10"9</v>
          </cell>
        </row>
        <row r="634">
          <cell r="A634" t="str">
            <v>1976MasculinsTour 2110h_106a1</v>
          </cell>
          <cell r="H634">
            <v>5</v>
          </cell>
          <cell r="I634" t="str">
            <v>Turbanski Bernard (1952)</v>
          </cell>
          <cell r="J634">
            <v>24</v>
          </cell>
          <cell r="K634" t="str">
            <v>sem</v>
          </cell>
          <cell r="L634" t="str">
            <v>15"8</v>
          </cell>
        </row>
        <row r="635">
          <cell r="A635" t="str">
            <v>1976MasculinsTour 21500ma1</v>
          </cell>
          <cell r="H635">
            <v>7</v>
          </cell>
          <cell r="I635" t="str">
            <v xml:space="preserve">Golinski </v>
          </cell>
          <cell r="J635" t="str">
            <v/>
          </cell>
          <cell r="K635" t="str">
            <v/>
          </cell>
          <cell r="L635" t="str">
            <v>4'14"0</v>
          </cell>
        </row>
        <row r="636">
          <cell r="A636" t="str">
            <v>1976MasculinsTour 2200ma1</v>
          </cell>
          <cell r="H636">
            <v>7</v>
          </cell>
          <cell r="I636" t="str">
            <v>Ledda</v>
          </cell>
          <cell r="J636" t="str">
            <v/>
          </cell>
          <cell r="K636" t="str">
            <v/>
          </cell>
          <cell r="L636" t="str">
            <v>22"3</v>
          </cell>
        </row>
        <row r="637">
          <cell r="A637" t="str">
            <v>1976MasculinsTour 23000ma1</v>
          </cell>
          <cell r="H637">
            <v>2</v>
          </cell>
          <cell r="I637" t="str">
            <v>Grandfils Alain (1951)</v>
          </cell>
          <cell r="J637">
            <v>25</v>
          </cell>
          <cell r="K637" t="str">
            <v>sem</v>
          </cell>
          <cell r="L637" t="str">
            <v>8'23"8</v>
          </cell>
        </row>
        <row r="638">
          <cell r="A638" t="str">
            <v>1976MasculinsTour 23000sta1</v>
          </cell>
          <cell r="H638">
            <v>6</v>
          </cell>
          <cell r="I638" t="str">
            <v>Verbaere Christian (19)</v>
          </cell>
          <cell r="J638" t="str">
            <v/>
          </cell>
          <cell r="K638" t="str">
            <v/>
          </cell>
          <cell r="L638" t="str">
            <v>9'59"0</v>
          </cell>
        </row>
        <row r="639">
          <cell r="A639" t="str">
            <v>1976MasculinsTour 24*100ma1</v>
          </cell>
          <cell r="H639">
            <v>4</v>
          </cell>
          <cell r="I639" t="str">
            <v>R100-Géleyn-Drut G (1950)-Kapala F (1955)-Golejewski P (1957)</v>
          </cell>
          <cell r="J639">
            <v>19</v>
          </cell>
          <cell r="K639" t="str">
            <v>jum</v>
          </cell>
        </row>
        <row r="640">
          <cell r="A640" t="str">
            <v>1976MasculinsTour 24*400ma1</v>
          </cell>
          <cell r="H640">
            <v>4</v>
          </cell>
          <cell r="I640" t="str">
            <v>Turbanski-Dejonghe-carpentier-Lescaut</v>
          </cell>
          <cell r="J640" t="str">
            <v/>
          </cell>
          <cell r="K640" t="str">
            <v/>
          </cell>
        </row>
        <row r="641">
          <cell r="A641" t="str">
            <v>1976MasculinsTour 2400h_91a1</v>
          </cell>
          <cell r="H641">
            <v>1</v>
          </cell>
          <cell r="I641" t="str">
            <v>Dejonghe Dominique (1954)</v>
          </cell>
          <cell r="J641">
            <v>22</v>
          </cell>
          <cell r="K641" t="str">
            <v>sem</v>
          </cell>
          <cell r="L641" t="str">
            <v>54"7</v>
          </cell>
        </row>
        <row r="642">
          <cell r="A642" t="str">
            <v>1976MasculinsTour 2400ma1</v>
          </cell>
          <cell r="H642">
            <v>7</v>
          </cell>
          <cell r="I642" t="str">
            <v>Carpentier Lionel (1958)</v>
          </cell>
          <cell r="J642">
            <v>18</v>
          </cell>
          <cell r="K642" t="str">
            <v>jum</v>
          </cell>
          <cell r="L642" t="str">
            <v>49"3</v>
          </cell>
        </row>
        <row r="643">
          <cell r="A643" t="str">
            <v>1976MasculinsTour 25000ma1</v>
          </cell>
          <cell r="H643">
            <v>7</v>
          </cell>
          <cell r="I643" t="str">
            <v xml:space="preserve">Callot </v>
          </cell>
          <cell r="J643" t="str">
            <v/>
          </cell>
          <cell r="K643" t="str">
            <v/>
          </cell>
          <cell r="L643" t="str">
            <v>16'48"2</v>
          </cell>
        </row>
        <row r="644">
          <cell r="A644" t="str">
            <v>1976MasculinsTour 2800ma1</v>
          </cell>
          <cell r="H644">
            <v>6</v>
          </cell>
          <cell r="I644" t="str">
            <v>Carpentier Bertrand (1959)</v>
          </cell>
          <cell r="J644">
            <v>17</v>
          </cell>
          <cell r="K644" t="str">
            <v>cam</v>
          </cell>
          <cell r="L644" t="str">
            <v>2'03"4</v>
          </cell>
        </row>
        <row r="645">
          <cell r="A645" t="str">
            <v>1976MasculinsTour 2Disque_2a1</v>
          </cell>
          <cell r="H645">
            <v>1</v>
          </cell>
          <cell r="I645" t="str">
            <v>Piette Frédéric (1946)</v>
          </cell>
          <cell r="J645">
            <v>30</v>
          </cell>
          <cell r="K645" t="str">
            <v>sem</v>
          </cell>
          <cell r="L645">
            <v>47.74</v>
          </cell>
        </row>
        <row r="646">
          <cell r="A646" t="str">
            <v>1976MasculinsTour 2Hauteura1</v>
          </cell>
          <cell r="H646">
            <v>5</v>
          </cell>
          <cell r="I646" t="str">
            <v>Calimez Bruno (1959)</v>
          </cell>
          <cell r="J646">
            <v>17</v>
          </cell>
          <cell r="K646" t="str">
            <v>cam</v>
          </cell>
          <cell r="L646">
            <v>1.96</v>
          </cell>
        </row>
        <row r="647">
          <cell r="A647" t="str">
            <v>1976MasculinsTour 2Javelot_8a1</v>
          </cell>
          <cell r="H647">
            <v>4</v>
          </cell>
          <cell r="I647" t="str">
            <v>Petit Bruno (1957)</v>
          </cell>
          <cell r="J647">
            <v>19</v>
          </cell>
          <cell r="K647" t="str">
            <v>jum</v>
          </cell>
          <cell r="L647">
            <v>60.12</v>
          </cell>
        </row>
        <row r="648">
          <cell r="A648" t="str">
            <v>1976MasculinsTour 2Longueura1</v>
          </cell>
          <cell r="H648">
            <v>4</v>
          </cell>
          <cell r="I648" t="str">
            <v>Wolczek Raymond (1947)</v>
          </cell>
          <cell r="J648">
            <v>29</v>
          </cell>
          <cell r="K648" t="str">
            <v>sem</v>
          </cell>
          <cell r="L648">
            <v>6.66</v>
          </cell>
        </row>
        <row r="649">
          <cell r="A649" t="str">
            <v>1976MasculinsTour 2Marteau_7a1</v>
          </cell>
          <cell r="H649">
            <v>1</v>
          </cell>
          <cell r="I649" t="str">
            <v>Bernard Christian (1950)</v>
          </cell>
          <cell r="J649">
            <v>26</v>
          </cell>
          <cell r="K649" t="str">
            <v>sem</v>
          </cell>
          <cell r="L649">
            <v>58.98</v>
          </cell>
        </row>
        <row r="650">
          <cell r="A650" t="str">
            <v>1976MasculinsTour 2Perchea1</v>
          </cell>
          <cell r="H650">
            <v>3</v>
          </cell>
          <cell r="I650" t="str">
            <v>Drut Eric (1957)</v>
          </cell>
          <cell r="J650">
            <v>19</v>
          </cell>
          <cell r="K650" t="str">
            <v>jum</v>
          </cell>
          <cell r="L650">
            <v>4.4000000000000004</v>
          </cell>
        </row>
        <row r="651">
          <cell r="A651" t="str">
            <v>1976MasculinsTour 2Poids_7a1</v>
          </cell>
          <cell r="H651">
            <v>3</v>
          </cell>
          <cell r="I651" t="str">
            <v>Géleyn Dominique (1954)</v>
          </cell>
          <cell r="J651">
            <v>22</v>
          </cell>
          <cell r="K651" t="str">
            <v>sem</v>
          </cell>
          <cell r="L651">
            <v>15.24</v>
          </cell>
        </row>
        <row r="652">
          <cell r="A652" t="str">
            <v>1976MasculinsTour 2Triplea1</v>
          </cell>
          <cell r="H652">
            <v>7</v>
          </cell>
          <cell r="I652" t="str">
            <v>Nowak</v>
          </cell>
          <cell r="J652" t="str">
            <v/>
          </cell>
          <cell r="K652" t="str">
            <v/>
          </cell>
          <cell r="L652">
            <v>14.71</v>
          </cell>
        </row>
        <row r="653">
          <cell r="A653" t="str">
            <v>1977MasculinsTour 1100ma1</v>
          </cell>
          <cell r="H653">
            <v>1</v>
          </cell>
          <cell r="I653" t="str">
            <v>Drut Eric (1957)</v>
          </cell>
          <cell r="J653">
            <v>20</v>
          </cell>
          <cell r="K653" t="str">
            <v>esm</v>
          </cell>
          <cell r="L653" t="str">
            <v>10"8</v>
          </cell>
        </row>
        <row r="654">
          <cell r="A654" t="str">
            <v>1977MasculinsTour 1110h_106a1</v>
          </cell>
          <cell r="J654" t="str">
            <v/>
          </cell>
          <cell r="K654" t="str">
            <v/>
          </cell>
          <cell r="L654" t="str">
            <v>&gt;16"5</v>
          </cell>
        </row>
        <row r="655">
          <cell r="A655" t="str">
            <v>1977MasculinsTour 11500ma1</v>
          </cell>
          <cell r="J655" t="str">
            <v/>
          </cell>
          <cell r="K655" t="str">
            <v/>
          </cell>
          <cell r="L655" t="str">
            <v>&gt;4'13"7</v>
          </cell>
        </row>
        <row r="656">
          <cell r="A656" t="str">
            <v>1977MasculinsTour 1200ma1</v>
          </cell>
          <cell r="H656">
            <v>1</v>
          </cell>
          <cell r="I656" t="str">
            <v>De Coninck Marc (1959)</v>
          </cell>
          <cell r="J656">
            <v>18</v>
          </cell>
          <cell r="K656" t="str">
            <v>jum</v>
          </cell>
          <cell r="L656" t="str">
            <v>22"8</v>
          </cell>
        </row>
        <row r="657">
          <cell r="A657" t="str">
            <v>1977MasculinsTour 13000ma1</v>
          </cell>
          <cell r="H657">
            <v>10</v>
          </cell>
          <cell r="I657" t="str">
            <v>Grandfils Alain (1951)</v>
          </cell>
          <cell r="J657">
            <v>26</v>
          </cell>
          <cell r="K657" t="str">
            <v>sem</v>
          </cell>
          <cell r="L657" t="str">
            <v>9'14"2</v>
          </cell>
        </row>
        <row r="658">
          <cell r="A658" t="str">
            <v>1977MasculinsTour 13000sta1</v>
          </cell>
          <cell r="H658">
            <v>5</v>
          </cell>
          <cell r="I658" t="str">
            <v>Verbaere Christian (19)</v>
          </cell>
          <cell r="J658" t="str">
            <v/>
          </cell>
          <cell r="K658" t="str">
            <v/>
          </cell>
          <cell r="L658" t="str">
            <v>9'50"4</v>
          </cell>
        </row>
        <row r="659">
          <cell r="A659" t="str">
            <v>1977MasculinsTour 14*100ma1</v>
          </cell>
          <cell r="H659">
            <v>2</v>
          </cell>
          <cell r="I659" t="str">
            <v>R100-Equipe inconnue</v>
          </cell>
          <cell r="J659" t="str">
            <v/>
          </cell>
          <cell r="K659" t="str">
            <v/>
          </cell>
        </row>
        <row r="660">
          <cell r="A660" t="str">
            <v>1977MasculinsTour 14*400ma1</v>
          </cell>
          <cell r="H660">
            <v>7</v>
          </cell>
          <cell r="I660" t="str">
            <v>R400-Equipe inconnue</v>
          </cell>
          <cell r="J660" t="str">
            <v/>
          </cell>
          <cell r="K660" t="str">
            <v/>
          </cell>
        </row>
        <row r="661">
          <cell r="A661" t="str">
            <v>1977MasculinsTour 1400h_91a1</v>
          </cell>
          <cell r="H661">
            <v>1</v>
          </cell>
          <cell r="I661" t="str">
            <v>Lescaut Jean (1946)</v>
          </cell>
          <cell r="J661">
            <v>31</v>
          </cell>
          <cell r="K661" t="str">
            <v>sem</v>
          </cell>
          <cell r="L661" t="str">
            <v>55"6</v>
          </cell>
        </row>
        <row r="662">
          <cell r="A662" t="str">
            <v>1977MasculinsTour 1400ma1</v>
          </cell>
          <cell r="H662">
            <v>8</v>
          </cell>
          <cell r="I662" t="str">
            <v>Karp</v>
          </cell>
          <cell r="J662" t="str">
            <v/>
          </cell>
          <cell r="K662" t="str">
            <v/>
          </cell>
          <cell r="L662" t="str">
            <v>52"6</v>
          </cell>
        </row>
        <row r="663">
          <cell r="A663" t="str">
            <v>1977MasculinsTour 15000ma1</v>
          </cell>
          <cell r="J663" t="str">
            <v/>
          </cell>
          <cell r="K663" t="str">
            <v/>
          </cell>
          <cell r="L663" t="str">
            <v>&gt;15'48"4</v>
          </cell>
        </row>
        <row r="664">
          <cell r="A664" t="str">
            <v>1977MasculinsTour 1800ma1</v>
          </cell>
          <cell r="J664" t="str">
            <v/>
          </cell>
          <cell r="K664" t="str">
            <v/>
          </cell>
          <cell r="L664" t="str">
            <v>&gt;2'00</v>
          </cell>
        </row>
        <row r="665">
          <cell r="A665" t="str">
            <v>1977MasculinsTour 1Disque_2a1</v>
          </cell>
          <cell r="H665">
            <v>1</v>
          </cell>
          <cell r="I665" t="str">
            <v>Piette Frédéric (1946)</v>
          </cell>
          <cell r="J665">
            <v>31</v>
          </cell>
          <cell r="K665" t="str">
            <v>sem</v>
          </cell>
          <cell r="L665">
            <v>56.24</v>
          </cell>
        </row>
        <row r="666">
          <cell r="A666" t="str">
            <v>1977MasculinsTour 1Hauteura1</v>
          </cell>
          <cell r="J666" t="str">
            <v/>
          </cell>
          <cell r="K666" t="str">
            <v/>
          </cell>
          <cell r="L666" t="str">
            <v>&lt;1m80</v>
          </cell>
        </row>
        <row r="667">
          <cell r="A667" t="str">
            <v>1977MasculinsTour 1Javelot_8a1</v>
          </cell>
          <cell r="H667">
            <v>4</v>
          </cell>
          <cell r="I667" t="str">
            <v>Sowa J-Pierre (1955)</v>
          </cell>
          <cell r="J667">
            <v>22</v>
          </cell>
          <cell r="K667" t="str">
            <v>sem</v>
          </cell>
          <cell r="L667">
            <v>59.9</v>
          </cell>
        </row>
        <row r="668">
          <cell r="A668" t="str">
            <v>1977MasculinsTour 1Longueura1</v>
          </cell>
          <cell r="H668">
            <v>4</v>
          </cell>
          <cell r="I668" t="str">
            <v>Wolczek Raymond (1947)</v>
          </cell>
          <cell r="J668">
            <v>30</v>
          </cell>
          <cell r="K668" t="str">
            <v>sem</v>
          </cell>
          <cell r="L668">
            <v>6.56</v>
          </cell>
        </row>
        <row r="669">
          <cell r="A669" t="str">
            <v>1977MasculinsTour 1Marteau_7a1</v>
          </cell>
          <cell r="J669" t="str">
            <v/>
          </cell>
          <cell r="K669" t="str">
            <v/>
          </cell>
          <cell r="L669" t="str">
            <v>&lt;41,74</v>
          </cell>
        </row>
        <row r="670">
          <cell r="A670" t="str">
            <v>1977MasculinsTour 1Perchea1</v>
          </cell>
          <cell r="H670">
            <v>6</v>
          </cell>
          <cell r="I670" t="str">
            <v>Drut Eric (1957)</v>
          </cell>
          <cell r="J670">
            <v>20</v>
          </cell>
          <cell r="K670" t="str">
            <v>esm</v>
          </cell>
          <cell r="L670">
            <v>3.8</v>
          </cell>
        </row>
        <row r="671">
          <cell r="A671" t="str">
            <v>1977MasculinsTour 1Poids_7a1</v>
          </cell>
          <cell r="H671">
            <v>2</v>
          </cell>
          <cell r="I671" t="str">
            <v>Géleyn Dominique (1954)</v>
          </cell>
          <cell r="J671">
            <v>23</v>
          </cell>
          <cell r="K671" t="str">
            <v>sem</v>
          </cell>
          <cell r="L671">
            <v>15.24</v>
          </cell>
        </row>
        <row r="672">
          <cell r="A672" t="str">
            <v>1977MasculinsTour 1Triplea1</v>
          </cell>
          <cell r="H672">
            <v>5</v>
          </cell>
          <cell r="I672" t="str">
            <v>Bouin</v>
          </cell>
          <cell r="J672" t="str">
            <v/>
          </cell>
          <cell r="K672" t="str">
            <v/>
          </cell>
          <cell r="L672">
            <v>12.92</v>
          </cell>
        </row>
        <row r="673">
          <cell r="A673" t="str">
            <v>1977MasculinsTour 2100ma1</v>
          </cell>
          <cell r="I673" t="str">
            <v>Drut Eric (1957)</v>
          </cell>
          <cell r="J673">
            <v>20</v>
          </cell>
          <cell r="K673" t="str">
            <v>esm</v>
          </cell>
          <cell r="L673" t="str">
            <v>10"7</v>
          </cell>
        </row>
        <row r="674">
          <cell r="A674" t="str">
            <v>1977MasculinsTour 2110h_106a1</v>
          </cell>
          <cell r="I674" t="str">
            <v>Turbanski Bernard (1952)</v>
          </cell>
          <cell r="J674">
            <v>25</v>
          </cell>
          <cell r="K674" t="str">
            <v>sem</v>
          </cell>
          <cell r="L674" t="str">
            <v>16"8</v>
          </cell>
        </row>
        <row r="675">
          <cell r="A675" t="str">
            <v>1977MasculinsTour 21500ma1</v>
          </cell>
          <cell r="H675">
            <v>8</v>
          </cell>
          <cell r="I675" t="str">
            <v>Cuvelier (19)</v>
          </cell>
          <cell r="J675" t="str">
            <v/>
          </cell>
          <cell r="K675" t="str">
            <v/>
          </cell>
          <cell r="L675" t="str">
            <v>4'30"3</v>
          </cell>
        </row>
        <row r="676">
          <cell r="A676" t="str">
            <v>1977MasculinsTour 2200ma1</v>
          </cell>
          <cell r="I676" t="str">
            <v>De Conninck Marc (1959)</v>
          </cell>
          <cell r="J676">
            <v>18</v>
          </cell>
          <cell r="K676" t="str">
            <v>jum</v>
          </cell>
          <cell r="L676" t="str">
            <v>22"3</v>
          </cell>
        </row>
        <row r="677">
          <cell r="A677" t="str">
            <v>1977MasculinsTour 23000ma1</v>
          </cell>
          <cell r="H677">
            <v>9</v>
          </cell>
          <cell r="I677" t="str">
            <v>Gorny J-Luc (1958)</v>
          </cell>
          <cell r="J677">
            <v>19</v>
          </cell>
          <cell r="K677" t="str">
            <v>jum</v>
          </cell>
          <cell r="L677" t="str">
            <v>9'44"8</v>
          </cell>
        </row>
        <row r="678">
          <cell r="A678" t="str">
            <v>1977MasculinsTour 23000sta1</v>
          </cell>
          <cell r="H678">
            <v>5</v>
          </cell>
          <cell r="I678" t="str">
            <v>Verbaere Christian (19)</v>
          </cell>
          <cell r="J678" t="str">
            <v/>
          </cell>
          <cell r="K678" t="str">
            <v/>
          </cell>
          <cell r="L678" t="str">
            <v>10'02"0</v>
          </cell>
        </row>
        <row r="679">
          <cell r="A679" t="str">
            <v>1977MasculinsTour 24*100ma1</v>
          </cell>
          <cell r="I679" t="str">
            <v>R100-Equipe inconnue</v>
          </cell>
          <cell r="J679" t="str">
            <v/>
          </cell>
          <cell r="K679" t="str">
            <v/>
          </cell>
        </row>
        <row r="680">
          <cell r="A680" t="str">
            <v>1977MasculinsTour 24*400ma1</v>
          </cell>
          <cell r="H680">
            <v>3</v>
          </cell>
          <cell r="I680" t="str">
            <v>R400-Equipe inconnue</v>
          </cell>
          <cell r="J680" t="str">
            <v/>
          </cell>
          <cell r="K680" t="str">
            <v/>
          </cell>
        </row>
        <row r="681">
          <cell r="A681" t="str">
            <v>1977MasculinsTour 2400h_91a1</v>
          </cell>
          <cell r="I681" t="str">
            <v>Cuvelier</v>
          </cell>
          <cell r="J681" t="str">
            <v/>
          </cell>
          <cell r="K681" t="str">
            <v/>
          </cell>
          <cell r="L681" t="str">
            <v>62"0</v>
          </cell>
        </row>
        <row r="682">
          <cell r="A682" t="str">
            <v>1977MasculinsTour 2400ma1</v>
          </cell>
          <cell r="H682">
            <v>3</v>
          </cell>
          <cell r="I682" t="str">
            <v>Karp (19)</v>
          </cell>
          <cell r="J682" t="str">
            <v/>
          </cell>
          <cell r="K682" t="str">
            <v/>
          </cell>
          <cell r="L682" t="str">
            <v>52"1</v>
          </cell>
        </row>
        <row r="683">
          <cell r="A683" t="str">
            <v>1977MasculinsTour 25000ma1</v>
          </cell>
          <cell r="H683">
            <v>5</v>
          </cell>
          <cell r="I683" t="str">
            <v>Grandfils Alain (1951)</v>
          </cell>
          <cell r="J683">
            <v>26</v>
          </cell>
          <cell r="K683" t="str">
            <v>sem</v>
          </cell>
          <cell r="L683" t="str">
            <v>15'53"6</v>
          </cell>
        </row>
        <row r="684">
          <cell r="A684" t="str">
            <v>1977MasculinsTour 2800ma1</v>
          </cell>
          <cell r="I684" t="str">
            <v>Carpentier Bertrand (1959)</v>
          </cell>
          <cell r="J684">
            <v>18</v>
          </cell>
          <cell r="K684" t="str">
            <v>jum</v>
          </cell>
          <cell r="L684" t="str">
            <v>2'02"1</v>
          </cell>
        </row>
        <row r="685">
          <cell r="A685" t="str">
            <v>1977MasculinsTour 2Disque_2a1</v>
          </cell>
          <cell r="H685">
            <v>1</v>
          </cell>
          <cell r="I685" t="str">
            <v>Piette Frédéric (1946)</v>
          </cell>
          <cell r="J685">
            <v>31</v>
          </cell>
          <cell r="K685" t="str">
            <v>sem</v>
          </cell>
          <cell r="L685">
            <v>57.58</v>
          </cell>
        </row>
        <row r="686">
          <cell r="A686" t="str">
            <v>1977MasculinsTour 2Hauteura1</v>
          </cell>
          <cell r="H686">
            <v>5</v>
          </cell>
          <cell r="I686" t="str">
            <v>Géleyn (19)</v>
          </cell>
          <cell r="J686" t="str">
            <v/>
          </cell>
          <cell r="K686" t="str">
            <v/>
          </cell>
          <cell r="L686">
            <v>1.7</v>
          </cell>
        </row>
        <row r="687">
          <cell r="A687" t="str">
            <v>1977MasculinsTour 2Javelot_8a1</v>
          </cell>
          <cell r="H687">
            <v>2</v>
          </cell>
          <cell r="I687" t="str">
            <v>Sowa J-Pierre (1955)</v>
          </cell>
          <cell r="J687">
            <v>22</v>
          </cell>
          <cell r="K687" t="str">
            <v>sem</v>
          </cell>
          <cell r="L687">
            <v>57.44</v>
          </cell>
        </row>
        <row r="688">
          <cell r="A688" t="str">
            <v>1977MasculinsTour 2Longueura1</v>
          </cell>
          <cell r="H688">
            <v>6</v>
          </cell>
          <cell r="I688" t="str">
            <v>Wolczek Raymond (1947)</v>
          </cell>
          <cell r="J688">
            <v>30</v>
          </cell>
          <cell r="K688" t="str">
            <v>sem</v>
          </cell>
          <cell r="L688">
            <v>6.59</v>
          </cell>
        </row>
        <row r="689">
          <cell r="A689" t="str">
            <v>1977MasculinsTour 2Marteau_7a1</v>
          </cell>
          <cell r="H689">
            <v>2</v>
          </cell>
          <cell r="I689" t="str">
            <v>Krawczyk Jean (1939)</v>
          </cell>
          <cell r="J689">
            <v>38</v>
          </cell>
          <cell r="K689" t="str">
            <v>sem</v>
          </cell>
          <cell r="L689">
            <v>40.72</v>
          </cell>
        </row>
        <row r="690">
          <cell r="A690" t="str">
            <v>1977MasculinsTour 2Perchea1</v>
          </cell>
          <cell r="H690">
            <v>1</v>
          </cell>
          <cell r="I690" t="str">
            <v>Drut Eric (1957)</v>
          </cell>
          <cell r="J690">
            <v>20</v>
          </cell>
          <cell r="K690" t="str">
            <v>esm</v>
          </cell>
          <cell r="L690">
            <v>4.4000000000000004</v>
          </cell>
        </row>
        <row r="691">
          <cell r="A691" t="str">
            <v>1977MasculinsTour 2Poids_7a1</v>
          </cell>
          <cell r="H691">
            <v>1</v>
          </cell>
          <cell r="I691" t="str">
            <v>Géleyn Dominique (1954)</v>
          </cell>
          <cell r="J691">
            <v>23</v>
          </cell>
          <cell r="K691" t="str">
            <v>sem</v>
          </cell>
          <cell r="L691">
            <v>15.82</v>
          </cell>
        </row>
        <row r="692">
          <cell r="A692" t="str">
            <v>1977MasculinsTour 2Triplea1</v>
          </cell>
          <cell r="H692">
            <v>1</v>
          </cell>
          <cell r="I692" t="str">
            <v>Tribalat Thierry (1952)</v>
          </cell>
          <cell r="J692">
            <v>25</v>
          </cell>
          <cell r="K692" t="str">
            <v>sem</v>
          </cell>
          <cell r="L692">
            <v>14.82</v>
          </cell>
        </row>
        <row r="693">
          <cell r="A693" t="str">
            <v>1978MasculinsTour 1100ma1</v>
          </cell>
          <cell r="J693" t="str">
            <v/>
          </cell>
          <cell r="K693" t="str">
            <v/>
          </cell>
        </row>
        <row r="694">
          <cell r="A694" t="str">
            <v>1978MasculinsTour 1110h_106a1</v>
          </cell>
          <cell r="J694" t="str">
            <v/>
          </cell>
          <cell r="K694" t="str">
            <v/>
          </cell>
        </row>
        <row r="695">
          <cell r="A695" t="str">
            <v>1978MasculinsTour 11500ma1</v>
          </cell>
          <cell r="H695">
            <v>3</v>
          </cell>
          <cell r="I695" t="str">
            <v>Carpentier Bertrand (1959)</v>
          </cell>
          <cell r="J695">
            <v>19</v>
          </cell>
          <cell r="K695" t="str">
            <v>jum</v>
          </cell>
          <cell r="L695" t="str">
            <v>4'12"2</v>
          </cell>
        </row>
        <row r="696">
          <cell r="A696" t="str">
            <v>1978MasculinsTour 1200ma1</v>
          </cell>
          <cell r="H696">
            <v>1</v>
          </cell>
          <cell r="I696" t="str">
            <v>De Conninck Marc (1959)</v>
          </cell>
          <cell r="J696">
            <v>19</v>
          </cell>
          <cell r="K696" t="str">
            <v>jum</v>
          </cell>
          <cell r="L696" t="str">
            <v>22"22</v>
          </cell>
        </row>
        <row r="697">
          <cell r="A697" t="str">
            <v>1978MasculinsTour 13000ma1</v>
          </cell>
          <cell r="H697">
            <v>3</v>
          </cell>
          <cell r="I697" t="str">
            <v>Grandfils Alain (1951)</v>
          </cell>
          <cell r="J697">
            <v>27</v>
          </cell>
          <cell r="K697" t="str">
            <v>sem</v>
          </cell>
          <cell r="L697" t="str">
            <v>9'04"2</v>
          </cell>
        </row>
        <row r="698">
          <cell r="A698" t="str">
            <v>1978MasculinsTour 13000sta1</v>
          </cell>
          <cell r="H698">
            <v>3</v>
          </cell>
          <cell r="I698" t="str">
            <v>Verbaere Christian (19)</v>
          </cell>
          <cell r="J698" t="str">
            <v/>
          </cell>
          <cell r="K698" t="str">
            <v/>
          </cell>
          <cell r="L698" t="str">
            <v>10'11"2</v>
          </cell>
        </row>
        <row r="699">
          <cell r="A699" t="str">
            <v>1978MasculinsTour 14*100ma1</v>
          </cell>
          <cell r="H699">
            <v>3</v>
          </cell>
          <cell r="I699" t="str">
            <v>R100-Equipe inconnue</v>
          </cell>
          <cell r="J699" t="str">
            <v/>
          </cell>
          <cell r="K699" t="str">
            <v/>
          </cell>
        </row>
        <row r="700">
          <cell r="A700" t="str">
            <v>1978MasculinsTour 14*400ma1</v>
          </cell>
          <cell r="H700">
            <v>1</v>
          </cell>
          <cell r="I700" t="str">
            <v>R400-Equipe inconnue</v>
          </cell>
          <cell r="J700" t="str">
            <v/>
          </cell>
          <cell r="K700" t="str">
            <v/>
          </cell>
        </row>
        <row r="701">
          <cell r="A701" t="str">
            <v>1978MasculinsTour 1400h_91a1</v>
          </cell>
          <cell r="H701">
            <v>4</v>
          </cell>
          <cell r="I701" t="str">
            <v>Dejonghe Dominique (1954)</v>
          </cell>
          <cell r="J701">
            <v>24</v>
          </cell>
          <cell r="K701" t="str">
            <v>sem</v>
          </cell>
          <cell r="L701" t="str">
            <v>59"0</v>
          </cell>
        </row>
        <row r="702">
          <cell r="A702" t="str">
            <v>1978MasculinsTour 1400ma1</v>
          </cell>
          <cell r="H702">
            <v>1</v>
          </cell>
          <cell r="I702" t="str">
            <v>Carpentier Lionel (1958)</v>
          </cell>
          <cell r="J702">
            <v>20</v>
          </cell>
          <cell r="K702" t="str">
            <v>esm</v>
          </cell>
          <cell r="L702" t="str">
            <v>53"36</v>
          </cell>
        </row>
        <row r="703">
          <cell r="A703" t="str">
            <v>1978MasculinsTour 15000ma1</v>
          </cell>
          <cell r="J703" t="str">
            <v/>
          </cell>
          <cell r="K703" t="str">
            <v/>
          </cell>
        </row>
        <row r="704">
          <cell r="A704" t="str">
            <v>1978MasculinsTour 1800ma1</v>
          </cell>
          <cell r="J704" t="str">
            <v/>
          </cell>
          <cell r="K704" t="str">
            <v/>
          </cell>
        </row>
        <row r="705">
          <cell r="A705" t="str">
            <v>1978MasculinsTour 1Disque_2a1</v>
          </cell>
          <cell r="H705">
            <v>1</v>
          </cell>
          <cell r="I705" t="str">
            <v>Piette Frédéric (1946)</v>
          </cell>
          <cell r="J705">
            <v>32</v>
          </cell>
          <cell r="K705" t="str">
            <v>sem</v>
          </cell>
          <cell r="L705">
            <v>57.3</v>
          </cell>
        </row>
        <row r="706">
          <cell r="A706" t="str">
            <v>1978MasculinsTour 1Hauteura1</v>
          </cell>
          <cell r="H706">
            <v>2</v>
          </cell>
          <cell r="I706" t="str">
            <v>Gérard Yves (1951)</v>
          </cell>
          <cell r="J706">
            <v>27</v>
          </cell>
          <cell r="K706" t="str">
            <v>sem</v>
          </cell>
          <cell r="L706">
            <v>1.9</v>
          </cell>
        </row>
        <row r="707">
          <cell r="A707" t="str">
            <v>1978MasculinsTour 1Javelot_8a1</v>
          </cell>
          <cell r="H707">
            <v>1</v>
          </cell>
          <cell r="I707" t="str">
            <v>Sowa J-Pierre (1955)</v>
          </cell>
          <cell r="J707">
            <v>23</v>
          </cell>
          <cell r="K707" t="str">
            <v>sem</v>
          </cell>
          <cell r="L707">
            <v>56.58</v>
          </cell>
        </row>
        <row r="708">
          <cell r="A708" t="str">
            <v>1978MasculinsTour 1Longueura1</v>
          </cell>
          <cell r="H708">
            <v>2</v>
          </cell>
          <cell r="I708" t="str">
            <v>Wolczek Raymond (1947)</v>
          </cell>
          <cell r="J708">
            <v>31</v>
          </cell>
          <cell r="K708" t="str">
            <v>sem</v>
          </cell>
          <cell r="L708">
            <v>6.67</v>
          </cell>
        </row>
        <row r="709">
          <cell r="A709" t="str">
            <v>1978MasculinsTour 1Marteau_7a1</v>
          </cell>
          <cell r="H709">
            <v>3</v>
          </cell>
          <cell r="I709" t="str">
            <v>Lebeurre Francis (1956)</v>
          </cell>
          <cell r="J709">
            <v>22</v>
          </cell>
          <cell r="K709" t="str">
            <v>sem</v>
          </cell>
          <cell r="L709">
            <v>40</v>
          </cell>
        </row>
        <row r="710">
          <cell r="A710" t="str">
            <v>1978MasculinsTour 1Perchea1</v>
          </cell>
          <cell r="H710">
            <v>1</v>
          </cell>
          <cell r="I710" t="str">
            <v>Géleyn Dominique (1954)</v>
          </cell>
          <cell r="J710">
            <v>24</v>
          </cell>
          <cell r="K710" t="str">
            <v>sem</v>
          </cell>
          <cell r="L710">
            <v>4.2</v>
          </cell>
        </row>
        <row r="711">
          <cell r="A711" t="str">
            <v>1978MasculinsTour 1Poids_7a1</v>
          </cell>
          <cell r="H711">
            <v>2</v>
          </cell>
          <cell r="I711" t="str">
            <v>Géleyn Dominique (1954)</v>
          </cell>
          <cell r="J711">
            <v>24</v>
          </cell>
          <cell r="K711" t="str">
            <v>sem</v>
          </cell>
          <cell r="L711">
            <v>14.59</v>
          </cell>
        </row>
        <row r="712">
          <cell r="A712" t="str">
            <v>1978MasculinsTour 1Triplea1</v>
          </cell>
          <cell r="H712">
            <v>4</v>
          </cell>
          <cell r="I712" t="str">
            <v>Urbaniak (1961)</v>
          </cell>
          <cell r="J712">
            <v>17</v>
          </cell>
          <cell r="K712" t="str">
            <v>cam</v>
          </cell>
          <cell r="L712">
            <v>12.9</v>
          </cell>
        </row>
        <row r="713">
          <cell r="A713" t="str">
            <v>1978MasculinsTour 2100ma1</v>
          </cell>
          <cell r="H713">
            <v>7</v>
          </cell>
          <cell r="I713" t="str">
            <v>Kapala Frédéric (1955)</v>
          </cell>
          <cell r="J713">
            <v>23</v>
          </cell>
          <cell r="K713" t="str">
            <v>sem</v>
          </cell>
          <cell r="L713">
            <v>11.5</v>
          </cell>
        </row>
        <row r="714">
          <cell r="A714" t="str">
            <v>1978MasculinsTour 2110h_106a1</v>
          </cell>
          <cell r="H714">
            <v>3</v>
          </cell>
          <cell r="I714" t="str">
            <v>Calimez Bruno (1959)</v>
          </cell>
          <cell r="J714">
            <v>19</v>
          </cell>
          <cell r="K714" t="str">
            <v>jum</v>
          </cell>
        </row>
        <row r="715">
          <cell r="A715" t="str">
            <v>1978MasculinsTour 21500ma1</v>
          </cell>
          <cell r="H715">
            <v>5</v>
          </cell>
          <cell r="I715" t="str">
            <v>Carpentier Bertrand (1959)</v>
          </cell>
          <cell r="J715">
            <v>19</v>
          </cell>
          <cell r="K715" t="str">
            <v>jum</v>
          </cell>
          <cell r="L715" t="str">
            <v>4'08"4</v>
          </cell>
        </row>
        <row r="716">
          <cell r="A716" t="str">
            <v>1978MasculinsTour 2200ma1</v>
          </cell>
          <cell r="H716">
            <v>1</v>
          </cell>
          <cell r="I716" t="str">
            <v>De Conninck Marc (1959)</v>
          </cell>
          <cell r="J716">
            <v>19</v>
          </cell>
          <cell r="K716" t="str">
            <v>jum</v>
          </cell>
          <cell r="L716">
            <v>22</v>
          </cell>
        </row>
        <row r="717">
          <cell r="A717" t="str">
            <v>1978MasculinsTour 23000ma1</v>
          </cell>
          <cell r="H717">
            <v>5</v>
          </cell>
          <cell r="I717" t="str">
            <v>Grandfils Alain (1951)</v>
          </cell>
          <cell r="J717">
            <v>27</v>
          </cell>
          <cell r="K717" t="str">
            <v>sem</v>
          </cell>
          <cell r="L717" t="str">
            <v>8'50"8</v>
          </cell>
        </row>
        <row r="718">
          <cell r="A718" t="str">
            <v>1978MasculinsTour 23000sta1</v>
          </cell>
          <cell r="H718">
            <v>4</v>
          </cell>
          <cell r="I718" t="str">
            <v>Verbaere Christian (19)</v>
          </cell>
          <cell r="J718" t="str">
            <v/>
          </cell>
          <cell r="K718" t="str">
            <v/>
          </cell>
          <cell r="L718" t="str">
            <v>9'54"5</v>
          </cell>
        </row>
        <row r="719">
          <cell r="A719" t="str">
            <v>1978MasculinsTour 24*100ma1</v>
          </cell>
          <cell r="H719">
            <v>3</v>
          </cell>
          <cell r="J719" t="str">
            <v/>
          </cell>
          <cell r="K719" t="str">
            <v/>
          </cell>
        </row>
        <row r="720">
          <cell r="A720" t="str">
            <v>1978MasculinsTour 24*400ma1</v>
          </cell>
          <cell r="H720">
            <v>3</v>
          </cell>
          <cell r="J720" t="str">
            <v/>
          </cell>
          <cell r="K720" t="str">
            <v/>
          </cell>
        </row>
        <row r="721">
          <cell r="A721" t="str">
            <v>1978MasculinsTour 2400h_91a1</v>
          </cell>
          <cell r="H721">
            <v>8</v>
          </cell>
          <cell r="I721" t="str">
            <v>Carpentier Lionel (1958)</v>
          </cell>
          <cell r="J721">
            <v>20</v>
          </cell>
          <cell r="K721" t="str">
            <v>esm</v>
          </cell>
          <cell r="L721" t="str">
            <v>61"0</v>
          </cell>
        </row>
        <row r="722">
          <cell r="A722" t="str">
            <v>1978MasculinsTour 2400ma1</v>
          </cell>
          <cell r="H722">
            <v>6</v>
          </cell>
          <cell r="I722" t="str">
            <v>Taradel Christian (1961)</v>
          </cell>
          <cell r="J722">
            <v>17</v>
          </cell>
          <cell r="K722" t="str">
            <v>cam</v>
          </cell>
          <cell r="L722">
            <v>53.5</v>
          </cell>
        </row>
        <row r="723">
          <cell r="A723" t="str">
            <v>1978MasculinsTour 25000ma1</v>
          </cell>
          <cell r="H723">
            <v>11</v>
          </cell>
          <cell r="I723" t="str">
            <v>Tison (19)</v>
          </cell>
          <cell r="J723" t="str">
            <v/>
          </cell>
          <cell r="K723" t="str">
            <v/>
          </cell>
          <cell r="L723" t="str">
            <v>18'48"0</v>
          </cell>
        </row>
        <row r="724">
          <cell r="A724" t="str">
            <v>1978MasculinsTour 2800ma1</v>
          </cell>
          <cell r="H724">
            <v>8</v>
          </cell>
          <cell r="I724" t="str">
            <v>Courtecuisse (19)</v>
          </cell>
          <cell r="J724" t="str">
            <v/>
          </cell>
          <cell r="K724" t="str">
            <v/>
          </cell>
          <cell r="L724" t="str">
            <v>2'05"0</v>
          </cell>
        </row>
        <row r="725">
          <cell r="A725" t="str">
            <v>1978MasculinsTour 2Disque_2a1</v>
          </cell>
          <cell r="H725">
            <v>1</v>
          </cell>
          <cell r="I725" t="str">
            <v>Piette Frédéric (1946)</v>
          </cell>
          <cell r="J725">
            <v>32</v>
          </cell>
          <cell r="K725" t="str">
            <v>sem</v>
          </cell>
          <cell r="L725">
            <v>59.76</v>
          </cell>
        </row>
        <row r="726">
          <cell r="A726" t="str">
            <v>1978MasculinsTour 2Hauteura1</v>
          </cell>
          <cell r="H726">
            <v>1</v>
          </cell>
          <cell r="I726" t="str">
            <v>Davault Didier (1962)</v>
          </cell>
          <cell r="J726">
            <v>16</v>
          </cell>
          <cell r="K726" t="str">
            <v>cam</v>
          </cell>
          <cell r="L726">
            <v>1.93</v>
          </cell>
        </row>
        <row r="727">
          <cell r="A727" t="str">
            <v>1978MasculinsTour 2Javelot_8a1</v>
          </cell>
          <cell r="H727">
            <v>1</v>
          </cell>
          <cell r="I727" t="str">
            <v>Sowa J-Pierre (1955)</v>
          </cell>
          <cell r="J727">
            <v>23</v>
          </cell>
          <cell r="K727" t="str">
            <v>sem</v>
          </cell>
          <cell r="L727">
            <v>54.86</v>
          </cell>
        </row>
        <row r="728">
          <cell r="A728" t="str">
            <v>1978MasculinsTour 2Longueura1</v>
          </cell>
          <cell r="H728">
            <v>1</v>
          </cell>
          <cell r="I728" t="str">
            <v>Tribalat Thierry (1952)</v>
          </cell>
          <cell r="J728">
            <v>26</v>
          </cell>
          <cell r="K728" t="str">
            <v>sem</v>
          </cell>
          <cell r="L728">
            <v>7.09</v>
          </cell>
        </row>
        <row r="729">
          <cell r="A729" t="str">
            <v>1978MasculinsTour 2Marteau_7a1</v>
          </cell>
          <cell r="H729">
            <v>3</v>
          </cell>
          <cell r="I729" t="str">
            <v>Krawczyk Jean (1939)</v>
          </cell>
          <cell r="J729">
            <v>39</v>
          </cell>
          <cell r="K729" t="str">
            <v>sem</v>
          </cell>
          <cell r="L729">
            <v>42.74</v>
          </cell>
        </row>
        <row r="730">
          <cell r="A730" t="str">
            <v>1978MasculinsTour 2Perchea1</v>
          </cell>
          <cell r="H730">
            <v>3</v>
          </cell>
          <cell r="I730" t="str">
            <v>Abram Edmond (1954)</v>
          </cell>
          <cell r="J730">
            <v>24</v>
          </cell>
          <cell r="K730" t="str">
            <v>sem</v>
          </cell>
          <cell r="L730">
            <v>3.8</v>
          </cell>
        </row>
        <row r="731">
          <cell r="A731" t="str">
            <v>1978MasculinsTour 2Poids_7a1</v>
          </cell>
          <cell r="H731">
            <v>1</v>
          </cell>
          <cell r="I731" t="str">
            <v>Géleyn Dominique (1954)</v>
          </cell>
          <cell r="J731">
            <v>24</v>
          </cell>
          <cell r="K731" t="str">
            <v>sem</v>
          </cell>
          <cell r="L731">
            <v>13.77</v>
          </cell>
        </row>
        <row r="732">
          <cell r="A732" t="str">
            <v>1978MasculinsTour 2Triplea1</v>
          </cell>
          <cell r="H732">
            <v>3</v>
          </cell>
          <cell r="I732" t="str">
            <v>Urbaniak (1961)</v>
          </cell>
          <cell r="J732">
            <v>17</v>
          </cell>
          <cell r="K732" t="str">
            <v>cam</v>
          </cell>
          <cell r="L732">
            <v>13.15</v>
          </cell>
        </row>
        <row r="733">
          <cell r="A733" t="str">
            <v>1979MasculinsTour 1100ma1</v>
          </cell>
          <cell r="J733" t="str">
            <v/>
          </cell>
          <cell r="K733" t="str">
            <v/>
          </cell>
        </row>
        <row r="734">
          <cell r="A734" t="str">
            <v>1979MasculinsTour 1110h_106a1</v>
          </cell>
          <cell r="H734">
            <v>2</v>
          </cell>
          <cell r="I734" t="str">
            <v>Golejewski Patrick (1957)</v>
          </cell>
          <cell r="J734">
            <v>22</v>
          </cell>
          <cell r="K734" t="str">
            <v>sem</v>
          </cell>
          <cell r="L734" t="str">
            <v>15"8</v>
          </cell>
        </row>
        <row r="735">
          <cell r="A735" t="str">
            <v>1979MasculinsTour 11500ma1</v>
          </cell>
          <cell r="J735" t="str">
            <v/>
          </cell>
          <cell r="K735" t="str">
            <v/>
          </cell>
        </row>
        <row r="736">
          <cell r="A736" t="str">
            <v>1979MasculinsTour 1200ma1</v>
          </cell>
          <cell r="J736" t="str">
            <v/>
          </cell>
          <cell r="K736" t="str">
            <v/>
          </cell>
        </row>
        <row r="737">
          <cell r="A737" t="str">
            <v>1979MasculinsTour 13000ma1</v>
          </cell>
          <cell r="J737" t="str">
            <v/>
          </cell>
          <cell r="K737" t="str">
            <v/>
          </cell>
        </row>
        <row r="738">
          <cell r="A738" t="str">
            <v>1979MasculinsTour 13000sta1</v>
          </cell>
          <cell r="H738">
            <v>2</v>
          </cell>
          <cell r="I738" t="str">
            <v>Verbaere Christian (19)</v>
          </cell>
          <cell r="J738" t="str">
            <v/>
          </cell>
          <cell r="K738" t="str">
            <v/>
          </cell>
          <cell r="L738" t="str">
            <v>9'52"9</v>
          </cell>
        </row>
        <row r="739">
          <cell r="A739" t="str">
            <v>1979MasculinsTour 14*100ma1</v>
          </cell>
          <cell r="H739">
            <v>2</v>
          </cell>
          <cell r="I739" t="str">
            <v>R100-Equipe inconnue</v>
          </cell>
          <cell r="J739" t="str">
            <v/>
          </cell>
          <cell r="K739" t="str">
            <v/>
          </cell>
        </row>
        <row r="740">
          <cell r="A740" t="str">
            <v>1979MasculinsTour 14*400ma1</v>
          </cell>
          <cell r="H740">
            <v>2</v>
          </cell>
          <cell r="I740" t="str">
            <v>R400-Equipe inconnue</v>
          </cell>
          <cell r="J740" t="str">
            <v/>
          </cell>
          <cell r="K740" t="str">
            <v/>
          </cell>
        </row>
        <row r="741">
          <cell r="A741" t="str">
            <v>1979MasculinsTour 1400h_91a1</v>
          </cell>
          <cell r="H741">
            <v>1</v>
          </cell>
          <cell r="I741" t="str">
            <v>Lescaut Jean (1946)</v>
          </cell>
          <cell r="J741">
            <v>33</v>
          </cell>
          <cell r="K741" t="str">
            <v>sem</v>
          </cell>
          <cell r="L741" t="str">
            <v>55"9</v>
          </cell>
        </row>
        <row r="742">
          <cell r="A742" t="str">
            <v>1979MasculinsTour 1400ma1</v>
          </cell>
          <cell r="H742">
            <v>2</v>
          </cell>
          <cell r="I742" t="str">
            <v>De Conninck Marc (1959)</v>
          </cell>
          <cell r="J742">
            <v>20</v>
          </cell>
          <cell r="K742" t="str">
            <v>esm</v>
          </cell>
          <cell r="L742" t="str">
            <v>51"2</v>
          </cell>
        </row>
        <row r="743">
          <cell r="A743" t="str">
            <v>1979MasculinsTour 15000ma1</v>
          </cell>
          <cell r="H743">
            <v>1</v>
          </cell>
          <cell r="I743" t="str">
            <v>Grandfils Alain (1951)</v>
          </cell>
          <cell r="J743">
            <v>28</v>
          </cell>
          <cell r="K743" t="str">
            <v>sem</v>
          </cell>
          <cell r="L743" t="str">
            <v>15'18"2</v>
          </cell>
        </row>
        <row r="744">
          <cell r="A744" t="str">
            <v>1979MasculinsTour 1800ma1</v>
          </cell>
          <cell r="J744" t="str">
            <v/>
          </cell>
          <cell r="K744" t="str">
            <v/>
          </cell>
        </row>
        <row r="745">
          <cell r="A745" t="str">
            <v>1979MasculinsTour 1Disque_2a1</v>
          </cell>
          <cell r="H745">
            <v>1</v>
          </cell>
          <cell r="I745" t="str">
            <v>Piette Frédéric (1946)</v>
          </cell>
          <cell r="J745">
            <v>33</v>
          </cell>
          <cell r="K745" t="str">
            <v>sem</v>
          </cell>
          <cell r="L745">
            <v>57.57</v>
          </cell>
        </row>
        <row r="746">
          <cell r="A746" t="str">
            <v>1979MasculinsTour 1Hauteura1</v>
          </cell>
          <cell r="H746">
            <v>3</v>
          </cell>
          <cell r="I746" t="str">
            <v>Davault Didier (1962)</v>
          </cell>
          <cell r="J746">
            <v>17</v>
          </cell>
          <cell r="K746" t="str">
            <v>cam</v>
          </cell>
          <cell r="L746">
            <v>1.93</v>
          </cell>
        </row>
        <row r="747">
          <cell r="A747" t="str">
            <v>1979MasculinsTour 1Javelot_8a1</v>
          </cell>
          <cell r="H747">
            <v>1</v>
          </cell>
          <cell r="I747" t="str">
            <v>Sowa J-Pierre (1955)</v>
          </cell>
          <cell r="J747">
            <v>24</v>
          </cell>
          <cell r="K747" t="str">
            <v>sem</v>
          </cell>
          <cell r="L747">
            <v>55.78</v>
          </cell>
        </row>
        <row r="748">
          <cell r="A748" t="str">
            <v>1979MasculinsTour 1Longueura1</v>
          </cell>
          <cell r="H748">
            <v>1</v>
          </cell>
          <cell r="I748" t="str">
            <v>Tribalat Thierry (1952)</v>
          </cell>
          <cell r="J748">
            <v>27</v>
          </cell>
          <cell r="K748" t="str">
            <v>sem</v>
          </cell>
          <cell r="L748">
            <v>6.78</v>
          </cell>
        </row>
        <row r="749">
          <cell r="A749" t="str">
            <v>1979MasculinsTour 1Marteau_7a1</v>
          </cell>
          <cell r="H749">
            <v>2</v>
          </cell>
          <cell r="I749" t="str">
            <v>Krawczyk Jean (1939)</v>
          </cell>
          <cell r="J749">
            <v>40</v>
          </cell>
          <cell r="K749" t="str">
            <v>vem</v>
          </cell>
          <cell r="L749">
            <v>41.62</v>
          </cell>
        </row>
        <row r="750">
          <cell r="A750" t="str">
            <v>1979MasculinsTour 1Perchea1</v>
          </cell>
          <cell r="H750">
            <v>1</v>
          </cell>
          <cell r="I750" t="str">
            <v>Abram Edmond (1954)</v>
          </cell>
          <cell r="J750">
            <v>25</v>
          </cell>
          <cell r="K750" t="str">
            <v>sem</v>
          </cell>
          <cell r="L750">
            <v>3.6</v>
          </cell>
        </row>
        <row r="751">
          <cell r="A751" t="str">
            <v>1979MasculinsTour 1Poids_7a1</v>
          </cell>
          <cell r="H751">
            <v>1</v>
          </cell>
          <cell r="I751" t="str">
            <v>Géleyn Dominique (1954)</v>
          </cell>
          <cell r="J751">
            <v>25</v>
          </cell>
          <cell r="K751" t="str">
            <v>sem</v>
          </cell>
          <cell r="L751">
            <v>13.81</v>
          </cell>
        </row>
        <row r="752">
          <cell r="A752" t="str">
            <v>1979MasculinsTour 1Triplea1</v>
          </cell>
          <cell r="H752">
            <v>1</v>
          </cell>
          <cell r="I752" t="str">
            <v>Urbaniak (1961)</v>
          </cell>
          <cell r="J752">
            <v>18</v>
          </cell>
          <cell r="K752" t="str">
            <v>jum</v>
          </cell>
          <cell r="L752">
            <v>13.02</v>
          </cell>
        </row>
        <row r="753">
          <cell r="A753" t="str">
            <v>1979MasculinsTour 2100ma1</v>
          </cell>
          <cell r="H753">
            <v>8</v>
          </cell>
          <cell r="I753" t="str">
            <v>Szybura J-Paul (1960)</v>
          </cell>
          <cell r="J753">
            <v>19</v>
          </cell>
          <cell r="K753" t="str">
            <v>jum</v>
          </cell>
          <cell r="L753" t="str">
            <v>12"07</v>
          </cell>
          <cell r="M753" t="str">
            <v>jum</v>
          </cell>
        </row>
        <row r="754">
          <cell r="A754" t="str">
            <v>1979MasculinsTour 2110h_106a1</v>
          </cell>
          <cell r="J754" t="str">
            <v/>
          </cell>
          <cell r="K754" t="str">
            <v/>
          </cell>
        </row>
        <row r="755">
          <cell r="A755" t="str">
            <v>1979MasculinsTour 21500ma1</v>
          </cell>
          <cell r="H755">
            <v>6</v>
          </cell>
          <cell r="I755" t="str">
            <v>Carpentier Bertrand (1959)</v>
          </cell>
          <cell r="J755">
            <v>20</v>
          </cell>
          <cell r="K755" t="str">
            <v>esm</v>
          </cell>
          <cell r="L755" t="str">
            <v>4'15"0</v>
          </cell>
          <cell r="M755" t="str">
            <v>sem</v>
          </cell>
        </row>
        <row r="756">
          <cell r="A756" t="str">
            <v>1979MasculinsTour 2200ma1</v>
          </cell>
          <cell r="H756">
            <v>3</v>
          </cell>
          <cell r="I756" t="str">
            <v>De Conninck Marc (1959)</v>
          </cell>
          <cell r="J756">
            <v>20</v>
          </cell>
          <cell r="K756" t="str">
            <v>esm</v>
          </cell>
          <cell r="L756" t="str">
            <v>23"47</v>
          </cell>
          <cell r="M756" t="str">
            <v>sem</v>
          </cell>
        </row>
        <row r="757">
          <cell r="A757" t="str">
            <v>1979MasculinsTour 23000ma1</v>
          </cell>
          <cell r="J757" t="str">
            <v/>
          </cell>
          <cell r="K757" t="str">
            <v/>
          </cell>
        </row>
        <row r="758">
          <cell r="A758" t="str">
            <v>1979MasculinsTour 23000sta1</v>
          </cell>
          <cell r="H758">
            <v>7</v>
          </cell>
          <cell r="I758" t="str">
            <v>Verbaere Christian (19)</v>
          </cell>
          <cell r="J758" t="str">
            <v/>
          </cell>
          <cell r="K758" t="str">
            <v/>
          </cell>
          <cell r="L758" t="str">
            <v>9'44"2</v>
          </cell>
        </row>
        <row r="759">
          <cell r="A759" t="str">
            <v>1979MasculinsTour 24*100ma1</v>
          </cell>
          <cell r="H759">
            <v>5</v>
          </cell>
          <cell r="I759" t="str">
            <v>R100-Equipe inconnue</v>
          </cell>
          <cell r="J759" t="str">
            <v/>
          </cell>
          <cell r="K759" t="str">
            <v/>
          </cell>
        </row>
        <row r="760">
          <cell r="A760" t="str">
            <v>1979MasculinsTour 24*400ma1</v>
          </cell>
          <cell r="H760">
            <v>3</v>
          </cell>
          <cell r="I760" t="str">
            <v>R400-Equipe inconnue</v>
          </cell>
          <cell r="J760" t="str">
            <v/>
          </cell>
          <cell r="K760" t="str">
            <v/>
          </cell>
        </row>
        <row r="761">
          <cell r="A761" t="str">
            <v>1979MasculinsTour 2400h_91a1</v>
          </cell>
          <cell r="H761">
            <v>2</v>
          </cell>
          <cell r="I761" t="str">
            <v>Dejonghe Dominique (1954)</v>
          </cell>
          <cell r="J761">
            <v>25</v>
          </cell>
          <cell r="K761" t="str">
            <v>sem</v>
          </cell>
          <cell r="L761" t="str">
            <v>56"10</v>
          </cell>
          <cell r="M761" t="str">
            <v>sem</v>
          </cell>
        </row>
        <row r="762">
          <cell r="A762" t="str">
            <v>1979MasculinsTour 2400ma1</v>
          </cell>
          <cell r="H762">
            <v>4</v>
          </cell>
          <cell r="I762" t="str">
            <v>Taradel Christian (1962)</v>
          </cell>
          <cell r="J762">
            <v>17</v>
          </cell>
          <cell r="K762" t="str">
            <v>cam</v>
          </cell>
          <cell r="L762" t="str">
            <v>52"50</v>
          </cell>
          <cell r="M762" t="str">
            <v>cam</v>
          </cell>
        </row>
        <row r="763">
          <cell r="A763" t="str">
            <v>1979MasculinsTour 25000ma1</v>
          </cell>
          <cell r="H763">
            <v>4</v>
          </cell>
          <cell r="I763" t="str">
            <v>Grandfils Alain (1951)</v>
          </cell>
          <cell r="J763">
            <v>28</v>
          </cell>
          <cell r="K763" t="str">
            <v>sem</v>
          </cell>
          <cell r="L763" t="str">
            <v>15'17"3</v>
          </cell>
          <cell r="M763" t="str">
            <v>sem</v>
          </cell>
        </row>
        <row r="764">
          <cell r="A764" t="str">
            <v>1979MasculinsTour 2800ma1</v>
          </cell>
          <cell r="H764">
            <v>6</v>
          </cell>
          <cell r="I764" t="str">
            <v>Burette Pierre (1958)</v>
          </cell>
          <cell r="J764">
            <v>21</v>
          </cell>
          <cell r="K764" t="str">
            <v>esm</v>
          </cell>
          <cell r="L764" t="str">
            <v>1'57"1</v>
          </cell>
          <cell r="M764" t="str">
            <v>sem</v>
          </cell>
        </row>
        <row r="765">
          <cell r="A765" t="str">
            <v>1979MasculinsTour 2Disque_2a1</v>
          </cell>
          <cell r="H765">
            <v>1</v>
          </cell>
          <cell r="I765" t="str">
            <v>Piette Frédéric (1946)</v>
          </cell>
          <cell r="J765">
            <v>33</v>
          </cell>
          <cell r="K765" t="str">
            <v>sem</v>
          </cell>
          <cell r="L765">
            <v>58.44</v>
          </cell>
        </row>
        <row r="766">
          <cell r="A766" t="str">
            <v>1979MasculinsTour 2Hauteura1</v>
          </cell>
          <cell r="H766">
            <v>5</v>
          </cell>
          <cell r="I766" t="str">
            <v>Davault Didier (1962)</v>
          </cell>
          <cell r="J766">
            <v>17</v>
          </cell>
          <cell r="K766" t="str">
            <v>cam</v>
          </cell>
          <cell r="L766">
            <v>1.96</v>
          </cell>
        </row>
        <row r="767">
          <cell r="A767" t="str">
            <v>1979MasculinsTour 2Javelot_8a1</v>
          </cell>
          <cell r="H767">
            <v>1</v>
          </cell>
          <cell r="I767" t="str">
            <v>Sowa J-Pierre (1955)</v>
          </cell>
          <cell r="J767">
            <v>24</v>
          </cell>
          <cell r="K767" t="str">
            <v>sem</v>
          </cell>
          <cell r="L767">
            <v>57.76</v>
          </cell>
        </row>
        <row r="768">
          <cell r="A768" t="str">
            <v>1979MasculinsTour 2Longueura1</v>
          </cell>
          <cell r="H768">
            <v>3</v>
          </cell>
          <cell r="I768" t="str">
            <v>Tribalat Thierry (1952)</v>
          </cell>
          <cell r="J768">
            <v>27</v>
          </cell>
          <cell r="K768" t="str">
            <v>sem</v>
          </cell>
          <cell r="L768">
            <v>6.82</v>
          </cell>
        </row>
        <row r="769">
          <cell r="A769" t="str">
            <v>1979MasculinsTour 2Marteau_7a1</v>
          </cell>
          <cell r="H769">
            <v>6</v>
          </cell>
          <cell r="I769" t="str">
            <v>Krawczyk Jean (1939)</v>
          </cell>
          <cell r="J769">
            <v>40</v>
          </cell>
          <cell r="K769" t="str">
            <v>vem</v>
          </cell>
          <cell r="L769">
            <v>41.06</v>
          </cell>
        </row>
        <row r="770">
          <cell r="A770" t="str">
            <v>1979MasculinsTour 2Perchea1</v>
          </cell>
          <cell r="H770">
            <v>5</v>
          </cell>
          <cell r="I770" t="str">
            <v>Abram Edmond (1954)</v>
          </cell>
          <cell r="J770">
            <v>25</v>
          </cell>
          <cell r="K770" t="str">
            <v>sem</v>
          </cell>
          <cell r="L770">
            <v>3.8</v>
          </cell>
        </row>
        <row r="771">
          <cell r="A771" t="str">
            <v>1979MasculinsTour 2Poids_7a1</v>
          </cell>
          <cell r="H771">
            <v>4</v>
          </cell>
          <cell r="I771" t="str">
            <v>Géleyn Dominique (1954)</v>
          </cell>
          <cell r="J771">
            <v>25</v>
          </cell>
          <cell r="K771" t="str">
            <v>sem</v>
          </cell>
          <cell r="L771">
            <v>14.37</v>
          </cell>
        </row>
        <row r="772">
          <cell r="A772" t="str">
            <v>1979MasculinsTour 2Triplea1</v>
          </cell>
          <cell r="J772" t="str">
            <v/>
          </cell>
          <cell r="K772" t="str">
            <v/>
          </cell>
        </row>
        <row r="773">
          <cell r="A773" t="str">
            <v>1980MasculinsTour 1100ma1</v>
          </cell>
          <cell r="H773">
            <v>8</v>
          </cell>
          <cell r="I773" t="str">
            <v>Szybura J-Paul (1960)</v>
          </cell>
          <cell r="J773">
            <v>20</v>
          </cell>
          <cell r="K773" t="str">
            <v>esm</v>
          </cell>
          <cell r="L773" t="str">
            <v>11"2</v>
          </cell>
        </row>
        <row r="774">
          <cell r="A774" t="str">
            <v>1980MasculinsTour 1110h_106a1</v>
          </cell>
          <cell r="J774" t="str">
            <v/>
          </cell>
          <cell r="K774" t="str">
            <v/>
          </cell>
        </row>
        <row r="775">
          <cell r="A775" t="str">
            <v>1980MasculinsTour 11500ma1</v>
          </cell>
          <cell r="J775" t="str">
            <v/>
          </cell>
          <cell r="K775" t="str">
            <v/>
          </cell>
        </row>
        <row r="776">
          <cell r="A776" t="str">
            <v>1980MasculinsTour 1200ma1</v>
          </cell>
          <cell r="H776">
            <v>2</v>
          </cell>
          <cell r="I776" t="str">
            <v>De Conninck Marc (1959)</v>
          </cell>
          <cell r="J776">
            <v>21</v>
          </cell>
          <cell r="K776" t="str">
            <v>esm</v>
          </cell>
          <cell r="L776" t="str">
            <v>21"9</v>
          </cell>
        </row>
        <row r="777">
          <cell r="A777" t="str">
            <v>1980MasculinsTour 13000ma1</v>
          </cell>
          <cell r="J777" t="str">
            <v/>
          </cell>
          <cell r="K777" t="str">
            <v/>
          </cell>
        </row>
        <row r="778">
          <cell r="A778" t="str">
            <v>1980MasculinsTour 13000sta1</v>
          </cell>
          <cell r="H778">
            <v>8</v>
          </cell>
          <cell r="I778" t="str">
            <v>Verbaere Christian (19)</v>
          </cell>
          <cell r="J778" t="str">
            <v/>
          </cell>
          <cell r="K778" t="str">
            <v/>
          </cell>
          <cell r="L778" t="str">
            <v>10'05"5</v>
          </cell>
        </row>
        <row r="779">
          <cell r="A779" t="str">
            <v>1980MasculinsTour 14*100ma1</v>
          </cell>
          <cell r="H779">
            <v>4</v>
          </cell>
          <cell r="I779" t="str">
            <v>R100-Equipe inconnue</v>
          </cell>
          <cell r="J779" t="str">
            <v/>
          </cell>
          <cell r="K779" t="str">
            <v/>
          </cell>
        </row>
        <row r="780">
          <cell r="A780" t="str">
            <v>1980MasculinsTour 14*400ma1</v>
          </cell>
          <cell r="H780">
            <v>5</v>
          </cell>
          <cell r="I780" t="str">
            <v>R400-Equipe inconnue</v>
          </cell>
          <cell r="J780" t="str">
            <v/>
          </cell>
          <cell r="K780" t="str">
            <v/>
          </cell>
        </row>
        <row r="781">
          <cell r="A781" t="str">
            <v>1980MasculinsTour 1400h_91a1</v>
          </cell>
          <cell r="H781">
            <v>2</v>
          </cell>
          <cell r="I781" t="str">
            <v>Dejonghe Dominique (1954)</v>
          </cell>
          <cell r="J781">
            <v>26</v>
          </cell>
          <cell r="K781" t="str">
            <v>sem</v>
          </cell>
          <cell r="L781" t="str">
            <v>55"3</v>
          </cell>
        </row>
        <row r="782">
          <cell r="A782" t="str">
            <v>1980MasculinsTour 1400ma1</v>
          </cell>
          <cell r="H782">
            <v>13</v>
          </cell>
          <cell r="I782" t="str">
            <v>Lescaut Jean (1946)</v>
          </cell>
          <cell r="J782">
            <v>34</v>
          </cell>
          <cell r="K782" t="str">
            <v>sem</v>
          </cell>
          <cell r="L782" t="str">
            <v>52"0</v>
          </cell>
        </row>
        <row r="783">
          <cell r="A783" t="str">
            <v>1980MasculinsTour 15000ma1</v>
          </cell>
          <cell r="H783">
            <v>6</v>
          </cell>
          <cell r="I783" t="str">
            <v>Grandfils Alain (1951)</v>
          </cell>
          <cell r="J783">
            <v>29</v>
          </cell>
          <cell r="K783" t="str">
            <v>sem</v>
          </cell>
          <cell r="L783" t="str">
            <v>15'33"3</v>
          </cell>
        </row>
        <row r="784">
          <cell r="A784" t="str">
            <v>1980MasculinsTour 1800ma1</v>
          </cell>
          <cell r="H784">
            <v>6</v>
          </cell>
          <cell r="I784" t="str">
            <v>Burette Pierre (1958)</v>
          </cell>
          <cell r="J784">
            <v>22</v>
          </cell>
          <cell r="K784" t="str">
            <v>sem</v>
          </cell>
          <cell r="L784" t="str">
            <v>1'57"5</v>
          </cell>
        </row>
        <row r="785">
          <cell r="A785" t="str">
            <v>1980MasculinsTour 1Disque_2a1</v>
          </cell>
          <cell r="H785">
            <v>1</v>
          </cell>
          <cell r="I785" t="str">
            <v>Piette Frédéric (1946)</v>
          </cell>
          <cell r="J785">
            <v>34</v>
          </cell>
          <cell r="K785" t="str">
            <v>sem</v>
          </cell>
          <cell r="L785">
            <v>58.26</v>
          </cell>
        </row>
        <row r="786">
          <cell r="A786" t="str">
            <v>1980MasculinsTour 1Hauteura1</v>
          </cell>
          <cell r="H786">
            <v>6</v>
          </cell>
          <cell r="I786" t="str">
            <v>Gérard Yves (1951)</v>
          </cell>
          <cell r="J786">
            <v>29</v>
          </cell>
          <cell r="K786" t="str">
            <v>sem</v>
          </cell>
          <cell r="L786">
            <v>1.98</v>
          </cell>
        </row>
        <row r="787">
          <cell r="A787" t="str">
            <v>1980MasculinsTour 1Javelot_8a1</v>
          </cell>
          <cell r="H787">
            <v>10</v>
          </cell>
          <cell r="I787" t="str">
            <v>Abram Edmond (1954)</v>
          </cell>
          <cell r="J787">
            <v>26</v>
          </cell>
          <cell r="K787" t="str">
            <v>sem</v>
          </cell>
          <cell r="L787">
            <v>53</v>
          </cell>
        </row>
        <row r="788">
          <cell r="A788" t="str">
            <v>1980MasculinsTour 1Longueura1</v>
          </cell>
          <cell r="H788">
            <v>10</v>
          </cell>
          <cell r="I788" t="str">
            <v>Wolczek Raymond (1947)</v>
          </cell>
          <cell r="J788">
            <v>33</v>
          </cell>
          <cell r="K788" t="str">
            <v>sem</v>
          </cell>
          <cell r="L788">
            <v>6.66</v>
          </cell>
        </row>
        <row r="789">
          <cell r="A789" t="str">
            <v>1980MasculinsTour 1Marteau_7a1</v>
          </cell>
          <cell r="H789">
            <v>10</v>
          </cell>
          <cell r="I789" t="str">
            <v>Gérard Yves (1951)</v>
          </cell>
          <cell r="J789">
            <v>29</v>
          </cell>
          <cell r="K789" t="str">
            <v>sem</v>
          </cell>
          <cell r="L789">
            <v>40.44</v>
          </cell>
        </row>
        <row r="790">
          <cell r="A790" t="str">
            <v>1980MasculinsTour 1Perchea1</v>
          </cell>
          <cell r="J790" t="str">
            <v/>
          </cell>
          <cell r="K790" t="str">
            <v/>
          </cell>
        </row>
        <row r="791">
          <cell r="A791" t="str">
            <v>1980MasculinsTour 1Poids_7a1</v>
          </cell>
          <cell r="H791">
            <v>4</v>
          </cell>
          <cell r="I791" t="str">
            <v>Géleyn Dominique (1954)</v>
          </cell>
          <cell r="J791">
            <v>26</v>
          </cell>
          <cell r="K791" t="str">
            <v>sem</v>
          </cell>
          <cell r="L791">
            <v>14.08</v>
          </cell>
        </row>
        <row r="792">
          <cell r="A792" t="str">
            <v>1980MasculinsTour 1Triplea1</v>
          </cell>
          <cell r="J792" t="str">
            <v/>
          </cell>
          <cell r="K792" t="str">
            <v/>
          </cell>
        </row>
        <row r="793">
          <cell r="A793" t="str">
            <v>1980MasculinsTour 2100ma1</v>
          </cell>
          <cell r="I793" t="str">
            <v>Szybura J-Paul (1960)</v>
          </cell>
          <cell r="J793">
            <v>20</v>
          </cell>
          <cell r="K793" t="str">
            <v>esm</v>
          </cell>
          <cell r="L793" t="str">
            <v>11"3</v>
          </cell>
        </row>
        <row r="794">
          <cell r="A794" t="str">
            <v>1980MasculinsTour 2110h_106a1</v>
          </cell>
          <cell r="J794" t="str">
            <v/>
          </cell>
          <cell r="K794" t="str">
            <v/>
          </cell>
        </row>
        <row r="795">
          <cell r="A795" t="str">
            <v>1980MasculinsTour 21500ma1</v>
          </cell>
          <cell r="J795" t="str">
            <v/>
          </cell>
          <cell r="K795" t="str">
            <v/>
          </cell>
        </row>
        <row r="796">
          <cell r="A796" t="str">
            <v>1980MasculinsTour 2200ma1</v>
          </cell>
          <cell r="I796" t="str">
            <v>Leman</v>
          </cell>
          <cell r="J796" t="str">
            <v/>
          </cell>
          <cell r="K796" t="str">
            <v/>
          </cell>
          <cell r="L796" t="str">
            <v>23"0</v>
          </cell>
        </row>
        <row r="797">
          <cell r="A797" t="str">
            <v>1980MasculinsTour 23000ma1</v>
          </cell>
          <cell r="J797" t="str">
            <v/>
          </cell>
          <cell r="K797" t="str">
            <v/>
          </cell>
        </row>
        <row r="798">
          <cell r="A798" t="str">
            <v>1980MasculinsTour 23000sta1</v>
          </cell>
          <cell r="H798">
            <v>4</v>
          </cell>
          <cell r="I798" t="str">
            <v>Verbaere Christian (19)</v>
          </cell>
          <cell r="J798" t="str">
            <v/>
          </cell>
          <cell r="K798" t="str">
            <v/>
          </cell>
          <cell r="L798" t="str">
            <v>9'59"5</v>
          </cell>
        </row>
        <row r="799">
          <cell r="A799" t="str">
            <v>1980MasculinsTour 24*100ma1</v>
          </cell>
          <cell r="H799">
            <v>3</v>
          </cell>
          <cell r="I799" t="str">
            <v>R100-Equipe inconnue</v>
          </cell>
          <cell r="J799" t="str">
            <v/>
          </cell>
          <cell r="K799" t="str">
            <v/>
          </cell>
        </row>
        <row r="800">
          <cell r="A800" t="str">
            <v>1980MasculinsTour 24*400ma1</v>
          </cell>
          <cell r="H800">
            <v>7</v>
          </cell>
          <cell r="I800" t="str">
            <v>R400-Equipe inconnue</v>
          </cell>
          <cell r="J800" t="str">
            <v/>
          </cell>
          <cell r="K800" t="str">
            <v/>
          </cell>
        </row>
        <row r="801">
          <cell r="A801" t="str">
            <v>1980MasculinsTour 2400h_91a1</v>
          </cell>
          <cell r="I801" t="str">
            <v>Dejonghe Dominique (1954)</v>
          </cell>
          <cell r="J801">
            <v>26</v>
          </cell>
          <cell r="K801" t="str">
            <v>sem</v>
          </cell>
          <cell r="L801" t="str">
            <v>557"5</v>
          </cell>
        </row>
        <row r="802">
          <cell r="A802" t="str">
            <v>1980MasculinsTour 2400ma1</v>
          </cell>
          <cell r="I802" t="str">
            <v>Carpentier Lionel (1958)</v>
          </cell>
          <cell r="J802">
            <v>22</v>
          </cell>
          <cell r="K802" t="str">
            <v>sem</v>
          </cell>
          <cell r="L802" t="str">
            <v>54"0</v>
          </cell>
        </row>
        <row r="803">
          <cell r="A803" t="str">
            <v>1980MasculinsTour 25000ma1</v>
          </cell>
          <cell r="H803">
            <v>2</v>
          </cell>
          <cell r="I803" t="str">
            <v>Grandfils Alain (1951)</v>
          </cell>
          <cell r="J803">
            <v>29</v>
          </cell>
          <cell r="K803" t="str">
            <v>sem</v>
          </cell>
          <cell r="L803" t="str">
            <v>16'28"4</v>
          </cell>
        </row>
        <row r="804">
          <cell r="A804" t="str">
            <v>1980MasculinsTour 2800ma1</v>
          </cell>
          <cell r="I804" t="str">
            <v>Lescaut Jean (1946)</v>
          </cell>
          <cell r="J804">
            <v>34</v>
          </cell>
          <cell r="K804" t="str">
            <v>sem</v>
          </cell>
          <cell r="L804" t="str">
            <v>2'02"8</v>
          </cell>
        </row>
        <row r="805">
          <cell r="A805" t="str">
            <v>1980MasculinsTour 2Disque_2a1</v>
          </cell>
          <cell r="H805">
            <v>1</v>
          </cell>
          <cell r="I805" t="str">
            <v>Piette Frédéric (1946)</v>
          </cell>
          <cell r="J805">
            <v>34</v>
          </cell>
          <cell r="K805" t="str">
            <v>sem</v>
          </cell>
          <cell r="L805">
            <v>55.22</v>
          </cell>
        </row>
        <row r="806">
          <cell r="A806" t="str">
            <v>1980MasculinsTour 2Hauteura1</v>
          </cell>
          <cell r="H806">
            <v>2</v>
          </cell>
          <cell r="I806" t="str">
            <v>Gérard Yves (1951)</v>
          </cell>
          <cell r="J806">
            <v>29</v>
          </cell>
          <cell r="K806" t="str">
            <v>sem</v>
          </cell>
          <cell r="L806">
            <v>2.0099999999999998</v>
          </cell>
        </row>
        <row r="807">
          <cell r="A807" t="str">
            <v>1980MasculinsTour 2Javelot_8a1</v>
          </cell>
          <cell r="H807">
            <v>10</v>
          </cell>
          <cell r="I807" t="str">
            <v>Abram Edmond (1954)</v>
          </cell>
          <cell r="J807">
            <v>26</v>
          </cell>
          <cell r="K807" t="str">
            <v>sem</v>
          </cell>
          <cell r="L807">
            <v>47.6</v>
          </cell>
        </row>
        <row r="808">
          <cell r="A808" t="str">
            <v>1980MasculinsTour 2Longueura1</v>
          </cell>
          <cell r="J808" t="str">
            <v/>
          </cell>
          <cell r="K808" t="str">
            <v/>
          </cell>
        </row>
        <row r="809">
          <cell r="A809" t="str">
            <v>1980MasculinsTour 2Marteau_7a1</v>
          </cell>
          <cell r="H809">
            <v>6</v>
          </cell>
          <cell r="I809" t="str">
            <v>Gérard Yves (1951)</v>
          </cell>
          <cell r="J809">
            <v>29</v>
          </cell>
          <cell r="K809" t="str">
            <v>sem</v>
          </cell>
          <cell r="L809">
            <v>40.74</v>
          </cell>
        </row>
        <row r="810">
          <cell r="A810" t="str">
            <v>1980MasculinsTour 2Perchea1</v>
          </cell>
          <cell r="H810">
            <v>8</v>
          </cell>
          <cell r="I810" t="str">
            <v>Abram Edmond (1954)</v>
          </cell>
          <cell r="J810">
            <v>26</v>
          </cell>
          <cell r="K810" t="str">
            <v>sem</v>
          </cell>
          <cell r="L810">
            <v>3.6</v>
          </cell>
        </row>
        <row r="811">
          <cell r="A811" t="str">
            <v>1980MasculinsTour 2Poids_7a1</v>
          </cell>
          <cell r="H811">
            <v>4</v>
          </cell>
          <cell r="I811" t="str">
            <v>Géleyn Dominique (1954)</v>
          </cell>
          <cell r="J811">
            <v>26</v>
          </cell>
          <cell r="K811" t="str">
            <v>sem</v>
          </cell>
          <cell r="L811">
            <v>13.61</v>
          </cell>
        </row>
        <row r="812">
          <cell r="A812" t="str">
            <v>1980MasculinsTour 2Triplea1</v>
          </cell>
          <cell r="J812" t="str">
            <v/>
          </cell>
          <cell r="K812" t="str">
            <v/>
          </cell>
        </row>
        <row r="813">
          <cell r="A813" t="str">
            <v>1981MasculinsTour 1100ma1</v>
          </cell>
          <cell r="H813">
            <v>10</v>
          </cell>
          <cell r="I813" t="str">
            <v>Riti R</v>
          </cell>
          <cell r="J813" t="str">
            <v/>
          </cell>
          <cell r="K813" t="str">
            <v/>
          </cell>
          <cell r="L813" t="str">
            <v>11"8</v>
          </cell>
        </row>
        <row r="814">
          <cell r="A814" t="str">
            <v>1981MasculinsTour 1110h_106a1</v>
          </cell>
          <cell r="H814">
            <v>10</v>
          </cell>
          <cell r="I814" t="str">
            <v>Seigneur Michel (1963)</v>
          </cell>
          <cell r="J814">
            <v>18</v>
          </cell>
          <cell r="K814" t="str">
            <v>jum</v>
          </cell>
          <cell r="L814" t="str">
            <v>18"0</v>
          </cell>
        </row>
        <row r="815">
          <cell r="A815" t="str">
            <v>1981MasculinsTour 11500ma1</v>
          </cell>
          <cell r="H815">
            <v>11</v>
          </cell>
          <cell r="I815" t="str">
            <v>Carpentier Bertrand (1959)</v>
          </cell>
          <cell r="J815">
            <v>22</v>
          </cell>
          <cell r="K815" t="str">
            <v>sem</v>
          </cell>
          <cell r="L815" t="str">
            <v>4'29"3</v>
          </cell>
        </row>
        <row r="816">
          <cell r="A816" t="str">
            <v>1981MasculinsTour 1200ma1</v>
          </cell>
          <cell r="H816">
            <v>4</v>
          </cell>
          <cell r="I816" t="str">
            <v>De Conninck Marc (1959)</v>
          </cell>
          <cell r="J816">
            <v>22</v>
          </cell>
          <cell r="K816" t="str">
            <v>sem</v>
          </cell>
          <cell r="L816" t="str">
            <v>22"9</v>
          </cell>
        </row>
        <row r="817">
          <cell r="A817" t="str">
            <v>1981MasculinsTour 13000ma1</v>
          </cell>
          <cell r="H817">
            <v>11</v>
          </cell>
          <cell r="I817" t="str">
            <v>Pattin Pascal (1964)</v>
          </cell>
          <cell r="J817">
            <v>17</v>
          </cell>
          <cell r="K817" t="str">
            <v>cam</v>
          </cell>
          <cell r="L817" t="str">
            <v>10'16"6</v>
          </cell>
        </row>
        <row r="818">
          <cell r="A818" t="str">
            <v>1981MasculinsTour 13000sta1</v>
          </cell>
          <cell r="H818">
            <v>8</v>
          </cell>
          <cell r="I818" t="str">
            <v>Verbaere Christian (19)</v>
          </cell>
          <cell r="J818" t="str">
            <v/>
          </cell>
          <cell r="K818" t="str">
            <v/>
          </cell>
          <cell r="L818" t="str">
            <v>10'15"0</v>
          </cell>
        </row>
        <row r="819">
          <cell r="A819" t="str">
            <v>1981MasculinsTour 14*100ma1</v>
          </cell>
          <cell r="H819">
            <v>6</v>
          </cell>
          <cell r="I819" t="str">
            <v>R100-Equipe inconnue</v>
          </cell>
          <cell r="J819" t="str">
            <v/>
          </cell>
          <cell r="K819" t="str">
            <v/>
          </cell>
        </row>
        <row r="820">
          <cell r="A820" t="str">
            <v>1981MasculinsTour 14*400ma1</v>
          </cell>
          <cell r="H820">
            <v>4</v>
          </cell>
          <cell r="I820" t="str">
            <v>R400-Equipe inconnue</v>
          </cell>
          <cell r="J820" t="str">
            <v/>
          </cell>
          <cell r="K820" t="str">
            <v/>
          </cell>
        </row>
        <row r="821">
          <cell r="A821" t="str">
            <v>1981MasculinsTour 1400h_91a1</v>
          </cell>
          <cell r="H821">
            <v>3</v>
          </cell>
          <cell r="I821" t="str">
            <v>Lescaut Jean (1946)</v>
          </cell>
          <cell r="J821">
            <v>35</v>
          </cell>
          <cell r="K821" t="str">
            <v>sem</v>
          </cell>
          <cell r="L821" t="str">
            <v>56"4</v>
          </cell>
        </row>
        <row r="822">
          <cell r="A822" t="str">
            <v>1981MasculinsTour 1400ma1</v>
          </cell>
          <cell r="H822">
            <v>7</v>
          </cell>
          <cell r="I822" t="str">
            <v>Taradel Christian (1962)</v>
          </cell>
          <cell r="J822">
            <v>19</v>
          </cell>
          <cell r="K822" t="str">
            <v>jum</v>
          </cell>
          <cell r="L822" t="str">
            <v>51"5</v>
          </cell>
        </row>
        <row r="823">
          <cell r="A823" t="str">
            <v>1981MasculinsTour 15000ma1</v>
          </cell>
          <cell r="H823">
            <v>9</v>
          </cell>
          <cell r="I823" t="str">
            <v>Grandfils Alain (1951)</v>
          </cell>
          <cell r="J823">
            <v>30</v>
          </cell>
          <cell r="K823" t="str">
            <v>sem</v>
          </cell>
          <cell r="L823" t="str">
            <v>16'37"5</v>
          </cell>
        </row>
        <row r="824">
          <cell r="A824" t="str">
            <v>1981MasculinsTour 1800ma1</v>
          </cell>
          <cell r="H824">
            <v>5</v>
          </cell>
          <cell r="I824" t="str">
            <v>Burette Pierre (1958)</v>
          </cell>
          <cell r="J824">
            <v>23</v>
          </cell>
          <cell r="K824" t="str">
            <v>sem</v>
          </cell>
          <cell r="L824" t="str">
            <v>2'00"5</v>
          </cell>
        </row>
        <row r="825">
          <cell r="A825" t="str">
            <v>1981MasculinsTour 1Disque_2a1</v>
          </cell>
          <cell r="H825">
            <v>1</v>
          </cell>
          <cell r="I825" t="str">
            <v>Piette Frédéric (1946)</v>
          </cell>
          <cell r="J825">
            <v>35</v>
          </cell>
          <cell r="K825" t="str">
            <v>sem</v>
          </cell>
          <cell r="L825">
            <v>56.42</v>
          </cell>
        </row>
        <row r="826">
          <cell r="A826" t="str">
            <v>1981MasculinsTour 1Hauteura1</v>
          </cell>
          <cell r="H826">
            <v>2</v>
          </cell>
          <cell r="I826" t="str">
            <v>Gérard Yves (1951)</v>
          </cell>
          <cell r="J826">
            <v>30</v>
          </cell>
          <cell r="K826" t="str">
            <v>sem</v>
          </cell>
          <cell r="L826">
            <v>2.0099999999999998</v>
          </cell>
        </row>
        <row r="827">
          <cell r="A827" t="str">
            <v>1981MasculinsTour 1Javelot_8a1</v>
          </cell>
          <cell r="H827">
            <v>5</v>
          </cell>
          <cell r="I827" t="str">
            <v>Gérard Yves (1951)</v>
          </cell>
          <cell r="J827">
            <v>30</v>
          </cell>
          <cell r="K827" t="str">
            <v>sem</v>
          </cell>
          <cell r="L827">
            <v>53.56</v>
          </cell>
        </row>
        <row r="828">
          <cell r="A828" t="str">
            <v>1981MasculinsTour 1Longueura1</v>
          </cell>
          <cell r="H828">
            <v>9</v>
          </cell>
          <cell r="I828" t="str">
            <v>Riti R</v>
          </cell>
          <cell r="J828" t="str">
            <v/>
          </cell>
          <cell r="K828" t="str">
            <v/>
          </cell>
          <cell r="L828">
            <v>6.28</v>
          </cell>
        </row>
        <row r="829">
          <cell r="A829" t="str">
            <v>1981MasculinsTour 1Marteau_7a1</v>
          </cell>
          <cell r="H829">
            <v>5</v>
          </cell>
          <cell r="I829" t="str">
            <v>Krawczyk Jean (1939)</v>
          </cell>
          <cell r="J829">
            <v>42</v>
          </cell>
          <cell r="K829" t="str">
            <v>vem</v>
          </cell>
          <cell r="L829">
            <v>42.34</v>
          </cell>
        </row>
        <row r="830">
          <cell r="A830" t="str">
            <v>1981MasculinsTour 1Perchea1</v>
          </cell>
          <cell r="H830">
            <v>10</v>
          </cell>
          <cell r="I830" t="str">
            <v>Seigneur Michel (1963)</v>
          </cell>
          <cell r="J830">
            <v>18</v>
          </cell>
          <cell r="K830" t="str">
            <v>jum</v>
          </cell>
          <cell r="L830">
            <v>3.4</v>
          </cell>
        </row>
        <row r="831">
          <cell r="A831" t="str">
            <v>1981MasculinsTour 1Poids_7a1</v>
          </cell>
          <cell r="H831">
            <v>2</v>
          </cell>
          <cell r="I831" t="str">
            <v>Géleyn Dominique (1954)</v>
          </cell>
          <cell r="J831">
            <v>27</v>
          </cell>
          <cell r="K831" t="str">
            <v>sem</v>
          </cell>
          <cell r="L831">
            <v>14.37</v>
          </cell>
        </row>
        <row r="832">
          <cell r="A832" t="str">
            <v>1981MasculinsTour 1Triplea1</v>
          </cell>
          <cell r="H832">
            <v>11</v>
          </cell>
          <cell r="I832" t="str">
            <v>Lengagne Christophe (1965)</v>
          </cell>
          <cell r="J832">
            <v>16</v>
          </cell>
          <cell r="K832" t="str">
            <v>cam</v>
          </cell>
          <cell r="L832">
            <v>11.66</v>
          </cell>
        </row>
        <row r="833">
          <cell r="A833" t="str">
            <v>1981MasculinsTour 2100ma1</v>
          </cell>
          <cell r="H833">
            <v>6</v>
          </cell>
          <cell r="I833" t="str">
            <v>Szybura J-Paul (1960)</v>
          </cell>
          <cell r="J833">
            <v>21</v>
          </cell>
          <cell r="K833" t="str">
            <v>esm</v>
          </cell>
          <cell r="L833" t="str">
            <v>11"5</v>
          </cell>
        </row>
        <row r="834">
          <cell r="A834" t="str">
            <v>1981MasculinsTour 2110h_106a1</v>
          </cell>
          <cell r="J834" t="str">
            <v/>
          </cell>
          <cell r="K834" t="str">
            <v/>
          </cell>
        </row>
        <row r="835">
          <cell r="A835" t="str">
            <v>1981MasculinsTour 21500ma1</v>
          </cell>
          <cell r="J835" t="str">
            <v/>
          </cell>
          <cell r="K835" t="str">
            <v/>
          </cell>
        </row>
        <row r="836">
          <cell r="A836" t="str">
            <v>1981MasculinsTour 2200ma1</v>
          </cell>
          <cell r="H836">
            <v>3</v>
          </cell>
          <cell r="I836" t="str">
            <v>De Conninck Marc (1959)</v>
          </cell>
          <cell r="J836">
            <v>22</v>
          </cell>
          <cell r="K836" t="str">
            <v>sem</v>
          </cell>
          <cell r="L836" t="str">
            <v>22"8</v>
          </cell>
        </row>
        <row r="837">
          <cell r="A837" t="str">
            <v>1981MasculinsTour 23000ma1</v>
          </cell>
          <cell r="J837" t="str">
            <v/>
          </cell>
          <cell r="K837" t="str">
            <v/>
          </cell>
        </row>
        <row r="838">
          <cell r="A838" t="str">
            <v>1981MasculinsTour 23000sta1</v>
          </cell>
          <cell r="H838">
            <v>7</v>
          </cell>
          <cell r="I838" t="str">
            <v>Lescaut Jean (1946)</v>
          </cell>
          <cell r="J838">
            <v>35</v>
          </cell>
          <cell r="K838" t="str">
            <v>sem</v>
          </cell>
          <cell r="L838" t="str">
            <v>10'17"2</v>
          </cell>
        </row>
        <row r="839">
          <cell r="A839" t="str">
            <v>1981MasculinsTour 24*100ma1</v>
          </cell>
          <cell r="I839" t="str">
            <v>R100-Equipe inconnue</v>
          </cell>
          <cell r="J839" t="str">
            <v/>
          </cell>
          <cell r="K839" t="str">
            <v/>
          </cell>
        </row>
        <row r="840">
          <cell r="A840" t="str">
            <v>1981MasculinsTour 24*400ma1</v>
          </cell>
          <cell r="H840">
            <v>1</v>
          </cell>
          <cell r="I840" t="str">
            <v>R400-Equipe inconnue</v>
          </cell>
          <cell r="J840" t="str">
            <v/>
          </cell>
          <cell r="K840" t="str">
            <v/>
          </cell>
        </row>
        <row r="841">
          <cell r="A841" t="str">
            <v>1981MasculinsTour 2400h_91a1</v>
          </cell>
          <cell r="H841">
            <v>1</v>
          </cell>
          <cell r="I841" t="str">
            <v>Taradel Christian (1962)</v>
          </cell>
          <cell r="J841">
            <v>19</v>
          </cell>
          <cell r="K841" t="str">
            <v>jum</v>
          </cell>
          <cell r="L841" t="str">
            <v>56"0</v>
          </cell>
        </row>
        <row r="842">
          <cell r="A842" t="str">
            <v>1981MasculinsTour 2400ma1</v>
          </cell>
          <cell r="H842">
            <v>1</v>
          </cell>
          <cell r="I842" t="str">
            <v>Jedrzejewski Christian</v>
          </cell>
          <cell r="J842" t="str">
            <v/>
          </cell>
          <cell r="K842" t="str">
            <v/>
          </cell>
          <cell r="L842" t="str">
            <v>50"4</v>
          </cell>
        </row>
        <row r="843">
          <cell r="A843" t="str">
            <v>1981MasculinsTour 25000ma1</v>
          </cell>
          <cell r="J843" t="str">
            <v/>
          </cell>
          <cell r="K843" t="str">
            <v/>
          </cell>
        </row>
        <row r="844">
          <cell r="A844" t="str">
            <v>1981MasculinsTour 2800ma1</v>
          </cell>
          <cell r="J844" t="str">
            <v/>
          </cell>
          <cell r="K844" t="str">
            <v/>
          </cell>
        </row>
        <row r="845">
          <cell r="A845" t="str">
            <v>1981MasculinsTour 2Disque_2a1</v>
          </cell>
          <cell r="H845">
            <v>1</v>
          </cell>
          <cell r="I845" t="str">
            <v>Lebeurre Francis (1956)</v>
          </cell>
          <cell r="J845">
            <v>25</v>
          </cell>
          <cell r="K845" t="str">
            <v>sem</v>
          </cell>
          <cell r="L845">
            <v>40.86</v>
          </cell>
        </row>
        <row r="846">
          <cell r="A846" t="str">
            <v>1981MasculinsTour 2Hauteura1</v>
          </cell>
          <cell r="H846">
            <v>1</v>
          </cell>
          <cell r="I846" t="str">
            <v>Gérard Yves (1951)</v>
          </cell>
          <cell r="J846">
            <v>30</v>
          </cell>
          <cell r="K846" t="str">
            <v>sem</v>
          </cell>
          <cell r="L846">
            <v>1.95</v>
          </cell>
        </row>
        <row r="847">
          <cell r="A847" t="str">
            <v>1981MasculinsTour 2Javelot_8a1</v>
          </cell>
          <cell r="J847" t="str">
            <v/>
          </cell>
          <cell r="K847" t="str">
            <v/>
          </cell>
        </row>
        <row r="848">
          <cell r="A848" t="str">
            <v>1981MasculinsTour 2Longueura1</v>
          </cell>
          <cell r="J848" t="str">
            <v/>
          </cell>
          <cell r="K848" t="str">
            <v/>
          </cell>
        </row>
        <row r="849">
          <cell r="A849" t="str">
            <v>1981MasculinsTour 2Marteau_7a1</v>
          </cell>
          <cell r="H849">
            <v>3</v>
          </cell>
          <cell r="I849" t="str">
            <v>Krawczyk Jean (1939)</v>
          </cell>
          <cell r="J849">
            <v>42</v>
          </cell>
          <cell r="K849" t="str">
            <v>vem</v>
          </cell>
          <cell r="L849">
            <v>42.86</v>
          </cell>
        </row>
        <row r="850">
          <cell r="A850" t="str">
            <v>1981MasculinsTour 2Perchea1</v>
          </cell>
          <cell r="J850" t="str">
            <v/>
          </cell>
          <cell r="K850" t="str">
            <v/>
          </cell>
        </row>
        <row r="851">
          <cell r="A851" t="str">
            <v>1981MasculinsTour 2Poids_7a1</v>
          </cell>
          <cell r="H851">
            <v>2</v>
          </cell>
          <cell r="I851" t="str">
            <v>Géleyn J-François (1950)</v>
          </cell>
          <cell r="J851">
            <v>31</v>
          </cell>
          <cell r="K851" t="str">
            <v>sem</v>
          </cell>
          <cell r="L851">
            <v>14.28</v>
          </cell>
        </row>
        <row r="852">
          <cell r="A852" t="str">
            <v>1981MasculinsTour 2Triplea1</v>
          </cell>
          <cell r="J852" t="str">
            <v/>
          </cell>
          <cell r="K852" t="str">
            <v/>
          </cell>
        </row>
        <row r="853">
          <cell r="A853" t="str">
            <v>1982MasculinsTour 1100ma1</v>
          </cell>
          <cell r="J853" t="str">
            <v/>
          </cell>
          <cell r="K853" t="str">
            <v/>
          </cell>
        </row>
        <row r="854">
          <cell r="A854" t="str">
            <v>1982MasculinsTour 1110h_106a1</v>
          </cell>
          <cell r="J854" t="str">
            <v/>
          </cell>
          <cell r="K854" t="str">
            <v/>
          </cell>
        </row>
        <row r="855">
          <cell r="A855" t="str">
            <v>1982MasculinsTour 11500ma1</v>
          </cell>
          <cell r="J855" t="str">
            <v/>
          </cell>
          <cell r="K855" t="str">
            <v/>
          </cell>
        </row>
        <row r="856">
          <cell r="A856" t="str">
            <v>1982MasculinsTour 1200ma1</v>
          </cell>
          <cell r="H856">
            <v>2</v>
          </cell>
          <cell r="I856" t="str">
            <v>Szybura J-Paul (1960)</v>
          </cell>
          <cell r="J856">
            <v>22</v>
          </cell>
          <cell r="K856" t="str">
            <v>sem</v>
          </cell>
          <cell r="L856" t="str">
            <v>23"5</v>
          </cell>
        </row>
        <row r="857">
          <cell r="A857" t="str">
            <v>1982MasculinsTour 13000ma1</v>
          </cell>
          <cell r="J857" t="str">
            <v/>
          </cell>
          <cell r="K857" t="str">
            <v/>
          </cell>
        </row>
        <row r="858">
          <cell r="A858" t="str">
            <v>1982MasculinsTour 13000sta1</v>
          </cell>
          <cell r="H858">
            <v>4</v>
          </cell>
          <cell r="I858" t="str">
            <v>Cuveliez J-Vincent (1961)</v>
          </cell>
          <cell r="J858">
            <v>21</v>
          </cell>
          <cell r="K858" t="str">
            <v>esm</v>
          </cell>
          <cell r="L858" t="str">
            <v>10'32"1</v>
          </cell>
        </row>
        <row r="859">
          <cell r="A859" t="str">
            <v>1982MasculinsTour 14*100ma1</v>
          </cell>
          <cell r="H859">
            <v>3</v>
          </cell>
          <cell r="I859" t="str">
            <v>R100-Equipe inconnue</v>
          </cell>
          <cell r="J859" t="str">
            <v/>
          </cell>
          <cell r="K859" t="str">
            <v/>
          </cell>
        </row>
        <row r="860">
          <cell r="A860" t="str">
            <v>1982MasculinsTour 14*400ma1</v>
          </cell>
          <cell r="H860">
            <v>2</v>
          </cell>
          <cell r="I860" t="str">
            <v>R400-Equipe inconnue</v>
          </cell>
          <cell r="J860" t="str">
            <v/>
          </cell>
          <cell r="K860" t="str">
            <v/>
          </cell>
        </row>
        <row r="861">
          <cell r="A861" t="str">
            <v>1982MasculinsTour 1400h_91a1</v>
          </cell>
          <cell r="H861">
            <v>3</v>
          </cell>
          <cell r="I861" t="str">
            <v>Lengagne Christophe (1965)</v>
          </cell>
          <cell r="J861">
            <v>17</v>
          </cell>
          <cell r="K861" t="str">
            <v>cam</v>
          </cell>
          <cell r="L861" t="str">
            <v>57"9</v>
          </cell>
        </row>
        <row r="862">
          <cell r="A862" t="str">
            <v>1982MasculinsTour 1400ma1</v>
          </cell>
          <cell r="J862" t="str">
            <v/>
          </cell>
          <cell r="K862" t="str">
            <v/>
          </cell>
        </row>
        <row r="863">
          <cell r="A863" t="str">
            <v>1982MasculinsTour 15000ma1</v>
          </cell>
          <cell r="J863" t="str">
            <v/>
          </cell>
          <cell r="K863" t="str">
            <v/>
          </cell>
        </row>
        <row r="864">
          <cell r="A864" t="str">
            <v>1982MasculinsTour 1800ma1</v>
          </cell>
          <cell r="H864">
            <v>3</v>
          </cell>
          <cell r="I864" t="str">
            <v>Burette Pierre (1958)</v>
          </cell>
          <cell r="J864">
            <v>24</v>
          </cell>
          <cell r="K864" t="str">
            <v>sem</v>
          </cell>
          <cell r="L864" t="str">
            <v>2'03"5</v>
          </cell>
        </row>
        <row r="865">
          <cell r="A865" t="str">
            <v>1982MasculinsTour 1Disque_2a1</v>
          </cell>
          <cell r="H865">
            <v>1</v>
          </cell>
          <cell r="I865" t="str">
            <v>Dewasmes Michel 55)</v>
          </cell>
          <cell r="J865" t="str">
            <v/>
          </cell>
          <cell r="K865" t="str">
            <v/>
          </cell>
          <cell r="L865">
            <v>41.02</v>
          </cell>
        </row>
        <row r="866">
          <cell r="A866" t="str">
            <v>1982MasculinsTour 1Hauteura1</v>
          </cell>
          <cell r="H866">
            <v>2</v>
          </cell>
          <cell r="I866" t="str">
            <v>Gérard Yves (1951)</v>
          </cell>
          <cell r="J866">
            <v>31</v>
          </cell>
          <cell r="K866" t="str">
            <v>sem</v>
          </cell>
          <cell r="L866">
            <v>1.9</v>
          </cell>
        </row>
        <row r="867">
          <cell r="A867" t="str">
            <v>1982MasculinsTour 1Javelot_8a1</v>
          </cell>
          <cell r="H867">
            <v>1</v>
          </cell>
          <cell r="I867" t="str">
            <v>Gérard Yves (1951)</v>
          </cell>
          <cell r="J867">
            <v>31</v>
          </cell>
          <cell r="K867" t="str">
            <v>sem</v>
          </cell>
          <cell r="L867">
            <v>52.16</v>
          </cell>
        </row>
        <row r="868">
          <cell r="A868" t="str">
            <v>1982MasculinsTour 1Longueura1</v>
          </cell>
          <cell r="H868">
            <v>3</v>
          </cell>
          <cell r="I868" t="str">
            <v>Seigneur Michel (1963)</v>
          </cell>
          <cell r="J868">
            <v>19</v>
          </cell>
          <cell r="K868" t="str">
            <v>jum</v>
          </cell>
          <cell r="L868">
            <v>6.5</v>
          </cell>
        </row>
        <row r="869">
          <cell r="A869" t="str">
            <v>1982MasculinsTour 1Marteau_7a1</v>
          </cell>
          <cell r="H869">
            <v>1</v>
          </cell>
          <cell r="I869" t="str">
            <v>Krawczyk Jean (1939)</v>
          </cell>
          <cell r="J869">
            <v>43</v>
          </cell>
          <cell r="K869" t="str">
            <v>vem</v>
          </cell>
          <cell r="L869">
            <v>42</v>
          </cell>
        </row>
        <row r="870">
          <cell r="A870" t="str">
            <v>1982MasculinsTour 1Perchea1</v>
          </cell>
          <cell r="H870">
            <v>1</v>
          </cell>
          <cell r="I870" t="str">
            <v>Géleyn</v>
          </cell>
          <cell r="J870" t="str">
            <v/>
          </cell>
          <cell r="K870" t="str">
            <v/>
          </cell>
          <cell r="L870">
            <v>3.6</v>
          </cell>
        </row>
        <row r="871">
          <cell r="A871" t="str">
            <v>1982MasculinsTour 1Poids_7a1</v>
          </cell>
          <cell r="H871">
            <v>2</v>
          </cell>
          <cell r="I871" t="str">
            <v>Géleyn</v>
          </cell>
          <cell r="J871" t="str">
            <v/>
          </cell>
          <cell r="K871" t="str">
            <v/>
          </cell>
          <cell r="L871">
            <v>13.47</v>
          </cell>
        </row>
        <row r="872">
          <cell r="A872" t="str">
            <v>1982MasculinsTour 1Triplea1</v>
          </cell>
          <cell r="J872" t="str">
            <v/>
          </cell>
          <cell r="K872" t="str">
            <v/>
          </cell>
        </row>
        <row r="873">
          <cell r="A873" t="str">
            <v>1982MasculinsTour 2100ma1</v>
          </cell>
          <cell r="J873" t="str">
            <v/>
          </cell>
          <cell r="K873" t="str">
            <v/>
          </cell>
        </row>
        <row r="874">
          <cell r="A874" t="str">
            <v>1982MasculinsTour 2110h_106a1</v>
          </cell>
          <cell r="J874" t="str">
            <v/>
          </cell>
          <cell r="K874" t="str">
            <v/>
          </cell>
        </row>
        <row r="875">
          <cell r="A875" t="str">
            <v>1982MasculinsTour 21500ma1</v>
          </cell>
          <cell r="J875" t="str">
            <v/>
          </cell>
          <cell r="K875" t="str">
            <v/>
          </cell>
        </row>
        <row r="876">
          <cell r="A876" t="str">
            <v>1982MasculinsTour 2200ma1</v>
          </cell>
          <cell r="J876" t="str">
            <v/>
          </cell>
          <cell r="K876" t="str">
            <v/>
          </cell>
        </row>
        <row r="877">
          <cell r="A877" t="str">
            <v>1982MasculinsTour 23000ma1</v>
          </cell>
          <cell r="J877" t="str">
            <v/>
          </cell>
          <cell r="K877" t="str">
            <v/>
          </cell>
        </row>
        <row r="878">
          <cell r="A878" t="str">
            <v>1982MasculinsTour 23000sta1</v>
          </cell>
          <cell r="J878" t="str">
            <v/>
          </cell>
          <cell r="K878" t="str">
            <v/>
          </cell>
        </row>
        <row r="879">
          <cell r="A879" t="str">
            <v>1982MasculinsTour 24*100ma1</v>
          </cell>
          <cell r="I879" t="str">
            <v>R100-Equipe inconnue</v>
          </cell>
          <cell r="J879" t="str">
            <v/>
          </cell>
          <cell r="K879" t="str">
            <v/>
          </cell>
        </row>
        <row r="880">
          <cell r="A880" t="str">
            <v>1982MasculinsTour 24*400ma1</v>
          </cell>
          <cell r="I880" t="str">
            <v>R400-Equipe inconnue</v>
          </cell>
          <cell r="J880" t="str">
            <v/>
          </cell>
          <cell r="K880" t="str">
            <v/>
          </cell>
        </row>
        <row r="881">
          <cell r="A881" t="str">
            <v>1982MasculinsTour 2400h_91a1</v>
          </cell>
          <cell r="J881" t="str">
            <v/>
          </cell>
          <cell r="K881" t="str">
            <v/>
          </cell>
        </row>
        <row r="882">
          <cell r="A882" t="str">
            <v>1982MasculinsTour 2400ma1</v>
          </cell>
          <cell r="J882" t="str">
            <v/>
          </cell>
          <cell r="K882" t="str">
            <v/>
          </cell>
        </row>
        <row r="883">
          <cell r="A883" t="str">
            <v>1982MasculinsTour 25000ma1</v>
          </cell>
          <cell r="J883" t="str">
            <v/>
          </cell>
          <cell r="K883" t="str">
            <v/>
          </cell>
        </row>
        <row r="884">
          <cell r="A884" t="str">
            <v>1982MasculinsTour 2800ma1</v>
          </cell>
          <cell r="J884" t="str">
            <v/>
          </cell>
          <cell r="K884" t="str">
            <v/>
          </cell>
        </row>
        <row r="885">
          <cell r="A885" t="str">
            <v>1982MasculinsTour 2Disque_2a1</v>
          </cell>
          <cell r="J885" t="str">
            <v/>
          </cell>
          <cell r="K885" t="str">
            <v/>
          </cell>
        </row>
        <row r="886">
          <cell r="A886" t="str">
            <v>1982MasculinsTour 2Hauteura1</v>
          </cell>
          <cell r="J886" t="str">
            <v/>
          </cell>
          <cell r="K886" t="str">
            <v/>
          </cell>
        </row>
        <row r="887">
          <cell r="A887" t="str">
            <v>1982MasculinsTour 2Javelot_8a1</v>
          </cell>
          <cell r="J887" t="str">
            <v/>
          </cell>
          <cell r="K887" t="str">
            <v/>
          </cell>
        </row>
        <row r="888">
          <cell r="A888" t="str">
            <v>1982MasculinsTour 2Longueura1</v>
          </cell>
          <cell r="J888" t="str">
            <v/>
          </cell>
          <cell r="K888" t="str">
            <v/>
          </cell>
        </row>
        <row r="889">
          <cell r="A889" t="str">
            <v>1982MasculinsTour 2Marteau_7a1</v>
          </cell>
          <cell r="J889" t="str">
            <v/>
          </cell>
          <cell r="K889" t="str">
            <v/>
          </cell>
        </row>
        <row r="890">
          <cell r="A890" t="str">
            <v>1982MasculinsTour 2Perchea1</v>
          </cell>
          <cell r="J890" t="str">
            <v/>
          </cell>
          <cell r="K890" t="str">
            <v/>
          </cell>
        </row>
        <row r="891">
          <cell r="A891" t="str">
            <v>1982MasculinsTour 2Poids_7a1</v>
          </cell>
          <cell r="J891" t="str">
            <v/>
          </cell>
          <cell r="K891" t="str">
            <v/>
          </cell>
        </row>
        <row r="892">
          <cell r="A892" t="str">
            <v>1982MasculinsTour 2Triplea1</v>
          </cell>
          <cell r="J892" t="str">
            <v/>
          </cell>
          <cell r="K892" t="str">
            <v/>
          </cell>
        </row>
        <row r="893">
          <cell r="A893" t="str">
            <v>1983MasculinsTour 1100ma1</v>
          </cell>
          <cell r="H893">
            <v>1</v>
          </cell>
          <cell r="I893" t="str">
            <v>Szybura J-Paul (1960)</v>
          </cell>
          <cell r="J893">
            <v>23</v>
          </cell>
          <cell r="K893" t="str">
            <v>sem</v>
          </cell>
          <cell r="L893" t="str">
            <v>11"4</v>
          </cell>
        </row>
        <row r="894">
          <cell r="A894" t="str">
            <v>1983MasculinsTour 1110h_106a1</v>
          </cell>
          <cell r="J894" t="str">
            <v/>
          </cell>
          <cell r="K894" t="str">
            <v/>
          </cell>
        </row>
        <row r="895">
          <cell r="A895" t="str">
            <v>1983MasculinsTour 11500ma1</v>
          </cell>
          <cell r="J895" t="str">
            <v/>
          </cell>
          <cell r="K895" t="str">
            <v/>
          </cell>
        </row>
        <row r="896">
          <cell r="A896" t="str">
            <v>1983MasculinsTour 1200ma1</v>
          </cell>
          <cell r="J896" t="str">
            <v/>
          </cell>
          <cell r="K896" t="str">
            <v/>
          </cell>
        </row>
        <row r="897">
          <cell r="A897" t="str">
            <v>1983MasculinsTour 13000ma1</v>
          </cell>
          <cell r="J897" t="str">
            <v/>
          </cell>
          <cell r="K897" t="str">
            <v/>
          </cell>
        </row>
        <row r="898">
          <cell r="A898" t="str">
            <v>1983MasculinsTour 13000sta1</v>
          </cell>
          <cell r="J898" t="str">
            <v/>
          </cell>
          <cell r="K898" t="str">
            <v/>
          </cell>
        </row>
        <row r="899">
          <cell r="A899" t="str">
            <v>1983MasculinsTour 14*100ma1</v>
          </cell>
          <cell r="I899" t="str">
            <v>R100-Equipe inconnue</v>
          </cell>
          <cell r="J899" t="str">
            <v/>
          </cell>
          <cell r="K899" t="str">
            <v/>
          </cell>
        </row>
        <row r="900">
          <cell r="A900" t="str">
            <v>1983MasculinsTour 14*400ma1</v>
          </cell>
          <cell r="I900" t="str">
            <v>R400-Equipe inconnue</v>
          </cell>
          <cell r="J900" t="str">
            <v/>
          </cell>
          <cell r="K900" t="str">
            <v/>
          </cell>
        </row>
        <row r="901">
          <cell r="A901" t="str">
            <v>1983MasculinsTour 1400h_91a1</v>
          </cell>
          <cell r="H901">
            <v>1</v>
          </cell>
          <cell r="I901" t="str">
            <v>Burette Pierre (1958)</v>
          </cell>
          <cell r="J901">
            <v>25</v>
          </cell>
          <cell r="K901" t="str">
            <v>sem</v>
          </cell>
          <cell r="L901" t="str">
            <v>57"5</v>
          </cell>
        </row>
        <row r="902">
          <cell r="A902" t="str">
            <v>1983MasculinsTour 1400ma1</v>
          </cell>
          <cell r="J902" t="str">
            <v/>
          </cell>
          <cell r="K902" t="str">
            <v/>
          </cell>
        </row>
        <row r="903">
          <cell r="A903" t="str">
            <v>1983MasculinsTour 15000ma1</v>
          </cell>
          <cell r="J903" t="str">
            <v/>
          </cell>
          <cell r="K903" t="str">
            <v/>
          </cell>
        </row>
        <row r="904">
          <cell r="A904" t="str">
            <v>1983MasculinsTour 1800ma1</v>
          </cell>
          <cell r="H904">
            <v>1</v>
          </cell>
          <cell r="I904" t="str">
            <v>El Ketrani</v>
          </cell>
          <cell r="J904" t="str">
            <v/>
          </cell>
          <cell r="K904" t="str">
            <v/>
          </cell>
          <cell r="L904" t="str">
            <v>2'03"5</v>
          </cell>
        </row>
        <row r="905">
          <cell r="A905" t="str">
            <v>1983MasculinsTour 1Disque_2a1</v>
          </cell>
          <cell r="H905">
            <v>1</v>
          </cell>
          <cell r="I905" t="str">
            <v>Géleyn J-François (1950)</v>
          </cell>
          <cell r="J905">
            <v>33</v>
          </cell>
          <cell r="K905" t="str">
            <v>sem</v>
          </cell>
          <cell r="L905">
            <v>38.06</v>
          </cell>
        </row>
        <row r="906">
          <cell r="A906" t="str">
            <v>1983MasculinsTour 1Hauteura1</v>
          </cell>
          <cell r="H906">
            <v>1</v>
          </cell>
          <cell r="I906" t="str">
            <v>Gérard Yves (1951)</v>
          </cell>
          <cell r="J906">
            <v>32</v>
          </cell>
          <cell r="K906" t="str">
            <v>sem</v>
          </cell>
          <cell r="L906">
            <v>1.9</v>
          </cell>
        </row>
        <row r="907">
          <cell r="A907" t="str">
            <v>1983MasculinsTour 1Javelot_8a1</v>
          </cell>
          <cell r="H907">
            <v>1</v>
          </cell>
          <cell r="I907" t="str">
            <v>Gérard Yves (1951)</v>
          </cell>
          <cell r="J907">
            <v>32</v>
          </cell>
          <cell r="K907" t="str">
            <v>sem</v>
          </cell>
          <cell r="L907">
            <v>48.26</v>
          </cell>
        </row>
        <row r="908">
          <cell r="A908" t="str">
            <v>1983MasculinsTour 1Longueura1</v>
          </cell>
          <cell r="J908" t="str">
            <v/>
          </cell>
          <cell r="K908" t="str">
            <v/>
          </cell>
        </row>
        <row r="909">
          <cell r="A909" t="str">
            <v>1983MasculinsTour 1Marteau_7a1</v>
          </cell>
          <cell r="J909" t="str">
            <v/>
          </cell>
          <cell r="K909" t="str">
            <v/>
          </cell>
        </row>
        <row r="910">
          <cell r="A910" t="str">
            <v>1983MasculinsTour 1Perchea1</v>
          </cell>
          <cell r="J910" t="str">
            <v/>
          </cell>
          <cell r="K910" t="str">
            <v/>
          </cell>
        </row>
        <row r="911">
          <cell r="A911" t="str">
            <v>1983MasculinsTour 1Poids_7a1</v>
          </cell>
          <cell r="H911">
            <v>1</v>
          </cell>
          <cell r="I911" t="str">
            <v>Géleyn Dominique (1954)</v>
          </cell>
          <cell r="J911">
            <v>29</v>
          </cell>
          <cell r="K911" t="str">
            <v>sem</v>
          </cell>
          <cell r="L911">
            <v>13.95</v>
          </cell>
        </row>
        <row r="912">
          <cell r="A912" t="str">
            <v>1983MasculinsTour 1Triplea1</v>
          </cell>
          <cell r="J912" t="str">
            <v/>
          </cell>
          <cell r="K912" t="str">
            <v/>
          </cell>
        </row>
        <row r="913">
          <cell r="A913" t="str">
            <v>1983MasculinsTour 2100ma1</v>
          </cell>
          <cell r="J913" t="str">
            <v/>
          </cell>
          <cell r="K913" t="str">
            <v/>
          </cell>
        </row>
        <row r="914">
          <cell r="A914" t="str">
            <v>1983MasculinsTour 2110h_106a1</v>
          </cell>
          <cell r="J914" t="str">
            <v/>
          </cell>
          <cell r="K914" t="str">
            <v/>
          </cell>
        </row>
        <row r="915">
          <cell r="A915" t="str">
            <v>1983MasculinsTour 21500ma1</v>
          </cell>
          <cell r="J915" t="str">
            <v/>
          </cell>
          <cell r="K915" t="str">
            <v/>
          </cell>
        </row>
        <row r="916">
          <cell r="A916" t="str">
            <v>1983MasculinsTour 2200ma1</v>
          </cell>
          <cell r="J916" t="str">
            <v/>
          </cell>
          <cell r="K916" t="str">
            <v/>
          </cell>
        </row>
        <row r="917">
          <cell r="A917" t="str">
            <v>1983MasculinsTour 23000ma1</v>
          </cell>
          <cell r="J917" t="str">
            <v/>
          </cell>
          <cell r="K917" t="str">
            <v/>
          </cell>
        </row>
        <row r="918">
          <cell r="A918" t="str">
            <v>1983MasculinsTour 23000sta1</v>
          </cell>
          <cell r="J918" t="str">
            <v/>
          </cell>
          <cell r="K918" t="str">
            <v/>
          </cell>
        </row>
        <row r="919">
          <cell r="A919" t="str">
            <v>1983MasculinsTour 24*100ma1</v>
          </cell>
          <cell r="I919" t="str">
            <v>R100-Equipe inconnue</v>
          </cell>
          <cell r="J919" t="str">
            <v/>
          </cell>
          <cell r="K919" t="str">
            <v/>
          </cell>
        </row>
        <row r="920">
          <cell r="A920" t="str">
            <v>1983MasculinsTour 24*400ma1</v>
          </cell>
          <cell r="I920" t="str">
            <v>R400-Equipe inconnue</v>
          </cell>
          <cell r="J920" t="str">
            <v/>
          </cell>
          <cell r="K920" t="str">
            <v/>
          </cell>
        </row>
        <row r="921">
          <cell r="A921" t="str">
            <v>1983MasculinsTour 2400h_91a1</v>
          </cell>
          <cell r="H921">
            <v>2</v>
          </cell>
          <cell r="I921" t="str">
            <v>Taradel Christian (1962)</v>
          </cell>
          <cell r="J921">
            <v>21</v>
          </cell>
          <cell r="K921" t="str">
            <v>esm</v>
          </cell>
          <cell r="L921" t="str">
            <v>58"2</v>
          </cell>
        </row>
        <row r="922">
          <cell r="A922" t="str">
            <v>1983MasculinsTour 2400ma1</v>
          </cell>
          <cell r="J922" t="str">
            <v/>
          </cell>
          <cell r="K922" t="str">
            <v/>
          </cell>
        </row>
        <row r="923">
          <cell r="A923" t="str">
            <v>1983MasculinsTour 25000ma1</v>
          </cell>
          <cell r="J923" t="str">
            <v/>
          </cell>
          <cell r="K923" t="str">
            <v/>
          </cell>
        </row>
        <row r="924">
          <cell r="A924" t="str">
            <v>1983MasculinsTour 2800ma1</v>
          </cell>
          <cell r="J924" t="str">
            <v/>
          </cell>
          <cell r="K924" t="str">
            <v/>
          </cell>
        </row>
        <row r="925">
          <cell r="A925" t="str">
            <v>1983MasculinsTour 2Disque_2a1</v>
          </cell>
          <cell r="H925">
            <v>1</v>
          </cell>
          <cell r="I925" t="str">
            <v>Géleyn J-François (1950)</v>
          </cell>
          <cell r="J925">
            <v>33</v>
          </cell>
          <cell r="K925" t="str">
            <v>sem</v>
          </cell>
          <cell r="L925">
            <v>39.72</v>
          </cell>
        </row>
        <row r="926">
          <cell r="A926" t="str">
            <v>1983MasculinsTour 2Hauteura1</v>
          </cell>
          <cell r="J926" t="str">
            <v/>
          </cell>
          <cell r="K926" t="str">
            <v/>
          </cell>
        </row>
        <row r="927">
          <cell r="A927" t="str">
            <v>1983MasculinsTour 2Javelot_8a1</v>
          </cell>
          <cell r="H927">
            <v>1</v>
          </cell>
          <cell r="I927" t="str">
            <v>Sowa J-Pierre (1955)</v>
          </cell>
          <cell r="J927">
            <v>28</v>
          </cell>
          <cell r="K927" t="str">
            <v>sem</v>
          </cell>
          <cell r="L927">
            <v>49.52</v>
          </cell>
        </row>
        <row r="928">
          <cell r="A928" t="str">
            <v>1983MasculinsTour 2Longueura1</v>
          </cell>
          <cell r="J928" t="str">
            <v/>
          </cell>
          <cell r="K928" t="str">
            <v/>
          </cell>
        </row>
        <row r="929">
          <cell r="A929" t="str">
            <v>1983MasculinsTour 2Marteau_7a1</v>
          </cell>
          <cell r="H929">
            <v>1</v>
          </cell>
          <cell r="I929" t="str">
            <v>Gérard Yves (1951)</v>
          </cell>
          <cell r="J929">
            <v>32</v>
          </cell>
          <cell r="K929" t="str">
            <v>sem</v>
          </cell>
          <cell r="L929">
            <v>37.56</v>
          </cell>
        </row>
        <row r="930">
          <cell r="A930" t="str">
            <v>1983MasculinsTour 2Perchea1</v>
          </cell>
          <cell r="J930" t="str">
            <v/>
          </cell>
          <cell r="K930" t="str">
            <v/>
          </cell>
        </row>
        <row r="931">
          <cell r="A931" t="str">
            <v>1983MasculinsTour 2Poids_7a1</v>
          </cell>
          <cell r="H931">
            <v>1</v>
          </cell>
          <cell r="I931" t="str">
            <v>Géleyn Dominique (1954)</v>
          </cell>
          <cell r="J931">
            <v>29</v>
          </cell>
          <cell r="K931" t="str">
            <v>sem</v>
          </cell>
          <cell r="L931">
            <v>14.22</v>
          </cell>
        </row>
        <row r="932">
          <cell r="A932" t="str">
            <v>1983MasculinsTour 2Triplea1</v>
          </cell>
          <cell r="J932" t="str">
            <v/>
          </cell>
          <cell r="K932" t="str">
            <v/>
          </cell>
        </row>
        <row r="933">
          <cell r="A933" t="str">
            <v>1984MasculinsTour 1100ma1</v>
          </cell>
          <cell r="H933">
            <v>2</v>
          </cell>
          <cell r="I933" t="str">
            <v>Urbaczka Eric (1967)</v>
          </cell>
          <cell r="J933">
            <v>17</v>
          </cell>
          <cell r="K933" t="str">
            <v>cam</v>
          </cell>
        </row>
        <row r="934">
          <cell r="A934" t="str">
            <v>1984MasculinsTour 1110h_106a1</v>
          </cell>
          <cell r="J934" t="str">
            <v/>
          </cell>
          <cell r="K934" t="str">
            <v/>
          </cell>
        </row>
        <row r="935">
          <cell r="A935" t="str">
            <v>1984MasculinsTour 11500ma1</v>
          </cell>
          <cell r="I935" t="str">
            <v>Devos J-Pierre (1965)</v>
          </cell>
          <cell r="J935">
            <v>19</v>
          </cell>
          <cell r="K935" t="str">
            <v>jum</v>
          </cell>
        </row>
        <row r="936">
          <cell r="A936" t="str">
            <v>1984MasculinsTour 1200ma1</v>
          </cell>
          <cell r="J936" t="str">
            <v/>
          </cell>
          <cell r="K936" t="str">
            <v/>
          </cell>
        </row>
        <row r="937">
          <cell r="A937" t="str">
            <v>1984MasculinsTour 13000ma1</v>
          </cell>
          <cell r="I937" t="str">
            <v>Khelifi</v>
          </cell>
          <cell r="J937" t="str">
            <v/>
          </cell>
          <cell r="K937" t="str">
            <v/>
          </cell>
        </row>
        <row r="938">
          <cell r="A938" t="str">
            <v>1984MasculinsTour 13000sta1</v>
          </cell>
          <cell r="I938" t="str">
            <v>Lescaut Jean (1946)</v>
          </cell>
          <cell r="J938">
            <v>38</v>
          </cell>
          <cell r="K938" t="str">
            <v>sem</v>
          </cell>
        </row>
        <row r="939">
          <cell r="A939" t="str">
            <v>1984MasculinsTour 14*100ma1</v>
          </cell>
          <cell r="I939" t="str">
            <v>R100-Equipe inconnue</v>
          </cell>
          <cell r="J939" t="str">
            <v/>
          </cell>
          <cell r="K939" t="str">
            <v/>
          </cell>
        </row>
        <row r="940">
          <cell r="A940" t="str">
            <v>1984MasculinsTour 14*400ma1</v>
          </cell>
          <cell r="I940" t="str">
            <v>R400-Carpentier -Candelle Patrick-Burette P (1958)-Taradel C (1962)</v>
          </cell>
          <cell r="J940">
            <v>22</v>
          </cell>
          <cell r="K940" t="str">
            <v>sem</v>
          </cell>
        </row>
        <row r="941">
          <cell r="A941" t="str">
            <v>1984MasculinsTour 1400h_91a1</v>
          </cell>
          <cell r="H941">
            <v>2</v>
          </cell>
          <cell r="I941" t="str">
            <v>Taradel Christian (1962)</v>
          </cell>
          <cell r="J941">
            <v>22</v>
          </cell>
          <cell r="K941" t="str">
            <v>sem</v>
          </cell>
        </row>
        <row r="942">
          <cell r="A942" t="str">
            <v>1984MasculinsTour 1400ma1</v>
          </cell>
          <cell r="H942">
            <v>1</v>
          </cell>
          <cell r="I942" t="str">
            <v>Carpentier Lionel (1958)</v>
          </cell>
          <cell r="J942">
            <v>26</v>
          </cell>
          <cell r="K942" t="str">
            <v>sem</v>
          </cell>
        </row>
        <row r="943">
          <cell r="A943" t="str">
            <v>1984MasculinsTour 15000ma1</v>
          </cell>
          <cell r="I943" t="str">
            <v>Martin Xavier (1964)</v>
          </cell>
          <cell r="J943">
            <v>20</v>
          </cell>
          <cell r="K943" t="str">
            <v>esm</v>
          </cell>
        </row>
        <row r="944">
          <cell r="A944" t="str">
            <v>1984MasculinsTour 1800ma1</v>
          </cell>
          <cell r="J944" t="str">
            <v/>
          </cell>
          <cell r="K944" t="str">
            <v/>
          </cell>
        </row>
        <row r="945">
          <cell r="A945" t="str">
            <v>1984MasculinsTour 1Disque_2a1</v>
          </cell>
          <cell r="I945" t="str">
            <v>Siberna Edouard (1967)</v>
          </cell>
          <cell r="J945">
            <v>17</v>
          </cell>
          <cell r="K945" t="str">
            <v>cam</v>
          </cell>
        </row>
        <row r="946">
          <cell r="A946" t="str">
            <v>1984MasculinsTour 1Hauteura1</v>
          </cell>
          <cell r="I946" t="str">
            <v>Gérard Yves (1951)</v>
          </cell>
          <cell r="J946">
            <v>33</v>
          </cell>
          <cell r="K946" t="str">
            <v>sem</v>
          </cell>
        </row>
        <row r="947">
          <cell r="A947" t="str">
            <v>1984MasculinsTour 1Javelot_8a1</v>
          </cell>
          <cell r="I947" t="str">
            <v>Sowa J-Pierre (1955)</v>
          </cell>
          <cell r="J947">
            <v>29</v>
          </cell>
          <cell r="K947" t="str">
            <v>sem</v>
          </cell>
        </row>
        <row r="948">
          <cell r="A948" t="str">
            <v>1984MasculinsTour 1Longueura1</v>
          </cell>
          <cell r="J948" t="str">
            <v/>
          </cell>
          <cell r="K948" t="str">
            <v/>
          </cell>
        </row>
        <row r="949">
          <cell r="A949" t="str">
            <v>1984MasculinsTour 1Marteau_7a1</v>
          </cell>
          <cell r="H949">
            <v>2</v>
          </cell>
          <cell r="I949" t="str">
            <v>Krawczyk Jean (1939)</v>
          </cell>
          <cell r="J949">
            <v>45</v>
          </cell>
          <cell r="K949" t="str">
            <v>vem</v>
          </cell>
        </row>
        <row r="950">
          <cell r="A950" t="str">
            <v>1984MasculinsTour 1Perchea1</v>
          </cell>
          <cell r="J950" t="str">
            <v/>
          </cell>
          <cell r="K950" t="str">
            <v/>
          </cell>
        </row>
        <row r="951">
          <cell r="A951" t="str">
            <v>1984MasculinsTour 1Poids_7a1</v>
          </cell>
          <cell r="I951" t="str">
            <v>Géleyn Dominique (1954)</v>
          </cell>
          <cell r="J951">
            <v>30</v>
          </cell>
          <cell r="K951" t="str">
            <v>sem</v>
          </cell>
        </row>
        <row r="952">
          <cell r="A952" t="str">
            <v>1984MasculinsTour 1Triplea1</v>
          </cell>
          <cell r="J952" t="str">
            <v/>
          </cell>
          <cell r="K952" t="str">
            <v/>
          </cell>
        </row>
        <row r="953">
          <cell r="A953" t="str">
            <v>1984MasculinsTour 2100ma1</v>
          </cell>
          <cell r="J953" t="str">
            <v/>
          </cell>
          <cell r="K953" t="str">
            <v/>
          </cell>
        </row>
        <row r="954">
          <cell r="A954" t="str">
            <v>1984MasculinsTour 2110h_106a1</v>
          </cell>
          <cell r="J954" t="str">
            <v/>
          </cell>
          <cell r="K954" t="str">
            <v/>
          </cell>
        </row>
        <row r="955">
          <cell r="A955" t="str">
            <v>1984MasculinsTour 21500ma1</v>
          </cell>
          <cell r="J955" t="str">
            <v/>
          </cell>
          <cell r="K955" t="str">
            <v/>
          </cell>
        </row>
        <row r="956">
          <cell r="A956" t="str">
            <v>1984MasculinsTour 2200ma1</v>
          </cell>
          <cell r="J956" t="str">
            <v/>
          </cell>
          <cell r="K956" t="str">
            <v/>
          </cell>
        </row>
        <row r="957">
          <cell r="A957" t="str">
            <v>1984MasculinsTour 23000ma1</v>
          </cell>
          <cell r="J957" t="str">
            <v/>
          </cell>
          <cell r="K957" t="str">
            <v/>
          </cell>
        </row>
        <row r="958">
          <cell r="A958" t="str">
            <v>1984MasculinsTour 23000sta1</v>
          </cell>
          <cell r="I958" t="str">
            <v>Lescaut Jean (1946)</v>
          </cell>
          <cell r="J958">
            <v>38</v>
          </cell>
          <cell r="K958" t="str">
            <v>sem</v>
          </cell>
          <cell r="L958" t="str">
            <v>10'03"5</v>
          </cell>
        </row>
        <row r="959">
          <cell r="A959" t="str">
            <v>1984MasculinsTour 24*100ma1</v>
          </cell>
          <cell r="I959" t="str">
            <v>R100-Urbaczka Eric (1967)-Seigneur Michel (1962)-Szybura Jean-Paul (1960)-Quagebeur J-Marie (1945)</v>
          </cell>
          <cell r="J959">
            <v>39</v>
          </cell>
          <cell r="K959" t="str">
            <v>sem</v>
          </cell>
        </row>
        <row r="960">
          <cell r="A960" t="str">
            <v>1984MasculinsTour 24*400ma1</v>
          </cell>
          <cell r="I960" t="str">
            <v>R400-Carpentier-Taradel C (1962)-Burette P (1958)-Candelle P</v>
          </cell>
          <cell r="J960" t="str">
            <v/>
          </cell>
          <cell r="K960" t="str">
            <v/>
          </cell>
        </row>
        <row r="961">
          <cell r="A961" t="str">
            <v>1984MasculinsTour 2400h_91a1</v>
          </cell>
          <cell r="H961">
            <v>2</v>
          </cell>
          <cell r="I961" t="str">
            <v>Taradel Christian (1962)</v>
          </cell>
          <cell r="J961">
            <v>22</v>
          </cell>
          <cell r="K961" t="str">
            <v>sem</v>
          </cell>
          <cell r="L961" t="str">
            <v>58"2</v>
          </cell>
        </row>
        <row r="962">
          <cell r="A962" t="str">
            <v>1984MasculinsTour 2400ma1</v>
          </cell>
          <cell r="H962">
            <v>1</v>
          </cell>
          <cell r="I962" t="str">
            <v>Carpentier Lionel (1958)</v>
          </cell>
          <cell r="J962">
            <v>26</v>
          </cell>
          <cell r="K962" t="str">
            <v>sem</v>
          </cell>
        </row>
        <row r="963">
          <cell r="A963" t="str">
            <v>1984MasculinsTour 25000ma1</v>
          </cell>
          <cell r="J963" t="str">
            <v/>
          </cell>
          <cell r="K963" t="str">
            <v/>
          </cell>
        </row>
        <row r="964">
          <cell r="A964" t="str">
            <v>1984MasculinsTour 2800ma1</v>
          </cell>
          <cell r="J964" t="str">
            <v/>
          </cell>
          <cell r="K964" t="str">
            <v/>
          </cell>
        </row>
        <row r="965">
          <cell r="A965" t="str">
            <v>1984MasculinsTour 2Disque_2a1</v>
          </cell>
          <cell r="H965">
            <v>1</v>
          </cell>
          <cell r="I965" t="str">
            <v>Elsner J-Pierre (1955)</v>
          </cell>
          <cell r="J965">
            <v>29</v>
          </cell>
          <cell r="K965" t="str">
            <v>sem</v>
          </cell>
        </row>
        <row r="966">
          <cell r="A966" t="str">
            <v>1984MasculinsTour 2Hauteura1</v>
          </cell>
          <cell r="I966" t="str">
            <v>Davault Didier (1962)</v>
          </cell>
          <cell r="J966">
            <v>22</v>
          </cell>
          <cell r="K966" t="str">
            <v>sem</v>
          </cell>
          <cell r="L966">
            <v>1.95</v>
          </cell>
        </row>
        <row r="967">
          <cell r="A967" t="str">
            <v>1984MasculinsTour 2Javelot_8a1</v>
          </cell>
          <cell r="J967" t="str">
            <v/>
          </cell>
          <cell r="K967" t="str">
            <v/>
          </cell>
        </row>
        <row r="968">
          <cell r="A968" t="str">
            <v>1984MasculinsTour 2Longueura1</v>
          </cell>
          <cell r="J968" t="str">
            <v/>
          </cell>
          <cell r="K968" t="str">
            <v/>
          </cell>
        </row>
        <row r="969">
          <cell r="A969" t="str">
            <v>1984MasculinsTour 2Marteau_7a1</v>
          </cell>
          <cell r="J969" t="str">
            <v/>
          </cell>
          <cell r="K969" t="str">
            <v/>
          </cell>
        </row>
        <row r="970">
          <cell r="A970" t="str">
            <v>1984MasculinsTour 2Perchea1</v>
          </cell>
          <cell r="J970" t="str">
            <v/>
          </cell>
          <cell r="K970" t="str">
            <v/>
          </cell>
        </row>
        <row r="971">
          <cell r="A971" t="str">
            <v>1984MasculinsTour 2Poids_7a1</v>
          </cell>
          <cell r="H971">
            <v>1</v>
          </cell>
          <cell r="I971" t="str">
            <v>Géleyn J-François (1950)</v>
          </cell>
          <cell r="J971">
            <v>34</v>
          </cell>
          <cell r="K971" t="str">
            <v>sem</v>
          </cell>
        </row>
        <row r="972">
          <cell r="A972" t="str">
            <v>1984MasculinsTour 2Triplea1</v>
          </cell>
          <cell r="J972" t="str">
            <v/>
          </cell>
          <cell r="K972" t="str">
            <v/>
          </cell>
        </row>
        <row r="973">
          <cell r="A973" t="str">
            <v>1985MasculinsTour 1100ma1</v>
          </cell>
          <cell r="H973">
            <v>4</v>
          </cell>
          <cell r="I973" t="str">
            <v>Szybura J-Paul (1960)</v>
          </cell>
          <cell r="J973">
            <v>25</v>
          </cell>
          <cell r="K973" t="str">
            <v>sem</v>
          </cell>
          <cell r="L973" t="str">
            <v>11"3</v>
          </cell>
          <cell r="M973" t="str">
            <v>sem</v>
          </cell>
        </row>
        <row r="974">
          <cell r="A974" t="str">
            <v>1985MasculinsTour 1110h_106a1</v>
          </cell>
          <cell r="H974">
            <v>2</v>
          </cell>
          <cell r="I974" t="str">
            <v>Suret Jocelyn (1967)</v>
          </cell>
          <cell r="J974">
            <v>18</v>
          </cell>
          <cell r="K974" t="str">
            <v>jum</v>
          </cell>
          <cell r="L974" t="str">
            <v>16"3</v>
          </cell>
          <cell r="M974" t="str">
            <v>jun</v>
          </cell>
        </row>
        <row r="975">
          <cell r="A975" t="str">
            <v>1985MasculinsTour 11500ma1</v>
          </cell>
          <cell r="I975" t="str">
            <v>Rappe</v>
          </cell>
          <cell r="J975" t="str">
            <v/>
          </cell>
          <cell r="K975" t="str">
            <v/>
          </cell>
        </row>
        <row r="976">
          <cell r="A976" t="str">
            <v>1985MasculinsTour 1200ma1</v>
          </cell>
          <cell r="H976">
            <v>3</v>
          </cell>
          <cell r="I976" t="str">
            <v>Maret Thierry (1969)</v>
          </cell>
          <cell r="J976">
            <v>16</v>
          </cell>
          <cell r="K976" t="str">
            <v>cam</v>
          </cell>
          <cell r="L976" t="str">
            <v>23"3</v>
          </cell>
          <cell r="M976" t="str">
            <v>cam</v>
          </cell>
        </row>
        <row r="977">
          <cell r="A977" t="str">
            <v>1985MasculinsTour 13000ma1</v>
          </cell>
          <cell r="I977" t="str">
            <v>Tocquoit Bruno (1969)</v>
          </cell>
          <cell r="J977">
            <v>16</v>
          </cell>
          <cell r="K977" t="str">
            <v>cam</v>
          </cell>
          <cell r="M977" t="str">
            <v>cam</v>
          </cell>
        </row>
        <row r="978">
          <cell r="A978" t="str">
            <v>1985MasculinsTour 13000sta1</v>
          </cell>
          <cell r="H978">
            <v>3</v>
          </cell>
          <cell r="I978" t="str">
            <v>Lescaut Jean (1946)</v>
          </cell>
          <cell r="J978">
            <v>39</v>
          </cell>
          <cell r="K978" t="str">
            <v>sem</v>
          </cell>
          <cell r="L978" t="str">
            <v>10'11"8</v>
          </cell>
          <cell r="M978" t="str">
            <v>vem</v>
          </cell>
        </row>
        <row r="979">
          <cell r="A979" t="str">
            <v>1985MasculinsTour 14*100ma1</v>
          </cell>
          <cell r="H979">
            <v>2</v>
          </cell>
          <cell r="I979" t="str">
            <v>R100-Equipe inconnue</v>
          </cell>
          <cell r="J979" t="str">
            <v/>
          </cell>
          <cell r="K979" t="str">
            <v/>
          </cell>
        </row>
        <row r="980">
          <cell r="A980" t="str">
            <v>1985MasculinsTour 14*400ma1</v>
          </cell>
          <cell r="H980">
            <v>2</v>
          </cell>
          <cell r="I980" t="str">
            <v>R400-Equipe inconnue</v>
          </cell>
          <cell r="J980" t="str">
            <v/>
          </cell>
          <cell r="K980" t="str">
            <v/>
          </cell>
        </row>
        <row r="981">
          <cell r="A981" t="str">
            <v>1985MasculinsTour 1400h_91a1</v>
          </cell>
          <cell r="H981">
            <v>2</v>
          </cell>
          <cell r="I981" t="str">
            <v>Burette Pierre (1958)</v>
          </cell>
          <cell r="J981">
            <v>27</v>
          </cell>
          <cell r="K981" t="str">
            <v>sem</v>
          </cell>
          <cell r="L981" t="str">
            <v>57"6</v>
          </cell>
          <cell r="M981" t="str">
            <v>sem</v>
          </cell>
        </row>
        <row r="982">
          <cell r="A982" t="str">
            <v>1985MasculinsTour 1400ma1</v>
          </cell>
          <cell r="H982">
            <v>2</v>
          </cell>
          <cell r="I982" t="str">
            <v>Carpentier Lionel (1958)</v>
          </cell>
          <cell r="J982">
            <v>27</v>
          </cell>
          <cell r="K982" t="str">
            <v>sem</v>
          </cell>
          <cell r="L982" t="str">
            <v>52"4</v>
          </cell>
          <cell r="M982" t="str">
            <v>sem</v>
          </cell>
        </row>
        <row r="983">
          <cell r="A983" t="str">
            <v>1985MasculinsTour 15000ma1</v>
          </cell>
          <cell r="I983" t="str">
            <v>Gérard Yves (1951)</v>
          </cell>
          <cell r="J983">
            <v>34</v>
          </cell>
          <cell r="K983" t="str">
            <v>sem</v>
          </cell>
          <cell r="M983" t="str">
            <v>sem</v>
          </cell>
        </row>
        <row r="984">
          <cell r="A984" t="str">
            <v>1985MasculinsTour 1800ma1</v>
          </cell>
          <cell r="I984" t="str">
            <v>Amara Akim (1968)</v>
          </cell>
          <cell r="J984">
            <v>17</v>
          </cell>
          <cell r="K984" t="str">
            <v>cam</v>
          </cell>
          <cell r="M984" t="str">
            <v>cam</v>
          </cell>
        </row>
        <row r="985">
          <cell r="A985" t="str">
            <v>1985MasculinsTour 1Disque_2a1</v>
          </cell>
          <cell r="H985">
            <v>1</v>
          </cell>
          <cell r="I985" t="str">
            <v>Géleyn J-François (1950)</v>
          </cell>
          <cell r="J985">
            <v>35</v>
          </cell>
          <cell r="K985" t="str">
            <v>sem</v>
          </cell>
          <cell r="L985">
            <v>37.22</v>
          </cell>
        </row>
        <row r="986">
          <cell r="A986" t="str">
            <v>1985MasculinsTour 1Hauteura1</v>
          </cell>
          <cell r="I986" t="str">
            <v>Szybura J-Paul (1960)</v>
          </cell>
          <cell r="J986">
            <v>25</v>
          </cell>
          <cell r="K986" t="str">
            <v>sem</v>
          </cell>
          <cell r="L986">
            <v>1.85</v>
          </cell>
        </row>
        <row r="987">
          <cell r="A987" t="str">
            <v>1985MasculinsTour 1Javelot_8a1</v>
          </cell>
          <cell r="H987">
            <v>2</v>
          </cell>
          <cell r="I987" t="str">
            <v>Gérard Yves (1951)</v>
          </cell>
          <cell r="J987">
            <v>34</v>
          </cell>
          <cell r="K987" t="str">
            <v>sem</v>
          </cell>
          <cell r="L987">
            <v>53.28</v>
          </cell>
        </row>
        <row r="988">
          <cell r="A988" t="str">
            <v>1985MasculinsTour 1Longueura1</v>
          </cell>
          <cell r="H988">
            <v>1</v>
          </cell>
          <cell r="I988" t="str">
            <v>Seigneur Michel (1963)</v>
          </cell>
          <cell r="J988">
            <v>22</v>
          </cell>
          <cell r="K988" t="str">
            <v>sem</v>
          </cell>
          <cell r="L988">
            <v>6.53</v>
          </cell>
        </row>
        <row r="989">
          <cell r="A989" t="str">
            <v>1985MasculinsTour 1Marteau_7a1</v>
          </cell>
          <cell r="I989" t="str">
            <v>Krawczyk Jean (1939)</v>
          </cell>
          <cell r="J989">
            <v>46</v>
          </cell>
          <cell r="K989" t="str">
            <v>vem</v>
          </cell>
        </row>
        <row r="990">
          <cell r="A990" t="str">
            <v>1985MasculinsTour 1Perchea1</v>
          </cell>
          <cell r="J990" t="str">
            <v/>
          </cell>
          <cell r="K990" t="str">
            <v/>
          </cell>
        </row>
        <row r="991">
          <cell r="A991" t="str">
            <v>1985MasculinsTour 1Poids_7a1</v>
          </cell>
          <cell r="H991">
            <v>1</v>
          </cell>
          <cell r="I991" t="str">
            <v>Géleyn Dominique (1954)</v>
          </cell>
          <cell r="J991">
            <v>31</v>
          </cell>
          <cell r="K991" t="str">
            <v>sem</v>
          </cell>
          <cell r="L991">
            <v>14.55</v>
          </cell>
        </row>
        <row r="992">
          <cell r="A992" t="str">
            <v>1985MasculinsTour 1Triplea1</v>
          </cell>
          <cell r="I992" t="str">
            <v>Urbacka Eric (1967)</v>
          </cell>
          <cell r="J992">
            <v>18</v>
          </cell>
          <cell r="K992" t="str">
            <v>jum</v>
          </cell>
        </row>
        <row r="993">
          <cell r="A993" t="str">
            <v>1985MasculinsTour 2100ma1</v>
          </cell>
          <cell r="H993">
            <v>2</v>
          </cell>
          <cell r="I993" t="str">
            <v>Szybura J-Paul (1960)</v>
          </cell>
          <cell r="J993">
            <v>25</v>
          </cell>
          <cell r="K993" t="str">
            <v>sem</v>
          </cell>
          <cell r="L993" t="str">
            <v>11"3</v>
          </cell>
        </row>
        <row r="994">
          <cell r="A994" t="str">
            <v>1985MasculinsTour 2110h_106a1</v>
          </cell>
          <cell r="H994">
            <v>3</v>
          </cell>
          <cell r="I994" t="str">
            <v>Suret Jocelyn (1967)</v>
          </cell>
          <cell r="J994">
            <v>18</v>
          </cell>
          <cell r="K994" t="str">
            <v>jum</v>
          </cell>
          <cell r="L994" t="str">
            <v>16"3</v>
          </cell>
        </row>
        <row r="995">
          <cell r="A995" t="str">
            <v>1985MasculinsTour 21500ma1</v>
          </cell>
          <cell r="J995" t="str">
            <v/>
          </cell>
          <cell r="K995" t="str">
            <v/>
          </cell>
        </row>
        <row r="996">
          <cell r="A996" t="str">
            <v>1985MasculinsTour 2200ma1</v>
          </cell>
          <cell r="J996" t="str">
            <v/>
          </cell>
          <cell r="K996" t="str">
            <v/>
          </cell>
        </row>
        <row r="997">
          <cell r="A997" t="str">
            <v>1985MasculinsTour 23000ma1</v>
          </cell>
          <cell r="I997" t="str">
            <v>Tocquoit Bruno (1969)</v>
          </cell>
          <cell r="J997">
            <v>16</v>
          </cell>
          <cell r="K997" t="str">
            <v>cam</v>
          </cell>
          <cell r="L997" t="str">
            <v>9'33"9</v>
          </cell>
        </row>
        <row r="998">
          <cell r="A998" t="str">
            <v>1985MasculinsTour 23000sta1</v>
          </cell>
          <cell r="H998">
            <v>1</v>
          </cell>
          <cell r="I998" t="str">
            <v>Lescaut Jean (1946)</v>
          </cell>
          <cell r="J998">
            <v>39</v>
          </cell>
          <cell r="K998" t="str">
            <v>sem</v>
          </cell>
          <cell r="L998" t="str">
            <v>10'00"36</v>
          </cell>
        </row>
        <row r="999">
          <cell r="A999" t="str">
            <v>1985MasculinsTour 24*100ma1</v>
          </cell>
          <cell r="H999">
            <v>2</v>
          </cell>
          <cell r="I999" t="str">
            <v>R100-Equipe inconnue</v>
          </cell>
          <cell r="J999" t="str">
            <v/>
          </cell>
          <cell r="K999" t="str">
            <v/>
          </cell>
        </row>
        <row r="1000">
          <cell r="A1000" t="str">
            <v>1985MasculinsTour 24*400ma1</v>
          </cell>
          <cell r="H1000">
            <v>2</v>
          </cell>
          <cell r="I1000" t="str">
            <v>R400-Equipe inconnue</v>
          </cell>
          <cell r="J1000" t="str">
            <v/>
          </cell>
          <cell r="K1000" t="str">
            <v/>
          </cell>
        </row>
        <row r="1001">
          <cell r="A1001" t="str">
            <v>1985MasculinsTour 2400h_91a1</v>
          </cell>
          <cell r="H1001">
            <v>2</v>
          </cell>
          <cell r="I1001" t="str">
            <v>Taradel Christian (1962)</v>
          </cell>
          <cell r="J1001">
            <v>23</v>
          </cell>
          <cell r="K1001" t="str">
            <v>sem</v>
          </cell>
          <cell r="L1001" t="str">
            <v>56"9</v>
          </cell>
        </row>
        <row r="1002">
          <cell r="A1002" t="str">
            <v>1985MasculinsTour 2400ma1</v>
          </cell>
          <cell r="H1002">
            <v>3</v>
          </cell>
          <cell r="I1002" t="str">
            <v>Carpentier Lionel (1958)</v>
          </cell>
          <cell r="J1002">
            <v>27</v>
          </cell>
          <cell r="K1002" t="str">
            <v>sem</v>
          </cell>
          <cell r="L1002" t="str">
            <v>51"4</v>
          </cell>
        </row>
        <row r="1003">
          <cell r="A1003" t="str">
            <v>1985MasculinsTour 25000ma1</v>
          </cell>
          <cell r="I1003" t="str">
            <v>Grenier Gabriel (1941)</v>
          </cell>
          <cell r="J1003">
            <v>44</v>
          </cell>
          <cell r="K1003" t="str">
            <v>vem</v>
          </cell>
        </row>
        <row r="1004">
          <cell r="A1004" t="str">
            <v>1985MasculinsTour 2800ma1</v>
          </cell>
          <cell r="J1004" t="str">
            <v/>
          </cell>
          <cell r="K1004" t="str">
            <v/>
          </cell>
        </row>
        <row r="1005">
          <cell r="A1005" t="str">
            <v>1985MasculinsTour 2Disque_2a1</v>
          </cell>
          <cell r="H1005">
            <v>2</v>
          </cell>
          <cell r="I1005" t="str">
            <v>Géleyn J-François (1950)</v>
          </cell>
          <cell r="J1005">
            <v>35</v>
          </cell>
          <cell r="K1005" t="str">
            <v>sem</v>
          </cell>
          <cell r="L1005">
            <v>39.340000000000003</v>
          </cell>
        </row>
        <row r="1006">
          <cell r="A1006" t="str">
            <v>1985MasculinsTour 2Hauteura1</v>
          </cell>
          <cell r="H1006">
            <v>2</v>
          </cell>
          <cell r="I1006" t="str">
            <v>Davault Didier (1962)</v>
          </cell>
          <cell r="J1006">
            <v>23</v>
          </cell>
          <cell r="K1006" t="str">
            <v>sem</v>
          </cell>
          <cell r="L1006">
            <v>2</v>
          </cell>
        </row>
        <row r="1007">
          <cell r="A1007" t="str">
            <v>1985MasculinsTour 2Javelot_8a1</v>
          </cell>
          <cell r="H1007">
            <v>1</v>
          </cell>
          <cell r="I1007" t="str">
            <v>Gérard Yves (1951)</v>
          </cell>
          <cell r="J1007">
            <v>34</v>
          </cell>
          <cell r="K1007" t="str">
            <v>sem</v>
          </cell>
          <cell r="L1007">
            <v>51.44</v>
          </cell>
        </row>
        <row r="1008">
          <cell r="A1008" t="str">
            <v>1985MasculinsTour 2Longueura1</v>
          </cell>
          <cell r="H1008">
            <v>1</v>
          </cell>
          <cell r="I1008" t="str">
            <v>Seigneur Michel (1963)</v>
          </cell>
          <cell r="J1008">
            <v>22</v>
          </cell>
          <cell r="K1008" t="str">
            <v>sem</v>
          </cell>
          <cell r="L1008">
            <v>6.44</v>
          </cell>
        </row>
        <row r="1009">
          <cell r="A1009" t="str">
            <v>1985MasculinsTour 2Marteau_7a1</v>
          </cell>
          <cell r="J1009" t="str">
            <v/>
          </cell>
          <cell r="K1009" t="str">
            <v/>
          </cell>
        </row>
        <row r="1010">
          <cell r="A1010" t="str">
            <v>1985MasculinsTour 2Perchea1</v>
          </cell>
          <cell r="J1010" t="str">
            <v/>
          </cell>
          <cell r="K1010" t="str">
            <v/>
          </cell>
        </row>
        <row r="1011">
          <cell r="A1011" t="str">
            <v>1985MasculinsTour 2Poids_7a1</v>
          </cell>
          <cell r="H1011">
            <v>1</v>
          </cell>
          <cell r="I1011" t="str">
            <v>Géleyn Dominique (1954)</v>
          </cell>
          <cell r="J1011">
            <v>31</v>
          </cell>
          <cell r="K1011" t="str">
            <v>sem</v>
          </cell>
          <cell r="L1011">
            <v>14.75</v>
          </cell>
        </row>
        <row r="1012">
          <cell r="A1012" t="str">
            <v>1985MasculinsTour 2Triplea1</v>
          </cell>
          <cell r="J1012" t="str">
            <v/>
          </cell>
          <cell r="K1012" t="str">
            <v/>
          </cell>
        </row>
        <row r="1013">
          <cell r="A1013" t="str">
            <v>1986MasculinsTour 1100ma1</v>
          </cell>
          <cell r="H1013">
            <v>2</v>
          </cell>
          <cell r="I1013" t="str">
            <v>Maret Thierry (1969)</v>
          </cell>
          <cell r="J1013">
            <v>17</v>
          </cell>
          <cell r="K1013" t="str">
            <v>cam</v>
          </cell>
          <cell r="L1013" t="str">
            <v>11"64</v>
          </cell>
        </row>
        <row r="1014">
          <cell r="A1014" t="str">
            <v>1986MasculinsTour 1110h_106a1</v>
          </cell>
          <cell r="J1014" t="str">
            <v/>
          </cell>
          <cell r="K1014" t="str">
            <v/>
          </cell>
        </row>
        <row r="1015">
          <cell r="A1015" t="str">
            <v>1986MasculinsTour 11500ma1</v>
          </cell>
          <cell r="J1015" t="str">
            <v/>
          </cell>
          <cell r="K1015" t="str">
            <v/>
          </cell>
        </row>
        <row r="1016">
          <cell r="A1016" t="str">
            <v>1986MasculinsTour 1200ma1</v>
          </cell>
          <cell r="J1016" t="str">
            <v/>
          </cell>
          <cell r="K1016" t="str">
            <v/>
          </cell>
        </row>
        <row r="1017">
          <cell r="A1017" t="str">
            <v>1986MasculinsTour 13000ma1</v>
          </cell>
          <cell r="J1017" t="str">
            <v/>
          </cell>
          <cell r="K1017" t="str">
            <v/>
          </cell>
        </row>
        <row r="1018">
          <cell r="A1018" t="str">
            <v>1986MasculinsTour 13000sta1</v>
          </cell>
          <cell r="J1018" t="str">
            <v/>
          </cell>
          <cell r="K1018" t="str">
            <v/>
          </cell>
        </row>
        <row r="1019">
          <cell r="A1019" t="str">
            <v>1986MasculinsTour 14*100ma1</v>
          </cell>
          <cell r="H1019">
            <v>5</v>
          </cell>
          <cell r="I1019" t="str">
            <v>R100-Equipe inconnue</v>
          </cell>
          <cell r="J1019" t="str">
            <v/>
          </cell>
          <cell r="K1019" t="str">
            <v/>
          </cell>
        </row>
        <row r="1020">
          <cell r="A1020" t="str">
            <v>1986MasculinsTour 14*400ma1</v>
          </cell>
          <cell r="H1020">
            <v>3</v>
          </cell>
          <cell r="I1020" t="str">
            <v>R400- 1-2-3-Konarkowski Didier (1968)</v>
          </cell>
          <cell r="J1020">
            <v>18</v>
          </cell>
          <cell r="K1020" t="str">
            <v>jum</v>
          </cell>
        </row>
        <row r="1021">
          <cell r="A1021" t="str">
            <v>1986MasculinsTour 1400h_91a1</v>
          </cell>
          <cell r="H1021">
            <v>3</v>
          </cell>
          <cell r="I1021" t="str">
            <v>Taradel Christian (1962)</v>
          </cell>
          <cell r="J1021">
            <v>24</v>
          </cell>
          <cell r="K1021" t="str">
            <v>sem</v>
          </cell>
          <cell r="L1021" t="str">
            <v>59"03</v>
          </cell>
        </row>
        <row r="1022">
          <cell r="A1022" t="str">
            <v>1986MasculinsTour 1400ma1</v>
          </cell>
          <cell r="H1022">
            <v>5</v>
          </cell>
          <cell r="I1022" t="str">
            <v>Konarkowski Didier (1968)</v>
          </cell>
          <cell r="J1022">
            <v>18</v>
          </cell>
          <cell r="K1022" t="str">
            <v>jum</v>
          </cell>
          <cell r="L1022" t="str">
            <v>51"86</v>
          </cell>
        </row>
        <row r="1023">
          <cell r="A1023" t="str">
            <v>1986MasculinsTour 15000ma1</v>
          </cell>
          <cell r="H1023">
            <v>5</v>
          </cell>
          <cell r="I1023" t="str">
            <v>Vanderelst Bruno (1965)</v>
          </cell>
          <cell r="J1023">
            <v>21</v>
          </cell>
          <cell r="K1023" t="str">
            <v>esm</v>
          </cell>
          <cell r="L1023" t="str">
            <v>15'56"47</v>
          </cell>
        </row>
        <row r="1024">
          <cell r="A1024" t="str">
            <v>1986MasculinsTour 1800ma1</v>
          </cell>
          <cell r="J1024" t="str">
            <v/>
          </cell>
          <cell r="K1024" t="str">
            <v/>
          </cell>
        </row>
        <row r="1025">
          <cell r="A1025" t="str">
            <v>1986MasculinsTour 1Disque_2a1</v>
          </cell>
          <cell r="H1025">
            <v>3</v>
          </cell>
          <cell r="I1025" t="str">
            <v>Géleyn J-François (1950)</v>
          </cell>
          <cell r="J1025">
            <v>36</v>
          </cell>
          <cell r="K1025" t="str">
            <v>sem</v>
          </cell>
          <cell r="L1025">
            <v>39.119999999999997</v>
          </cell>
        </row>
        <row r="1026">
          <cell r="A1026" t="str">
            <v>1986MasculinsTour 1Hauteura1</v>
          </cell>
          <cell r="H1026">
            <v>5</v>
          </cell>
          <cell r="I1026" t="str">
            <v>Gérard Yves (1951)</v>
          </cell>
          <cell r="J1026">
            <v>35</v>
          </cell>
          <cell r="K1026" t="str">
            <v>sem</v>
          </cell>
          <cell r="L1026">
            <v>1.85</v>
          </cell>
        </row>
        <row r="1027">
          <cell r="A1027" t="str">
            <v>1986MasculinsTour 1Javelot_8a1</v>
          </cell>
          <cell r="H1027">
            <v>3</v>
          </cell>
          <cell r="I1027" t="str">
            <v>Gérard Yves (1951)</v>
          </cell>
          <cell r="J1027">
            <v>35</v>
          </cell>
          <cell r="K1027" t="str">
            <v>sem</v>
          </cell>
          <cell r="L1027">
            <v>46.56</v>
          </cell>
        </row>
        <row r="1028">
          <cell r="A1028" t="str">
            <v>1986MasculinsTour 1Longueura1</v>
          </cell>
          <cell r="I1028" t="str">
            <v>Maret Thierry (1969)</v>
          </cell>
          <cell r="J1028">
            <v>17</v>
          </cell>
          <cell r="K1028" t="str">
            <v>cam</v>
          </cell>
        </row>
        <row r="1029">
          <cell r="A1029" t="str">
            <v>1986MasculinsTour 1Marteau_7a1</v>
          </cell>
          <cell r="H1029">
            <v>3</v>
          </cell>
          <cell r="I1029" t="str">
            <v>Krawczyk Jean (1939)</v>
          </cell>
          <cell r="J1029">
            <v>47</v>
          </cell>
          <cell r="K1029" t="str">
            <v>vem</v>
          </cell>
          <cell r="L1029">
            <v>38.32</v>
          </cell>
        </row>
        <row r="1030">
          <cell r="A1030" t="str">
            <v>1986MasculinsTour 1Perchea1</v>
          </cell>
          <cell r="J1030" t="str">
            <v/>
          </cell>
          <cell r="K1030" t="str">
            <v/>
          </cell>
        </row>
        <row r="1031">
          <cell r="A1031" t="str">
            <v>1986MasculinsTour 1Poids_7a1</v>
          </cell>
          <cell r="H1031">
            <v>3</v>
          </cell>
          <cell r="I1031" t="str">
            <v>Géleyn Dominique (1954)</v>
          </cell>
          <cell r="J1031">
            <v>32</v>
          </cell>
          <cell r="K1031" t="str">
            <v>sem</v>
          </cell>
          <cell r="L1031">
            <v>14.28</v>
          </cell>
        </row>
        <row r="1032">
          <cell r="A1032" t="str">
            <v>1986MasculinsTour 1Triplea1</v>
          </cell>
          <cell r="J1032" t="str">
            <v/>
          </cell>
          <cell r="K1032" t="str">
            <v/>
          </cell>
        </row>
        <row r="1033">
          <cell r="A1033" t="str">
            <v>1986MasculinsTour 2100ma1</v>
          </cell>
          <cell r="I1033" t="str">
            <v>Maret Thierry (1969)</v>
          </cell>
          <cell r="J1033">
            <v>17</v>
          </cell>
          <cell r="K1033" t="str">
            <v>cam</v>
          </cell>
        </row>
        <row r="1034">
          <cell r="A1034" t="str">
            <v>1986MasculinsTour 2110h_106a1</v>
          </cell>
          <cell r="H1034">
            <v>3</v>
          </cell>
          <cell r="I1034" t="str">
            <v>Kapusta Philippe (1968)</v>
          </cell>
          <cell r="J1034">
            <v>18</v>
          </cell>
          <cell r="K1034" t="str">
            <v>jum</v>
          </cell>
          <cell r="L1034" t="str">
            <v>15"3</v>
          </cell>
        </row>
        <row r="1035">
          <cell r="A1035" t="str">
            <v>1986MasculinsTour 21500ma1</v>
          </cell>
          <cell r="H1035">
            <v>4</v>
          </cell>
          <cell r="I1035" t="str">
            <v>Courtecuisse David (1969)</v>
          </cell>
          <cell r="J1035">
            <v>17</v>
          </cell>
          <cell r="K1035" t="str">
            <v>cam</v>
          </cell>
          <cell r="L1035" t="str">
            <v>4'14"8</v>
          </cell>
        </row>
        <row r="1036">
          <cell r="A1036" t="str">
            <v>1986MasculinsTour 2200ma1</v>
          </cell>
          <cell r="H1036">
            <v>4</v>
          </cell>
          <cell r="I1036" t="str">
            <v>Bigalion Gilles (1967)</v>
          </cell>
          <cell r="J1036">
            <v>19</v>
          </cell>
          <cell r="K1036" t="str">
            <v>jum</v>
          </cell>
          <cell r="L1036" t="str">
            <v>23"8</v>
          </cell>
        </row>
        <row r="1037">
          <cell r="A1037" t="str">
            <v>1986MasculinsTour 23000ma1</v>
          </cell>
          <cell r="H1037">
            <v>6</v>
          </cell>
          <cell r="I1037" t="str">
            <v>Tocquoit Bruno (1969)</v>
          </cell>
          <cell r="J1037">
            <v>17</v>
          </cell>
          <cell r="K1037" t="str">
            <v>cam</v>
          </cell>
          <cell r="L1037" t="str">
            <v>9'19"1</v>
          </cell>
        </row>
        <row r="1038">
          <cell r="A1038" t="str">
            <v>1986MasculinsTour 23000sta1</v>
          </cell>
          <cell r="H1038">
            <v>4</v>
          </cell>
          <cell r="I1038" t="str">
            <v>Duquenoy Marc (1967)</v>
          </cell>
          <cell r="J1038">
            <v>19</v>
          </cell>
          <cell r="K1038" t="str">
            <v>jum</v>
          </cell>
          <cell r="L1038" t="str">
            <v>10'08"4</v>
          </cell>
        </row>
        <row r="1039">
          <cell r="A1039" t="str">
            <v>1986MasculinsTour 24*100ma1</v>
          </cell>
          <cell r="H1039">
            <v>5</v>
          </cell>
          <cell r="I1039" t="str">
            <v>R100-Equipe inconnue</v>
          </cell>
          <cell r="J1039" t="str">
            <v/>
          </cell>
          <cell r="K1039" t="str">
            <v/>
          </cell>
        </row>
        <row r="1040">
          <cell r="A1040" t="str">
            <v>1986MasculinsTour 24*400ma1</v>
          </cell>
          <cell r="H1040">
            <v>2</v>
          </cell>
          <cell r="I1040" t="str">
            <v>R400-Konarkowski Didier (1968)</v>
          </cell>
          <cell r="J1040">
            <v>18</v>
          </cell>
          <cell r="K1040" t="str">
            <v>jum</v>
          </cell>
        </row>
        <row r="1041">
          <cell r="A1041" t="str">
            <v>1986MasculinsTour 2400h_91a1</v>
          </cell>
          <cell r="H1041">
            <v>2</v>
          </cell>
          <cell r="I1041" t="str">
            <v>Taradel Christian (1962)</v>
          </cell>
          <cell r="J1041">
            <v>24</v>
          </cell>
          <cell r="K1041" t="str">
            <v>sem</v>
          </cell>
          <cell r="L1041" t="str">
            <v>57"5</v>
          </cell>
        </row>
        <row r="1042">
          <cell r="A1042" t="str">
            <v>1986MasculinsTour 2400ma1</v>
          </cell>
          <cell r="H1042">
            <v>5</v>
          </cell>
          <cell r="I1042" t="str">
            <v>Konarkowski Didier (1968)</v>
          </cell>
          <cell r="J1042">
            <v>18</v>
          </cell>
          <cell r="K1042" t="str">
            <v>jum</v>
          </cell>
          <cell r="L1042" t="str">
            <v>51"6</v>
          </cell>
        </row>
        <row r="1043">
          <cell r="A1043" t="str">
            <v>1986MasculinsTour 25000ma1</v>
          </cell>
          <cell r="H1043">
            <v>11</v>
          </cell>
          <cell r="I1043" t="str">
            <v>Carpentier Bertrand (1959)</v>
          </cell>
          <cell r="J1043">
            <v>27</v>
          </cell>
          <cell r="K1043" t="str">
            <v>sem</v>
          </cell>
          <cell r="L1043" t="str">
            <v>17'18"6</v>
          </cell>
        </row>
        <row r="1044">
          <cell r="A1044" t="str">
            <v>1986MasculinsTour 2800ma1</v>
          </cell>
          <cell r="H1044">
            <v>9</v>
          </cell>
          <cell r="I1044" t="str">
            <v>Kokot Hervé (1970)</v>
          </cell>
          <cell r="J1044">
            <v>16</v>
          </cell>
          <cell r="K1044" t="str">
            <v>cam</v>
          </cell>
          <cell r="L1044" t="str">
            <v>2'09"7</v>
          </cell>
        </row>
        <row r="1045">
          <cell r="A1045" t="str">
            <v>1986MasculinsTour 2Disque_2a1</v>
          </cell>
          <cell r="H1045">
            <v>1</v>
          </cell>
          <cell r="I1045" t="str">
            <v>Siberna Edouard (1967)</v>
          </cell>
          <cell r="J1045">
            <v>19</v>
          </cell>
          <cell r="K1045" t="str">
            <v>jum</v>
          </cell>
          <cell r="L1045">
            <v>41.1</v>
          </cell>
        </row>
        <row r="1046">
          <cell r="A1046" t="str">
            <v>1986MasculinsTour 2Hauteura1</v>
          </cell>
          <cell r="H1046">
            <v>2</v>
          </cell>
          <cell r="I1046" t="str">
            <v>Miftahi Abdel (1970)</v>
          </cell>
          <cell r="J1046">
            <v>16</v>
          </cell>
          <cell r="K1046" t="str">
            <v>cam</v>
          </cell>
          <cell r="L1046">
            <v>1.85</v>
          </cell>
        </row>
        <row r="1047">
          <cell r="A1047" t="str">
            <v>1986MasculinsTour 2Javelot_8a1</v>
          </cell>
          <cell r="H1047">
            <v>2</v>
          </cell>
          <cell r="I1047" t="str">
            <v>Boulouiz Mokhtar (1968)</v>
          </cell>
          <cell r="J1047">
            <v>18</v>
          </cell>
          <cell r="K1047" t="str">
            <v>jum</v>
          </cell>
          <cell r="L1047">
            <v>42.3</v>
          </cell>
        </row>
        <row r="1048">
          <cell r="A1048" t="str">
            <v>1986MasculinsTour 2Longueura1</v>
          </cell>
          <cell r="H1048">
            <v>2</v>
          </cell>
          <cell r="I1048" t="str">
            <v>Seigneur Michel (1963)</v>
          </cell>
          <cell r="J1048">
            <v>23</v>
          </cell>
          <cell r="K1048" t="str">
            <v>sem</v>
          </cell>
          <cell r="L1048">
            <v>6.27</v>
          </cell>
        </row>
        <row r="1049">
          <cell r="A1049" t="str">
            <v>1986MasculinsTour 2Marteau_7a1</v>
          </cell>
          <cell r="H1049">
            <v>4</v>
          </cell>
          <cell r="I1049" t="str">
            <v>Delhaye Patrick (1969)</v>
          </cell>
          <cell r="J1049">
            <v>17</v>
          </cell>
          <cell r="K1049" t="str">
            <v>cam</v>
          </cell>
          <cell r="L1049">
            <v>25.26</v>
          </cell>
        </row>
        <row r="1050">
          <cell r="A1050" t="str">
            <v>1986MasculinsTour 2Perchea1</v>
          </cell>
          <cell r="H1050">
            <v>5</v>
          </cell>
          <cell r="I1050" t="str">
            <v>Kapusta Philippe (1968)</v>
          </cell>
          <cell r="J1050">
            <v>18</v>
          </cell>
          <cell r="K1050" t="str">
            <v>jum</v>
          </cell>
          <cell r="L1050">
            <v>3.6</v>
          </cell>
        </row>
        <row r="1051">
          <cell r="A1051" t="str">
            <v>1986MasculinsTour 2Poids_7a1</v>
          </cell>
          <cell r="H1051">
            <v>1</v>
          </cell>
          <cell r="I1051" t="str">
            <v>Géleyn Dominique (1954)</v>
          </cell>
          <cell r="J1051">
            <v>32</v>
          </cell>
          <cell r="K1051" t="str">
            <v>sem</v>
          </cell>
          <cell r="L1051">
            <v>14.45</v>
          </cell>
        </row>
        <row r="1052">
          <cell r="A1052" t="str">
            <v>1986MasculinsTour 2Triplea1</v>
          </cell>
          <cell r="H1052">
            <v>9</v>
          </cell>
          <cell r="I1052" t="str">
            <v>Taradel Christian (1962)</v>
          </cell>
          <cell r="J1052">
            <v>24</v>
          </cell>
          <cell r="K1052" t="str">
            <v>sem</v>
          </cell>
          <cell r="L1052">
            <v>11.75</v>
          </cell>
        </row>
        <row r="1053">
          <cell r="A1053" t="str">
            <v>1987MasculinsTour 1100ma1</v>
          </cell>
          <cell r="H1053">
            <v>6</v>
          </cell>
          <cell r="I1053" t="str">
            <v>Bigalion Gilles (1967)</v>
          </cell>
          <cell r="J1053">
            <v>20</v>
          </cell>
          <cell r="K1053" t="str">
            <v>esm</v>
          </cell>
          <cell r="L1053" t="str">
            <v>11"51</v>
          </cell>
        </row>
        <row r="1054">
          <cell r="A1054" t="str">
            <v>1987MasculinsTour 1110h_106a1</v>
          </cell>
          <cell r="H1054">
            <v>5</v>
          </cell>
          <cell r="I1054" t="str">
            <v>Kapusta Philippe (1968)</v>
          </cell>
          <cell r="J1054">
            <v>19</v>
          </cell>
          <cell r="K1054" t="str">
            <v>jum</v>
          </cell>
          <cell r="L1054" t="str">
            <v>16"32</v>
          </cell>
        </row>
        <row r="1055">
          <cell r="A1055" t="str">
            <v>1987MasculinsTour 11500ma1</v>
          </cell>
          <cell r="J1055" t="str">
            <v/>
          </cell>
          <cell r="K1055" t="str">
            <v/>
          </cell>
        </row>
        <row r="1056">
          <cell r="A1056" t="str">
            <v>1987MasculinsTour 1200ma1</v>
          </cell>
          <cell r="H1056">
            <v>5</v>
          </cell>
          <cell r="I1056" t="str">
            <v>Maret Thierry (1969)</v>
          </cell>
          <cell r="J1056">
            <v>18</v>
          </cell>
          <cell r="K1056" t="str">
            <v>jum</v>
          </cell>
          <cell r="L1056" t="str">
            <v>22"72</v>
          </cell>
        </row>
        <row r="1057">
          <cell r="A1057" t="str">
            <v>1987MasculinsTour 13000ma1</v>
          </cell>
          <cell r="H1057">
            <v>7</v>
          </cell>
          <cell r="I1057" t="str">
            <v>Grivilers Jérôme (1971)</v>
          </cell>
          <cell r="J1057">
            <v>16</v>
          </cell>
          <cell r="K1057" t="str">
            <v>cam</v>
          </cell>
          <cell r="L1057" t="str">
            <v>9'09"59</v>
          </cell>
        </row>
        <row r="1058">
          <cell r="A1058" t="str">
            <v>1987MasculinsTour 13000sta1</v>
          </cell>
          <cell r="H1058">
            <v>3</v>
          </cell>
          <cell r="I1058" t="str">
            <v>Duquenoy Marc (1967)</v>
          </cell>
          <cell r="J1058">
            <v>20</v>
          </cell>
          <cell r="K1058" t="str">
            <v>esm</v>
          </cell>
          <cell r="L1058" t="str">
            <v>10'12"96</v>
          </cell>
        </row>
        <row r="1059">
          <cell r="A1059" t="str">
            <v>1987MasculinsTour 14*100ma1</v>
          </cell>
          <cell r="H1059">
            <v>3</v>
          </cell>
          <cell r="I1059" t="str">
            <v>R100-Konarkowski Didier (1968)-</v>
          </cell>
          <cell r="J1059" t="str">
            <v/>
          </cell>
          <cell r="K1059" t="str">
            <v/>
          </cell>
        </row>
        <row r="1060">
          <cell r="A1060" t="str">
            <v>1987MasculinsTour 14*400ma1</v>
          </cell>
          <cell r="I1060" t="str">
            <v>R400-Equipe inconnue</v>
          </cell>
          <cell r="J1060" t="str">
            <v/>
          </cell>
          <cell r="K1060" t="str">
            <v/>
          </cell>
        </row>
        <row r="1061">
          <cell r="A1061" t="str">
            <v>1987MasculinsTour 1400h_91a1</v>
          </cell>
          <cell r="H1061">
            <v>2</v>
          </cell>
          <cell r="I1061" t="str">
            <v>Taradel Christian (1962)</v>
          </cell>
          <cell r="J1061">
            <v>25</v>
          </cell>
          <cell r="K1061" t="str">
            <v>sem</v>
          </cell>
          <cell r="L1061" t="str">
            <v>57"26</v>
          </cell>
        </row>
        <row r="1062">
          <cell r="A1062" t="str">
            <v>1987MasculinsTour 1400ma1</v>
          </cell>
          <cell r="H1062">
            <v>6</v>
          </cell>
          <cell r="I1062" t="str">
            <v>Konarkowski Didier (1968)</v>
          </cell>
          <cell r="J1062">
            <v>19</v>
          </cell>
          <cell r="K1062" t="str">
            <v>jum</v>
          </cell>
          <cell r="L1062" t="str">
            <v>52"35</v>
          </cell>
        </row>
        <row r="1063">
          <cell r="A1063" t="str">
            <v>1987MasculinsTour 15000ma1</v>
          </cell>
          <cell r="J1063" t="str">
            <v/>
          </cell>
          <cell r="K1063" t="str">
            <v/>
          </cell>
        </row>
        <row r="1064">
          <cell r="A1064" t="str">
            <v>1987MasculinsTour 1800ma1</v>
          </cell>
          <cell r="J1064" t="str">
            <v/>
          </cell>
          <cell r="K1064" t="str">
            <v/>
          </cell>
        </row>
        <row r="1065">
          <cell r="A1065" t="str">
            <v>1987MasculinsTour 1Disque_2a1</v>
          </cell>
          <cell r="J1065" t="str">
            <v/>
          </cell>
          <cell r="K1065" t="str">
            <v/>
          </cell>
        </row>
        <row r="1066">
          <cell r="A1066" t="str">
            <v>1987MasculinsTour 1Hauteura1</v>
          </cell>
          <cell r="J1066" t="str">
            <v/>
          </cell>
          <cell r="K1066" t="str">
            <v/>
          </cell>
        </row>
        <row r="1067">
          <cell r="A1067" t="str">
            <v>1987MasculinsTour 1Javelot_8a1</v>
          </cell>
          <cell r="J1067" t="str">
            <v/>
          </cell>
          <cell r="K1067" t="str">
            <v/>
          </cell>
        </row>
        <row r="1068">
          <cell r="A1068" t="str">
            <v>1987MasculinsTour 1Longueura1</v>
          </cell>
          <cell r="J1068" t="str">
            <v/>
          </cell>
          <cell r="K1068" t="str">
            <v/>
          </cell>
        </row>
        <row r="1069">
          <cell r="A1069" t="str">
            <v>1987MasculinsTour 1Marteau_7a1</v>
          </cell>
          <cell r="J1069" t="str">
            <v/>
          </cell>
          <cell r="K1069" t="str">
            <v/>
          </cell>
        </row>
        <row r="1070">
          <cell r="A1070" t="str">
            <v>1987MasculinsTour 1Perchea1</v>
          </cell>
          <cell r="H1070">
            <v>7</v>
          </cell>
          <cell r="I1070" t="str">
            <v>Miftahi Abdel (1970)</v>
          </cell>
          <cell r="J1070">
            <v>17</v>
          </cell>
          <cell r="K1070" t="str">
            <v>cam</v>
          </cell>
          <cell r="L1070">
            <v>4</v>
          </cell>
        </row>
        <row r="1071">
          <cell r="A1071" t="str">
            <v>1987MasculinsTour 1Poids_7a1</v>
          </cell>
          <cell r="H1071">
            <v>2</v>
          </cell>
          <cell r="I1071" t="str">
            <v>Géleyn Dominique (1954)</v>
          </cell>
          <cell r="J1071">
            <v>33</v>
          </cell>
          <cell r="K1071" t="str">
            <v>sem</v>
          </cell>
          <cell r="L1071">
            <v>14.5</v>
          </cell>
        </row>
        <row r="1072">
          <cell r="A1072" t="str">
            <v>1987MasculinsTour 1Triplea1</v>
          </cell>
          <cell r="J1072" t="str">
            <v/>
          </cell>
          <cell r="K1072" t="str">
            <v/>
          </cell>
        </row>
        <row r="1073">
          <cell r="A1073" t="str">
            <v>1987MasculinsTour 2100ma1</v>
          </cell>
          <cell r="H1073">
            <v>3</v>
          </cell>
          <cell r="I1073" t="str">
            <v>Maret Thierry (1969)</v>
          </cell>
          <cell r="J1073">
            <v>18</v>
          </cell>
          <cell r="K1073" t="str">
            <v>jum</v>
          </cell>
          <cell r="L1073" t="str">
            <v>11"1</v>
          </cell>
        </row>
        <row r="1074">
          <cell r="A1074" t="str">
            <v>1987MasculinsTour 2110h_106a1</v>
          </cell>
          <cell r="H1074">
            <v>2</v>
          </cell>
          <cell r="I1074" t="str">
            <v>Suret Jocelyn (1967)</v>
          </cell>
          <cell r="J1074">
            <v>20</v>
          </cell>
          <cell r="K1074" t="str">
            <v>esm</v>
          </cell>
          <cell r="L1074" t="str">
            <v>15"9</v>
          </cell>
        </row>
        <row r="1075">
          <cell r="A1075" t="str">
            <v>1987MasculinsTour 21500ma1</v>
          </cell>
          <cell r="J1075" t="str">
            <v/>
          </cell>
          <cell r="K1075" t="str">
            <v/>
          </cell>
        </row>
        <row r="1076">
          <cell r="A1076" t="str">
            <v>1987MasculinsTour 2200ma1</v>
          </cell>
          <cell r="H1076">
            <v>3</v>
          </cell>
          <cell r="I1076" t="str">
            <v>Bigalion Gilles (1967)</v>
          </cell>
          <cell r="J1076">
            <v>20</v>
          </cell>
          <cell r="K1076" t="str">
            <v>esm</v>
          </cell>
          <cell r="L1076" t="str">
            <v>23"0</v>
          </cell>
        </row>
        <row r="1077">
          <cell r="A1077" t="str">
            <v>1987MasculinsTour 23000ma1</v>
          </cell>
          <cell r="J1077" t="str">
            <v/>
          </cell>
          <cell r="K1077" t="str">
            <v/>
          </cell>
        </row>
        <row r="1078">
          <cell r="A1078" t="str">
            <v>1987MasculinsTour 23000sta1</v>
          </cell>
          <cell r="H1078">
            <v>4</v>
          </cell>
          <cell r="I1078" t="str">
            <v>Duquenoy Marc (1967)</v>
          </cell>
          <cell r="J1078">
            <v>20</v>
          </cell>
          <cell r="K1078" t="str">
            <v>esm</v>
          </cell>
          <cell r="L1078" t="str">
            <v>10'09"5</v>
          </cell>
        </row>
        <row r="1079">
          <cell r="A1079" t="str">
            <v>1987MasculinsTour 24*100ma1</v>
          </cell>
          <cell r="I1079" t="str">
            <v>R100-Equipe inconnue</v>
          </cell>
          <cell r="J1079" t="str">
            <v/>
          </cell>
          <cell r="K1079" t="str">
            <v/>
          </cell>
        </row>
        <row r="1080">
          <cell r="A1080" t="str">
            <v>1987MasculinsTour 24*400ma1</v>
          </cell>
          <cell r="I1080" t="str">
            <v>R400-----Konarkowski Didier(1968)</v>
          </cell>
          <cell r="J1080">
            <v>19</v>
          </cell>
          <cell r="K1080" t="str">
            <v>jum</v>
          </cell>
        </row>
        <row r="1081">
          <cell r="A1081" t="str">
            <v>1987MasculinsTour 2400h_91a1</v>
          </cell>
          <cell r="H1081">
            <v>3</v>
          </cell>
          <cell r="I1081" t="str">
            <v>Taradel Christian (1962)</v>
          </cell>
          <cell r="J1081">
            <v>25</v>
          </cell>
          <cell r="K1081" t="str">
            <v>sem</v>
          </cell>
          <cell r="L1081" t="str">
            <v>57"3</v>
          </cell>
        </row>
        <row r="1082">
          <cell r="A1082" t="str">
            <v>1987MasculinsTour 2400ma1</v>
          </cell>
          <cell r="H1082">
            <v>1</v>
          </cell>
          <cell r="I1082" t="str">
            <v>Konarkowski Didier (1968)</v>
          </cell>
          <cell r="J1082">
            <v>19</v>
          </cell>
          <cell r="K1082" t="str">
            <v>jum</v>
          </cell>
          <cell r="L1082" t="str">
            <v>51"1</v>
          </cell>
        </row>
        <row r="1083">
          <cell r="A1083" t="str">
            <v>1987MasculinsTour 25000ma1</v>
          </cell>
          <cell r="J1083" t="str">
            <v/>
          </cell>
          <cell r="K1083" t="str">
            <v/>
          </cell>
        </row>
        <row r="1084">
          <cell r="A1084" t="str">
            <v>1987MasculinsTour 2800ma1</v>
          </cell>
          <cell r="J1084" t="str">
            <v/>
          </cell>
          <cell r="K1084" t="str">
            <v/>
          </cell>
        </row>
        <row r="1085">
          <cell r="A1085" t="str">
            <v>1987MasculinsTour 2Disque_2a1</v>
          </cell>
          <cell r="H1085">
            <v>1</v>
          </cell>
          <cell r="I1085" t="str">
            <v>Siberna Edouard (1967)</v>
          </cell>
          <cell r="J1085">
            <v>20</v>
          </cell>
          <cell r="K1085" t="str">
            <v>esm</v>
          </cell>
          <cell r="L1085">
            <v>39.159999999999997</v>
          </cell>
        </row>
        <row r="1086">
          <cell r="A1086" t="str">
            <v>1987MasculinsTour 2Hauteura1</v>
          </cell>
          <cell r="J1086" t="str">
            <v/>
          </cell>
          <cell r="K1086" t="str">
            <v/>
          </cell>
        </row>
        <row r="1087">
          <cell r="A1087" t="str">
            <v>1987MasculinsTour 2Javelot_8a1</v>
          </cell>
          <cell r="J1087" t="str">
            <v/>
          </cell>
          <cell r="K1087" t="str">
            <v/>
          </cell>
        </row>
        <row r="1088">
          <cell r="A1088" t="str">
            <v>1987MasculinsTour 2Longueura1</v>
          </cell>
          <cell r="H1088">
            <v>2</v>
          </cell>
          <cell r="I1088" t="str">
            <v>Maret Thierry (1969)</v>
          </cell>
          <cell r="J1088">
            <v>18</v>
          </cell>
          <cell r="K1088" t="str">
            <v>jum</v>
          </cell>
          <cell r="L1088">
            <v>6.3</v>
          </cell>
        </row>
        <row r="1089">
          <cell r="A1089" t="str">
            <v>1987MasculinsTour 2Marteau_7a1</v>
          </cell>
          <cell r="H1089">
            <v>1</v>
          </cell>
          <cell r="I1089" t="str">
            <v>Krawczyk Jean (1939)</v>
          </cell>
          <cell r="J1089">
            <v>48</v>
          </cell>
          <cell r="K1089" t="str">
            <v>vem</v>
          </cell>
          <cell r="L1089">
            <v>39.159999999999997</v>
          </cell>
        </row>
        <row r="1090">
          <cell r="A1090" t="str">
            <v>1987MasculinsTour 2Perchea1</v>
          </cell>
          <cell r="J1090" t="str">
            <v/>
          </cell>
          <cell r="K1090" t="str">
            <v/>
          </cell>
        </row>
        <row r="1091">
          <cell r="A1091" t="str">
            <v>1987MasculinsTour 2Poids_7a1</v>
          </cell>
          <cell r="H1091">
            <v>2</v>
          </cell>
          <cell r="I1091" t="str">
            <v>Géleyn Dominique (1954)</v>
          </cell>
          <cell r="J1091">
            <v>33</v>
          </cell>
          <cell r="K1091" t="str">
            <v>sem</v>
          </cell>
          <cell r="L1091">
            <v>14.02</v>
          </cell>
        </row>
        <row r="1092">
          <cell r="A1092" t="str">
            <v>1987MasculinsTour 2Triplea1</v>
          </cell>
          <cell r="J1092" t="str">
            <v/>
          </cell>
          <cell r="K1092" t="str">
            <v/>
          </cell>
        </row>
        <row r="1093">
          <cell r="A1093" t="str">
            <v>1988MasculinsTour 1100ma1</v>
          </cell>
          <cell r="J1093" t="str">
            <v/>
          </cell>
          <cell r="K1093" t="str">
            <v/>
          </cell>
        </row>
        <row r="1094">
          <cell r="A1094" t="str">
            <v>1988MasculinsTour 1110h_106a1</v>
          </cell>
          <cell r="I1094" t="str">
            <v>Kapusta Philippe (1968)</v>
          </cell>
          <cell r="J1094">
            <v>20</v>
          </cell>
          <cell r="K1094" t="str">
            <v>esm</v>
          </cell>
        </row>
        <row r="1095">
          <cell r="A1095" t="str">
            <v>1988MasculinsTour 11500ma1</v>
          </cell>
          <cell r="J1095" t="str">
            <v/>
          </cell>
          <cell r="K1095" t="str">
            <v/>
          </cell>
        </row>
        <row r="1096">
          <cell r="A1096" t="str">
            <v>1988MasculinsTour 1200ma1</v>
          </cell>
          <cell r="J1096" t="str">
            <v/>
          </cell>
          <cell r="K1096" t="str">
            <v/>
          </cell>
        </row>
        <row r="1097">
          <cell r="A1097" t="str">
            <v>1988MasculinsTour 13000ma1</v>
          </cell>
          <cell r="I1097" t="str">
            <v>Grivilers Jérôme (1971)</v>
          </cell>
          <cell r="J1097">
            <v>17</v>
          </cell>
          <cell r="K1097" t="str">
            <v>cam</v>
          </cell>
        </row>
        <row r="1098">
          <cell r="A1098" t="str">
            <v>1988MasculinsTour 13000sta1</v>
          </cell>
          <cell r="I1098" t="str">
            <v>Duquenoy Marc (1967)</v>
          </cell>
          <cell r="J1098">
            <v>21</v>
          </cell>
          <cell r="K1098" t="str">
            <v>esm</v>
          </cell>
        </row>
        <row r="1099">
          <cell r="A1099" t="str">
            <v>1988MasculinsTour 14*100ma1</v>
          </cell>
          <cell r="I1099" t="str">
            <v>R100-Equipe inconnue</v>
          </cell>
          <cell r="J1099" t="str">
            <v/>
          </cell>
          <cell r="K1099" t="str">
            <v/>
          </cell>
        </row>
        <row r="1100">
          <cell r="A1100" t="str">
            <v>1988MasculinsTour 14*400ma1</v>
          </cell>
          <cell r="I1100" t="str">
            <v>R400-Bigalion Gilles (1967)-Maret Thierry (1969)-Legrand Laurent (1970)-Konarkowski Didier (1968)</v>
          </cell>
          <cell r="J1100">
            <v>20</v>
          </cell>
          <cell r="K1100" t="str">
            <v>esm</v>
          </cell>
        </row>
        <row r="1101">
          <cell r="A1101" t="str">
            <v>1988MasculinsTour 1400h_91a1</v>
          </cell>
          <cell r="H1101">
            <v>1</v>
          </cell>
          <cell r="I1101" t="str">
            <v>Legrand Laurent (1970)</v>
          </cell>
          <cell r="J1101">
            <v>18</v>
          </cell>
          <cell r="K1101" t="str">
            <v>jum</v>
          </cell>
          <cell r="L1101" t="str">
            <v>55"6</v>
          </cell>
        </row>
        <row r="1102">
          <cell r="A1102" t="str">
            <v>1988MasculinsTour 1400ma1</v>
          </cell>
          <cell r="I1102" t="str">
            <v>Konarkowski Didier (1968)</v>
          </cell>
          <cell r="J1102">
            <v>20</v>
          </cell>
          <cell r="K1102" t="str">
            <v>esm</v>
          </cell>
        </row>
        <row r="1103">
          <cell r="A1103" t="str">
            <v>1988MasculinsTour 15000ma1</v>
          </cell>
          <cell r="J1103" t="str">
            <v/>
          </cell>
          <cell r="K1103" t="str">
            <v/>
          </cell>
        </row>
        <row r="1104">
          <cell r="A1104" t="str">
            <v>1988MasculinsTour 1800ma1</v>
          </cell>
          <cell r="I1104" t="str">
            <v>Liétard Yves (1970)</v>
          </cell>
          <cell r="J1104">
            <v>18</v>
          </cell>
          <cell r="K1104" t="str">
            <v>jum</v>
          </cell>
        </row>
        <row r="1105">
          <cell r="A1105" t="str">
            <v>1988MasculinsTour 1Disque_2a1</v>
          </cell>
          <cell r="I1105" t="str">
            <v>Siberna Edouard (1967)</v>
          </cell>
          <cell r="J1105">
            <v>21</v>
          </cell>
          <cell r="K1105" t="str">
            <v>esm</v>
          </cell>
        </row>
        <row r="1106">
          <cell r="A1106" t="str">
            <v>1988MasculinsTour 1Hauteura1</v>
          </cell>
          <cell r="J1106" t="str">
            <v/>
          </cell>
          <cell r="K1106" t="str">
            <v/>
          </cell>
        </row>
        <row r="1107">
          <cell r="A1107" t="str">
            <v>1988MasculinsTour 1Javelot_8a1</v>
          </cell>
          <cell r="J1107" t="str">
            <v/>
          </cell>
          <cell r="K1107" t="str">
            <v/>
          </cell>
        </row>
        <row r="1108">
          <cell r="A1108" t="str">
            <v>1988MasculinsTour 1Longueura1</v>
          </cell>
          <cell r="J1108" t="str">
            <v/>
          </cell>
          <cell r="K1108" t="str">
            <v/>
          </cell>
        </row>
        <row r="1109">
          <cell r="A1109" t="str">
            <v>1988MasculinsTour 1Marteau_7a1</v>
          </cell>
          <cell r="I1109" t="str">
            <v>Krawczyk Jean (1939)</v>
          </cell>
          <cell r="J1109">
            <v>49</v>
          </cell>
          <cell r="K1109" t="str">
            <v>vem</v>
          </cell>
        </row>
        <row r="1110">
          <cell r="A1110" t="str">
            <v>1988MasculinsTour 1Perchea1</v>
          </cell>
          <cell r="J1110" t="str">
            <v/>
          </cell>
          <cell r="K1110" t="str">
            <v/>
          </cell>
        </row>
        <row r="1111">
          <cell r="A1111" t="str">
            <v>1988MasculinsTour 1Poids_7a1</v>
          </cell>
          <cell r="I1111" t="str">
            <v>Géleyn Dominique (1954)</v>
          </cell>
          <cell r="J1111">
            <v>34</v>
          </cell>
          <cell r="K1111" t="str">
            <v>sem</v>
          </cell>
        </row>
        <row r="1112">
          <cell r="A1112" t="str">
            <v>1988MasculinsTour 1Triplea1</v>
          </cell>
          <cell r="I1112" t="str">
            <v>Géleyn J-François (1950)</v>
          </cell>
          <cell r="J1112">
            <v>38</v>
          </cell>
          <cell r="K1112" t="str">
            <v>sem</v>
          </cell>
        </row>
        <row r="1113">
          <cell r="A1113" t="str">
            <v>1988MasculinsTour 2100ma1</v>
          </cell>
          <cell r="J1113" t="str">
            <v/>
          </cell>
          <cell r="K1113" t="str">
            <v/>
          </cell>
        </row>
        <row r="1114">
          <cell r="A1114" t="str">
            <v>1988MasculinsTour 2110h_106a1</v>
          </cell>
          <cell r="J1114" t="str">
            <v/>
          </cell>
          <cell r="K1114" t="str">
            <v/>
          </cell>
        </row>
        <row r="1115">
          <cell r="A1115" t="str">
            <v>1988MasculinsTour 21500ma1</v>
          </cell>
          <cell r="J1115" t="str">
            <v/>
          </cell>
          <cell r="K1115" t="str">
            <v/>
          </cell>
        </row>
        <row r="1116">
          <cell r="A1116" t="str">
            <v>1988MasculinsTour 2200ma1</v>
          </cell>
          <cell r="J1116" t="str">
            <v/>
          </cell>
          <cell r="K1116" t="str">
            <v/>
          </cell>
        </row>
        <row r="1117">
          <cell r="A1117" t="str">
            <v>1988MasculinsTour 23000ma1</v>
          </cell>
          <cell r="J1117" t="str">
            <v/>
          </cell>
          <cell r="K1117" t="str">
            <v/>
          </cell>
        </row>
        <row r="1118">
          <cell r="A1118" t="str">
            <v>1988MasculinsTour 23000sta1</v>
          </cell>
          <cell r="J1118" t="str">
            <v/>
          </cell>
          <cell r="K1118" t="str">
            <v/>
          </cell>
        </row>
        <row r="1119">
          <cell r="A1119" t="str">
            <v>1988MasculinsTour 24*100ma1</v>
          </cell>
          <cell r="I1119" t="str">
            <v>R100-Equipe inconnue</v>
          </cell>
          <cell r="J1119" t="str">
            <v/>
          </cell>
          <cell r="K1119" t="str">
            <v/>
          </cell>
        </row>
        <row r="1120">
          <cell r="A1120" t="str">
            <v>1988MasculinsTour 24*400ma1</v>
          </cell>
          <cell r="I1120" t="str">
            <v>R400-Equipe inconnue</v>
          </cell>
          <cell r="J1120" t="str">
            <v/>
          </cell>
          <cell r="K1120" t="str">
            <v/>
          </cell>
        </row>
        <row r="1121">
          <cell r="A1121" t="str">
            <v>1988MasculinsTour 2400h_91a1</v>
          </cell>
          <cell r="J1121" t="str">
            <v/>
          </cell>
          <cell r="K1121" t="str">
            <v/>
          </cell>
        </row>
        <row r="1122">
          <cell r="A1122" t="str">
            <v>1988MasculinsTour 2400ma1</v>
          </cell>
          <cell r="J1122" t="str">
            <v/>
          </cell>
          <cell r="K1122" t="str">
            <v/>
          </cell>
        </row>
        <row r="1123">
          <cell r="A1123" t="str">
            <v>1988MasculinsTour 25000ma1</v>
          </cell>
          <cell r="J1123" t="str">
            <v/>
          </cell>
          <cell r="K1123" t="str">
            <v/>
          </cell>
        </row>
        <row r="1124">
          <cell r="A1124" t="str">
            <v>1988MasculinsTour 2800ma1</v>
          </cell>
          <cell r="J1124" t="str">
            <v/>
          </cell>
          <cell r="K1124" t="str">
            <v/>
          </cell>
        </row>
        <row r="1125">
          <cell r="A1125" t="str">
            <v>1988MasculinsTour 2Disque_2a1</v>
          </cell>
          <cell r="J1125" t="str">
            <v/>
          </cell>
          <cell r="K1125" t="str">
            <v/>
          </cell>
        </row>
        <row r="1126">
          <cell r="A1126" t="str">
            <v>1988MasculinsTour 2Hauteura1</v>
          </cell>
          <cell r="J1126" t="str">
            <v/>
          </cell>
          <cell r="K1126" t="str">
            <v/>
          </cell>
        </row>
        <row r="1127">
          <cell r="A1127" t="str">
            <v>1988MasculinsTour 2Javelot_8a1</v>
          </cell>
          <cell r="J1127" t="str">
            <v/>
          </cell>
          <cell r="K1127" t="str">
            <v/>
          </cell>
        </row>
        <row r="1128">
          <cell r="A1128" t="str">
            <v>1988MasculinsTour 2Longueura1</v>
          </cell>
          <cell r="J1128" t="str">
            <v/>
          </cell>
          <cell r="K1128" t="str">
            <v/>
          </cell>
        </row>
        <row r="1129">
          <cell r="A1129" t="str">
            <v>1988MasculinsTour 2Marteau_7a1</v>
          </cell>
          <cell r="J1129" t="str">
            <v/>
          </cell>
          <cell r="K1129" t="str">
            <v/>
          </cell>
        </row>
        <row r="1130">
          <cell r="A1130" t="str">
            <v>1988MasculinsTour 2Perchea1</v>
          </cell>
          <cell r="J1130" t="str">
            <v/>
          </cell>
          <cell r="K1130" t="str">
            <v/>
          </cell>
        </row>
        <row r="1131">
          <cell r="A1131" t="str">
            <v>1988MasculinsTour 2Poids_7a1</v>
          </cell>
          <cell r="J1131" t="str">
            <v/>
          </cell>
          <cell r="K1131" t="str">
            <v/>
          </cell>
        </row>
        <row r="1132">
          <cell r="A1132" t="str">
            <v>1988MasculinsTour 2Triplea1</v>
          </cell>
          <cell r="J1132" t="str">
            <v/>
          </cell>
          <cell r="K1132" t="str">
            <v/>
          </cell>
        </row>
        <row r="1133">
          <cell r="A1133" t="str">
            <v>1989MasculinsTour 1100ma1</v>
          </cell>
          <cell r="J1133" t="str">
            <v/>
          </cell>
          <cell r="K1133" t="str">
            <v/>
          </cell>
        </row>
        <row r="1134">
          <cell r="A1134" t="str">
            <v>1989MasculinsTour 1110h_106a1</v>
          </cell>
          <cell r="J1134" t="str">
            <v/>
          </cell>
          <cell r="K1134" t="str">
            <v/>
          </cell>
        </row>
        <row r="1135">
          <cell r="A1135" t="str">
            <v>1989MasculinsTour 11500ma1</v>
          </cell>
          <cell r="J1135" t="str">
            <v/>
          </cell>
          <cell r="K1135" t="str">
            <v/>
          </cell>
        </row>
        <row r="1136">
          <cell r="A1136" t="str">
            <v>1989MasculinsTour 1200ma1</v>
          </cell>
          <cell r="J1136" t="str">
            <v/>
          </cell>
          <cell r="K1136" t="str">
            <v/>
          </cell>
        </row>
        <row r="1137">
          <cell r="A1137" t="str">
            <v>1989MasculinsTour 13000ma1</v>
          </cell>
          <cell r="J1137" t="str">
            <v/>
          </cell>
          <cell r="K1137" t="str">
            <v/>
          </cell>
        </row>
        <row r="1138">
          <cell r="A1138" t="str">
            <v>1989MasculinsTour 13000sta1</v>
          </cell>
          <cell r="J1138" t="str">
            <v/>
          </cell>
          <cell r="K1138" t="str">
            <v/>
          </cell>
        </row>
        <row r="1139">
          <cell r="A1139" t="str">
            <v>1989MasculinsTour 14*100ma1</v>
          </cell>
          <cell r="I1139" t="str">
            <v>R100-Equipe inconnue</v>
          </cell>
          <cell r="J1139" t="str">
            <v/>
          </cell>
          <cell r="K1139" t="str">
            <v/>
          </cell>
        </row>
        <row r="1140">
          <cell r="A1140" t="str">
            <v>1989MasculinsTour 14*400ma1</v>
          </cell>
          <cell r="I1140" t="str">
            <v>R400-Equipe inconnue</v>
          </cell>
          <cell r="J1140" t="str">
            <v/>
          </cell>
          <cell r="K1140" t="str">
            <v/>
          </cell>
        </row>
        <row r="1141">
          <cell r="A1141" t="str">
            <v>1989MasculinsTour 1400h_91a1</v>
          </cell>
          <cell r="J1141" t="str">
            <v/>
          </cell>
          <cell r="K1141" t="str">
            <v/>
          </cell>
        </row>
        <row r="1142">
          <cell r="A1142" t="str">
            <v>1989MasculinsTour 1400ma1</v>
          </cell>
          <cell r="J1142" t="str">
            <v/>
          </cell>
          <cell r="K1142" t="str">
            <v/>
          </cell>
        </row>
        <row r="1143">
          <cell r="A1143" t="str">
            <v>1989MasculinsTour 15000ma1</v>
          </cell>
          <cell r="J1143" t="str">
            <v/>
          </cell>
          <cell r="K1143" t="str">
            <v/>
          </cell>
        </row>
        <row r="1144">
          <cell r="A1144" t="str">
            <v>1989MasculinsTour 1800ma1</v>
          </cell>
          <cell r="J1144" t="str">
            <v/>
          </cell>
          <cell r="K1144" t="str">
            <v/>
          </cell>
        </row>
        <row r="1145">
          <cell r="A1145" t="str">
            <v>1989MasculinsTour 1Disque_2a1</v>
          </cell>
          <cell r="J1145" t="str">
            <v/>
          </cell>
          <cell r="K1145" t="str">
            <v/>
          </cell>
        </row>
        <row r="1146">
          <cell r="A1146" t="str">
            <v>1989MasculinsTour 1Hauteura1</v>
          </cell>
          <cell r="J1146" t="str">
            <v/>
          </cell>
          <cell r="K1146" t="str">
            <v/>
          </cell>
        </row>
        <row r="1147">
          <cell r="A1147" t="str">
            <v>1989MasculinsTour 1Javelot_8a1</v>
          </cell>
          <cell r="J1147" t="str">
            <v/>
          </cell>
          <cell r="K1147" t="str">
            <v/>
          </cell>
        </row>
        <row r="1148">
          <cell r="A1148" t="str">
            <v>1989MasculinsTour 1Longueura1</v>
          </cell>
          <cell r="J1148" t="str">
            <v/>
          </cell>
          <cell r="K1148" t="str">
            <v/>
          </cell>
        </row>
        <row r="1149">
          <cell r="A1149" t="str">
            <v>1989MasculinsTour 1Marteau_7a1</v>
          </cell>
          <cell r="J1149" t="str">
            <v/>
          </cell>
          <cell r="K1149" t="str">
            <v/>
          </cell>
        </row>
        <row r="1150">
          <cell r="A1150" t="str">
            <v>1989MasculinsTour 1Perchea1</v>
          </cell>
          <cell r="J1150" t="str">
            <v/>
          </cell>
          <cell r="K1150" t="str">
            <v/>
          </cell>
        </row>
        <row r="1151">
          <cell r="A1151" t="str">
            <v>1989MasculinsTour 1Poids_7a1</v>
          </cell>
          <cell r="J1151" t="str">
            <v/>
          </cell>
          <cell r="K1151" t="str">
            <v/>
          </cell>
        </row>
        <row r="1152">
          <cell r="A1152" t="str">
            <v>1989MasculinsTour 1Triplea1</v>
          </cell>
          <cell r="J1152" t="str">
            <v/>
          </cell>
          <cell r="K1152" t="str">
            <v/>
          </cell>
        </row>
        <row r="1153">
          <cell r="A1153" t="str">
            <v>1989MasculinsTour 2100ma1</v>
          </cell>
          <cell r="J1153" t="str">
            <v/>
          </cell>
          <cell r="K1153" t="str">
            <v/>
          </cell>
        </row>
        <row r="1154">
          <cell r="A1154" t="str">
            <v>1989MasculinsTour 2110h_106a1</v>
          </cell>
          <cell r="I1154" t="str">
            <v>Kapusta Philippe (1968)</v>
          </cell>
          <cell r="J1154">
            <v>21</v>
          </cell>
          <cell r="K1154" t="str">
            <v>esm</v>
          </cell>
        </row>
        <row r="1155">
          <cell r="A1155" t="str">
            <v>1989MasculinsTour 21500ma1</v>
          </cell>
          <cell r="I1155" t="str">
            <v>Toson Serge (1972)</v>
          </cell>
          <cell r="J1155">
            <v>17</v>
          </cell>
          <cell r="K1155" t="str">
            <v>cam</v>
          </cell>
          <cell r="L1155" t="str">
            <v>4'06"07</v>
          </cell>
        </row>
        <row r="1156">
          <cell r="A1156" t="str">
            <v>1989MasculinsTour 2200ma1</v>
          </cell>
          <cell r="J1156" t="str">
            <v/>
          </cell>
          <cell r="K1156" t="str">
            <v/>
          </cell>
        </row>
        <row r="1157">
          <cell r="A1157" t="str">
            <v>1989MasculinsTour 23000ma1</v>
          </cell>
          <cell r="J1157" t="str">
            <v/>
          </cell>
          <cell r="K1157" t="str">
            <v/>
          </cell>
        </row>
        <row r="1158">
          <cell r="A1158" t="str">
            <v>1989MasculinsTour 23000sta1</v>
          </cell>
          <cell r="H1158">
            <v>4</v>
          </cell>
          <cell r="I1158" t="str">
            <v>Duquenoy Marc (1967)</v>
          </cell>
          <cell r="J1158">
            <v>22</v>
          </cell>
          <cell r="K1158" t="str">
            <v>sem</v>
          </cell>
          <cell r="L1158" t="str">
            <v>9'49"0</v>
          </cell>
        </row>
        <row r="1159">
          <cell r="A1159" t="str">
            <v>1989MasculinsTour 24*100ma1</v>
          </cell>
          <cell r="I1159" t="str">
            <v>R100-?-?-?-Konarkowski Didier (1968)</v>
          </cell>
          <cell r="J1159">
            <v>21</v>
          </cell>
          <cell r="K1159" t="str">
            <v>esm</v>
          </cell>
        </row>
        <row r="1160">
          <cell r="A1160" t="str">
            <v>1989MasculinsTour 24*400ma1</v>
          </cell>
          <cell r="H1160">
            <v>1</v>
          </cell>
          <cell r="I1160" t="str">
            <v>R400-Taradel Christian (1962) -Wlodarczyk Fabrice (1971)-Bigallion Gilles (1967)-Legrand Laurent (1970)</v>
          </cell>
          <cell r="J1160">
            <v>19</v>
          </cell>
          <cell r="K1160" t="str">
            <v>jum</v>
          </cell>
        </row>
        <row r="1161">
          <cell r="A1161" t="str">
            <v>1989MasculinsTour 2400h_91a1</v>
          </cell>
          <cell r="H1161">
            <v>1</v>
          </cell>
          <cell r="I1161" t="str">
            <v>Legrand Laurent (1970)</v>
          </cell>
          <cell r="J1161">
            <v>19</v>
          </cell>
          <cell r="K1161" t="str">
            <v>jum</v>
          </cell>
          <cell r="L1161" t="str">
            <v>56"36</v>
          </cell>
        </row>
        <row r="1162">
          <cell r="A1162" t="str">
            <v>1989MasculinsTour 2400ma1</v>
          </cell>
          <cell r="J1162" t="str">
            <v/>
          </cell>
          <cell r="K1162" t="str">
            <v/>
          </cell>
        </row>
        <row r="1163">
          <cell r="A1163" t="str">
            <v>1989MasculinsTour 25000ma1</v>
          </cell>
          <cell r="J1163" t="str">
            <v/>
          </cell>
          <cell r="K1163" t="str">
            <v/>
          </cell>
        </row>
        <row r="1164">
          <cell r="A1164" t="str">
            <v>1989MasculinsTour 2800ma1</v>
          </cell>
          <cell r="H1164">
            <v>7</v>
          </cell>
          <cell r="I1164" t="str">
            <v>Grivilers Jérôme (1971)</v>
          </cell>
          <cell r="J1164">
            <v>18</v>
          </cell>
          <cell r="K1164" t="str">
            <v>jum</v>
          </cell>
          <cell r="L1164" t="str">
            <v>1'59"48</v>
          </cell>
        </row>
        <row r="1165">
          <cell r="A1165" t="str">
            <v>1989MasculinsTour 2Disque_2a1</v>
          </cell>
          <cell r="H1165">
            <v>1</v>
          </cell>
          <cell r="I1165" t="str">
            <v>Siberna Edouard (1967)</v>
          </cell>
          <cell r="J1165">
            <v>22</v>
          </cell>
          <cell r="K1165" t="str">
            <v>sem</v>
          </cell>
        </row>
        <row r="1166">
          <cell r="A1166" t="str">
            <v>1989MasculinsTour 2Hauteura1</v>
          </cell>
          <cell r="J1166" t="str">
            <v/>
          </cell>
          <cell r="K1166" t="str">
            <v/>
          </cell>
        </row>
        <row r="1167">
          <cell r="A1167" t="str">
            <v>1989MasculinsTour 2Javelot_8a1</v>
          </cell>
          <cell r="I1167" t="str">
            <v>Boulouiz Mokhtar (1968)</v>
          </cell>
          <cell r="J1167">
            <v>21</v>
          </cell>
          <cell r="K1167" t="str">
            <v>esm</v>
          </cell>
          <cell r="L1167">
            <v>40.119999999999997</v>
          </cell>
        </row>
        <row r="1168">
          <cell r="A1168" t="str">
            <v>1989MasculinsTour 2Longueura1</v>
          </cell>
          <cell r="H1168">
            <v>2</v>
          </cell>
          <cell r="J1168" t="str">
            <v/>
          </cell>
          <cell r="K1168" t="str">
            <v/>
          </cell>
        </row>
        <row r="1169">
          <cell r="A1169" t="str">
            <v>1989MasculinsTour 2Marteau_7a1</v>
          </cell>
          <cell r="H1169">
            <v>1</v>
          </cell>
          <cell r="I1169" t="str">
            <v>Krawczyk Jean (1939)</v>
          </cell>
          <cell r="J1169">
            <v>50</v>
          </cell>
          <cell r="K1169" t="str">
            <v>vem</v>
          </cell>
        </row>
        <row r="1170">
          <cell r="A1170" t="str">
            <v>1989MasculinsTour 2Perchea1</v>
          </cell>
          <cell r="J1170" t="str">
            <v/>
          </cell>
          <cell r="K1170" t="str">
            <v/>
          </cell>
        </row>
        <row r="1171">
          <cell r="A1171" t="str">
            <v>1989MasculinsTour 2Poids_7a1</v>
          </cell>
          <cell r="H1171">
            <v>2</v>
          </cell>
          <cell r="I1171" t="str">
            <v>Géleyn Dominique (1954)</v>
          </cell>
          <cell r="J1171">
            <v>35</v>
          </cell>
          <cell r="K1171" t="str">
            <v>sem</v>
          </cell>
        </row>
        <row r="1172">
          <cell r="A1172" t="str">
            <v>1989MasculinsTour 2Triplea1</v>
          </cell>
          <cell r="H1172">
            <v>1</v>
          </cell>
          <cell r="I1172" t="str">
            <v>Leclerc Ludovic (1968)</v>
          </cell>
          <cell r="J1172">
            <v>21</v>
          </cell>
          <cell r="K1172" t="str">
            <v>esm</v>
          </cell>
          <cell r="L1172">
            <v>13.71</v>
          </cell>
        </row>
        <row r="1173">
          <cell r="A1173" t="str">
            <v>1990MasculinsTour 1100ma1</v>
          </cell>
          <cell r="J1173" t="str">
            <v/>
          </cell>
          <cell r="K1173" t="str">
            <v/>
          </cell>
        </row>
        <row r="1174">
          <cell r="A1174" t="str">
            <v>1990MasculinsTour 1110h_106a1</v>
          </cell>
          <cell r="J1174" t="str">
            <v/>
          </cell>
          <cell r="K1174" t="str">
            <v/>
          </cell>
        </row>
        <row r="1175">
          <cell r="A1175" t="str">
            <v>1990MasculinsTour 11500ma1</v>
          </cell>
          <cell r="J1175" t="str">
            <v/>
          </cell>
          <cell r="K1175" t="str">
            <v/>
          </cell>
        </row>
        <row r="1176">
          <cell r="A1176" t="str">
            <v>1990MasculinsTour 1200ma1</v>
          </cell>
          <cell r="J1176" t="str">
            <v/>
          </cell>
          <cell r="K1176" t="str">
            <v/>
          </cell>
        </row>
        <row r="1177">
          <cell r="A1177" t="str">
            <v>1990MasculinsTour 13000ma1</v>
          </cell>
          <cell r="I1177" t="str">
            <v>Grivilers Jérôme (1971)</v>
          </cell>
          <cell r="J1177">
            <v>19</v>
          </cell>
          <cell r="K1177" t="str">
            <v>jum</v>
          </cell>
          <cell r="L1177" t="str">
            <v>8'35"4</v>
          </cell>
        </row>
        <row r="1178">
          <cell r="A1178" t="str">
            <v>1990MasculinsTour 13000sta1</v>
          </cell>
          <cell r="J1178" t="str">
            <v/>
          </cell>
          <cell r="K1178" t="str">
            <v/>
          </cell>
        </row>
        <row r="1179">
          <cell r="A1179" t="str">
            <v>1990MasculinsTour 14*100ma1</v>
          </cell>
          <cell r="H1179">
            <v>3</v>
          </cell>
          <cell r="I1179" t="str">
            <v>R100-Equipe inconnue</v>
          </cell>
          <cell r="J1179" t="str">
            <v/>
          </cell>
          <cell r="K1179" t="str">
            <v/>
          </cell>
        </row>
        <row r="1180">
          <cell r="A1180" t="str">
            <v>1990MasculinsTour 14*400ma1</v>
          </cell>
          <cell r="I1180" t="str">
            <v>R400-Equipe inconnue</v>
          </cell>
          <cell r="J1180" t="str">
            <v/>
          </cell>
          <cell r="K1180" t="str">
            <v/>
          </cell>
        </row>
        <row r="1181">
          <cell r="A1181" t="str">
            <v>1990MasculinsTour 1400h_91a1</v>
          </cell>
          <cell r="H1181">
            <v>1</v>
          </cell>
          <cell r="I1181" t="str">
            <v>Wlodarczyk Fabrice (1971)</v>
          </cell>
          <cell r="J1181">
            <v>19</v>
          </cell>
          <cell r="K1181" t="str">
            <v>jum</v>
          </cell>
          <cell r="L1181" t="str">
            <v>55"7</v>
          </cell>
        </row>
        <row r="1182">
          <cell r="A1182" t="str">
            <v>1990MasculinsTour 1400ma1</v>
          </cell>
          <cell r="H1182">
            <v>6</v>
          </cell>
          <cell r="I1182" t="str">
            <v>Bigalion Gilles (1967)</v>
          </cell>
          <cell r="J1182">
            <v>23</v>
          </cell>
          <cell r="K1182" t="str">
            <v>sem</v>
          </cell>
          <cell r="L1182" t="str">
            <v>50"6</v>
          </cell>
        </row>
        <row r="1183">
          <cell r="A1183" t="str">
            <v>1990MasculinsTour 15000ma1</v>
          </cell>
          <cell r="J1183" t="str">
            <v/>
          </cell>
          <cell r="K1183" t="str">
            <v/>
          </cell>
        </row>
        <row r="1184">
          <cell r="A1184" t="str">
            <v>1990MasculinsTour 1800ma1</v>
          </cell>
          <cell r="J1184" t="str">
            <v/>
          </cell>
          <cell r="K1184" t="str">
            <v/>
          </cell>
        </row>
        <row r="1185">
          <cell r="A1185" t="str">
            <v>1990MasculinsTour 1Disque_2a1</v>
          </cell>
          <cell r="H1185">
            <v>1</v>
          </cell>
          <cell r="I1185" t="str">
            <v>Sikorski Jérôme (1973)</v>
          </cell>
          <cell r="J1185">
            <v>17</v>
          </cell>
          <cell r="K1185" t="str">
            <v>cam</v>
          </cell>
          <cell r="L1185">
            <v>37.24</v>
          </cell>
        </row>
        <row r="1186">
          <cell r="A1186" t="str">
            <v>1990MasculinsTour 1Hauteura1</v>
          </cell>
          <cell r="I1186" t="str">
            <v>Gérard Nicolas (1974)</v>
          </cell>
          <cell r="J1186">
            <v>16</v>
          </cell>
          <cell r="K1186" t="str">
            <v>cam</v>
          </cell>
          <cell r="L1186">
            <v>1.8</v>
          </cell>
        </row>
        <row r="1187">
          <cell r="A1187" t="str">
            <v>1990MasculinsTour 1Javelot_8a1</v>
          </cell>
          <cell r="I1187" t="str">
            <v>Gérard Yves (1951)</v>
          </cell>
          <cell r="J1187">
            <v>39</v>
          </cell>
          <cell r="K1187" t="str">
            <v>sem</v>
          </cell>
        </row>
        <row r="1188">
          <cell r="A1188" t="str">
            <v>1990MasculinsTour 1Longueura1</v>
          </cell>
          <cell r="J1188" t="str">
            <v/>
          </cell>
          <cell r="K1188" t="str">
            <v/>
          </cell>
        </row>
        <row r="1189">
          <cell r="A1189" t="str">
            <v>1990MasculinsTour 1Marteau_7a1</v>
          </cell>
          <cell r="I1189" t="str">
            <v>Krawczyk Jean (1939)</v>
          </cell>
          <cell r="J1189">
            <v>51</v>
          </cell>
          <cell r="K1189" t="str">
            <v>vem</v>
          </cell>
        </row>
        <row r="1190">
          <cell r="A1190" t="str">
            <v>1990MasculinsTour 1Perchea1</v>
          </cell>
          <cell r="I1190" t="str">
            <v>Kapusta Philippe (1968)</v>
          </cell>
          <cell r="J1190">
            <v>22</v>
          </cell>
          <cell r="K1190" t="str">
            <v>sem</v>
          </cell>
          <cell r="L1190">
            <v>3.6</v>
          </cell>
        </row>
        <row r="1191">
          <cell r="A1191" t="str">
            <v>1990MasculinsTour 1Poids_7a1</v>
          </cell>
          <cell r="H1191">
            <v>1</v>
          </cell>
          <cell r="I1191" t="str">
            <v>Géleyn Dominique (1954)</v>
          </cell>
          <cell r="J1191">
            <v>36</v>
          </cell>
          <cell r="K1191" t="str">
            <v>sem</v>
          </cell>
          <cell r="L1191">
            <v>12.89</v>
          </cell>
        </row>
        <row r="1192">
          <cell r="A1192" t="str">
            <v>1990MasculinsTour 1Triplea1</v>
          </cell>
          <cell r="J1192" t="str">
            <v/>
          </cell>
          <cell r="K1192" t="str">
            <v/>
          </cell>
        </row>
        <row r="1193">
          <cell r="A1193" t="str">
            <v>1990MasculinsTour 2100ma1</v>
          </cell>
          <cell r="J1193" t="str">
            <v/>
          </cell>
          <cell r="K1193" t="str">
            <v/>
          </cell>
        </row>
        <row r="1194">
          <cell r="A1194" t="str">
            <v>1990MasculinsTour 2110h_106a1</v>
          </cell>
          <cell r="H1194">
            <v>2</v>
          </cell>
          <cell r="I1194" t="str">
            <v>Kapusta Philippe (1968)</v>
          </cell>
          <cell r="J1194">
            <v>22</v>
          </cell>
          <cell r="K1194" t="str">
            <v>sem</v>
          </cell>
          <cell r="L1194" t="str">
            <v>16"0</v>
          </cell>
        </row>
        <row r="1195">
          <cell r="A1195" t="str">
            <v>1990MasculinsTour 21500ma1</v>
          </cell>
          <cell r="H1195">
            <v>3</v>
          </cell>
          <cell r="I1195" t="str">
            <v>Grivilers Jérôme (1971)</v>
          </cell>
          <cell r="J1195">
            <v>19</v>
          </cell>
          <cell r="K1195" t="str">
            <v>jum</v>
          </cell>
          <cell r="L1195" t="str">
            <v>4'01"4</v>
          </cell>
        </row>
        <row r="1196">
          <cell r="A1196" t="str">
            <v>1990MasculinsTour 2200ma1</v>
          </cell>
          <cell r="J1196" t="str">
            <v/>
          </cell>
          <cell r="K1196" t="str">
            <v/>
          </cell>
        </row>
        <row r="1197">
          <cell r="A1197" t="str">
            <v>1990MasculinsTour 23000ma1</v>
          </cell>
          <cell r="I1197" t="str">
            <v>Toson Serge (1972)</v>
          </cell>
          <cell r="J1197">
            <v>18</v>
          </cell>
          <cell r="K1197" t="str">
            <v>jum</v>
          </cell>
          <cell r="L1197" t="str">
            <v>8'43"5</v>
          </cell>
        </row>
        <row r="1198">
          <cell r="A1198" t="str">
            <v>1990MasculinsTour 23000sta1</v>
          </cell>
          <cell r="I1198" t="str">
            <v>Duquenoy Marc (1967)</v>
          </cell>
          <cell r="J1198">
            <v>23</v>
          </cell>
          <cell r="K1198" t="str">
            <v>sem</v>
          </cell>
          <cell r="L1198" t="str">
            <v>9'49"0</v>
          </cell>
        </row>
        <row r="1199">
          <cell r="A1199" t="str">
            <v>1990MasculinsTour 24*100ma1</v>
          </cell>
          <cell r="I1199" t="str">
            <v>R100-Equipe inconnue</v>
          </cell>
          <cell r="J1199" t="str">
            <v/>
          </cell>
          <cell r="K1199" t="str">
            <v/>
          </cell>
        </row>
        <row r="1200">
          <cell r="A1200" t="str">
            <v>1990MasculinsTour 24*400ma1</v>
          </cell>
          <cell r="H1200">
            <v>3</v>
          </cell>
          <cell r="I1200" t="str">
            <v>R400-Equipe inconnue (19Konarkowski Didier)</v>
          </cell>
          <cell r="J1200" t="str">
            <v/>
          </cell>
          <cell r="K1200" t="str">
            <v/>
          </cell>
        </row>
        <row r="1201">
          <cell r="A1201" t="str">
            <v>1990MasculinsTour 2400h_91a1</v>
          </cell>
          <cell r="I1201" t="str">
            <v xml:space="preserve">Taradel Christian (1962) </v>
          </cell>
          <cell r="J1201" t="str">
            <v/>
          </cell>
          <cell r="K1201" t="str">
            <v/>
          </cell>
        </row>
        <row r="1202">
          <cell r="A1202" t="str">
            <v>1990MasculinsTour 2400ma1</v>
          </cell>
          <cell r="I1202" t="str">
            <v>Bigalion Gilles (1967)</v>
          </cell>
          <cell r="J1202">
            <v>23</v>
          </cell>
          <cell r="K1202" t="str">
            <v>sem</v>
          </cell>
          <cell r="L1202" t="str">
            <v>51"3</v>
          </cell>
        </row>
        <row r="1203">
          <cell r="A1203" t="str">
            <v>1990MasculinsTour 25000ma1</v>
          </cell>
          <cell r="J1203" t="str">
            <v/>
          </cell>
          <cell r="K1203" t="str">
            <v/>
          </cell>
        </row>
        <row r="1204">
          <cell r="A1204" t="str">
            <v>1990MasculinsTour 2800ma1</v>
          </cell>
          <cell r="J1204" t="str">
            <v/>
          </cell>
          <cell r="K1204" t="str">
            <v/>
          </cell>
        </row>
        <row r="1205">
          <cell r="A1205" t="str">
            <v>1990MasculinsTour 2Disque_2a1</v>
          </cell>
          <cell r="J1205" t="str">
            <v/>
          </cell>
          <cell r="K1205" t="str">
            <v/>
          </cell>
        </row>
        <row r="1206">
          <cell r="A1206" t="str">
            <v>1990MasculinsTour 2Hauteura1</v>
          </cell>
          <cell r="I1206" t="str">
            <v>Gérard Nicolas (1974)</v>
          </cell>
          <cell r="J1206">
            <v>16</v>
          </cell>
          <cell r="K1206" t="str">
            <v>cam</v>
          </cell>
          <cell r="L1206">
            <v>1.85</v>
          </cell>
        </row>
        <row r="1207">
          <cell r="A1207" t="str">
            <v>1990MasculinsTour 2Javelot_8a1</v>
          </cell>
          <cell r="H1207">
            <v>2</v>
          </cell>
          <cell r="I1207" t="str">
            <v>Gérard Yves (1951)</v>
          </cell>
          <cell r="J1207">
            <v>39</v>
          </cell>
          <cell r="K1207" t="str">
            <v>sem</v>
          </cell>
        </row>
        <row r="1208">
          <cell r="A1208" t="str">
            <v>1990MasculinsTour 2Longueura1</v>
          </cell>
          <cell r="J1208" t="str">
            <v/>
          </cell>
          <cell r="K1208" t="str">
            <v/>
          </cell>
        </row>
        <row r="1209">
          <cell r="A1209" t="str">
            <v>1990MasculinsTour 2Marteau_7a1</v>
          </cell>
          <cell r="H1209">
            <v>2</v>
          </cell>
          <cell r="I1209" t="str">
            <v>Bertrand Pierre (1950)</v>
          </cell>
          <cell r="J1209">
            <v>40</v>
          </cell>
          <cell r="K1209" t="str">
            <v>vem</v>
          </cell>
        </row>
        <row r="1210">
          <cell r="A1210" t="str">
            <v>1990MasculinsTour 2Perchea1</v>
          </cell>
          <cell r="H1210">
            <v>2</v>
          </cell>
          <cell r="I1210" t="str">
            <v>Kapusta Philippe (1968)</v>
          </cell>
          <cell r="J1210">
            <v>22</v>
          </cell>
          <cell r="K1210" t="str">
            <v>sem</v>
          </cell>
        </row>
        <row r="1211">
          <cell r="A1211" t="str">
            <v>1990MasculinsTour 2Poids_7a1</v>
          </cell>
          <cell r="H1211">
            <v>1</v>
          </cell>
          <cell r="I1211" t="str">
            <v>Géleyn Dominique (1954)</v>
          </cell>
          <cell r="J1211">
            <v>36</v>
          </cell>
          <cell r="K1211" t="str">
            <v>sem</v>
          </cell>
          <cell r="L1211">
            <v>13.19</v>
          </cell>
        </row>
        <row r="1212">
          <cell r="A1212" t="str">
            <v>1990MasculinsTour 2Triplea1</v>
          </cell>
          <cell r="I1212" t="str">
            <v>Gérard Laurent (1972)</v>
          </cell>
          <cell r="J1212">
            <v>18</v>
          </cell>
          <cell r="K1212" t="str">
            <v>jum</v>
          </cell>
          <cell r="L1212">
            <v>12.35</v>
          </cell>
        </row>
        <row r="1213">
          <cell r="A1213" t="str">
            <v>1991MasculinsTour 1100ma1</v>
          </cell>
          <cell r="J1213" t="str">
            <v/>
          </cell>
          <cell r="K1213" t="str">
            <v/>
          </cell>
        </row>
        <row r="1214">
          <cell r="A1214" t="str">
            <v>1991MasculinsTour 1110h_106a1</v>
          </cell>
          <cell r="H1214">
            <v>2</v>
          </cell>
          <cell r="I1214" t="str">
            <v>Kapusta Philippe (1968)</v>
          </cell>
          <cell r="J1214">
            <v>23</v>
          </cell>
          <cell r="K1214" t="str">
            <v>sem</v>
          </cell>
          <cell r="L1214" t="str">
            <v>16"0</v>
          </cell>
        </row>
        <row r="1215">
          <cell r="A1215" t="str">
            <v>1991MasculinsTour 11500ma1</v>
          </cell>
          <cell r="H1215">
            <v>1</v>
          </cell>
          <cell r="I1215" t="str">
            <v>Toson Serge (1972)</v>
          </cell>
          <cell r="J1215">
            <v>19</v>
          </cell>
          <cell r="K1215" t="str">
            <v>jum</v>
          </cell>
          <cell r="L1215" t="str">
            <v>4'04"0</v>
          </cell>
        </row>
        <row r="1216">
          <cell r="A1216" t="str">
            <v>1991MasculinsTour 1200ma1</v>
          </cell>
          <cell r="J1216" t="str">
            <v/>
          </cell>
          <cell r="K1216" t="str">
            <v/>
          </cell>
        </row>
        <row r="1217">
          <cell r="A1217" t="str">
            <v>1991MasculinsTour 13000ma1</v>
          </cell>
          <cell r="I1217" t="str">
            <v>Grivilers Jerome (1971)</v>
          </cell>
          <cell r="J1217">
            <v>20</v>
          </cell>
          <cell r="K1217" t="str">
            <v>esm</v>
          </cell>
          <cell r="L1217" t="str">
            <v>9'07"0</v>
          </cell>
        </row>
        <row r="1218">
          <cell r="A1218" t="str">
            <v>1991MasculinsTour 13000sta1</v>
          </cell>
          <cell r="H1218">
            <v>3</v>
          </cell>
          <cell r="I1218" t="str">
            <v>Duquenoy Marc (1967)</v>
          </cell>
          <cell r="J1218">
            <v>24</v>
          </cell>
          <cell r="K1218" t="str">
            <v>sem</v>
          </cell>
          <cell r="L1218" t="str">
            <v>9'58"6</v>
          </cell>
        </row>
        <row r="1219">
          <cell r="A1219" t="str">
            <v>1991MasculinsTour 14*100ma1</v>
          </cell>
          <cell r="I1219" t="str">
            <v>R100-Equipe inconnue</v>
          </cell>
          <cell r="J1219" t="str">
            <v/>
          </cell>
          <cell r="K1219" t="str">
            <v/>
          </cell>
        </row>
        <row r="1220">
          <cell r="A1220" t="str">
            <v>1991MasculinsTour 14*400ma1</v>
          </cell>
          <cell r="I1220" t="str">
            <v>R400-Equipe inconnue</v>
          </cell>
          <cell r="J1220" t="str">
            <v/>
          </cell>
          <cell r="K1220" t="str">
            <v/>
          </cell>
        </row>
        <row r="1221">
          <cell r="A1221" t="str">
            <v>1991MasculinsTour 1400h_91a1</v>
          </cell>
          <cell r="H1221">
            <v>1</v>
          </cell>
          <cell r="I1221" t="str">
            <v>Konarkowski Didier (1968)</v>
          </cell>
          <cell r="J1221">
            <v>23</v>
          </cell>
          <cell r="K1221" t="str">
            <v>sem</v>
          </cell>
          <cell r="L1221" t="str">
            <v>59"9</v>
          </cell>
        </row>
        <row r="1222">
          <cell r="A1222" t="str">
            <v>1991MasculinsTour 1400ma1</v>
          </cell>
          <cell r="H1222">
            <v>2</v>
          </cell>
          <cell r="I1222" t="str">
            <v>Bigalion Gilles (1967)</v>
          </cell>
          <cell r="J1222">
            <v>24</v>
          </cell>
          <cell r="K1222" t="str">
            <v>sem</v>
          </cell>
          <cell r="L1222" t="str">
            <v>50"4</v>
          </cell>
        </row>
        <row r="1223">
          <cell r="A1223" t="str">
            <v>1991MasculinsTour 15000ma1</v>
          </cell>
          <cell r="J1223" t="str">
            <v/>
          </cell>
          <cell r="K1223" t="str">
            <v/>
          </cell>
        </row>
        <row r="1224">
          <cell r="A1224" t="str">
            <v>1991MasculinsTour 1800ma1</v>
          </cell>
          <cell r="J1224" t="str">
            <v/>
          </cell>
          <cell r="K1224" t="str">
            <v/>
          </cell>
        </row>
        <row r="1225">
          <cell r="A1225" t="str">
            <v>1991MasculinsTour 1Disque_2a1</v>
          </cell>
          <cell r="J1225" t="str">
            <v/>
          </cell>
          <cell r="K1225" t="str">
            <v/>
          </cell>
        </row>
        <row r="1226">
          <cell r="A1226" t="str">
            <v>1991MasculinsTour 1Hauteura1</v>
          </cell>
          <cell r="J1226" t="str">
            <v/>
          </cell>
          <cell r="K1226" t="str">
            <v/>
          </cell>
        </row>
        <row r="1227">
          <cell r="A1227" t="str">
            <v>1991MasculinsTour 1Javelot_8a1</v>
          </cell>
          <cell r="J1227" t="str">
            <v/>
          </cell>
          <cell r="K1227" t="str">
            <v/>
          </cell>
        </row>
        <row r="1228">
          <cell r="A1228" t="str">
            <v>1991MasculinsTour 1Longueura1</v>
          </cell>
          <cell r="J1228" t="str">
            <v/>
          </cell>
          <cell r="K1228" t="str">
            <v/>
          </cell>
        </row>
        <row r="1229">
          <cell r="A1229" t="str">
            <v>1991MasculinsTour 1Marteau_7a1</v>
          </cell>
          <cell r="I1229" t="str">
            <v>Krawczyk Jean (1939)</v>
          </cell>
          <cell r="J1229">
            <v>52</v>
          </cell>
          <cell r="K1229" t="str">
            <v>vem</v>
          </cell>
          <cell r="L1229">
            <v>37.020000000000003</v>
          </cell>
        </row>
        <row r="1230">
          <cell r="A1230" t="str">
            <v>1991MasculinsTour 1Perchea1</v>
          </cell>
          <cell r="I1230" t="str">
            <v>Kapusta Philippe (1968)</v>
          </cell>
          <cell r="J1230">
            <v>23</v>
          </cell>
          <cell r="K1230" t="str">
            <v>sem</v>
          </cell>
        </row>
        <row r="1231">
          <cell r="A1231" t="str">
            <v>1991MasculinsTour 1Poids_7a1</v>
          </cell>
          <cell r="H1231">
            <v>1</v>
          </cell>
          <cell r="I1231" t="str">
            <v>Géleyn Dominique (1954)</v>
          </cell>
          <cell r="J1231">
            <v>37</v>
          </cell>
          <cell r="K1231" t="str">
            <v>sem</v>
          </cell>
          <cell r="L1231">
            <v>13.41</v>
          </cell>
        </row>
        <row r="1232">
          <cell r="A1232" t="str">
            <v>1991MasculinsTour 1Triplea1</v>
          </cell>
          <cell r="J1232" t="str">
            <v/>
          </cell>
          <cell r="K1232" t="str">
            <v/>
          </cell>
        </row>
        <row r="1233">
          <cell r="A1233" t="str">
            <v>1991MasculinsTour 2100ma1</v>
          </cell>
          <cell r="J1233" t="str">
            <v/>
          </cell>
          <cell r="K1233" t="str">
            <v/>
          </cell>
        </row>
        <row r="1234">
          <cell r="A1234" t="str">
            <v>1991MasculinsTour 2110h_106a1</v>
          </cell>
          <cell r="H1234">
            <v>2</v>
          </cell>
          <cell r="I1234" t="str">
            <v>Kapusta Philippe (1968)</v>
          </cell>
          <cell r="J1234">
            <v>23</v>
          </cell>
          <cell r="K1234" t="str">
            <v>sem</v>
          </cell>
          <cell r="L1234" t="str">
            <v>16"1</v>
          </cell>
        </row>
        <row r="1235">
          <cell r="A1235" t="str">
            <v>1991MasculinsTour 21500ma1</v>
          </cell>
          <cell r="J1235" t="str">
            <v/>
          </cell>
          <cell r="K1235" t="str">
            <v/>
          </cell>
        </row>
        <row r="1236">
          <cell r="A1236" t="str">
            <v>1991MasculinsTour 2200ma1</v>
          </cell>
          <cell r="J1236" t="str">
            <v/>
          </cell>
          <cell r="K1236" t="str">
            <v/>
          </cell>
        </row>
        <row r="1237">
          <cell r="A1237" t="str">
            <v>1991MasculinsTour 23000ma1</v>
          </cell>
          <cell r="H1237">
            <v>1</v>
          </cell>
          <cell r="I1237" t="str">
            <v>Toson Serge (1972)</v>
          </cell>
          <cell r="J1237">
            <v>19</v>
          </cell>
          <cell r="K1237" t="str">
            <v>jum</v>
          </cell>
        </row>
        <row r="1238">
          <cell r="A1238" t="str">
            <v>1991MasculinsTour 23000sta1</v>
          </cell>
          <cell r="H1238">
            <v>2</v>
          </cell>
          <cell r="I1238" t="str">
            <v>Duquenoy Marc (1967)</v>
          </cell>
          <cell r="J1238">
            <v>24</v>
          </cell>
          <cell r="K1238" t="str">
            <v>sem</v>
          </cell>
          <cell r="L1238" t="str">
            <v>9'55"2</v>
          </cell>
        </row>
        <row r="1239">
          <cell r="A1239" t="str">
            <v>1991MasculinsTour 24*100ma1</v>
          </cell>
          <cell r="H1239">
            <v>4</v>
          </cell>
          <cell r="I1239" t="str">
            <v>R100-Equipe inconnue</v>
          </cell>
          <cell r="J1239" t="str">
            <v/>
          </cell>
          <cell r="K1239" t="str">
            <v/>
          </cell>
        </row>
        <row r="1240">
          <cell r="A1240" t="str">
            <v>1991MasculinsTour 24*400ma1</v>
          </cell>
          <cell r="H1240">
            <v>2</v>
          </cell>
          <cell r="I1240" t="str">
            <v>R400-Equipe inconnue</v>
          </cell>
          <cell r="J1240" t="str">
            <v/>
          </cell>
          <cell r="K1240" t="str">
            <v/>
          </cell>
        </row>
        <row r="1241">
          <cell r="A1241" t="str">
            <v>1991MasculinsTour 2400h_91a1</v>
          </cell>
          <cell r="H1241">
            <v>1</v>
          </cell>
          <cell r="I1241" t="str">
            <v>Konarkowski Didier (1968)</v>
          </cell>
          <cell r="J1241">
            <v>23</v>
          </cell>
          <cell r="K1241" t="str">
            <v>sem</v>
          </cell>
        </row>
        <row r="1242">
          <cell r="A1242" t="str">
            <v>1991MasculinsTour 2400ma1</v>
          </cell>
          <cell r="H1242">
            <v>1</v>
          </cell>
          <cell r="I1242" t="str">
            <v>Bigalion Gilles (1967)</v>
          </cell>
          <cell r="J1242">
            <v>24</v>
          </cell>
          <cell r="K1242" t="str">
            <v>sem</v>
          </cell>
          <cell r="L1242" t="str">
            <v>50"9</v>
          </cell>
        </row>
        <row r="1243">
          <cell r="A1243" t="str">
            <v>1991MasculinsTour 25000ma1</v>
          </cell>
          <cell r="H1243">
            <v>2</v>
          </cell>
          <cell r="I1243" t="str">
            <v>Marciniak Guy (1949)</v>
          </cell>
          <cell r="J1243">
            <v>42</v>
          </cell>
          <cell r="K1243" t="str">
            <v>vem</v>
          </cell>
        </row>
        <row r="1244">
          <cell r="A1244" t="str">
            <v>1991MasculinsTour 2800ma1</v>
          </cell>
          <cell r="J1244" t="str">
            <v/>
          </cell>
          <cell r="K1244" t="str">
            <v/>
          </cell>
        </row>
        <row r="1245">
          <cell r="A1245" t="str">
            <v>1991MasculinsTour 2Disque_2a1</v>
          </cell>
          <cell r="J1245" t="str">
            <v/>
          </cell>
          <cell r="K1245" t="str">
            <v/>
          </cell>
        </row>
        <row r="1246">
          <cell r="A1246" t="str">
            <v>1991MasculinsTour 2Hauteura1</v>
          </cell>
          <cell r="I1246" t="str">
            <v>Gérard Nicolas (1972)</v>
          </cell>
          <cell r="J1246">
            <v>19</v>
          </cell>
          <cell r="K1246" t="str">
            <v>jum</v>
          </cell>
        </row>
        <row r="1247">
          <cell r="A1247" t="str">
            <v>1991MasculinsTour 2Javelot_8a1</v>
          </cell>
          <cell r="J1247" t="str">
            <v/>
          </cell>
          <cell r="K1247" t="str">
            <v/>
          </cell>
        </row>
        <row r="1248">
          <cell r="A1248" t="str">
            <v>1991MasculinsTour 2Longueura1</v>
          </cell>
          <cell r="J1248" t="str">
            <v/>
          </cell>
          <cell r="K1248" t="str">
            <v/>
          </cell>
        </row>
        <row r="1249">
          <cell r="A1249" t="str">
            <v>1991MasculinsTour 2Marteau_7a1</v>
          </cell>
          <cell r="H1249">
            <v>1</v>
          </cell>
          <cell r="I1249" t="str">
            <v>Gérard Yves (1951)</v>
          </cell>
          <cell r="J1249">
            <v>40</v>
          </cell>
          <cell r="K1249" t="str">
            <v>vem</v>
          </cell>
          <cell r="L1249">
            <v>36.4</v>
          </cell>
        </row>
        <row r="1250">
          <cell r="A1250" t="str">
            <v>1991MasculinsTour 2Perchea1</v>
          </cell>
          <cell r="J1250" t="str">
            <v/>
          </cell>
          <cell r="K1250" t="str">
            <v/>
          </cell>
        </row>
        <row r="1251">
          <cell r="A1251" t="str">
            <v>1991MasculinsTour 2Poids_7a1</v>
          </cell>
          <cell r="H1251">
            <v>1</v>
          </cell>
          <cell r="I1251" t="str">
            <v>Géleyn Dominique (1954)</v>
          </cell>
          <cell r="J1251">
            <v>37</v>
          </cell>
          <cell r="K1251" t="str">
            <v>sem</v>
          </cell>
          <cell r="L1251">
            <v>13.62</v>
          </cell>
        </row>
        <row r="1252">
          <cell r="A1252" t="str">
            <v>1991MasculinsTour 2Triplea1</v>
          </cell>
          <cell r="J1252" t="str">
            <v/>
          </cell>
          <cell r="K1252" t="str">
            <v/>
          </cell>
        </row>
        <row r="1253">
          <cell r="A1253" t="str">
            <v>1992MasculinsTour 1100ma1</v>
          </cell>
          <cell r="J1253" t="str">
            <v/>
          </cell>
          <cell r="K1253" t="str">
            <v/>
          </cell>
        </row>
        <row r="1254">
          <cell r="A1254" t="str">
            <v>1992MasculinsTour 1110h_106a1</v>
          </cell>
          <cell r="I1254" t="str">
            <v>Gryniewicz Sébastien (1977)</v>
          </cell>
          <cell r="J1254">
            <v>15</v>
          </cell>
          <cell r="K1254" t="str">
            <v/>
          </cell>
          <cell r="L1254" t="str">
            <v>18"2</v>
          </cell>
        </row>
        <row r="1255">
          <cell r="A1255" t="str">
            <v>1992MasculinsTour 11500ma1</v>
          </cell>
          <cell r="I1255" t="str">
            <v>Toson Serge (1972)</v>
          </cell>
          <cell r="J1255">
            <v>20</v>
          </cell>
          <cell r="K1255" t="str">
            <v>esm</v>
          </cell>
          <cell r="L1255" t="str">
            <v>4'08"8</v>
          </cell>
        </row>
        <row r="1256">
          <cell r="A1256" t="str">
            <v>1992MasculinsTour 1200ma1</v>
          </cell>
          <cell r="J1256" t="str">
            <v/>
          </cell>
          <cell r="K1256" t="str">
            <v/>
          </cell>
        </row>
        <row r="1257">
          <cell r="A1257" t="str">
            <v>1992MasculinsTour 13000ma1</v>
          </cell>
          <cell r="J1257" t="str">
            <v/>
          </cell>
          <cell r="K1257" t="str">
            <v/>
          </cell>
        </row>
        <row r="1258">
          <cell r="A1258" t="str">
            <v>1992MasculinsTour 13000sta1</v>
          </cell>
          <cell r="H1258">
            <v>1</v>
          </cell>
          <cell r="I1258" t="str">
            <v>Duquenoy Marc (1967)</v>
          </cell>
          <cell r="J1258">
            <v>25</v>
          </cell>
          <cell r="K1258" t="str">
            <v>sem</v>
          </cell>
          <cell r="L1258" t="str">
            <v>9"52"3</v>
          </cell>
        </row>
        <row r="1259">
          <cell r="A1259" t="str">
            <v>1992MasculinsTour 14*100ma1</v>
          </cell>
          <cell r="I1259" t="str">
            <v>R100-Equipe inconnue</v>
          </cell>
          <cell r="J1259" t="str">
            <v/>
          </cell>
          <cell r="K1259" t="str">
            <v/>
          </cell>
        </row>
        <row r="1260">
          <cell r="A1260" t="str">
            <v>1992MasculinsTour 14*400ma1</v>
          </cell>
          <cell r="I1260" t="str">
            <v>R400-Equipe inconnue</v>
          </cell>
          <cell r="J1260" t="str">
            <v/>
          </cell>
          <cell r="K1260" t="str">
            <v/>
          </cell>
        </row>
        <row r="1261">
          <cell r="A1261" t="str">
            <v>1992MasculinsTour 1400h_91a1</v>
          </cell>
          <cell r="I1261" t="str">
            <v>Wlodarczyk Fabrice (1971)</v>
          </cell>
          <cell r="J1261">
            <v>21</v>
          </cell>
          <cell r="K1261" t="str">
            <v>esm</v>
          </cell>
          <cell r="L1261" t="str">
            <v>56"94</v>
          </cell>
        </row>
        <row r="1262">
          <cell r="A1262" t="str">
            <v>1992MasculinsTour 1400ma1</v>
          </cell>
          <cell r="H1262">
            <v>1</v>
          </cell>
          <cell r="I1262" t="str">
            <v>Bigalion Gilles  (1967)</v>
          </cell>
          <cell r="J1262">
            <v>25</v>
          </cell>
          <cell r="K1262" t="str">
            <v>sem</v>
          </cell>
          <cell r="L1262" t="str">
            <v>54"1</v>
          </cell>
        </row>
        <row r="1263">
          <cell r="A1263" t="str">
            <v>1992MasculinsTour 15000ma1</v>
          </cell>
          <cell r="J1263" t="str">
            <v/>
          </cell>
          <cell r="K1263" t="str">
            <v/>
          </cell>
        </row>
        <row r="1264">
          <cell r="A1264" t="str">
            <v>1992MasculinsTour 1800ma1</v>
          </cell>
          <cell r="I1264" t="str">
            <v>Sadouki Abdel (1976)</v>
          </cell>
          <cell r="J1264">
            <v>16</v>
          </cell>
          <cell r="K1264" t="str">
            <v>cam</v>
          </cell>
          <cell r="L1264" t="str">
            <v>2'03"8</v>
          </cell>
        </row>
        <row r="1265">
          <cell r="A1265" t="str">
            <v>1992MasculinsTour 1Disque_2a1</v>
          </cell>
          <cell r="J1265" t="str">
            <v/>
          </cell>
          <cell r="K1265" t="str">
            <v/>
          </cell>
        </row>
        <row r="1266">
          <cell r="A1266" t="str">
            <v>1992MasculinsTour 1Hauteura1</v>
          </cell>
          <cell r="I1266" t="str">
            <v>Gérard Nicolas (1974)</v>
          </cell>
          <cell r="J1266">
            <v>18</v>
          </cell>
          <cell r="K1266" t="str">
            <v>jum</v>
          </cell>
          <cell r="L1266">
            <v>1.9</v>
          </cell>
        </row>
        <row r="1267">
          <cell r="A1267" t="str">
            <v>1992MasculinsTour 1Javelot_8a1</v>
          </cell>
          <cell r="I1267" t="str">
            <v>Penet Eric (1976)</v>
          </cell>
          <cell r="J1267">
            <v>16</v>
          </cell>
          <cell r="K1267" t="str">
            <v>cam</v>
          </cell>
          <cell r="L1267">
            <v>43.16</v>
          </cell>
          <cell r="M1267" t="str">
            <v>CAM</v>
          </cell>
        </row>
        <row r="1268">
          <cell r="A1268" t="str">
            <v>1992MasculinsTour 1Longueura1</v>
          </cell>
          <cell r="H1268">
            <v>1</v>
          </cell>
          <cell r="I1268" t="str">
            <v>Penet Eric (1976)</v>
          </cell>
          <cell r="J1268">
            <v>16</v>
          </cell>
          <cell r="K1268" t="str">
            <v>cam</v>
          </cell>
          <cell r="L1268">
            <v>5.99</v>
          </cell>
          <cell r="M1268" t="str">
            <v>CAM</v>
          </cell>
        </row>
        <row r="1269">
          <cell r="A1269" t="str">
            <v>1992MasculinsTour 1Marteau_7a1</v>
          </cell>
          <cell r="H1269">
            <v>1</v>
          </cell>
          <cell r="I1269" t="str">
            <v>Krawczyk Jean (1939)</v>
          </cell>
          <cell r="J1269">
            <v>53</v>
          </cell>
          <cell r="K1269" t="str">
            <v>vem</v>
          </cell>
          <cell r="L1269">
            <v>35.36</v>
          </cell>
          <cell r="M1269" t="str">
            <v>VEM</v>
          </cell>
        </row>
        <row r="1270">
          <cell r="A1270" t="str">
            <v>1992MasculinsTour 1Perchea1</v>
          </cell>
          <cell r="I1270" t="str">
            <v>Kapusta Philippe (1968)</v>
          </cell>
          <cell r="J1270">
            <v>24</v>
          </cell>
          <cell r="K1270" t="str">
            <v>sem</v>
          </cell>
          <cell r="L1270">
            <v>3.5</v>
          </cell>
        </row>
        <row r="1271">
          <cell r="A1271" t="str">
            <v>1992MasculinsTour 1Poids_7a1</v>
          </cell>
          <cell r="H1271">
            <v>1</v>
          </cell>
          <cell r="I1271" t="str">
            <v>Géleyn Dominique (1954)</v>
          </cell>
          <cell r="J1271">
            <v>38</v>
          </cell>
          <cell r="K1271" t="str">
            <v>sem</v>
          </cell>
          <cell r="L1271">
            <v>13.49</v>
          </cell>
        </row>
        <row r="1272">
          <cell r="A1272" t="str">
            <v>1992MasculinsTour 1Triplea1</v>
          </cell>
          <cell r="I1272" t="str">
            <v>Benoit Jean-Jacques (1961)</v>
          </cell>
          <cell r="J1272">
            <v>31</v>
          </cell>
          <cell r="K1272" t="str">
            <v>sem</v>
          </cell>
        </row>
        <row r="1273">
          <cell r="A1273" t="str">
            <v>1992MasculinsTour 2100ma1</v>
          </cell>
          <cell r="J1273" t="str">
            <v/>
          </cell>
          <cell r="K1273" t="str">
            <v/>
          </cell>
        </row>
        <row r="1274">
          <cell r="A1274" t="str">
            <v>1992MasculinsTour 2110h_106a1</v>
          </cell>
          <cell r="I1274" t="str">
            <v>Kapusta Philippe (1968)</v>
          </cell>
          <cell r="J1274">
            <v>24</v>
          </cell>
          <cell r="K1274" t="str">
            <v>sem</v>
          </cell>
          <cell r="L1274" t="str">
            <v>16"3</v>
          </cell>
        </row>
        <row r="1275">
          <cell r="A1275" t="str">
            <v>1992MasculinsTour 21500ma1</v>
          </cell>
          <cell r="I1275" t="str">
            <v>Robe Grégory (1972)</v>
          </cell>
          <cell r="J1275">
            <v>20</v>
          </cell>
          <cell r="K1275" t="str">
            <v>esm</v>
          </cell>
          <cell r="L1275" t="str">
            <v>4'21"0</v>
          </cell>
          <cell r="M1275" t="str">
            <v>ESM</v>
          </cell>
        </row>
        <row r="1276">
          <cell r="A1276" t="str">
            <v>1992MasculinsTour 2200ma1</v>
          </cell>
          <cell r="J1276" t="str">
            <v/>
          </cell>
          <cell r="K1276" t="str">
            <v/>
          </cell>
        </row>
        <row r="1277">
          <cell r="A1277" t="str">
            <v>1992MasculinsTour 23000ma1</v>
          </cell>
          <cell r="H1277">
            <v>1</v>
          </cell>
          <cell r="I1277" t="str">
            <v>Toson Serge (1972)</v>
          </cell>
          <cell r="J1277">
            <v>20</v>
          </cell>
          <cell r="K1277" t="str">
            <v>esm</v>
          </cell>
        </row>
        <row r="1278">
          <cell r="A1278" t="str">
            <v>1992MasculinsTour 23000sta1</v>
          </cell>
          <cell r="H1278">
            <v>1</v>
          </cell>
          <cell r="I1278" t="str">
            <v>Duquenoy Laurent (1972)</v>
          </cell>
          <cell r="J1278">
            <v>20</v>
          </cell>
          <cell r="K1278" t="str">
            <v>esm</v>
          </cell>
        </row>
        <row r="1279">
          <cell r="A1279" t="str">
            <v>1992MasculinsTour 24*100ma1</v>
          </cell>
          <cell r="I1279" t="str">
            <v>R100-Equipe inconnue</v>
          </cell>
          <cell r="J1279" t="str">
            <v/>
          </cell>
          <cell r="K1279" t="str">
            <v/>
          </cell>
        </row>
        <row r="1280">
          <cell r="A1280" t="str">
            <v>1992MasculinsTour 24*400ma1</v>
          </cell>
          <cell r="I1280" t="str">
            <v>R400-Equipe inconnue</v>
          </cell>
          <cell r="J1280" t="str">
            <v/>
          </cell>
          <cell r="K1280" t="str">
            <v/>
          </cell>
        </row>
        <row r="1281">
          <cell r="A1281" t="str">
            <v>1992MasculinsTour 2400h_91a1</v>
          </cell>
          <cell r="I1281" t="str">
            <v>Wlodarczyk Fabrice (1971)</v>
          </cell>
          <cell r="J1281">
            <v>21</v>
          </cell>
          <cell r="K1281" t="str">
            <v>esm</v>
          </cell>
          <cell r="L1281" t="str">
            <v>57"2</v>
          </cell>
        </row>
        <row r="1282">
          <cell r="A1282" t="str">
            <v>1992MasculinsTour 2400ma1</v>
          </cell>
          <cell r="I1282" t="str">
            <v>Bigalion Gilles (1967)</v>
          </cell>
          <cell r="J1282">
            <v>25</v>
          </cell>
          <cell r="K1282" t="str">
            <v>sem</v>
          </cell>
          <cell r="L1282" t="str">
            <v>52"6</v>
          </cell>
        </row>
        <row r="1283">
          <cell r="A1283" t="str">
            <v>1992MasculinsTour 25000ma1</v>
          </cell>
          <cell r="H1283">
            <v>1</v>
          </cell>
          <cell r="I1283" t="str">
            <v>Wicquart Serge (1959)</v>
          </cell>
          <cell r="J1283">
            <v>33</v>
          </cell>
          <cell r="K1283" t="str">
            <v>sem</v>
          </cell>
          <cell r="L1283" t="str">
            <v>16'46"7</v>
          </cell>
        </row>
        <row r="1284">
          <cell r="A1284" t="str">
            <v>1992MasculinsTour 2800ma1</v>
          </cell>
          <cell r="I1284" t="str">
            <v>Sadouki Abdel (1976)</v>
          </cell>
          <cell r="J1284">
            <v>16</v>
          </cell>
          <cell r="K1284" t="str">
            <v>cam</v>
          </cell>
          <cell r="L1284" t="str">
            <v>2'03"8</v>
          </cell>
        </row>
        <row r="1285">
          <cell r="A1285" t="str">
            <v>1992MasculinsTour 2Disque_2a1</v>
          </cell>
          <cell r="J1285" t="str">
            <v/>
          </cell>
          <cell r="K1285" t="str">
            <v/>
          </cell>
        </row>
        <row r="1286">
          <cell r="A1286" t="str">
            <v>1992MasculinsTour 2Hauteura1</v>
          </cell>
          <cell r="I1286" t="str">
            <v>Gérard Nicolas (1974)</v>
          </cell>
          <cell r="J1286">
            <v>18</v>
          </cell>
          <cell r="K1286" t="str">
            <v>jum</v>
          </cell>
          <cell r="L1286">
            <v>1.95</v>
          </cell>
        </row>
        <row r="1287">
          <cell r="A1287" t="str">
            <v>1992MasculinsTour 2Javelot_8a1</v>
          </cell>
          <cell r="I1287" t="str">
            <v>Penet Eric (1976)</v>
          </cell>
          <cell r="J1287">
            <v>16</v>
          </cell>
          <cell r="K1287" t="str">
            <v>cam</v>
          </cell>
          <cell r="L1287">
            <v>42.85</v>
          </cell>
        </row>
        <row r="1288">
          <cell r="A1288" t="str">
            <v>1992MasculinsTour 2Longueura1</v>
          </cell>
          <cell r="I1288" t="str">
            <v>Sadouki Abdel (1976)</v>
          </cell>
          <cell r="J1288">
            <v>16</v>
          </cell>
          <cell r="K1288" t="str">
            <v>cam</v>
          </cell>
          <cell r="L1288">
            <v>5.98</v>
          </cell>
        </row>
        <row r="1289">
          <cell r="A1289" t="str">
            <v>1992MasculinsTour 2Marteau_7a1</v>
          </cell>
          <cell r="J1289" t="str">
            <v/>
          </cell>
          <cell r="K1289" t="str">
            <v/>
          </cell>
        </row>
        <row r="1290">
          <cell r="A1290" t="str">
            <v>1992MasculinsTour 2Perchea1</v>
          </cell>
          <cell r="I1290" t="str">
            <v>Kapusta Philippe (1968)</v>
          </cell>
          <cell r="J1290">
            <v>24</v>
          </cell>
          <cell r="K1290" t="str">
            <v>sem</v>
          </cell>
          <cell r="L1290">
            <v>3.6</v>
          </cell>
        </row>
        <row r="1291">
          <cell r="A1291" t="str">
            <v>1992MasculinsTour 2Poids_7a1</v>
          </cell>
          <cell r="I1291" t="str">
            <v>Géleyn Dominique (1954)</v>
          </cell>
          <cell r="J1291">
            <v>38</v>
          </cell>
          <cell r="K1291" t="str">
            <v>sem</v>
          </cell>
          <cell r="L1291">
            <v>14.22</v>
          </cell>
        </row>
        <row r="1292">
          <cell r="A1292" t="str">
            <v>1992MasculinsTour 2Triplea1</v>
          </cell>
          <cell r="I1292" t="str">
            <v>Penet Eric (1976)</v>
          </cell>
          <cell r="J1292">
            <v>16</v>
          </cell>
          <cell r="K1292" t="str">
            <v>cam</v>
          </cell>
          <cell r="L1292">
            <v>11.88</v>
          </cell>
        </row>
        <row r="1293">
          <cell r="A1293" t="str">
            <v>1993MasculinsTour 1100ma1</v>
          </cell>
          <cell r="J1293" t="str">
            <v/>
          </cell>
          <cell r="K1293" t="str">
            <v/>
          </cell>
        </row>
        <row r="1294">
          <cell r="A1294" t="str">
            <v>1993MasculinsTour 1110h_106a1</v>
          </cell>
          <cell r="J1294" t="str">
            <v/>
          </cell>
          <cell r="K1294" t="str">
            <v/>
          </cell>
        </row>
        <row r="1295">
          <cell r="A1295" t="str">
            <v>1993MasculinsTour 11500ma1</v>
          </cell>
          <cell r="I1295" t="str">
            <v>Toson Serge (1972)</v>
          </cell>
          <cell r="J1295">
            <v>21</v>
          </cell>
          <cell r="K1295" t="str">
            <v>esm</v>
          </cell>
        </row>
        <row r="1296">
          <cell r="A1296" t="str">
            <v>1993MasculinsTour 1200ma1</v>
          </cell>
          <cell r="I1296" t="str">
            <v>Golon Olivier (1974)</v>
          </cell>
          <cell r="J1296">
            <v>19</v>
          </cell>
          <cell r="K1296" t="str">
            <v>jum</v>
          </cell>
          <cell r="L1296" t="str">
            <v>23"8</v>
          </cell>
        </row>
        <row r="1297">
          <cell r="A1297" t="str">
            <v>1993MasculinsTour 13000ma1</v>
          </cell>
          <cell r="I1297" t="str">
            <v>Grivilers Jérôme (1971)</v>
          </cell>
          <cell r="J1297">
            <v>22</v>
          </cell>
          <cell r="K1297" t="str">
            <v>sem</v>
          </cell>
          <cell r="L1297" t="str">
            <v>8'47"2</v>
          </cell>
        </row>
        <row r="1298">
          <cell r="A1298" t="str">
            <v>1993MasculinsTour 13000sta1</v>
          </cell>
          <cell r="I1298" t="str">
            <v>Duquenoy Marc (1967)</v>
          </cell>
          <cell r="J1298">
            <v>26</v>
          </cell>
          <cell r="K1298" t="str">
            <v>sem</v>
          </cell>
        </row>
        <row r="1299">
          <cell r="A1299" t="str">
            <v>1993MasculinsTour 14*100ma1</v>
          </cell>
          <cell r="I1299" t="str">
            <v>R100-Gryniewicz S (1977)-Penet E (1976)-Dupuis-Sadouki A (1976)</v>
          </cell>
          <cell r="J1299">
            <v>17</v>
          </cell>
          <cell r="K1299" t="str">
            <v>cam</v>
          </cell>
        </row>
        <row r="1300">
          <cell r="A1300" t="str">
            <v>1993MasculinsTour 14*400ma1</v>
          </cell>
          <cell r="I1300" t="str">
            <v>R400-Legrand L (1970) -Bigalion G (1967)-Toson S (1972) -Golon O (1974)</v>
          </cell>
          <cell r="J1300">
            <v>19</v>
          </cell>
          <cell r="K1300" t="str">
            <v>jum</v>
          </cell>
        </row>
        <row r="1301">
          <cell r="A1301" t="str">
            <v>1993MasculinsTour 1400h_91a1</v>
          </cell>
          <cell r="H1301">
            <v>1</v>
          </cell>
          <cell r="I1301" t="str">
            <v>Wlodarczyk Fabrice (1971)</v>
          </cell>
          <cell r="J1301">
            <v>22</v>
          </cell>
          <cell r="K1301" t="str">
            <v>sem</v>
          </cell>
          <cell r="L1301" t="str">
            <v>56"8</v>
          </cell>
        </row>
        <row r="1302">
          <cell r="A1302" t="str">
            <v>1993MasculinsTour 1400ma1</v>
          </cell>
          <cell r="H1302">
            <v>1</v>
          </cell>
          <cell r="I1302" t="str">
            <v>Bigalion Gilles (1967)</v>
          </cell>
          <cell r="J1302">
            <v>26</v>
          </cell>
          <cell r="K1302" t="str">
            <v>sem</v>
          </cell>
        </row>
        <row r="1303">
          <cell r="A1303" t="str">
            <v>1993MasculinsTour 15000ma1</v>
          </cell>
          <cell r="I1303" t="str">
            <v>Robe Grégory (1972)</v>
          </cell>
          <cell r="J1303">
            <v>21</v>
          </cell>
          <cell r="K1303" t="str">
            <v>esm</v>
          </cell>
          <cell r="L1303" t="str">
            <v>15'49"7</v>
          </cell>
        </row>
        <row r="1304">
          <cell r="A1304" t="str">
            <v>1993MasculinsTour 1800ma1</v>
          </cell>
          <cell r="J1304" t="str">
            <v/>
          </cell>
          <cell r="K1304" t="str">
            <v/>
          </cell>
        </row>
        <row r="1305">
          <cell r="A1305" t="str">
            <v>1993MasculinsTour 1Disque_2a1</v>
          </cell>
          <cell r="H1305">
            <v>1</v>
          </cell>
          <cell r="I1305" t="str">
            <v>Sikorski Jérôme (1973)</v>
          </cell>
          <cell r="J1305">
            <v>20</v>
          </cell>
          <cell r="K1305" t="str">
            <v>esm</v>
          </cell>
        </row>
        <row r="1306">
          <cell r="A1306" t="str">
            <v>1993MasculinsTour 1Hauteura1</v>
          </cell>
          <cell r="J1306" t="str">
            <v/>
          </cell>
          <cell r="K1306" t="str">
            <v/>
          </cell>
        </row>
        <row r="1307">
          <cell r="A1307" t="str">
            <v>1993MasculinsTour 1Javelot_8a1</v>
          </cell>
          <cell r="J1307" t="str">
            <v/>
          </cell>
          <cell r="K1307" t="str">
            <v/>
          </cell>
        </row>
        <row r="1308">
          <cell r="A1308" t="str">
            <v>1993MasculinsTour 1Longueura1</v>
          </cell>
          <cell r="I1308" t="str">
            <v>Sadouki Adel (1976)</v>
          </cell>
          <cell r="J1308">
            <v>17</v>
          </cell>
          <cell r="K1308" t="str">
            <v>cam</v>
          </cell>
          <cell r="L1308">
            <v>5.93</v>
          </cell>
        </row>
        <row r="1309">
          <cell r="A1309" t="str">
            <v>1993MasculinsTour 1Marteau_7a1</v>
          </cell>
          <cell r="J1309" t="str">
            <v/>
          </cell>
          <cell r="K1309" t="str">
            <v/>
          </cell>
        </row>
        <row r="1310">
          <cell r="A1310" t="str">
            <v>1993MasculinsTour 1Perchea1</v>
          </cell>
          <cell r="J1310" t="str">
            <v/>
          </cell>
          <cell r="K1310" t="str">
            <v/>
          </cell>
        </row>
        <row r="1311">
          <cell r="A1311" t="str">
            <v>1993MasculinsTour 1Poids_7a1</v>
          </cell>
          <cell r="H1311">
            <v>1</v>
          </cell>
          <cell r="I1311" t="str">
            <v>Géleyn Dominique (1954)</v>
          </cell>
          <cell r="J1311">
            <v>39</v>
          </cell>
          <cell r="K1311" t="str">
            <v>sem</v>
          </cell>
        </row>
        <row r="1312">
          <cell r="A1312" t="str">
            <v>1993MasculinsTour 1Triplea1</v>
          </cell>
          <cell r="I1312" t="str">
            <v>Vandenabeele Jérôme (1976)</v>
          </cell>
          <cell r="J1312">
            <v>17</v>
          </cell>
          <cell r="K1312" t="str">
            <v>cam</v>
          </cell>
          <cell r="L1312">
            <v>12.24</v>
          </cell>
        </row>
        <row r="1313">
          <cell r="A1313" t="str">
            <v>1993MasculinsTour 2100ma1</v>
          </cell>
          <cell r="J1313" t="str">
            <v/>
          </cell>
          <cell r="K1313" t="str">
            <v/>
          </cell>
        </row>
        <row r="1314">
          <cell r="A1314" t="str">
            <v>1993MasculinsTour 2110h_106a1</v>
          </cell>
          <cell r="I1314" t="str">
            <v>Kapusta Philippe (1968)</v>
          </cell>
          <cell r="J1314">
            <v>25</v>
          </cell>
          <cell r="K1314" t="str">
            <v>sem</v>
          </cell>
          <cell r="L1314" t="str">
            <v>16"4</v>
          </cell>
        </row>
        <row r="1315">
          <cell r="A1315" t="str">
            <v>1993MasculinsTour 21500ma1</v>
          </cell>
          <cell r="I1315" t="str">
            <v>Halli Fouad (1975)</v>
          </cell>
          <cell r="J1315">
            <v>18</v>
          </cell>
          <cell r="K1315" t="str">
            <v>jum</v>
          </cell>
          <cell r="L1315" t="str">
            <v>4'11"4</v>
          </cell>
        </row>
        <row r="1316">
          <cell r="A1316" t="str">
            <v>1993MasculinsTour 2200ma1</v>
          </cell>
          <cell r="J1316" t="str">
            <v/>
          </cell>
          <cell r="K1316" t="str">
            <v/>
          </cell>
        </row>
        <row r="1317">
          <cell r="A1317" t="str">
            <v>1993MasculinsTour 23000ma1</v>
          </cell>
          <cell r="H1317">
            <v>1</v>
          </cell>
          <cell r="I1317" t="str">
            <v>Toson Serge (1972)</v>
          </cell>
          <cell r="J1317">
            <v>21</v>
          </cell>
          <cell r="K1317" t="str">
            <v>esm</v>
          </cell>
          <cell r="L1317" t="str">
            <v>8'30"2</v>
          </cell>
        </row>
        <row r="1318">
          <cell r="A1318" t="str">
            <v>1993MasculinsTour 23000sta1</v>
          </cell>
          <cell r="H1318">
            <v>1</v>
          </cell>
          <cell r="I1318" t="str">
            <v>Duquenoy Marc (1967)</v>
          </cell>
          <cell r="J1318">
            <v>26</v>
          </cell>
          <cell r="K1318" t="str">
            <v>sem</v>
          </cell>
          <cell r="L1318" t="str">
            <v>10'00"7</v>
          </cell>
        </row>
        <row r="1319">
          <cell r="A1319" t="str">
            <v>1993MasculinsTour 24*100ma1</v>
          </cell>
          <cell r="I1319" t="str">
            <v>R100-Equipe inconnue</v>
          </cell>
          <cell r="J1319" t="str">
            <v/>
          </cell>
          <cell r="K1319" t="str">
            <v/>
          </cell>
        </row>
        <row r="1320">
          <cell r="A1320" t="str">
            <v>1993MasculinsTour 24*400ma1</v>
          </cell>
          <cell r="H1320">
            <v>1</v>
          </cell>
          <cell r="I1320" t="str">
            <v>R400-Equipe inconnue</v>
          </cell>
          <cell r="J1320" t="str">
            <v/>
          </cell>
          <cell r="K1320" t="str">
            <v/>
          </cell>
        </row>
        <row r="1321">
          <cell r="A1321" t="str">
            <v>1993MasculinsTour 2400h_91a1</v>
          </cell>
          <cell r="H1321">
            <v>1</v>
          </cell>
          <cell r="I1321" t="str">
            <v>Legrand Laurent (1970)</v>
          </cell>
          <cell r="J1321">
            <v>23</v>
          </cell>
          <cell r="K1321" t="str">
            <v>sem</v>
          </cell>
          <cell r="L1321" t="str">
            <v>56"9</v>
          </cell>
        </row>
        <row r="1322">
          <cell r="A1322" t="str">
            <v>1993MasculinsTour 2400ma1</v>
          </cell>
          <cell r="J1322" t="str">
            <v/>
          </cell>
          <cell r="K1322" t="str">
            <v/>
          </cell>
        </row>
        <row r="1323">
          <cell r="A1323" t="str">
            <v>1993MasculinsTour 25000ma1</v>
          </cell>
          <cell r="J1323" t="str">
            <v/>
          </cell>
          <cell r="K1323" t="str">
            <v/>
          </cell>
        </row>
        <row r="1324">
          <cell r="A1324" t="str">
            <v>1993MasculinsTour 2800ma1</v>
          </cell>
          <cell r="J1324" t="str">
            <v/>
          </cell>
          <cell r="K1324" t="str">
            <v/>
          </cell>
        </row>
        <row r="1325">
          <cell r="A1325" t="str">
            <v>1993MasculinsTour 2Disque_2a1</v>
          </cell>
          <cell r="H1325">
            <v>1</v>
          </cell>
          <cell r="I1325" t="str">
            <v>Sikorski Jérôme (1973)</v>
          </cell>
          <cell r="J1325">
            <v>20</v>
          </cell>
          <cell r="K1325" t="str">
            <v>esm</v>
          </cell>
          <cell r="L1325">
            <v>36.36</v>
          </cell>
        </row>
        <row r="1326">
          <cell r="A1326" t="str">
            <v>1993MasculinsTour 2Hauteura1</v>
          </cell>
          <cell r="I1326" t="str">
            <v>Gérard Nicolas (1974)</v>
          </cell>
          <cell r="J1326">
            <v>19</v>
          </cell>
          <cell r="K1326" t="str">
            <v>jum</v>
          </cell>
        </row>
        <row r="1327">
          <cell r="A1327" t="str">
            <v>1993MasculinsTour 2Javelot_8a1</v>
          </cell>
          <cell r="I1327" t="str">
            <v>Penet Eric (1976)</v>
          </cell>
          <cell r="J1327">
            <v>17</v>
          </cell>
          <cell r="K1327" t="str">
            <v>cam</v>
          </cell>
          <cell r="L1327">
            <v>45.81</v>
          </cell>
        </row>
        <row r="1328">
          <cell r="A1328" t="str">
            <v>1993MasculinsTour 2Longueura1</v>
          </cell>
          <cell r="J1328" t="str">
            <v/>
          </cell>
          <cell r="K1328" t="str">
            <v/>
          </cell>
        </row>
        <row r="1329">
          <cell r="A1329" t="str">
            <v>1993MasculinsTour 2Marteau_7a1</v>
          </cell>
          <cell r="I1329" t="str">
            <v>Gérard Yves (1951)</v>
          </cell>
          <cell r="J1329">
            <v>42</v>
          </cell>
          <cell r="K1329" t="str">
            <v>vem</v>
          </cell>
          <cell r="L1329">
            <v>36.18</v>
          </cell>
        </row>
        <row r="1330">
          <cell r="A1330" t="str">
            <v>1993MasculinsTour 2Perchea1</v>
          </cell>
          <cell r="J1330" t="str">
            <v/>
          </cell>
          <cell r="K1330" t="str">
            <v/>
          </cell>
        </row>
        <row r="1331">
          <cell r="A1331" t="str">
            <v>1993MasculinsTour 2Poids_7a1</v>
          </cell>
          <cell r="H1331">
            <v>1</v>
          </cell>
          <cell r="I1331" t="str">
            <v>Géleyn Dominique (1954)</v>
          </cell>
          <cell r="J1331">
            <v>39</v>
          </cell>
          <cell r="K1331" t="str">
            <v>sem</v>
          </cell>
          <cell r="L1331">
            <v>13.42</v>
          </cell>
        </row>
        <row r="1332">
          <cell r="A1332" t="str">
            <v>1993MasculinsTour 2Triplea1</v>
          </cell>
          <cell r="J1332" t="str">
            <v/>
          </cell>
          <cell r="K1332" t="str">
            <v/>
          </cell>
        </row>
        <row r="1333">
          <cell r="A1333" t="str">
            <v>1994MasculinsTour 1100ma1</v>
          </cell>
          <cell r="H1333">
            <v>4</v>
          </cell>
          <cell r="I1333" t="str">
            <v>Traore David (1978)</v>
          </cell>
          <cell r="J1333">
            <v>16</v>
          </cell>
          <cell r="K1333" t="str">
            <v>cam</v>
          </cell>
          <cell r="L1333" t="str">
            <v>11"94</v>
          </cell>
          <cell r="M1333">
            <v>632</v>
          </cell>
        </row>
        <row r="1334">
          <cell r="A1334" t="str">
            <v>1994MasculinsTour 1100ma1</v>
          </cell>
          <cell r="H1334">
            <v>8</v>
          </cell>
          <cell r="I1334" t="str">
            <v>Normand Nicolas (1978)</v>
          </cell>
          <cell r="J1334">
            <v>16</v>
          </cell>
          <cell r="K1334" t="str">
            <v>cam</v>
          </cell>
          <cell r="L1334" t="str">
            <v>12"14</v>
          </cell>
          <cell r="M1334">
            <v>625</v>
          </cell>
        </row>
        <row r="1335">
          <cell r="A1335" t="str">
            <v>1994MasculinsTour 1110h_106a1</v>
          </cell>
          <cell r="H1335">
            <v>3</v>
          </cell>
          <cell r="I1335" t="str">
            <v>Kapusta Philippe (1968)</v>
          </cell>
          <cell r="J1335">
            <v>26</v>
          </cell>
          <cell r="K1335" t="str">
            <v>sem</v>
          </cell>
          <cell r="L1335" t="str">
            <v>16"36</v>
          </cell>
          <cell r="M1335">
            <v>756</v>
          </cell>
        </row>
        <row r="1336">
          <cell r="A1336" t="str">
            <v>1994MasculinsTour 1110h_106a1</v>
          </cell>
          <cell r="H1336">
            <v>4</v>
          </cell>
          <cell r="I1336" t="str">
            <v>Kapusta Philippe (1968)</v>
          </cell>
          <cell r="J1336">
            <v>26</v>
          </cell>
          <cell r="K1336" t="str">
            <v>sem</v>
          </cell>
          <cell r="L1336" t="str">
            <v>17"24</v>
          </cell>
          <cell r="M1336">
            <v>646</v>
          </cell>
        </row>
        <row r="1337">
          <cell r="A1337" t="str">
            <v>1994MasculinsTour 11500ma1</v>
          </cell>
          <cell r="H1337">
            <v>1</v>
          </cell>
          <cell r="I1337" t="str">
            <v>Toson Serge (1972)</v>
          </cell>
          <cell r="J1337">
            <v>22</v>
          </cell>
          <cell r="K1337" t="str">
            <v>sem</v>
          </cell>
          <cell r="L1337" t="str">
            <v>3'51"59</v>
          </cell>
          <cell r="M1337">
            <v>956</v>
          </cell>
        </row>
        <row r="1338">
          <cell r="A1338" t="str">
            <v>1994MasculinsTour 11500ma1</v>
          </cell>
          <cell r="H1338">
            <v>1</v>
          </cell>
          <cell r="I1338" t="str">
            <v>Toson Serge (1972)</v>
          </cell>
          <cell r="J1338">
            <v>22</v>
          </cell>
          <cell r="K1338" t="str">
            <v>sem</v>
          </cell>
          <cell r="L1338" t="str">
            <v>3'57"24</v>
          </cell>
          <cell r="M1338">
            <v>886</v>
          </cell>
        </row>
        <row r="1339">
          <cell r="A1339" t="str">
            <v>1994MasculinsTour 1200ma1</v>
          </cell>
          <cell r="H1339">
            <v>10</v>
          </cell>
          <cell r="I1339" t="str">
            <v>Rosko Laurent (1978)</v>
          </cell>
          <cell r="J1339">
            <v>16</v>
          </cell>
          <cell r="K1339" t="str">
            <v>cam</v>
          </cell>
          <cell r="L1339" t="str">
            <v>26"64</v>
          </cell>
          <cell r="M1339">
            <v>619</v>
          </cell>
        </row>
        <row r="1340">
          <cell r="A1340" t="str">
            <v>1994MasculinsTour 1200ma1</v>
          </cell>
          <cell r="H1340">
            <v>9</v>
          </cell>
          <cell r="I1340" t="str">
            <v>Rosko Laurent (1978)</v>
          </cell>
          <cell r="J1340">
            <v>16</v>
          </cell>
          <cell r="K1340" t="str">
            <v>cam</v>
          </cell>
          <cell r="L1340" t="str">
            <v>24"68</v>
          </cell>
          <cell r="M1340">
            <v>614</v>
          </cell>
        </row>
        <row r="1341">
          <cell r="A1341" t="str">
            <v>1994MasculinsTour 13000ma1</v>
          </cell>
          <cell r="H1341">
            <v>5</v>
          </cell>
          <cell r="I1341" t="str">
            <v>Dhinnin Tony (1977)</v>
          </cell>
          <cell r="J1341">
            <v>17</v>
          </cell>
          <cell r="K1341" t="str">
            <v>cam</v>
          </cell>
          <cell r="L1341" t="str">
            <v>9'08"54</v>
          </cell>
          <cell r="M1341">
            <v>671</v>
          </cell>
        </row>
        <row r="1342">
          <cell r="A1342" t="str">
            <v>1994MasculinsTour 13000ma1</v>
          </cell>
          <cell r="H1342">
            <v>3</v>
          </cell>
          <cell r="I1342" t="str">
            <v>Dhinin Tony (1977)</v>
          </cell>
          <cell r="J1342">
            <v>17</v>
          </cell>
          <cell r="K1342" t="str">
            <v>cam</v>
          </cell>
          <cell r="L1342" t="str">
            <v>9'13"01</v>
          </cell>
          <cell r="M1342">
            <v>649</v>
          </cell>
        </row>
        <row r="1343">
          <cell r="A1343" t="str">
            <v>1994MasculinsTour 13000sta1</v>
          </cell>
          <cell r="H1343">
            <v>4</v>
          </cell>
          <cell r="I1343" t="str">
            <v>Duquenoy Marc (1967)</v>
          </cell>
          <cell r="J1343">
            <v>27</v>
          </cell>
          <cell r="K1343" t="str">
            <v>sem</v>
          </cell>
          <cell r="L1343" t="str">
            <v>9'59"14</v>
          </cell>
          <cell r="M1343">
            <v>797</v>
          </cell>
        </row>
        <row r="1344">
          <cell r="A1344" t="str">
            <v>1994MasculinsTour 13000sta1</v>
          </cell>
          <cell r="H1344">
            <v>2</v>
          </cell>
          <cell r="I1344" t="str">
            <v>Duquenoy Laurent (1972)</v>
          </cell>
          <cell r="J1344">
            <v>22</v>
          </cell>
          <cell r="K1344" t="str">
            <v>sem</v>
          </cell>
          <cell r="L1344" t="str">
            <v>10'01"45</v>
          </cell>
          <cell r="M1344">
            <v>789</v>
          </cell>
        </row>
        <row r="1345">
          <cell r="A1345" t="str">
            <v>1994MasculinsTour 14*100ma1</v>
          </cell>
          <cell r="H1345">
            <v>4</v>
          </cell>
          <cell r="I1345" t="str">
            <v>R100-Hottin Rudy (1978)-Traore David (1978)-Penet Eric (1976)- Sadouki Abdel (1976)</v>
          </cell>
          <cell r="J1345">
            <v>18</v>
          </cell>
          <cell r="K1345" t="str">
            <v>jum</v>
          </cell>
        </row>
        <row r="1346">
          <cell r="A1346" t="str">
            <v>1994MasculinsTour 14*100ma1</v>
          </cell>
          <cell r="H1346">
            <v>5</v>
          </cell>
          <cell r="I1346" t="str">
            <v>R100-1-2-Normand (1978)-Rosko (1978)</v>
          </cell>
          <cell r="J1346">
            <v>16</v>
          </cell>
          <cell r="K1346" t="str">
            <v>cam</v>
          </cell>
        </row>
        <row r="1347">
          <cell r="A1347" t="str">
            <v>1994MasculinsTour 14*400ma1</v>
          </cell>
          <cell r="H1347">
            <v>1</v>
          </cell>
          <cell r="I1347" t="str">
            <v>R400-Bigalion Gilles (1967)-Wlodarczyk Fabrice (1971)-Toson Serge (1972)-Konarkowski Didier (1968)</v>
          </cell>
          <cell r="J1347">
            <v>26</v>
          </cell>
          <cell r="K1347" t="str">
            <v>sem</v>
          </cell>
        </row>
        <row r="1348">
          <cell r="A1348" t="str">
            <v>1994MasculinsTour 14*400ma1</v>
          </cell>
          <cell r="H1348">
            <v>3</v>
          </cell>
          <cell r="I1348" t="str">
            <v>R400-Bigalion Gilles (1967)-Toson Serge (1972)- Wlodarczyk Fabrice (1971)- Konarkowski Didier (1968)</v>
          </cell>
          <cell r="J1348">
            <v>26</v>
          </cell>
          <cell r="K1348" t="str">
            <v>sem</v>
          </cell>
        </row>
        <row r="1349">
          <cell r="A1349" t="str">
            <v>1994MasculinsTour 1400h_91a1</v>
          </cell>
          <cell r="H1349">
            <v>1</v>
          </cell>
          <cell r="I1349" t="str">
            <v>Wlodarczyk Fabrice (1971)</v>
          </cell>
          <cell r="J1349">
            <v>23</v>
          </cell>
          <cell r="K1349" t="str">
            <v>sem</v>
          </cell>
          <cell r="L1349" t="str">
            <v>56"41</v>
          </cell>
          <cell r="M1349">
            <v>870</v>
          </cell>
        </row>
        <row r="1350">
          <cell r="A1350" t="str">
            <v>1994MasculinsTour 1400h_91a1</v>
          </cell>
          <cell r="H1350">
            <v>1</v>
          </cell>
          <cell r="I1350" t="str">
            <v>Wlodarczyk Fabrice (1971)</v>
          </cell>
          <cell r="J1350">
            <v>23</v>
          </cell>
          <cell r="K1350" t="str">
            <v>sem</v>
          </cell>
          <cell r="L1350" t="str">
            <v>58"3</v>
          </cell>
          <cell r="M1350">
            <v>805</v>
          </cell>
        </row>
        <row r="1351">
          <cell r="A1351" t="str">
            <v>1994MasculinsTour 1400ma1</v>
          </cell>
          <cell r="H1351">
            <v>1</v>
          </cell>
          <cell r="I1351" t="str">
            <v>Konarkowski Didier (1968)</v>
          </cell>
          <cell r="J1351">
            <v>26</v>
          </cell>
          <cell r="K1351" t="str">
            <v>sem</v>
          </cell>
          <cell r="L1351" t="str">
            <v>51"11</v>
          </cell>
          <cell r="M1351">
            <v>818</v>
          </cell>
        </row>
        <row r="1352">
          <cell r="A1352" t="str">
            <v>1994MasculinsTour 1400ma1</v>
          </cell>
          <cell r="H1352">
            <v>3</v>
          </cell>
          <cell r="I1352" t="str">
            <v>Bigalion Gilles (1967)</v>
          </cell>
          <cell r="J1352">
            <v>27</v>
          </cell>
          <cell r="K1352" t="str">
            <v>sem</v>
          </cell>
          <cell r="L1352" t="str">
            <v>52"74</v>
          </cell>
          <cell r="M1352">
            <v>734</v>
          </cell>
        </row>
        <row r="1353">
          <cell r="A1353" t="str">
            <v>1994MasculinsTour 15000ma1</v>
          </cell>
          <cell r="H1353">
            <v>6</v>
          </cell>
          <cell r="I1353" t="str">
            <v>Wicquart Serge (1959)</v>
          </cell>
          <cell r="J1353">
            <v>35</v>
          </cell>
          <cell r="K1353" t="str">
            <v>sem</v>
          </cell>
          <cell r="L1353" t="str">
            <v>16'42"34</v>
          </cell>
          <cell r="M1353">
            <v>515</v>
          </cell>
        </row>
        <row r="1354">
          <cell r="A1354" t="str">
            <v>1994MasculinsTour 15000ma1</v>
          </cell>
          <cell r="H1354">
            <v>3</v>
          </cell>
          <cell r="I1354" t="str">
            <v>Wicquaert Serge (1959)</v>
          </cell>
          <cell r="J1354">
            <v>35</v>
          </cell>
          <cell r="K1354" t="str">
            <v>sem</v>
          </cell>
          <cell r="L1354" t="str">
            <v>16'50"04</v>
          </cell>
          <cell r="M1354">
            <v>496</v>
          </cell>
        </row>
        <row r="1355">
          <cell r="A1355" t="str">
            <v>1994MasculinsTour 1800ma1</v>
          </cell>
          <cell r="H1355">
            <v>2</v>
          </cell>
          <cell r="I1355" t="str">
            <v>Coget Olivier (1978)</v>
          </cell>
          <cell r="J1355">
            <v>16</v>
          </cell>
          <cell r="K1355" t="str">
            <v>cam</v>
          </cell>
          <cell r="L1355" t="str">
            <v>1'59"66</v>
          </cell>
          <cell r="M1355">
            <v>788</v>
          </cell>
        </row>
        <row r="1356">
          <cell r="A1356" t="str">
            <v>1994MasculinsTour 1800ma1</v>
          </cell>
          <cell r="H1356">
            <v>7</v>
          </cell>
          <cell r="I1356" t="str">
            <v>Coget Olivier (1978)</v>
          </cell>
          <cell r="J1356">
            <v>16</v>
          </cell>
          <cell r="K1356" t="str">
            <v>cam</v>
          </cell>
          <cell r="L1356" t="str">
            <v>2'03"34</v>
          </cell>
          <cell r="M1356">
            <v>704</v>
          </cell>
        </row>
        <row r="1357">
          <cell r="A1357" t="str">
            <v>1994MasculinsTour 1Disque_2a1</v>
          </cell>
          <cell r="H1357">
            <v>2</v>
          </cell>
          <cell r="I1357" t="str">
            <v>Wlodarczyk Fabrice (1971)</v>
          </cell>
          <cell r="J1357">
            <v>23</v>
          </cell>
          <cell r="K1357" t="str">
            <v>sem</v>
          </cell>
          <cell r="L1357">
            <v>28.96</v>
          </cell>
          <cell r="M1357">
            <v>461</v>
          </cell>
        </row>
        <row r="1358">
          <cell r="A1358" t="str">
            <v>1994MasculinsTour 1Disque_2a1</v>
          </cell>
          <cell r="H1358">
            <v>2</v>
          </cell>
          <cell r="I1358" t="str">
            <v>Machenski Jérôme (1973)</v>
          </cell>
          <cell r="J1358">
            <v>21</v>
          </cell>
          <cell r="K1358" t="str">
            <v>esm</v>
          </cell>
          <cell r="L1358">
            <v>27.94</v>
          </cell>
          <cell r="M1358">
            <v>562</v>
          </cell>
        </row>
        <row r="1359">
          <cell r="A1359" t="str">
            <v>1994MasculinsTour 1Hauteura1</v>
          </cell>
          <cell r="H1359">
            <v>1</v>
          </cell>
          <cell r="I1359" t="str">
            <v>Gérard Nicolas (1974)</v>
          </cell>
          <cell r="J1359">
            <v>20</v>
          </cell>
          <cell r="K1359" t="str">
            <v>esm</v>
          </cell>
          <cell r="L1359">
            <v>1.9</v>
          </cell>
          <cell r="M1359">
            <v>850</v>
          </cell>
        </row>
        <row r="1360">
          <cell r="A1360" t="str">
            <v>1994MasculinsTour 1Hauteura1</v>
          </cell>
          <cell r="H1360">
            <v>3</v>
          </cell>
          <cell r="I1360" t="str">
            <v>Gérard Nicolas (1974)</v>
          </cell>
          <cell r="J1360">
            <v>20</v>
          </cell>
          <cell r="K1360" t="str">
            <v>esm</v>
          </cell>
          <cell r="L1360">
            <v>1.9</v>
          </cell>
          <cell r="M1360">
            <v>850</v>
          </cell>
        </row>
        <row r="1361">
          <cell r="A1361" t="str">
            <v>1994MasculinsTour 1Javelot_8a1</v>
          </cell>
          <cell r="H1361">
            <v>2</v>
          </cell>
          <cell r="I1361" t="str">
            <v>Penet Eric (1976)</v>
          </cell>
          <cell r="J1361">
            <v>18</v>
          </cell>
          <cell r="K1361" t="str">
            <v>jum</v>
          </cell>
          <cell r="L1361">
            <v>44.34</v>
          </cell>
          <cell r="M1361">
            <v>588</v>
          </cell>
        </row>
        <row r="1362">
          <cell r="A1362" t="str">
            <v>1994MasculinsTour 1Javelot_8a1</v>
          </cell>
          <cell r="H1362">
            <v>3</v>
          </cell>
          <cell r="I1362" t="str">
            <v>Penet Eric (1976)</v>
          </cell>
          <cell r="J1362">
            <v>18</v>
          </cell>
          <cell r="K1362" t="str">
            <v>jum</v>
          </cell>
          <cell r="L1362">
            <v>40.340000000000003</v>
          </cell>
          <cell r="M1362">
            <v>528</v>
          </cell>
        </row>
        <row r="1363">
          <cell r="A1363" t="str">
            <v>1994MasculinsTour 1Longueura1</v>
          </cell>
          <cell r="H1363">
            <v>5</v>
          </cell>
          <cell r="I1363" t="str">
            <v>Penet Eric (1976)</v>
          </cell>
          <cell r="J1363">
            <v>18</v>
          </cell>
          <cell r="K1363" t="str">
            <v>jum</v>
          </cell>
          <cell r="L1363">
            <v>6.17</v>
          </cell>
          <cell r="M1363">
            <v>733</v>
          </cell>
        </row>
        <row r="1364">
          <cell r="A1364" t="str">
            <v>1994MasculinsTour 1Longueura1</v>
          </cell>
          <cell r="H1364">
            <v>5</v>
          </cell>
          <cell r="I1364" t="str">
            <v>Normand Nicolas (1978)</v>
          </cell>
          <cell r="J1364">
            <v>16</v>
          </cell>
          <cell r="K1364" t="str">
            <v>cam</v>
          </cell>
          <cell r="L1364">
            <v>6.04</v>
          </cell>
          <cell r="M1364">
            <v>706</v>
          </cell>
        </row>
        <row r="1365">
          <cell r="A1365" t="str">
            <v>1994MasculinsTour 1Marche 5kma1</v>
          </cell>
          <cell r="H1365">
            <v>1</v>
          </cell>
          <cell r="I1365" t="str">
            <v>Godin Nicolas (1977)</v>
          </cell>
          <cell r="J1365">
            <v>17</v>
          </cell>
          <cell r="K1365" t="str">
            <v>cam</v>
          </cell>
          <cell r="L1365" t="str">
            <v>28'19"8</v>
          </cell>
          <cell r="M1365">
            <v>663</v>
          </cell>
        </row>
        <row r="1366">
          <cell r="A1366" t="str">
            <v>1994MasculinsTour 1Marche 5kma1</v>
          </cell>
          <cell r="H1366">
            <v>1</v>
          </cell>
          <cell r="I1366" t="str">
            <v>Godin Nicolas (1977)</v>
          </cell>
          <cell r="J1366">
            <v>17</v>
          </cell>
          <cell r="K1366" t="str">
            <v>cam</v>
          </cell>
          <cell r="L1366" t="str">
            <v>29'12"1</v>
          </cell>
          <cell r="M1366">
            <v>624</v>
          </cell>
        </row>
        <row r="1367">
          <cell r="A1367" t="str">
            <v>1994MasculinsTour 1Marteau_7a1</v>
          </cell>
          <cell r="H1367">
            <v>4</v>
          </cell>
          <cell r="I1367" t="str">
            <v>Gérard Yves (1951)</v>
          </cell>
          <cell r="J1367">
            <v>43</v>
          </cell>
          <cell r="K1367" t="str">
            <v>vem</v>
          </cell>
          <cell r="L1367">
            <v>34.700000000000003</v>
          </cell>
          <cell r="M1367">
            <v>468</v>
          </cell>
        </row>
        <row r="1368">
          <cell r="A1368" t="str">
            <v>1994MasculinsTour 1Marteau_7a1</v>
          </cell>
          <cell r="H1368">
            <v>5</v>
          </cell>
          <cell r="I1368" t="str">
            <v>Gérard Yves (1951)</v>
          </cell>
          <cell r="J1368">
            <v>43</v>
          </cell>
          <cell r="K1368" t="str">
            <v>vem</v>
          </cell>
          <cell r="L1368">
            <v>34.159999999999997</v>
          </cell>
          <cell r="M1368">
            <v>460</v>
          </cell>
        </row>
        <row r="1369">
          <cell r="A1369" t="str">
            <v>1994MasculinsTour 1Perchea1</v>
          </cell>
          <cell r="H1369">
            <v>3</v>
          </cell>
          <cell r="I1369" t="str">
            <v>Kapusta Philippe (1968)</v>
          </cell>
          <cell r="J1369">
            <v>26</v>
          </cell>
          <cell r="K1369" t="str">
            <v>sem</v>
          </cell>
          <cell r="L1369">
            <v>4</v>
          </cell>
          <cell r="M1369">
            <v>720</v>
          </cell>
        </row>
        <row r="1370">
          <cell r="A1370" t="str">
            <v>1994MasculinsTour 1Perchea1</v>
          </cell>
          <cell r="H1370">
            <v>2</v>
          </cell>
          <cell r="I1370" t="str">
            <v>Kapusta Philippe (1968)</v>
          </cell>
          <cell r="J1370">
            <v>26</v>
          </cell>
          <cell r="K1370" t="str">
            <v>sem</v>
          </cell>
          <cell r="L1370">
            <v>3.8</v>
          </cell>
          <cell r="M1370">
            <v>669</v>
          </cell>
        </row>
        <row r="1371">
          <cell r="A1371" t="str">
            <v>1994MasculinsTour 1Poids_7a1</v>
          </cell>
          <cell r="H1371">
            <v>1</v>
          </cell>
          <cell r="I1371" t="str">
            <v>Géleyn Dominique (1954)</v>
          </cell>
          <cell r="J1371">
            <v>40</v>
          </cell>
          <cell r="K1371" t="str">
            <v>vem</v>
          </cell>
          <cell r="L1371">
            <v>12.29</v>
          </cell>
          <cell r="M1371">
            <v>642</v>
          </cell>
        </row>
        <row r="1372">
          <cell r="A1372" t="str">
            <v>1994MasculinsTour 1Poids_7a1</v>
          </cell>
          <cell r="H1372">
            <v>1</v>
          </cell>
          <cell r="I1372" t="str">
            <v>Géleyn Dominique (1954)</v>
          </cell>
          <cell r="J1372">
            <v>40</v>
          </cell>
          <cell r="K1372" t="str">
            <v>vem</v>
          </cell>
          <cell r="L1372">
            <v>12.06</v>
          </cell>
          <cell r="M1372">
            <v>628</v>
          </cell>
        </row>
        <row r="1373">
          <cell r="A1373" t="str">
            <v>1994MasculinsTour 1Triplea1</v>
          </cell>
          <cell r="H1373">
            <v>4</v>
          </cell>
          <cell r="I1373" t="str">
            <v>Marchand Johann (1976)</v>
          </cell>
          <cell r="J1373">
            <v>18</v>
          </cell>
          <cell r="K1373" t="str">
            <v>jum</v>
          </cell>
          <cell r="L1373">
            <v>12.17</v>
          </cell>
          <cell r="M1373">
            <v>650</v>
          </cell>
        </row>
        <row r="1374">
          <cell r="A1374" t="str">
            <v>1994MasculinsTour 1Triplea1</v>
          </cell>
          <cell r="H1374">
            <v>4</v>
          </cell>
          <cell r="I1374" t="str">
            <v>Marchand Johan (1976)</v>
          </cell>
          <cell r="J1374">
            <v>18</v>
          </cell>
          <cell r="K1374" t="str">
            <v>jum</v>
          </cell>
          <cell r="L1374">
            <v>12.28</v>
          </cell>
          <cell r="M1374">
            <v>661</v>
          </cell>
        </row>
        <row r="1375">
          <cell r="A1375" t="str">
            <v>1995MasculinsTour 1100ma1</v>
          </cell>
          <cell r="H1375">
            <v>8</v>
          </cell>
          <cell r="I1375" t="str">
            <v>Lagache Frédéric (1976)</v>
          </cell>
          <cell r="J1375">
            <v>19</v>
          </cell>
          <cell r="K1375" t="str">
            <v>jum</v>
          </cell>
          <cell r="L1375" t="str">
            <v>11"79</v>
          </cell>
          <cell r="M1375">
            <v>709</v>
          </cell>
        </row>
        <row r="1376">
          <cell r="A1376" t="str">
            <v>1995MasculinsTour 1110h_106a1</v>
          </cell>
          <cell r="H1376">
            <v>9</v>
          </cell>
          <cell r="I1376" t="str">
            <v>Kapusta Philippe (1968)</v>
          </cell>
          <cell r="J1376">
            <v>27</v>
          </cell>
          <cell r="K1376" t="str">
            <v>sem</v>
          </cell>
          <cell r="L1376" t="str">
            <v>17"32</v>
          </cell>
          <cell r="M1376">
            <v>636</v>
          </cell>
        </row>
        <row r="1377">
          <cell r="A1377" t="str">
            <v>1995MasculinsTour 11500ma1</v>
          </cell>
          <cell r="H1377">
            <v>2</v>
          </cell>
          <cell r="I1377" t="str">
            <v>Sadouki Abdel (1976)</v>
          </cell>
          <cell r="J1377">
            <v>19</v>
          </cell>
          <cell r="K1377" t="str">
            <v>jum</v>
          </cell>
          <cell r="L1377" t="str">
            <v>4'03"00</v>
          </cell>
          <cell r="M1377">
            <v>818</v>
          </cell>
        </row>
        <row r="1378">
          <cell r="A1378" t="str">
            <v>1995MasculinsTour 1200ma1</v>
          </cell>
          <cell r="H1378">
            <v>10</v>
          </cell>
          <cell r="I1378" t="str">
            <v>Rosko Laurent (1978)</v>
          </cell>
          <cell r="J1378">
            <v>17</v>
          </cell>
          <cell r="K1378" t="str">
            <v>cam</v>
          </cell>
          <cell r="L1378" t="str">
            <v>24"45</v>
          </cell>
          <cell r="M1378">
            <v>640</v>
          </cell>
        </row>
        <row r="1379">
          <cell r="A1379" t="str">
            <v>1995MasculinsTour 13000ma1</v>
          </cell>
          <cell r="H1379">
            <v>4</v>
          </cell>
          <cell r="I1379" t="str">
            <v>Dhinnin Tony (1977)</v>
          </cell>
          <cell r="J1379">
            <v>18</v>
          </cell>
          <cell r="K1379" t="str">
            <v>jum</v>
          </cell>
          <cell r="L1379" t="str">
            <v>8'59"86</v>
          </cell>
          <cell r="M1379">
            <v>715</v>
          </cell>
        </row>
        <row r="1380">
          <cell r="A1380" t="str">
            <v>1995MasculinsTour 13000sta1</v>
          </cell>
          <cell r="H1380">
            <v>9</v>
          </cell>
          <cell r="I1380" t="str">
            <v>Duquenoy Laurent (1972)</v>
          </cell>
          <cell r="J1380">
            <v>23</v>
          </cell>
          <cell r="K1380" t="str">
            <v>sem</v>
          </cell>
          <cell r="L1380" t="str">
            <v>10'43"84</v>
          </cell>
          <cell r="M1380">
            <v>650</v>
          </cell>
        </row>
        <row r="1381">
          <cell r="A1381" t="str">
            <v>1995MasculinsTour 14*100ma1</v>
          </cell>
          <cell r="H1381">
            <v>5</v>
          </cell>
          <cell r="J1381" t="str">
            <v/>
          </cell>
          <cell r="K1381" t="str">
            <v/>
          </cell>
        </row>
        <row r="1382">
          <cell r="A1382" t="str">
            <v>1995MasculinsTour 14*400ma1</v>
          </cell>
          <cell r="H1382">
            <v>3</v>
          </cell>
          <cell r="J1382" t="str">
            <v/>
          </cell>
          <cell r="K1382" t="str">
            <v/>
          </cell>
        </row>
        <row r="1383">
          <cell r="A1383" t="str">
            <v>1995MasculinsTour 1400h_91a1</v>
          </cell>
          <cell r="H1383">
            <v>2</v>
          </cell>
          <cell r="I1383" t="str">
            <v>Wlodarczyk Fabrice (1971)</v>
          </cell>
          <cell r="J1383">
            <v>24</v>
          </cell>
          <cell r="K1383" t="str">
            <v>sem</v>
          </cell>
          <cell r="L1383" t="str">
            <v>57"96</v>
          </cell>
          <cell r="M1383">
            <v>812</v>
          </cell>
        </row>
        <row r="1384">
          <cell r="A1384" t="str">
            <v>1995MasculinsTour 1400ma1</v>
          </cell>
          <cell r="H1384">
            <v>8</v>
          </cell>
          <cell r="I1384" t="str">
            <v>Demerval Antoine (1977)</v>
          </cell>
          <cell r="J1384">
            <v>18</v>
          </cell>
          <cell r="K1384" t="str">
            <v>jum</v>
          </cell>
          <cell r="L1384" t="str">
            <v>54"70</v>
          </cell>
          <cell r="M1384">
            <v>639</v>
          </cell>
        </row>
        <row r="1385">
          <cell r="A1385" t="str">
            <v>1995MasculinsTour 15000ma1</v>
          </cell>
          <cell r="H1385">
            <v>8</v>
          </cell>
          <cell r="I1385" t="str">
            <v>Lemaitre Christian (1955)</v>
          </cell>
          <cell r="J1385">
            <v>40</v>
          </cell>
          <cell r="K1385" t="str">
            <v>vem</v>
          </cell>
          <cell r="L1385" t="str">
            <v>16'44"22</v>
          </cell>
          <cell r="M1385">
            <v>511</v>
          </cell>
        </row>
        <row r="1386">
          <cell r="A1386" t="str">
            <v>1995MasculinsTour 1800ma1</v>
          </cell>
          <cell r="H1386">
            <v>3</v>
          </cell>
          <cell r="I1386" t="str">
            <v>Coget Olivier (1978)</v>
          </cell>
          <cell r="J1386">
            <v>17</v>
          </cell>
          <cell r="K1386" t="str">
            <v>cam</v>
          </cell>
          <cell r="L1386" t="str">
            <v>1'58"48</v>
          </cell>
          <cell r="M1386">
            <v>804</v>
          </cell>
        </row>
        <row r="1387">
          <cell r="A1387" t="str">
            <v>1995MasculinsTour 1Disque_2a1</v>
          </cell>
          <cell r="H1387">
            <v>9</v>
          </cell>
          <cell r="I1387" t="str">
            <v>Revel Jérôme (1976)</v>
          </cell>
          <cell r="J1387">
            <v>19</v>
          </cell>
          <cell r="K1387" t="str">
            <v>jum</v>
          </cell>
          <cell r="L1387">
            <v>28.82</v>
          </cell>
          <cell r="M1387">
            <v>458</v>
          </cell>
        </row>
        <row r="1388">
          <cell r="A1388" t="str">
            <v>1995MasculinsTour 1Hauteura1</v>
          </cell>
          <cell r="H1388">
            <v>3</v>
          </cell>
          <cell r="I1388" t="str">
            <v>Gérard Nicolas (1974)</v>
          </cell>
          <cell r="J1388">
            <v>21</v>
          </cell>
          <cell r="K1388" t="str">
            <v>esm</v>
          </cell>
          <cell r="L1388">
            <v>1.95</v>
          </cell>
          <cell r="M1388">
            <v>888</v>
          </cell>
        </row>
        <row r="1389">
          <cell r="A1389" t="str">
            <v>1995MasculinsTour 1Javelot_8a1</v>
          </cell>
          <cell r="H1389">
            <v>6</v>
          </cell>
          <cell r="I1389" t="str">
            <v>Penet Eric (1976)</v>
          </cell>
          <cell r="J1389">
            <v>19</v>
          </cell>
          <cell r="K1389" t="str">
            <v>jum</v>
          </cell>
          <cell r="L1389">
            <v>41.9</v>
          </cell>
          <cell r="M1389">
            <v>552</v>
          </cell>
        </row>
        <row r="1390">
          <cell r="A1390" t="str">
            <v>1995MasculinsTour 1Longueura1</v>
          </cell>
          <cell r="H1390">
            <v>4</v>
          </cell>
          <cell r="I1390" t="str">
            <v>Normand Nicolas (1978)</v>
          </cell>
          <cell r="J1390">
            <v>17</v>
          </cell>
          <cell r="K1390" t="str">
            <v>cam</v>
          </cell>
          <cell r="L1390">
            <v>6.41</v>
          </cell>
          <cell r="M1390">
            <v>782</v>
          </cell>
        </row>
        <row r="1391">
          <cell r="A1391" t="str">
            <v>1995MasculinsTour 1Marche 5kma1</v>
          </cell>
          <cell r="H1391">
            <v>1</v>
          </cell>
          <cell r="I1391" t="str">
            <v>Godin Nicolas (1977)</v>
          </cell>
          <cell r="J1391">
            <v>18</v>
          </cell>
          <cell r="K1391" t="str">
            <v>jum</v>
          </cell>
          <cell r="L1391" t="str">
            <v>24'49"06</v>
          </cell>
          <cell r="M1391">
            <v>830</v>
          </cell>
        </row>
        <row r="1392">
          <cell r="A1392" t="str">
            <v>1995MasculinsTour 1Marteau_7a1</v>
          </cell>
          <cell r="H1392">
            <v>5</v>
          </cell>
          <cell r="I1392" t="str">
            <v>Gérard Yves (1951)</v>
          </cell>
          <cell r="J1392">
            <v>44</v>
          </cell>
          <cell r="K1392" t="str">
            <v>vem</v>
          </cell>
          <cell r="L1392">
            <v>31.44</v>
          </cell>
          <cell r="M1392">
            <v>418</v>
          </cell>
        </row>
        <row r="1393">
          <cell r="A1393" t="str">
            <v>1995MasculinsTour 1Perchea1</v>
          </cell>
          <cell r="H1393">
            <v>9</v>
          </cell>
          <cell r="I1393" t="str">
            <v>Kapusta Philippe (1968)</v>
          </cell>
          <cell r="J1393">
            <v>27</v>
          </cell>
          <cell r="K1393" t="str">
            <v>sem</v>
          </cell>
          <cell r="L1393">
            <v>3.6</v>
          </cell>
          <cell r="M1393">
            <v>618</v>
          </cell>
        </row>
        <row r="1394">
          <cell r="A1394" t="str">
            <v>1995MasculinsTour 1Poids_7a1</v>
          </cell>
          <cell r="H1394">
            <v>2</v>
          </cell>
          <cell r="I1394" t="str">
            <v>Géleyn Dominique (1954)</v>
          </cell>
          <cell r="J1394">
            <v>41</v>
          </cell>
          <cell r="K1394" t="str">
            <v>vem</v>
          </cell>
          <cell r="L1394">
            <v>12.48</v>
          </cell>
          <cell r="M1394">
            <v>653</v>
          </cell>
        </row>
        <row r="1395">
          <cell r="A1395" t="str">
            <v>1995MasculinsTour 1Triplea1</v>
          </cell>
          <cell r="H1395">
            <v>9</v>
          </cell>
          <cell r="I1395" t="str">
            <v>Rosko Laurent (1978)</v>
          </cell>
          <cell r="J1395">
            <v>17</v>
          </cell>
          <cell r="K1395" t="str">
            <v>cam</v>
          </cell>
          <cell r="L1395">
            <v>11.84</v>
          </cell>
          <cell r="M1395">
            <v>617</v>
          </cell>
        </row>
        <row r="1396">
          <cell r="A1396" t="str">
            <v>1995MasculinsTour 2100ma1</v>
          </cell>
          <cell r="H1396">
            <v>8</v>
          </cell>
          <cell r="I1396" t="str">
            <v>Konarkowski Didier (1968)</v>
          </cell>
          <cell r="J1396">
            <v>27</v>
          </cell>
          <cell r="K1396" t="str">
            <v>sem</v>
          </cell>
          <cell r="L1396" t="str">
            <v>11"6</v>
          </cell>
          <cell r="M1396">
            <v>757</v>
          </cell>
        </row>
        <row r="1397">
          <cell r="A1397" t="str">
            <v>1995MasculinsTour 2110h_106a1</v>
          </cell>
          <cell r="H1397">
            <v>8</v>
          </cell>
          <cell r="I1397" t="str">
            <v>Kapusta Philippe (1968)</v>
          </cell>
          <cell r="J1397">
            <v>27</v>
          </cell>
          <cell r="K1397" t="str">
            <v>sem</v>
          </cell>
          <cell r="L1397" t="str">
            <v>17"0</v>
          </cell>
          <cell r="M1397">
            <v>675</v>
          </cell>
        </row>
        <row r="1398">
          <cell r="A1398" t="str">
            <v>1995MasculinsTour 21500ma1</v>
          </cell>
          <cell r="H1398">
            <v>3</v>
          </cell>
          <cell r="I1398" t="str">
            <v>Sadouki Abdel (1976)</v>
          </cell>
          <cell r="J1398">
            <v>19</v>
          </cell>
          <cell r="K1398" t="str">
            <v>jum</v>
          </cell>
          <cell r="L1398" t="str">
            <v>4'03"6</v>
          </cell>
          <cell r="M1398">
            <v>812</v>
          </cell>
        </row>
        <row r="1399">
          <cell r="A1399" t="str">
            <v>1995MasculinsTour 2200ma1</v>
          </cell>
          <cell r="H1399">
            <v>7</v>
          </cell>
          <cell r="I1399" t="str">
            <v>Hottin Rudy (1978)</v>
          </cell>
          <cell r="J1399">
            <v>17</v>
          </cell>
          <cell r="K1399" t="str">
            <v>cam</v>
          </cell>
          <cell r="L1399" t="str">
            <v>23"8</v>
          </cell>
          <cell r="M1399">
            <v>714</v>
          </cell>
        </row>
        <row r="1400">
          <cell r="A1400" t="str">
            <v>1995MasculinsTour 23000ma1</v>
          </cell>
          <cell r="H1400">
            <v>5</v>
          </cell>
          <cell r="I1400" t="str">
            <v>Dhinnin Tony (1977)</v>
          </cell>
          <cell r="J1400">
            <v>18</v>
          </cell>
          <cell r="K1400" t="str">
            <v>jum</v>
          </cell>
          <cell r="L1400" t="str">
            <v>8'55"8</v>
          </cell>
          <cell r="M1400">
            <v>737</v>
          </cell>
        </row>
        <row r="1401">
          <cell r="A1401" t="str">
            <v>1995MasculinsTour 23000sta1</v>
          </cell>
          <cell r="H1401">
            <v>5</v>
          </cell>
          <cell r="I1401" t="str">
            <v>Grandfils Sébastien (1978)</v>
          </cell>
          <cell r="J1401">
            <v>17</v>
          </cell>
          <cell r="K1401" t="str">
            <v>cam</v>
          </cell>
          <cell r="L1401" t="str">
            <v>10'21"1</v>
          </cell>
          <cell r="M1401">
            <v>723</v>
          </cell>
        </row>
        <row r="1402">
          <cell r="A1402" t="str">
            <v>1995MasculinsTour 24*100ma1</v>
          </cell>
          <cell r="H1402">
            <v>4</v>
          </cell>
          <cell r="I1402" t="str">
            <v>R100-Lagache Frédéric (1976)-Rosko Laurent (1978)- Hottin Rudy (1978)-Normand Nicolas (1978)</v>
          </cell>
          <cell r="J1402">
            <v>17</v>
          </cell>
          <cell r="K1402" t="str">
            <v>cam</v>
          </cell>
        </row>
        <row r="1403">
          <cell r="A1403" t="str">
            <v>1995MasculinsTour 24*400ma1</v>
          </cell>
          <cell r="H1403">
            <v>2</v>
          </cell>
          <cell r="I1403" t="str">
            <v>R400-Demerval Antoine (1977)-Sadouki Abdel (1976)-Wlodarczyk Fabrice (1971)- Gryniewicz Sébastien (1977)</v>
          </cell>
          <cell r="J1403">
            <v>18</v>
          </cell>
          <cell r="K1403" t="str">
            <v>jum</v>
          </cell>
        </row>
        <row r="1404">
          <cell r="A1404" t="str">
            <v>1995MasculinsTour 2400h_91a1</v>
          </cell>
          <cell r="H1404">
            <v>1</v>
          </cell>
          <cell r="I1404" t="str">
            <v>Gryniewicz Sébastien (1977)</v>
          </cell>
          <cell r="J1404">
            <v>18</v>
          </cell>
          <cell r="K1404" t="str">
            <v>jum</v>
          </cell>
          <cell r="L1404" t="str">
            <v>55"2</v>
          </cell>
          <cell r="M1404">
            <v>917</v>
          </cell>
        </row>
        <row r="1405">
          <cell r="A1405" t="str">
            <v>1995MasculinsTour 2400ma1</v>
          </cell>
          <cell r="H1405">
            <v>5</v>
          </cell>
          <cell r="I1405" t="str">
            <v>Bigalion Gilles (1967)</v>
          </cell>
          <cell r="J1405">
            <v>28</v>
          </cell>
          <cell r="K1405" t="str">
            <v>sem</v>
          </cell>
          <cell r="L1405" t="str">
            <v>53"7</v>
          </cell>
          <cell r="M1405">
            <v>686</v>
          </cell>
        </row>
        <row r="1406">
          <cell r="A1406" t="str">
            <v>1995MasculinsTour 25000ma1</v>
          </cell>
          <cell r="H1406">
            <v>4</v>
          </cell>
          <cell r="I1406" t="str">
            <v>Lemaitre Christian (1955)</v>
          </cell>
          <cell r="J1406">
            <v>40</v>
          </cell>
          <cell r="K1406" t="str">
            <v>vem</v>
          </cell>
          <cell r="L1406" t="str">
            <v>16'29"2</v>
          </cell>
          <cell r="M1406">
            <v>550</v>
          </cell>
        </row>
        <row r="1407">
          <cell r="A1407" t="str">
            <v>1995MasculinsTour 2800ma1</v>
          </cell>
          <cell r="H1407">
            <v>1</v>
          </cell>
          <cell r="I1407" t="str">
            <v>Coget Olivier (1978)</v>
          </cell>
          <cell r="J1407">
            <v>17</v>
          </cell>
          <cell r="K1407" t="str">
            <v>cam</v>
          </cell>
          <cell r="L1407" t="str">
            <v>1'56"8</v>
          </cell>
          <cell r="M1407">
            <v>856</v>
          </cell>
        </row>
        <row r="1408">
          <cell r="A1408" t="str">
            <v>1995MasculinsTour 2Disque_2a1</v>
          </cell>
          <cell r="H1408">
            <v>6</v>
          </cell>
          <cell r="I1408" t="str">
            <v>Revel Jérôme (1976)</v>
          </cell>
          <cell r="J1408">
            <v>19</v>
          </cell>
          <cell r="K1408" t="str">
            <v>jum</v>
          </cell>
          <cell r="L1408">
            <v>31.06</v>
          </cell>
          <cell r="M1408">
            <v>500</v>
          </cell>
        </row>
        <row r="1409">
          <cell r="A1409" t="str">
            <v>1995MasculinsTour 2Hauteura1</v>
          </cell>
          <cell r="H1409">
            <v>2</v>
          </cell>
          <cell r="I1409" t="str">
            <v>Gérard Nicolas (1974)</v>
          </cell>
          <cell r="J1409">
            <v>21</v>
          </cell>
          <cell r="K1409" t="str">
            <v>esm</v>
          </cell>
          <cell r="L1409">
            <v>1.9</v>
          </cell>
          <cell r="M1409">
            <v>850</v>
          </cell>
        </row>
        <row r="1410">
          <cell r="A1410" t="str">
            <v>1995MasculinsTour 2Javelot_8a1</v>
          </cell>
          <cell r="H1410">
            <v>3</v>
          </cell>
          <cell r="I1410" t="str">
            <v>Chmielewski Stephan (1979)</v>
          </cell>
          <cell r="J1410">
            <v>16</v>
          </cell>
          <cell r="K1410" t="str">
            <v>cam</v>
          </cell>
          <cell r="L1410">
            <v>45.18</v>
          </cell>
          <cell r="M1410">
            <v>601</v>
          </cell>
        </row>
        <row r="1411">
          <cell r="A1411" t="str">
            <v>1995MasculinsTour 2Longueura1</v>
          </cell>
          <cell r="H1411">
            <v>4</v>
          </cell>
          <cell r="I1411" t="str">
            <v>Normand Nicolas (1978)</v>
          </cell>
          <cell r="J1411">
            <v>17</v>
          </cell>
          <cell r="K1411" t="str">
            <v>cam</v>
          </cell>
          <cell r="L1411">
            <v>6.36</v>
          </cell>
          <cell r="M1411">
            <v>772</v>
          </cell>
        </row>
        <row r="1412">
          <cell r="A1412" t="str">
            <v>1995MasculinsTour 2Marche 5kma1</v>
          </cell>
          <cell r="H1412">
            <v>1</v>
          </cell>
          <cell r="I1412" t="str">
            <v>Godin Nicolas (1977)</v>
          </cell>
          <cell r="J1412">
            <v>18</v>
          </cell>
          <cell r="K1412" t="str">
            <v>jum</v>
          </cell>
          <cell r="L1412" t="str">
            <v>24'48"0</v>
          </cell>
          <cell r="M1412">
            <v>832</v>
          </cell>
        </row>
        <row r="1413">
          <cell r="A1413" t="str">
            <v>1995MasculinsTour 2Marteau_7a1</v>
          </cell>
          <cell r="H1413">
            <v>7</v>
          </cell>
          <cell r="I1413" t="str">
            <v>Gérard Yves (1951)</v>
          </cell>
          <cell r="J1413">
            <v>44</v>
          </cell>
          <cell r="K1413" t="str">
            <v>vem</v>
          </cell>
          <cell r="L1413">
            <v>33.520000000000003</v>
          </cell>
          <cell r="M1413">
            <v>450</v>
          </cell>
        </row>
        <row r="1414">
          <cell r="A1414" t="str">
            <v>1995MasculinsTour 2Perchea1</v>
          </cell>
          <cell r="H1414">
            <v>8</v>
          </cell>
          <cell r="I1414" t="str">
            <v>Kapusta Philippe (1968)</v>
          </cell>
          <cell r="J1414">
            <v>27</v>
          </cell>
          <cell r="K1414" t="str">
            <v>sem</v>
          </cell>
          <cell r="L1414">
            <v>3.6</v>
          </cell>
          <cell r="M1414">
            <v>618</v>
          </cell>
        </row>
        <row r="1415">
          <cell r="A1415" t="str">
            <v>1995MasculinsTour 2Poids_7a1</v>
          </cell>
          <cell r="H1415">
            <v>2</v>
          </cell>
          <cell r="I1415" t="str">
            <v>Géleyn Dominique (1954)</v>
          </cell>
          <cell r="J1415">
            <v>41</v>
          </cell>
          <cell r="K1415" t="str">
            <v>vem</v>
          </cell>
          <cell r="L1415">
            <v>12.26</v>
          </cell>
          <cell r="M1415">
            <v>640</v>
          </cell>
        </row>
        <row r="1416">
          <cell r="A1416" t="str">
            <v>1995MasculinsTour 2Triplea1</v>
          </cell>
          <cell r="H1416">
            <v>6</v>
          </cell>
          <cell r="I1416" t="str">
            <v>Marchand Johan (1976)</v>
          </cell>
          <cell r="J1416">
            <v>19</v>
          </cell>
          <cell r="K1416" t="str">
            <v>jum</v>
          </cell>
          <cell r="L1416">
            <v>12.31</v>
          </cell>
          <cell r="M1416">
            <v>664</v>
          </cell>
        </row>
        <row r="1417">
          <cell r="A1417" t="str">
            <v>1996MasculinsTour 1100ma1</v>
          </cell>
          <cell r="H1417">
            <v>3</v>
          </cell>
          <cell r="I1417" t="str">
            <v>Szewczyk Laurent (1977)</v>
          </cell>
          <cell r="J1417">
            <v>19</v>
          </cell>
          <cell r="K1417" t="str">
            <v>jum</v>
          </cell>
          <cell r="L1417" t="str">
            <v>12"1</v>
          </cell>
          <cell r="M1417">
            <v>634</v>
          </cell>
        </row>
        <row r="1418">
          <cell r="A1418" t="str">
            <v>1996MasculinsTour 1110h_106a1</v>
          </cell>
          <cell r="H1418">
            <v>3</v>
          </cell>
          <cell r="I1418" t="str">
            <v>Normand Nicolas (1978)</v>
          </cell>
          <cell r="J1418">
            <v>18</v>
          </cell>
          <cell r="K1418" t="str">
            <v>jum</v>
          </cell>
          <cell r="L1418" t="str">
            <v>16"6</v>
          </cell>
          <cell r="M1418">
            <v>725</v>
          </cell>
        </row>
        <row r="1419">
          <cell r="A1419" t="str">
            <v>1996MasculinsTour 11500ma1</v>
          </cell>
          <cell r="H1419">
            <v>1</v>
          </cell>
          <cell r="I1419" t="str">
            <v>Toson Serge (1972)</v>
          </cell>
          <cell r="J1419">
            <v>24</v>
          </cell>
          <cell r="K1419" t="str">
            <v>sem</v>
          </cell>
          <cell r="L1419" t="str">
            <v>3'57"7</v>
          </cell>
          <cell r="M1419">
            <v>881</v>
          </cell>
        </row>
        <row r="1420">
          <cell r="A1420" t="str">
            <v>1996MasculinsTour 1200ma1</v>
          </cell>
          <cell r="H1420">
            <v>4</v>
          </cell>
          <cell r="I1420" t="str">
            <v>Lagache Frédéric (1976)</v>
          </cell>
          <cell r="J1420">
            <v>20</v>
          </cell>
          <cell r="K1420" t="str">
            <v>esm</v>
          </cell>
          <cell r="L1420" t="str">
            <v>23"8</v>
          </cell>
          <cell r="M1420">
            <v>714</v>
          </cell>
        </row>
        <row r="1421">
          <cell r="A1421" t="str">
            <v>1996MasculinsTour 13000ma1</v>
          </cell>
          <cell r="H1421">
            <v>3</v>
          </cell>
          <cell r="I1421" t="str">
            <v>Dhinnin Tony (1977)</v>
          </cell>
          <cell r="J1421">
            <v>19</v>
          </cell>
          <cell r="K1421" t="str">
            <v>jum</v>
          </cell>
          <cell r="L1421" t="str">
            <v>8'51"3</v>
          </cell>
          <cell r="M1421">
            <v>762</v>
          </cell>
        </row>
        <row r="1422">
          <cell r="A1422" t="str">
            <v>1996MasculinsTour 13000sta1</v>
          </cell>
          <cell r="H1422">
            <v>5</v>
          </cell>
          <cell r="I1422" t="str">
            <v>Duquenoy Laurent (1972)</v>
          </cell>
          <cell r="J1422">
            <v>24</v>
          </cell>
          <cell r="K1422" t="str">
            <v>sem</v>
          </cell>
          <cell r="L1422" t="str">
            <v>10'23"0</v>
          </cell>
          <cell r="M1422">
            <v>717</v>
          </cell>
        </row>
        <row r="1423">
          <cell r="A1423" t="str">
            <v>1996MasculinsTour 14*100ma1</v>
          </cell>
          <cell r="H1423">
            <v>2</v>
          </cell>
          <cell r="I1423" t="str">
            <v>R100-Lagache Frédéric (1976)-Szewczyk Laurent (1977)- Boone Jimmy (1980)-Normand Nicolas (1978)</v>
          </cell>
          <cell r="J1423">
            <v>18</v>
          </cell>
          <cell r="K1423" t="str">
            <v>jum</v>
          </cell>
        </row>
        <row r="1424">
          <cell r="A1424" t="str">
            <v>1996MasculinsTour 14*400ma1</v>
          </cell>
          <cell r="H1424">
            <v>1</v>
          </cell>
          <cell r="I1424" t="str">
            <v>R400-Konarkowski Didier (1968)-Toson Serge (1972)-Sadouki Abdel (1976)- Gryniewicz Sébastien (1977)</v>
          </cell>
          <cell r="J1424">
            <v>19</v>
          </cell>
          <cell r="K1424" t="str">
            <v>jum</v>
          </cell>
        </row>
        <row r="1425">
          <cell r="A1425" t="str">
            <v>1996MasculinsTour 1400h_91a1</v>
          </cell>
          <cell r="H1425">
            <v>2</v>
          </cell>
          <cell r="I1425" t="str">
            <v>Gryniewicz Sébastien (1977)</v>
          </cell>
          <cell r="J1425">
            <v>19</v>
          </cell>
          <cell r="K1425" t="str">
            <v>jum</v>
          </cell>
          <cell r="L1425" t="str">
            <v>56"6</v>
          </cell>
          <cell r="M1425">
            <v>859</v>
          </cell>
        </row>
        <row r="1426">
          <cell r="A1426" t="str">
            <v>1996MasculinsTour 1400ma1</v>
          </cell>
          <cell r="H1426">
            <v>3</v>
          </cell>
          <cell r="I1426" t="str">
            <v>Konarkowski Didier (1968)</v>
          </cell>
          <cell r="J1426">
            <v>28</v>
          </cell>
          <cell r="K1426" t="str">
            <v>sem</v>
          </cell>
          <cell r="L1426" t="str">
            <v>52"8</v>
          </cell>
          <cell r="M1426">
            <v>731</v>
          </cell>
        </row>
        <row r="1427">
          <cell r="A1427" t="str">
            <v>1996MasculinsTour 15000ma1</v>
          </cell>
          <cell r="H1427">
            <v>3</v>
          </cell>
          <cell r="I1427" t="str">
            <v>Lemaitre Christian (1955)</v>
          </cell>
          <cell r="J1427">
            <v>41</v>
          </cell>
          <cell r="K1427" t="str">
            <v>vem</v>
          </cell>
          <cell r="L1427" t="str">
            <v>16'06"3</v>
          </cell>
          <cell r="M1427">
            <v>613</v>
          </cell>
        </row>
        <row r="1428">
          <cell r="A1428" t="str">
            <v>1996MasculinsTour 1800ma1</v>
          </cell>
          <cell r="H1428">
            <v>2</v>
          </cell>
          <cell r="I1428" t="str">
            <v>Coget Olivier (1978)</v>
          </cell>
          <cell r="J1428">
            <v>18</v>
          </cell>
          <cell r="K1428" t="str">
            <v>jum</v>
          </cell>
          <cell r="L1428" t="str">
            <v>1'58"9</v>
          </cell>
          <cell r="M1428">
            <v>806</v>
          </cell>
        </row>
        <row r="1429">
          <cell r="A1429" t="str">
            <v>1996MasculinsTour 1Disque_2a1</v>
          </cell>
          <cell r="H1429">
            <v>5</v>
          </cell>
          <cell r="I1429" t="str">
            <v>Gryniewicz Sylvain (1979)</v>
          </cell>
          <cell r="J1429">
            <v>17</v>
          </cell>
          <cell r="K1429" t="str">
            <v>cam</v>
          </cell>
          <cell r="L1429">
            <v>33.86</v>
          </cell>
          <cell r="M1429">
            <v>551</v>
          </cell>
        </row>
        <row r="1430">
          <cell r="A1430" t="str">
            <v>1996MasculinsTour 1Hauteura1</v>
          </cell>
          <cell r="H1430">
            <v>2</v>
          </cell>
          <cell r="I1430" t="str">
            <v>Gérard Nicolas (1974)</v>
          </cell>
          <cell r="J1430">
            <v>22</v>
          </cell>
          <cell r="K1430" t="str">
            <v>sem</v>
          </cell>
          <cell r="L1430">
            <v>1.85</v>
          </cell>
          <cell r="M1430">
            <v>813</v>
          </cell>
        </row>
        <row r="1431">
          <cell r="A1431" t="str">
            <v>1996MasculinsTour 1Javelot_8a1</v>
          </cell>
          <cell r="H1431">
            <v>3</v>
          </cell>
          <cell r="I1431" t="str">
            <v>Penet Eric (1976)</v>
          </cell>
          <cell r="J1431">
            <v>20</v>
          </cell>
          <cell r="K1431" t="str">
            <v>esm</v>
          </cell>
          <cell r="L1431">
            <v>46.78</v>
          </cell>
          <cell r="M1431">
            <v>625</v>
          </cell>
        </row>
        <row r="1432">
          <cell r="A1432" t="str">
            <v>1996MasculinsTour 1Longueura1</v>
          </cell>
          <cell r="H1432">
            <v>2</v>
          </cell>
          <cell r="I1432" t="str">
            <v>Normand Nicolas (1978)</v>
          </cell>
          <cell r="J1432">
            <v>18</v>
          </cell>
          <cell r="K1432" t="str">
            <v>jum</v>
          </cell>
          <cell r="L1432">
            <v>6.52</v>
          </cell>
          <cell r="M1432">
            <v>805</v>
          </cell>
        </row>
        <row r="1433">
          <cell r="A1433" t="str">
            <v>1996MasculinsTour 1Marche 5kma1</v>
          </cell>
          <cell r="H1433">
            <v>5</v>
          </cell>
          <cell r="I1433" t="str">
            <v>Godin Nicolas (1977)</v>
          </cell>
          <cell r="J1433">
            <v>19</v>
          </cell>
          <cell r="K1433" t="str">
            <v>jum</v>
          </cell>
          <cell r="L1433" t="str">
            <v>retard</v>
          </cell>
          <cell r="M1433">
            <v>0</v>
          </cell>
        </row>
        <row r="1434">
          <cell r="A1434" t="str">
            <v>1996MasculinsTour 1Marteau_7a1</v>
          </cell>
          <cell r="H1434">
            <v>5</v>
          </cell>
          <cell r="I1434" t="str">
            <v>Coget Bernard (1948)</v>
          </cell>
          <cell r="J1434">
            <v>48</v>
          </cell>
          <cell r="K1434" t="str">
            <v>vem</v>
          </cell>
          <cell r="L1434">
            <v>26.08</v>
          </cell>
          <cell r="M1434">
            <v>334</v>
          </cell>
        </row>
        <row r="1435">
          <cell r="A1435" t="str">
            <v>1996MasculinsTour 1Perchea1</v>
          </cell>
          <cell r="H1435">
            <v>3</v>
          </cell>
          <cell r="I1435" t="str">
            <v>Kapusta Philippe (1968)</v>
          </cell>
          <cell r="J1435">
            <v>28</v>
          </cell>
          <cell r="K1435" t="str">
            <v>sem</v>
          </cell>
          <cell r="L1435">
            <v>3.6</v>
          </cell>
          <cell r="M1435">
            <v>618</v>
          </cell>
        </row>
        <row r="1436">
          <cell r="A1436" t="str">
            <v>1996MasculinsTour 1Poids_7a1</v>
          </cell>
          <cell r="H1436">
            <v>3</v>
          </cell>
          <cell r="I1436" t="str">
            <v>Géleyn Dominique (1954)</v>
          </cell>
          <cell r="J1436">
            <v>42</v>
          </cell>
          <cell r="K1436" t="str">
            <v>vem</v>
          </cell>
          <cell r="L1436">
            <v>12.2</v>
          </cell>
          <cell r="M1436">
            <v>637</v>
          </cell>
        </row>
        <row r="1437">
          <cell r="A1437" t="str">
            <v>1996MasculinsTour 1Triplea1</v>
          </cell>
          <cell r="H1437">
            <v>1</v>
          </cell>
          <cell r="I1437" t="str">
            <v>Boone Jimmy (1980)</v>
          </cell>
          <cell r="J1437">
            <v>16</v>
          </cell>
          <cell r="K1437" t="str">
            <v>cam</v>
          </cell>
          <cell r="L1437">
            <v>13.14</v>
          </cell>
          <cell r="M1437">
            <v>748</v>
          </cell>
        </row>
        <row r="1438">
          <cell r="A1438" t="str">
            <v>1996MasculinsTour 2100ma1</v>
          </cell>
          <cell r="H1438">
            <v>8</v>
          </cell>
          <cell r="I1438" t="str">
            <v>Boone Jimmy (1980)</v>
          </cell>
          <cell r="J1438">
            <v>16</v>
          </cell>
          <cell r="K1438" t="str">
            <v>cam</v>
          </cell>
          <cell r="L1438" t="str">
            <v>11"9</v>
          </cell>
          <cell r="M1438">
            <v>682</v>
          </cell>
        </row>
        <row r="1439">
          <cell r="A1439" t="str">
            <v>1996MasculinsTour 2110h_106a1</v>
          </cell>
          <cell r="H1439">
            <v>5</v>
          </cell>
          <cell r="I1439" t="str">
            <v>Cabochette Hugues (1971)</v>
          </cell>
          <cell r="J1439">
            <v>25</v>
          </cell>
          <cell r="K1439" t="str">
            <v>sem</v>
          </cell>
          <cell r="L1439" t="str">
            <v>16"7</v>
          </cell>
          <cell r="M1439">
            <v>712</v>
          </cell>
        </row>
        <row r="1440">
          <cell r="A1440" t="str">
            <v>1996MasculinsTour 21500ma1</v>
          </cell>
          <cell r="H1440">
            <v>3</v>
          </cell>
          <cell r="I1440" t="str">
            <v>Sadouki Abdel (1976)</v>
          </cell>
          <cell r="J1440">
            <v>20</v>
          </cell>
          <cell r="K1440" t="str">
            <v>esm</v>
          </cell>
          <cell r="L1440" t="str">
            <v>4'14"9</v>
          </cell>
          <cell r="M1440">
            <v>687</v>
          </cell>
        </row>
        <row r="1441">
          <cell r="A1441" t="str">
            <v>1996MasculinsTour 2200ma1</v>
          </cell>
          <cell r="H1441">
            <v>7</v>
          </cell>
          <cell r="I1441" t="str">
            <v>Lagache Frédéric (1976)</v>
          </cell>
          <cell r="J1441">
            <v>20</v>
          </cell>
          <cell r="K1441" t="str">
            <v>esm</v>
          </cell>
          <cell r="L1441" t="str">
            <v>24"0</v>
          </cell>
          <cell r="M1441">
            <v>691</v>
          </cell>
        </row>
        <row r="1442">
          <cell r="A1442" t="str">
            <v>1996MasculinsTour 23000ma1</v>
          </cell>
          <cell r="H1442">
            <v>2</v>
          </cell>
          <cell r="I1442" t="str">
            <v>Toson Serge (1972)</v>
          </cell>
          <cell r="J1442">
            <v>24</v>
          </cell>
          <cell r="K1442" t="str">
            <v>sem</v>
          </cell>
          <cell r="L1442" t="str">
            <v>8'19"6</v>
          </cell>
          <cell r="M1442">
            <v>940</v>
          </cell>
        </row>
        <row r="1443">
          <cell r="A1443" t="str">
            <v>1996MasculinsTour 23000sta1</v>
          </cell>
          <cell r="H1443">
            <v>4</v>
          </cell>
          <cell r="I1443" t="str">
            <v>Duquenoy Laurent (1972)</v>
          </cell>
          <cell r="J1443">
            <v>24</v>
          </cell>
          <cell r="K1443" t="str">
            <v>sem</v>
          </cell>
          <cell r="L1443" t="str">
            <v>10'19"9</v>
          </cell>
          <cell r="M1443">
            <v>727</v>
          </cell>
        </row>
        <row r="1444">
          <cell r="A1444" t="str">
            <v>1996MasculinsTour 24*100ma1</v>
          </cell>
          <cell r="H1444">
            <v>5</v>
          </cell>
          <cell r="I1444" t="str">
            <v>R100-Lagache Frédéric (1976)-Szewczyk Laurent (1977)- Boone Jimmy (1980)-Normand Nicolas (1978)</v>
          </cell>
          <cell r="J1444">
            <v>18</v>
          </cell>
          <cell r="K1444" t="str">
            <v>jum</v>
          </cell>
        </row>
        <row r="1445">
          <cell r="A1445" t="str">
            <v>1996MasculinsTour 24*400ma1</v>
          </cell>
          <cell r="H1445">
            <v>3</v>
          </cell>
          <cell r="I1445" t="str">
            <v>R400-Bigalion Gilles (1967)-Sadouki Abdel (1976)-Wlodarczyk Fabrice (1971)-Gryniewicz Sébastien (1977)</v>
          </cell>
          <cell r="J1445">
            <v>19</v>
          </cell>
          <cell r="K1445" t="str">
            <v>jum</v>
          </cell>
        </row>
        <row r="1446">
          <cell r="A1446" t="str">
            <v>1996MasculinsTour 2400h_91a1</v>
          </cell>
          <cell r="H1446">
            <v>1</v>
          </cell>
          <cell r="I1446" t="str">
            <v>Gryniewicz Sébastien (1977)</v>
          </cell>
          <cell r="J1446">
            <v>19</v>
          </cell>
          <cell r="K1446" t="str">
            <v>jum</v>
          </cell>
          <cell r="L1446" t="str">
            <v>56"2</v>
          </cell>
          <cell r="M1446">
            <v>878</v>
          </cell>
        </row>
        <row r="1447">
          <cell r="A1447" t="str">
            <v>1996MasculinsTour 2400ma1</v>
          </cell>
          <cell r="H1447">
            <v>1</v>
          </cell>
          <cell r="I1447" t="str">
            <v>Bigalion Gilles (1967)</v>
          </cell>
          <cell r="J1447">
            <v>29</v>
          </cell>
          <cell r="K1447" t="str">
            <v>sem</v>
          </cell>
          <cell r="L1447" t="str">
            <v>53"0</v>
          </cell>
          <cell r="M1447">
            <v>721</v>
          </cell>
        </row>
        <row r="1448">
          <cell r="A1448" t="str">
            <v>1996MasculinsTour 25000ma1</v>
          </cell>
          <cell r="H1448">
            <v>3</v>
          </cell>
          <cell r="I1448" t="str">
            <v>Dhinnin Tony (1977)</v>
          </cell>
          <cell r="J1448">
            <v>19</v>
          </cell>
          <cell r="K1448" t="str">
            <v>jum</v>
          </cell>
          <cell r="L1448" t="str">
            <v>15'21"1</v>
          </cell>
          <cell r="M1448">
            <v>748</v>
          </cell>
        </row>
        <row r="1449">
          <cell r="A1449" t="str">
            <v>1996MasculinsTour 2800ma1</v>
          </cell>
          <cell r="H1449">
            <v>6</v>
          </cell>
          <cell r="I1449" t="str">
            <v>Halli Fouad (1975)</v>
          </cell>
          <cell r="J1449">
            <v>21</v>
          </cell>
          <cell r="K1449" t="str">
            <v>esm</v>
          </cell>
          <cell r="L1449" t="str">
            <v>2'07"4</v>
          </cell>
          <cell r="M1449">
            <v>617</v>
          </cell>
        </row>
        <row r="1450">
          <cell r="A1450" t="str">
            <v>1996MasculinsTour 2Disque_2a1</v>
          </cell>
          <cell r="H1450">
            <v>6</v>
          </cell>
          <cell r="I1450" t="str">
            <v>Kapusta Philippe (1968)</v>
          </cell>
          <cell r="J1450">
            <v>28</v>
          </cell>
          <cell r="K1450" t="str">
            <v>sem</v>
          </cell>
          <cell r="L1450">
            <v>33.840000000000003</v>
          </cell>
          <cell r="M1450">
            <v>551</v>
          </cell>
        </row>
        <row r="1451">
          <cell r="A1451" t="str">
            <v>1996MasculinsTour 2Hauteura1</v>
          </cell>
          <cell r="H1451">
            <v>1</v>
          </cell>
          <cell r="I1451" t="str">
            <v>Cabochette Hugues (1971)</v>
          </cell>
          <cell r="J1451">
            <v>25</v>
          </cell>
          <cell r="K1451" t="str">
            <v>sem</v>
          </cell>
          <cell r="L1451">
            <v>1.95</v>
          </cell>
          <cell r="M1451">
            <v>888</v>
          </cell>
        </row>
        <row r="1452">
          <cell r="A1452" t="str">
            <v>1996MasculinsTour 2Javelot_8a1</v>
          </cell>
          <cell r="H1452">
            <v>3</v>
          </cell>
          <cell r="I1452" t="str">
            <v>Chmielewski Stephan (1979)</v>
          </cell>
          <cell r="J1452">
            <v>17</v>
          </cell>
          <cell r="K1452" t="str">
            <v>cam</v>
          </cell>
          <cell r="L1452">
            <v>43.84</v>
          </cell>
          <cell r="M1452">
            <v>581</v>
          </cell>
        </row>
        <row r="1453">
          <cell r="A1453" t="str">
            <v>1996MasculinsTour 2Longueura1</v>
          </cell>
          <cell r="H1453">
            <v>3</v>
          </cell>
          <cell r="I1453" t="str">
            <v>Normand Nicolas (1978)</v>
          </cell>
          <cell r="J1453">
            <v>18</v>
          </cell>
          <cell r="K1453" t="str">
            <v>jum</v>
          </cell>
          <cell r="L1453">
            <v>6.52</v>
          </cell>
          <cell r="M1453">
            <v>805</v>
          </cell>
        </row>
        <row r="1454">
          <cell r="A1454" t="str">
            <v>1996MasculinsTour 2Marche 5kma1</v>
          </cell>
          <cell r="H1454">
            <v>2</v>
          </cell>
          <cell r="I1454" t="str">
            <v>Godin Nicolas (1977)</v>
          </cell>
          <cell r="J1454">
            <v>19</v>
          </cell>
          <cell r="K1454" t="str">
            <v>jum</v>
          </cell>
          <cell r="L1454" t="str">
            <v>25'59"7</v>
          </cell>
          <cell r="M1454">
            <v>772</v>
          </cell>
        </row>
        <row r="1455">
          <cell r="A1455" t="str">
            <v>1996MasculinsTour 2Marteau_7a1</v>
          </cell>
          <cell r="H1455">
            <v>9</v>
          </cell>
          <cell r="I1455" t="str">
            <v>Coget Bernard (1948)</v>
          </cell>
          <cell r="J1455">
            <v>48</v>
          </cell>
          <cell r="K1455" t="str">
            <v>vem</v>
          </cell>
          <cell r="L1455">
            <v>28.22</v>
          </cell>
          <cell r="M1455">
            <v>368</v>
          </cell>
        </row>
        <row r="1456">
          <cell r="A1456" t="str">
            <v>1996MasculinsTour 2Perchea1</v>
          </cell>
          <cell r="H1456">
            <v>5</v>
          </cell>
          <cell r="I1456" t="str">
            <v>Kapusta Philippe (1968)</v>
          </cell>
          <cell r="J1456">
            <v>28</v>
          </cell>
          <cell r="K1456" t="str">
            <v>sem</v>
          </cell>
          <cell r="L1456">
            <v>3.8</v>
          </cell>
          <cell r="M1456">
            <v>669</v>
          </cell>
        </row>
        <row r="1457">
          <cell r="A1457" t="str">
            <v>1996MasculinsTour 2Poids_7a1</v>
          </cell>
          <cell r="H1457">
            <v>2</v>
          </cell>
          <cell r="I1457" t="str">
            <v>Géleyn Dominique (1954)</v>
          </cell>
          <cell r="J1457">
            <v>42</v>
          </cell>
          <cell r="K1457" t="str">
            <v>vem</v>
          </cell>
          <cell r="L1457">
            <v>12.61</v>
          </cell>
          <cell r="M1457">
            <v>661</v>
          </cell>
        </row>
        <row r="1458">
          <cell r="A1458" t="str">
            <v>1996MasculinsTour 2Triplea1</v>
          </cell>
          <cell r="H1458">
            <v>1</v>
          </cell>
          <cell r="I1458" t="str">
            <v>Gérard Nicolas (1974)</v>
          </cell>
          <cell r="J1458">
            <v>22</v>
          </cell>
          <cell r="K1458" t="str">
            <v>sem</v>
          </cell>
          <cell r="L1458">
            <v>13.16</v>
          </cell>
          <cell r="M1458">
            <v>750</v>
          </cell>
        </row>
        <row r="1459">
          <cell r="A1459" t="str">
            <v>1997MasculinsTour 1100ma1</v>
          </cell>
          <cell r="H1459">
            <v>8</v>
          </cell>
          <cell r="I1459" t="str">
            <v>Allart Florent (1981)</v>
          </cell>
          <cell r="J1459">
            <v>16</v>
          </cell>
          <cell r="K1459" t="str">
            <v>cam</v>
          </cell>
          <cell r="L1459" t="str">
            <v>12"38</v>
          </cell>
          <cell r="M1459">
            <v>570</v>
          </cell>
        </row>
        <row r="1460">
          <cell r="A1460" t="str">
            <v>1997MasculinsTour 1110h_106a1</v>
          </cell>
          <cell r="H1460">
            <v>4</v>
          </cell>
          <cell r="I1460" t="str">
            <v>Normand Nicolas (1978)</v>
          </cell>
          <cell r="J1460">
            <v>19</v>
          </cell>
          <cell r="K1460" t="str">
            <v>jum</v>
          </cell>
          <cell r="L1460" t="str">
            <v>18"86</v>
          </cell>
          <cell r="M1460">
            <v>692</v>
          </cell>
        </row>
        <row r="1461">
          <cell r="A1461" t="str">
            <v>1997MasculinsTour 11500ma1</v>
          </cell>
          <cell r="H1461">
            <v>1</v>
          </cell>
          <cell r="I1461" t="str">
            <v>Toson Serge (1972)</v>
          </cell>
          <cell r="J1461">
            <v>25</v>
          </cell>
          <cell r="K1461" t="str">
            <v>sem</v>
          </cell>
          <cell r="L1461" t="str">
            <v>3'54"54</v>
          </cell>
          <cell r="M1461">
            <v>919</v>
          </cell>
        </row>
        <row r="1462">
          <cell r="A1462" t="str">
            <v>1997MasculinsTour 1200ma1</v>
          </cell>
          <cell r="H1462">
            <v>6</v>
          </cell>
          <cell r="I1462" t="str">
            <v>Lagache Frédéric (1976)</v>
          </cell>
          <cell r="J1462">
            <v>21</v>
          </cell>
          <cell r="K1462" t="str">
            <v>esm</v>
          </cell>
          <cell r="L1462" t="str">
            <v>24"60</v>
          </cell>
          <cell r="M1462">
            <v>623</v>
          </cell>
        </row>
        <row r="1463">
          <cell r="A1463" t="str">
            <v>1997MasculinsTour 13000ma1</v>
          </cell>
          <cell r="H1463">
            <v>3</v>
          </cell>
          <cell r="I1463" t="str">
            <v>Dhinnin Tony (1977)</v>
          </cell>
          <cell r="J1463">
            <v>20</v>
          </cell>
          <cell r="K1463" t="str">
            <v>esm</v>
          </cell>
          <cell r="L1463" t="str">
            <v>8'48"92</v>
          </cell>
          <cell r="M1463">
            <v>773</v>
          </cell>
        </row>
        <row r="1464">
          <cell r="A1464" t="str">
            <v>1997MasculinsTour 13000sta1</v>
          </cell>
          <cell r="H1464">
            <v>8</v>
          </cell>
          <cell r="I1464" t="str">
            <v>Duquenoy Marc (1967)</v>
          </cell>
          <cell r="J1464">
            <v>30</v>
          </cell>
          <cell r="K1464" t="str">
            <v>sem</v>
          </cell>
          <cell r="L1464" t="str">
            <v>10'19"70</v>
          </cell>
          <cell r="M1464">
            <v>727</v>
          </cell>
        </row>
        <row r="1465">
          <cell r="A1465" t="str">
            <v>1997MasculinsTour 14*100ma1</v>
          </cell>
          <cell r="H1465">
            <v>5</v>
          </cell>
          <cell r="I1465" t="str">
            <v>R100-Allart Forent (1981)-Normand Nicolas (1978)-Lagache Frédéric (1976)-Szewczyk Laurent (1977)</v>
          </cell>
          <cell r="J1465">
            <v>20</v>
          </cell>
          <cell r="K1465" t="str">
            <v>esm</v>
          </cell>
        </row>
        <row r="1466">
          <cell r="A1466" t="str">
            <v>1997MasculinsTour 14*400ma1</v>
          </cell>
          <cell r="H1466">
            <v>3</v>
          </cell>
          <cell r="I1466" t="str">
            <v>R400-Hauw Loïc (1975)-Bigalion Gilles (1967)-Toson Serge (1972)-Sadouki Abdel (1976)</v>
          </cell>
          <cell r="J1466">
            <v>21</v>
          </cell>
          <cell r="K1466" t="str">
            <v>esm</v>
          </cell>
        </row>
        <row r="1467">
          <cell r="A1467" t="str">
            <v>1997MasculinsTour 1400h_91a1</v>
          </cell>
          <cell r="H1467">
            <v>6</v>
          </cell>
          <cell r="I1467" t="str">
            <v>Coget Olivier (1978)</v>
          </cell>
          <cell r="J1467">
            <v>19</v>
          </cell>
          <cell r="K1467" t="str">
            <v>jum</v>
          </cell>
          <cell r="L1467" t="str">
            <v>61"12</v>
          </cell>
          <cell r="M1467">
            <v>699</v>
          </cell>
        </row>
        <row r="1468">
          <cell r="A1468" t="str">
            <v>1997MasculinsTour 1400ma1</v>
          </cell>
          <cell r="H1468">
            <v>2</v>
          </cell>
          <cell r="I1468" t="str">
            <v>Hauw Loïc (1975)</v>
          </cell>
          <cell r="J1468">
            <v>22</v>
          </cell>
          <cell r="K1468" t="str">
            <v>sem</v>
          </cell>
          <cell r="L1468" t="str">
            <v>52"52</v>
          </cell>
          <cell r="M1468">
            <v>745</v>
          </cell>
        </row>
        <row r="1469">
          <cell r="A1469" t="str">
            <v>1997MasculinsTour 15000ma1</v>
          </cell>
          <cell r="H1469">
            <v>8</v>
          </cell>
          <cell r="I1469" t="str">
            <v>Sarot Rémi (1977)</v>
          </cell>
          <cell r="J1469">
            <v>20</v>
          </cell>
          <cell r="K1469" t="str">
            <v>esm</v>
          </cell>
          <cell r="L1469" t="str">
            <v>16'33"28</v>
          </cell>
          <cell r="M1469">
            <v>539</v>
          </cell>
        </row>
        <row r="1470">
          <cell r="A1470" t="str">
            <v>1997MasculinsTour 1800ma1</v>
          </cell>
          <cell r="H1470">
            <v>2</v>
          </cell>
          <cell r="I1470" t="str">
            <v>Sadouki Abdel (1976)</v>
          </cell>
          <cell r="J1470">
            <v>21</v>
          </cell>
          <cell r="K1470" t="str">
            <v>esm</v>
          </cell>
          <cell r="L1470" t="str">
            <v>1'57"96</v>
          </cell>
          <cell r="M1470">
            <v>828</v>
          </cell>
        </row>
        <row r="1471">
          <cell r="A1471" t="str">
            <v>1997MasculinsTour 1Disque_2a1</v>
          </cell>
          <cell r="H1471">
            <v>7</v>
          </cell>
          <cell r="I1471" t="str">
            <v>Gryniewicz Sylvain (1979)</v>
          </cell>
          <cell r="J1471">
            <v>18</v>
          </cell>
          <cell r="K1471" t="str">
            <v>jum</v>
          </cell>
          <cell r="L1471">
            <v>32.08</v>
          </cell>
          <cell r="M1471">
            <v>43.32</v>
          </cell>
        </row>
        <row r="1472">
          <cell r="A1472" t="str">
            <v>1997MasculinsTour 1Hauteura1</v>
          </cell>
          <cell r="H1472">
            <v>1</v>
          </cell>
          <cell r="I1472" t="str">
            <v>Cabochette Hugues (1971)</v>
          </cell>
          <cell r="J1472">
            <v>26</v>
          </cell>
          <cell r="K1472" t="str">
            <v>sem</v>
          </cell>
          <cell r="L1472">
            <v>1.85</v>
          </cell>
          <cell r="M1472">
            <v>813</v>
          </cell>
        </row>
        <row r="1473">
          <cell r="A1473" t="str">
            <v>1997MasculinsTour 1Javelot_8a1</v>
          </cell>
          <cell r="H1473">
            <v>3</v>
          </cell>
          <cell r="I1473" t="str">
            <v>Penet Eric (1976)</v>
          </cell>
          <cell r="J1473">
            <v>21</v>
          </cell>
          <cell r="K1473" t="str">
            <v>esm</v>
          </cell>
          <cell r="L1473">
            <v>43.32</v>
          </cell>
          <cell r="M1473">
            <v>573</v>
          </cell>
        </row>
        <row r="1474">
          <cell r="A1474" t="str">
            <v>1997MasculinsTour 1Longueura1</v>
          </cell>
          <cell r="H1474">
            <v>5</v>
          </cell>
          <cell r="I1474" t="str">
            <v>Normand Nicolas (1978)</v>
          </cell>
          <cell r="J1474">
            <v>19</v>
          </cell>
          <cell r="K1474" t="str">
            <v>jum</v>
          </cell>
          <cell r="L1474">
            <v>6.51</v>
          </cell>
          <cell r="M1474">
            <v>803</v>
          </cell>
        </row>
        <row r="1475">
          <cell r="A1475" t="str">
            <v>1997MasculinsTour 1Marche 5kma1</v>
          </cell>
          <cell r="H1475">
            <v>1</v>
          </cell>
          <cell r="I1475" t="str">
            <v>Godin Nicolas (1977)</v>
          </cell>
          <cell r="J1475">
            <v>20</v>
          </cell>
          <cell r="K1475" t="str">
            <v>esm</v>
          </cell>
          <cell r="L1475" t="str">
            <v>22'31"30</v>
          </cell>
          <cell r="M1475">
            <v>950</v>
          </cell>
        </row>
        <row r="1476">
          <cell r="A1476" t="str">
            <v>1997MasculinsTour 1Marteau_7a1</v>
          </cell>
          <cell r="H1476">
            <v>11</v>
          </cell>
          <cell r="I1476" t="str">
            <v>Coget Bernard (1948)</v>
          </cell>
          <cell r="J1476">
            <v>49</v>
          </cell>
          <cell r="K1476" t="str">
            <v>vem</v>
          </cell>
          <cell r="L1476">
            <v>21.96</v>
          </cell>
          <cell r="M1476">
            <v>271</v>
          </cell>
        </row>
        <row r="1477">
          <cell r="A1477" t="str">
            <v>1997MasculinsTour 1Perchea1</v>
          </cell>
          <cell r="H1477">
            <v>7</v>
          </cell>
          <cell r="I1477" t="str">
            <v>Lefebvre Vincent (1981)</v>
          </cell>
          <cell r="J1477">
            <v>16</v>
          </cell>
          <cell r="K1477" t="str">
            <v>cam</v>
          </cell>
          <cell r="L1477">
            <v>4</v>
          </cell>
          <cell r="M1477">
            <v>720</v>
          </cell>
        </row>
        <row r="1478">
          <cell r="A1478" t="str">
            <v>1997MasculinsTour 1Poids_7a1</v>
          </cell>
          <cell r="H1478">
            <v>4</v>
          </cell>
          <cell r="I1478" t="str">
            <v>Géleyn Dominique (1954)</v>
          </cell>
          <cell r="J1478">
            <v>43</v>
          </cell>
          <cell r="K1478" t="str">
            <v>vem</v>
          </cell>
          <cell r="L1478">
            <v>12.26</v>
          </cell>
          <cell r="M1478">
            <v>32.08</v>
          </cell>
        </row>
        <row r="1479">
          <cell r="A1479" t="str">
            <v>1997MasculinsTour 1Triplea1</v>
          </cell>
          <cell r="H1479">
            <v>6</v>
          </cell>
          <cell r="I1479" t="str">
            <v>Boone Jimmy (1980)</v>
          </cell>
          <cell r="J1479">
            <v>17</v>
          </cell>
          <cell r="K1479" t="str">
            <v>cam</v>
          </cell>
          <cell r="L1479">
            <v>12.25</v>
          </cell>
          <cell r="M1479">
            <v>658</v>
          </cell>
        </row>
        <row r="1480">
          <cell r="A1480" t="str">
            <v>1997MasculinsTour 2100ma1</v>
          </cell>
          <cell r="H1480">
            <v>1</v>
          </cell>
          <cell r="I1480" t="str">
            <v>Allart Florent (1981)</v>
          </cell>
          <cell r="J1480">
            <v>16</v>
          </cell>
          <cell r="K1480" t="str">
            <v>cam</v>
          </cell>
          <cell r="L1480" t="str">
            <v>11"96</v>
          </cell>
          <cell r="M1480">
            <v>668</v>
          </cell>
        </row>
        <row r="1481">
          <cell r="A1481" t="str">
            <v>1997MasculinsTour 2110h_106a1</v>
          </cell>
          <cell r="H1481">
            <v>1</v>
          </cell>
          <cell r="I1481" t="str">
            <v>Normand Nicolas (1978)</v>
          </cell>
          <cell r="J1481">
            <v>19</v>
          </cell>
          <cell r="K1481" t="str">
            <v>jum</v>
          </cell>
          <cell r="L1481" t="str">
            <v>16"67</v>
          </cell>
          <cell r="M1481">
            <v>704</v>
          </cell>
        </row>
        <row r="1482">
          <cell r="A1482" t="str">
            <v>1997MasculinsTour 21500ma1</v>
          </cell>
          <cell r="H1482">
            <v>2</v>
          </cell>
          <cell r="I1482" t="str">
            <v>Dhinnin Tony (1977)</v>
          </cell>
          <cell r="J1482">
            <v>20</v>
          </cell>
          <cell r="K1482" t="str">
            <v>esm</v>
          </cell>
          <cell r="L1482" t="str">
            <v>4'03"97</v>
          </cell>
          <cell r="M1482">
            <v>808</v>
          </cell>
        </row>
        <row r="1483">
          <cell r="A1483" t="str">
            <v>1997MasculinsTour 2200ma1</v>
          </cell>
          <cell r="H1483">
            <v>2</v>
          </cell>
          <cell r="I1483" t="str">
            <v>H'Maity Mohamed (1978)</v>
          </cell>
          <cell r="J1483">
            <v>19</v>
          </cell>
          <cell r="K1483" t="str">
            <v>jum</v>
          </cell>
          <cell r="L1483" t="str">
            <v>22"86</v>
          </cell>
          <cell r="M1483">
            <v>828</v>
          </cell>
        </row>
        <row r="1484">
          <cell r="A1484" t="str">
            <v>1997MasculinsTour 23000ma1</v>
          </cell>
          <cell r="H1484">
            <v>1</v>
          </cell>
          <cell r="I1484" t="str">
            <v>Toson Serge (1972)</v>
          </cell>
          <cell r="J1484">
            <v>25</v>
          </cell>
          <cell r="K1484" t="str">
            <v>sem</v>
          </cell>
          <cell r="L1484" t="str">
            <v>8'13"23</v>
          </cell>
          <cell r="M1484">
            <v>978</v>
          </cell>
        </row>
        <row r="1485">
          <cell r="A1485" t="str">
            <v>1997MasculinsTour 23000sta1</v>
          </cell>
          <cell r="H1485">
            <v>1</v>
          </cell>
          <cell r="I1485" t="str">
            <v>Duquenoy Marc (1967)</v>
          </cell>
          <cell r="J1485">
            <v>30</v>
          </cell>
          <cell r="K1485" t="str">
            <v>sem</v>
          </cell>
          <cell r="L1485" t="str">
            <v>10'18"79</v>
          </cell>
          <cell r="M1485">
            <v>965</v>
          </cell>
        </row>
        <row r="1486">
          <cell r="A1486" t="str">
            <v>1997MasculinsTour 24*100ma1</v>
          </cell>
          <cell r="H1486">
            <v>2</v>
          </cell>
          <cell r="I1486" t="str">
            <v>R100-Allart Florent (1981)-Normand Nicolas (1978)-Szewczyk Laurent (1977)-H'Maity Mohamed (1978)</v>
          </cell>
          <cell r="J1486">
            <v>19</v>
          </cell>
          <cell r="K1486" t="str">
            <v>jum</v>
          </cell>
        </row>
        <row r="1487">
          <cell r="A1487" t="str">
            <v>1997MasculinsTour 24*400ma1</v>
          </cell>
          <cell r="H1487">
            <v>1</v>
          </cell>
          <cell r="I1487" t="str">
            <v>R400-Coget olivier (1978)-Sadouki Abdel (1976)-Toson Serge (1972)-?</v>
          </cell>
          <cell r="J1487" t="str">
            <v/>
          </cell>
          <cell r="K1487" t="str">
            <v/>
          </cell>
        </row>
        <row r="1488">
          <cell r="A1488" t="str">
            <v>1997MasculinsTour 2400h_91a1</v>
          </cell>
          <cell r="H1488">
            <v>2</v>
          </cell>
          <cell r="I1488" t="str">
            <v>Konarkowski Didier (1968)</v>
          </cell>
          <cell r="J1488">
            <v>29</v>
          </cell>
          <cell r="K1488" t="str">
            <v>sem</v>
          </cell>
          <cell r="L1488" t="str">
            <v>59"80</v>
          </cell>
          <cell r="M1488">
            <v>745</v>
          </cell>
        </row>
        <row r="1489">
          <cell r="A1489" t="str">
            <v>1997MasculinsTour 2400ma1</v>
          </cell>
          <cell r="H1489">
            <v>1</v>
          </cell>
          <cell r="I1489" t="str">
            <v>Hauw Loïc (1975)</v>
          </cell>
          <cell r="J1489">
            <v>22</v>
          </cell>
          <cell r="K1489" t="str">
            <v>sem</v>
          </cell>
          <cell r="L1489" t="str">
            <v>51"41</v>
          </cell>
          <cell r="M1489">
            <v>802</v>
          </cell>
        </row>
        <row r="1490">
          <cell r="A1490" t="str">
            <v>1997MasculinsTour 25000ma1</v>
          </cell>
          <cell r="H1490">
            <v>3</v>
          </cell>
          <cell r="I1490" t="str">
            <v>Loeullieux Alain (1974)</v>
          </cell>
          <cell r="J1490">
            <v>23</v>
          </cell>
          <cell r="K1490" t="str">
            <v>sem</v>
          </cell>
          <cell r="L1490" t="str">
            <v>16'02"39</v>
          </cell>
          <cell r="M1490">
            <v>625</v>
          </cell>
        </row>
        <row r="1491">
          <cell r="A1491" t="str">
            <v>1997MasculinsTour 2800ma1</v>
          </cell>
          <cell r="H1491">
            <v>2</v>
          </cell>
          <cell r="I1491" t="str">
            <v>Sadouki Abdel (1976)</v>
          </cell>
          <cell r="J1491">
            <v>21</v>
          </cell>
          <cell r="K1491" t="str">
            <v>esm</v>
          </cell>
          <cell r="L1491" t="str">
            <v>1'57"28</v>
          </cell>
          <cell r="M1491">
            <v>845</v>
          </cell>
        </row>
        <row r="1492">
          <cell r="A1492" t="str">
            <v>1997MasculinsTour 2Disque_2a1</v>
          </cell>
          <cell r="H1492">
            <v>1</v>
          </cell>
          <cell r="I1492" t="str">
            <v>Gryniewicz Sylvain (1979)</v>
          </cell>
          <cell r="J1492">
            <v>18</v>
          </cell>
          <cell r="K1492" t="str">
            <v>jum</v>
          </cell>
          <cell r="L1492">
            <v>31.7</v>
          </cell>
          <cell r="M1492">
            <v>511</v>
          </cell>
        </row>
        <row r="1493">
          <cell r="A1493" t="str">
            <v>1997MasculinsTour 2Hauteura1</v>
          </cell>
          <cell r="H1493">
            <v>1</v>
          </cell>
          <cell r="I1493" t="str">
            <v>Cabochette Hugues (1971)</v>
          </cell>
          <cell r="J1493">
            <v>26</v>
          </cell>
          <cell r="K1493" t="str">
            <v>sem</v>
          </cell>
          <cell r="L1493">
            <v>1.9</v>
          </cell>
          <cell r="M1493">
            <v>850</v>
          </cell>
        </row>
        <row r="1494">
          <cell r="A1494" t="str">
            <v>1997MasculinsTour 2Javelot_8a1</v>
          </cell>
          <cell r="H1494">
            <v>1</v>
          </cell>
          <cell r="I1494" t="str">
            <v>Penet Eric (1976)</v>
          </cell>
          <cell r="J1494">
            <v>21</v>
          </cell>
          <cell r="K1494" t="str">
            <v>esm</v>
          </cell>
          <cell r="L1494">
            <v>45.84</v>
          </cell>
          <cell r="M1494">
            <v>611</v>
          </cell>
        </row>
        <row r="1495">
          <cell r="A1495" t="str">
            <v>1997MasculinsTour 2Longueura1</v>
          </cell>
          <cell r="H1495">
            <v>1</v>
          </cell>
          <cell r="I1495" t="str">
            <v>Normand Nicolas (1978)</v>
          </cell>
          <cell r="J1495">
            <v>19</v>
          </cell>
          <cell r="K1495" t="str">
            <v>jum</v>
          </cell>
          <cell r="L1495">
            <v>6.52</v>
          </cell>
          <cell r="M1495">
            <v>805</v>
          </cell>
        </row>
        <row r="1496">
          <cell r="A1496" t="str">
            <v>1997MasculinsTour 2Marche 5kma1</v>
          </cell>
          <cell r="H1496">
            <v>2</v>
          </cell>
          <cell r="I1496" t="str">
            <v>Godin Nicolas (1977)</v>
          </cell>
          <cell r="J1496">
            <v>20</v>
          </cell>
          <cell r="K1496" t="str">
            <v>esm</v>
          </cell>
          <cell r="L1496" t="str">
            <v>22'15"25</v>
          </cell>
          <cell r="M1496">
            <v>730</v>
          </cell>
        </row>
        <row r="1497">
          <cell r="A1497" t="str">
            <v>1997MasculinsTour 2Marteau_7a1</v>
          </cell>
          <cell r="H1497">
            <v>3</v>
          </cell>
          <cell r="I1497" t="str">
            <v>Coget Bernard (1948)</v>
          </cell>
          <cell r="J1497">
            <v>49</v>
          </cell>
          <cell r="K1497" t="str">
            <v>vem</v>
          </cell>
          <cell r="L1497">
            <v>27.52</v>
          </cell>
          <cell r="M1497">
            <v>357</v>
          </cell>
        </row>
        <row r="1498">
          <cell r="A1498" t="str">
            <v>1997MasculinsTour 2Perchea1</v>
          </cell>
          <cell r="H1498">
            <v>1</v>
          </cell>
          <cell r="I1498" t="str">
            <v>Lefebvre Vincent (1981)</v>
          </cell>
          <cell r="J1498">
            <v>16</v>
          </cell>
          <cell r="K1498" t="str">
            <v>cam</v>
          </cell>
          <cell r="L1498">
            <v>4.2</v>
          </cell>
          <cell r="M1498">
            <v>771</v>
          </cell>
        </row>
        <row r="1499">
          <cell r="A1499" t="str">
            <v>1997MasculinsTour 2Poids_7a1</v>
          </cell>
          <cell r="H1499">
            <v>1</v>
          </cell>
          <cell r="I1499" t="str">
            <v>Géleyn Dominique (1954)</v>
          </cell>
          <cell r="J1499">
            <v>43</v>
          </cell>
          <cell r="K1499" t="str">
            <v>vem</v>
          </cell>
          <cell r="L1499">
            <v>12.17</v>
          </cell>
          <cell r="M1499">
            <v>635</v>
          </cell>
        </row>
        <row r="1500">
          <cell r="A1500" t="str">
            <v>1997MasculinsTour 2Triplea1</v>
          </cell>
          <cell r="H1500">
            <v>3</v>
          </cell>
          <cell r="I1500" t="str">
            <v>Boumlil Nadir (1981)</v>
          </cell>
          <cell r="J1500">
            <v>16</v>
          </cell>
          <cell r="K1500" t="str">
            <v>cam</v>
          </cell>
          <cell r="L1500">
            <v>12.39</v>
          </cell>
          <cell r="M1500">
            <v>672</v>
          </cell>
        </row>
        <row r="1501">
          <cell r="A1501" t="str">
            <v>1998MasculinsTour 1100ma1</v>
          </cell>
          <cell r="H1501">
            <v>7</v>
          </cell>
          <cell r="I1501" t="str">
            <v>Boumlil Nadir (1981)</v>
          </cell>
          <cell r="J1501">
            <v>17</v>
          </cell>
          <cell r="K1501" t="str">
            <v>cam</v>
          </cell>
          <cell r="L1501" t="str">
            <v>11"80</v>
          </cell>
          <cell r="M1501">
            <v>707</v>
          </cell>
        </row>
        <row r="1502">
          <cell r="A1502" t="str">
            <v>1998MasculinsTour 1110h_106a1</v>
          </cell>
          <cell r="H1502">
            <v>10</v>
          </cell>
          <cell r="I1502" t="str">
            <v>Wlodarczyk Fabrice (1971)</v>
          </cell>
          <cell r="J1502">
            <v>27</v>
          </cell>
          <cell r="K1502" t="str">
            <v>sem</v>
          </cell>
          <cell r="L1502" t="str">
            <v>18"22</v>
          </cell>
          <cell r="M1502">
            <v>533</v>
          </cell>
        </row>
        <row r="1503">
          <cell r="A1503" t="str">
            <v>1998MasculinsTour 11500ma1</v>
          </cell>
          <cell r="H1503">
            <v>2</v>
          </cell>
          <cell r="I1503" t="str">
            <v>Sarot Rémi (1977)</v>
          </cell>
          <cell r="J1503">
            <v>21</v>
          </cell>
          <cell r="K1503" t="str">
            <v>esm</v>
          </cell>
          <cell r="L1503" t="str">
            <v>4'14"6</v>
          </cell>
          <cell r="M1503">
            <v>687</v>
          </cell>
        </row>
        <row r="1504">
          <cell r="A1504" t="str">
            <v>1998MasculinsTour 1200ma1</v>
          </cell>
          <cell r="H1504">
            <v>4</v>
          </cell>
          <cell r="I1504" t="str">
            <v>H'Maity Mohamed (1978)</v>
          </cell>
          <cell r="J1504">
            <v>20</v>
          </cell>
          <cell r="K1504" t="str">
            <v>esm</v>
          </cell>
          <cell r="L1504" t="str">
            <v>23"22</v>
          </cell>
          <cell r="M1504">
            <v>783</v>
          </cell>
        </row>
        <row r="1505">
          <cell r="A1505" t="str">
            <v>1998MasculinsTour 13000ma1</v>
          </cell>
          <cell r="H1505">
            <v>1</v>
          </cell>
          <cell r="I1505" t="str">
            <v>Toson Serge (1972)</v>
          </cell>
          <cell r="J1505">
            <v>26</v>
          </cell>
          <cell r="K1505" t="str">
            <v>sem</v>
          </cell>
          <cell r="L1505" t="str">
            <v>8'25"18</v>
          </cell>
          <cell r="M1505">
            <v>914</v>
          </cell>
        </row>
        <row r="1506">
          <cell r="A1506" t="str">
            <v>1998MasculinsTour 13000sta1</v>
          </cell>
          <cell r="H1506">
            <v>3</v>
          </cell>
          <cell r="I1506" t="str">
            <v>Dhinnin Tony (1977)</v>
          </cell>
          <cell r="J1506">
            <v>21</v>
          </cell>
          <cell r="K1506" t="str">
            <v>esm</v>
          </cell>
          <cell r="L1506" t="str">
            <v>9'46"14</v>
          </cell>
          <cell r="M1506">
            <v>844</v>
          </cell>
        </row>
        <row r="1507">
          <cell r="A1507" t="str">
            <v>1998MasculinsTour 14*100ma1</v>
          </cell>
          <cell r="H1507">
            <v>6</v>
          </cell>
          <cell r="I1507" t="str">
            <v>R100-Allart Florent (1981)-Boumlil Nadir (1981)-Szewczyk Laurent (1977)-H'Maity Mohamed (1978)</v>
          </cell>
          <cell r="J1507">
            <v>20</v>
          </cell>
          <cell r="K1507" t="str">
            <v>esm</v>
          </cell>
        </row>
        <row r="1508">
          <cell r="A1508" t="str">
            <v>1998MasculinsTour 14*400ma1</v>
          </cell>
          <cell r="H1508">
            <v>2</v>
          </cell>
          <cell r="I1508" t="str">
            <v>R400-Hauw Loïc (1975)-Sadouki Abdel (1976)-Coget Olivier (1978)-Toson Serge (1972)</v>
          </cell>
          <cell r="J1508">
            <v>26</v>
          </cell>
          <cell r="K1508" t="str">
            <v>sem</v>
          </cell>
        </row>
        <row r="1509">
          <cell r="A1509" t="str">
            <v>1998MasculinsTour 1400h_91a1</v>
          </cell>
          <cell r="H1509">
            <v>2</v>
          </cell>
          <cell r="I1509" t="str">
            <v>Konarkowski Didier (1968)</v>
          </cell>
          <cell r="J1509">
            <v>30</v>
          </cell>
          <cell r="K1509" t="str">
            <v>sem</v>
          </cell>
          <cell r="L1509" t="str">
            <v>60"20</v>
          </cell>
          <cell r="M1509">
            <v>732</v>
          </cell>
        </row>
        <row r="1510">
          <cell r="A1510" t="str">
            <v>1998MasculinsTour 1400ma1</v>
          </cell>
          <cell r="H1510">
            <v>2</v>
          </cell>
          <cell r="I1510" t="str">
            <v>Hauw Loic (1975)</v>
          </cell>
          <cell r="J1510">
            <v>23</v>
          </cell>
          <cell r="K1510" t="str">
            <v>sem</v>
          </cell>
          <cell r="L1510" t="str">
            <v>51"88</v>
          </cell>
          <cell r="M1510">
            <v>778</v>
          </cell>
        </row>
        <row r="1511">
          <cell r="A1511" t="str">
            <v>1998MasculinsTour 15000ma1</v>
          </cell>
          <cell r="H1511">
            <v>4</v>
          </cell>
          <cell r="I1511" t="str">
            <v>Loeullieux Alain (1974)</v>
          </cell>
          <cell r="J1511">
            <v>24</v>
          </cell>
          <cell r="K1511" t="str">
            <v>sem</v>
          </cell>
          <cell r="L1511" t="str">
            <v>16'05"18</v>
          </cell>
          <cell r="M1511">
            <v>649</v>
          </cell>
        </row>
        <row r="1512">
          <cell r="A1512" t="str">
            <v>1998MasculinsTour 1800ma1</v>
          </cell>
          <cell r="H1512">
            <v>7</v>
          </cell>
          <cell r="I1512" t="str">
            <v>Sadouki Abdel (1976)</v>
          </cell>
          <cell r="J1512">
            <v>22</v>
          </cell>
          <cell r="K1512" t="str">
            <v>sem</v>
          </cell>
          <cell r="L1512" t="str">
            <v>2'07"69</v>
          </cell>
          <cell r="M1512">
            <v>595</v>
          </cell>
        </row>
        <row r="1513">
          <cell r="A1513" t="str">
            <v>1998MasculinsTour 1Disque_2a1</v>
          </cell>
          <cell r="H1513">
            <v>7</v>
          </cell>
          <cell r="I1513" t="str">
            <v>Kapusta Philippe (1968)</v>
          </cell>
          <cell r="J1513">
            <v>30</v>
          </cell>
          <cell r="K1513" t="str">
            <v>sem</v>
          </cell>
          <cell r="L1513" t="str">
            <v>31m42</v>
          </cell>
          <cell r="M1513">
            <v>514</v>
          </cell>
        </row>
        <row r="1514">
          <cell r="A1514" t="str">
            <v>1998MasculinsTour 1Hauteura1</v>
          </cell>
          <cell r="H1514">
            <v>3</v>
          </cell>
          <cell r="I1514" t="str">
            <v>Flanquart Arnaud (1982)</v>
          </cell>
          <cell r="J1514">
            <v>16</v>
          </cell>
          <cell r="K1514" t="str">
            <v>cam</v>
          </cell>
          <cell r="L1514">
            <v>1.75</v>
          </cell>
          <cell r="M1514">
            <v>628</v>
          </cell>
        </row>
        <row r="1515">
          <cell r="A1515" t="str">
            <v>1998MasculinsTour 1Javelot_8a1</v>
          </cell>
          <cell r="H1515">
            <v>10</v>
          </cell>
          <cell r="I1515" t="str">
            <v>Duquenoy Marc (1967)</v>
          </cell>
          <cell r="J1515">
            <v>31</v>
          </cell>
          <cell r="K1515" t="str">
            <v>sem</v>
          </cell>
          <cell r="L1515">
            <v>38.64</v>
          </cell>
          <cell r="M1515">
            <v>476</v>
          </cell>
        </row>
        <row r="1516">
          <cell r="A1516" t="str">
            <v>1998MasculinsTour 1Longueura1</v>
          </cell>
          <cell r="H1516">
            <v>5</v>
          </cell>
          <cell r="I1516" t="str">
            <v>Renard P-Yves (1982)</v>
          </cell>
          <cell r="J1516">
            <v>16</v>
          </cell>
          <cell r="K1516" t="str">
            <v>cam</v>
          </cell>
          <cell r="L1516">
            <v>6.17</v>
          </cell>
          <cell r="M1516">
            <v>746</v>
          </cell>
        </row>
        <row r="1517">
          <cell r="A1517" t="str">
            <v>1998MasculinsTour 1Marche 5kma1</v>
          </cell>
          <cell r="H1517">
            <v>2</v>
          </cell>
          <cell r="I1517" t="str">
            <v>Godin Nicolas (1977)</v>
          </cell>
          <cell r="J1517">
            <v>21</v>
          </cell>
          <cell r="K1517" t="str">
            <v>esm</v>
          </cell>
          <cell r="L1517" t="str">
            <v>22'20"5</v>
          </cell>
          <cell r="M1517">
            <v>960</v>
          </cell>
        </row>
        <row r="1518">
          <cell r="A1518" t="str">
            <v>1998MasculinsTour 1Marteau_7a1</v>
          </cell>
          <cell r="H1518">
            <v>9</v>
          </cell>
          <cell r="I1518" t="str">
            <v>Machenski Olivier (1971)</v>
          </cell>
          <cell r="J1518">
            <v>27</v>
          </cell>
          <cell r="K1518" t="str">
            <v>sem</v>
          </cell>
          <cell r="L1518">
            <v>33.46</v>
          </cell>
          <cell r="M1518">
            <v>450</v>
          </cell>
        </row>
        <row r="1519">
          <cell r="A1519" t="str">
            <v>1998MasculinsTour 1Perchea1</v>
          </cell>
          <cell r="H1519">
            <v>7</v>
          </cell>
          <cell r="I1519" t="str">
            <v>Kapusta Philippe (1968)</v>
          </cell>
          <cell r="J1519">
            <v>30</v>
          </cell>
          <cell r="K1519" t="str">
            <v>sem</v>
          </cell>
          <cell r="L1519">
            <v>3.6</v>
          </cell>
          <cell r="M1519">
            <v>567</v>
          </cell>
        </row>
        <row r="1520">
          <cell r="A1520" t="str">
            <v>1998MasculinsTour 1Poids_7a1</v>
          </cell>
          <cell r="H1520">
            <v>2</v>
          </cell>
          <cell r="I1520" t="str">
            <v>Géleyn Dominique (1954)</v>
          </cell>
          <cell r="J1520">
            <v>44</v>
          </cell>
          <cell r="K1520" t="str">
            <v>vem</v>
          </cell>
          <cell r="L1520">
            <v>12.26</v>
          </cell>
          <cell r="M1520">
            <v>656</v>
          </cell>
        </row>
        <row r="1521">
          <cell r="A1521" t="str">
            <v>1998MasculinsTour 1Triplea1</v>
          </cell>
          <cell r="H1521">
            <v>5</v>
          </cell>
          <cell r="I1521" t="str">
            <v>Briois Nicolas (1981)</v>
          </cell>
          <cell r="J1521">
            <v>17</v>
          </cell>
          <cell r="K1521" t="str">
            <v>cam</v>
          </cell>
          <cell r="L1521">
            <v>13.22</v>
          </cell>
          <cell r="M1521">
            <v>746</v>
          </cell>
        </row>
        <row r="1522">
          <cell r="A1522" t="str">
            <v>1998MasculinsTour 2100ma1</v>
          </cell>
          <cell r="H1522">
            <v>2</v>
          </cell>
          <cell r="I1522" t="str">
            <v>H'Maity Mohamed (1978)</v>
          </cell>
          <cell r="J1522">
            <v>20</v>
          </cell>
          <cell r="K1522" t="str">
            <v>esm</v>
          </cell>
          <cell r="L1522" t="str">
            <v>11"43</v>
          </cell>
          <cell r="M1522">
            <v>802</v>
          </cell>
        </row>
        <row r="1523">
          <cell r="A1523" t="str">
            <v>1998MasculinsTour 2110h_106a1</v>
          </cell>
          <cell r="H1523">
            <v>6</v>
          </cell>
          <cell r="I1523" t="str">
            <v>Wlodarczyk Fabrice (1971)</v>
          </cell>
          <cell r="J1523">
            <v>27</v>
          </cell>
          <cell r="K1523" t="str">
            <v>sem</v>
          </cell>
          <cell r="L1523" t="str">
            <v>20"11</v>
          </cell>
          <cell r="M1523">
            <v>347</v>
          </cell>
        </row>
        <row r="1524">
          <cell r="A1524" t="str">
            <v>1998MasculinsTour 21500ma1</v>
          </cell>
          <cell r="H1524">
            <v>1</v>
          </cell>
          <cell r="I1524" t="str">
            <v>Toson Serge (1972)</v>
          </cell>
          <cell r="J1524">
            <v>26</v>
          </cell>
          <cell r="K1524" t="str">
            <v>sem</v>
          </cell>
          <cell r="L1524" t="str">
            <v>3'59"93</v>
          </cell>
          <cell r="M1524">
            <v>855</v>
          </cell>
        </row>
        <row r="1525">
          <cell r="A1525" t="str">
            <v>1998MasculinsTour 2200ma1</v>
          </cell>
          <cell r="H1525">
            <v>5</v>
          </cell>
          <cell r="I1525" t="str">
            <v>Allart Florent (1981)</v>
          </cell>
          <cell r="J1525">
            <v>17</v>
          </cell>
          <cell r="K1525" t="str">
            <v>cam</v>
          </cell>
          <cell r="L1525" t="str">
            <v>24"32</v>
          </cell>
          <cell r="M1525">
            <v>654</v>
          </cell>
        </row>
        <row r="1526">
          <cell r="A1526" t="str">
            <v>1998MasculinsTour 23000ma1</v>
          </cell>
          <cell r="H1526">
            <v>3</v>
          </cell>
          <cell r="I1526" t="str">
            <v>Descampiaux Eric (1969)</v>
          </cell>
          <cell r="J1526">
            <v>29</v>
          </cell>
          <cell r="K1526" t="str">
            <v>sem</v>
          </cell>
          <cell r="L1526" t="str">
            <v>9'10"7</v>
          </cell>
          <cell r="M1526">
            <v>685</v>
          </cell>
        </row>
        <row r="1527">
          <cell r="A1527" t="str">
            <v>1998MasculinsTour 23000sta1</v>
          </cell>
          <cell r="H1527">
            <v>5</v>
          </cell>
          <cell r="I1527" t="str">
            <v>Duquenoy Marc (1967)</v>
          </cell>
          <cell r="J1527">
            <v>31</v>
          </cell>
          <cell r="K1527" t="str">
            <v>sem</v>
          </cell>
          <cell r="L1527" t="str">
            <v>10'53"0</v>
          </cell>
          <cell r="M1527">
            <v>622</v>
          </cell>
        </row>
        <row r="1528">
          <cell r="A1528" t="str">
            <v>1998MasculinsTour 24*100ma1</v>
          </cell>
          <cell r="H1528">
            <v>4</v>
          </cell>
          <cell r="I1528" t="str">
            <v>R100-Equipe inconnue</v>
          </cell>
          <cell r="J1528" t="str">
            <v/>
          </cell>
          <cell r="K1528" t="str">
            <v/>
          </cell>
        </row>
        <row r="1529">
          <cell r="A1529" t="str">
            <v>1998MasculinsTour 24*400ma1</v>
          </cell>
          <cell r="H1529">
            <v>2</v>
          </cell>
          <cell r="I1529" t="str">
            <v>R400-Equipe inconnue</v>
          </cell>
          <cell r="J1529" t="str">
            <v/>
          </cell>
          <cell r="K1529" t="str">
            <v/>
          </cell>
        </row>
        <row r="1530">
          <cell r="A1530" t="str">
            <v>1998MasculinsTour 2400h_91a1</v>
          </cell>
          <cell r="H1530">
            <v>3</v>
          </cell>
          <cell r="I1530" t="str">
            <v>Coget Olivier (1978)</v>
          </cell>
          <cell r="J1530">
            <v>20</v>
          </cell>
          <cell r="K1530" t="str">
            <v>esm</v>
          </cell>
          <cell r="L1530" t="str">
            <v>61"83</v>
          </cell>
          <cell r="M1530">
            <v>676</v>
          </cell>
        </row>
        <row r="1531">
          <cell r="A1531" t="str">
            <v>1998MasculinsTour 2400ma1</v>
          </cell>
          <cell r="H1531">
            <v>2</v>
          </cell>
          <cell r="I1531" t="str">
            <v>Hauw Loic (1975)</v>
          </cell>
          <cell r="J1531">
            <v>23</v>
          </cell>
          <cell r="K1531" t="str">
            <v>sem</v>
          </cell>
          <cell r="L1531" t="str">
            <v>50"16</v>
          </cell>
          <cell r="M1531">
            <v>870</v>
          </cell>
        </row>
        <row r="1532">
          <cell r="A1532" t="str">
            <v>1998MasculinsTour 25000ma1</v>
          </cell>
          <cell r="H1532">
            <v>6</v>
          </cell>
          <cell r="I1532" t="str">
            <v>Delcroix Michel (1954)</v>
          </cell>
          <cell r="J1532">
            <v>44</v>
          </cell>
          <cell r="K1532" t="str">
            <v>vem</v>
          </cell>
          <cell r="L1532" t="str">
            <v>17'40"5</v>
          </cell>
          <cell r="M1532">
            <v>423</v>
          </cell>
        </row>
        <row r="1533">
          <cell r="A1533" t="str">
            <v>1998MasculinsTour 2800ma1</v>
          </cell>
          <cell r="H1533">
            <v>6</v>
          </cell>
          <cell r="I1533" t="str">
            <v>Halli Fouad (1975)</v>
          </cell>
          <cell r="J1533">
            <v>23</v>
          </cell>
          <cell r="K1533" t="str">
            <v>sem</v>
          </cell>
          <cell r="L1533" t="str">
            <v>2'09"22</v>
          </cell>
          <cell r="M1533">
            <v>563</v>
          </cell>
        </row>
        <row r="1534">
          <cell r="A1534" t="str">
            <v>1998MasculinsTour 2Disque_2a1</v>
          </cell>
          <cell r="H1534">
            <v>2</v>
          </cell>
          <cell r="I1534" t="str">
            <v>Kapusta Philippe (1968)</v>
          </cell>
          <cell r="J1534">
            <v>30</v>
          </cell>
          <cell r="K1534" t="str">
            <v>sem</v>
          </cell>
          <cell r="L1534">
            <v>34.130000000000003</v>
          </cell>
          <cell r="M1534">
            <v>564</v>
          </cell>
        </row>
        <row r="1535">
          <cell r="A1535" t="str">
            <v>1998MasculinsTour 2Hauteura1</v>
          </cell>
          <cell r="H1535">
            <v>1</v>
          </cell>
          <cell r="I1535" t="str">
            <v>Flanquart Arnaud (1982)</v>
          </cell>
          <cell r="J1535">
            <v>16</v>
          </cell>
          <cell r="K1535" t="str">
            <v>cam</v>
          </cell>
          <cell r="L1535">
            <v>1.95</v>
          </cell>
          <cell r="M1535">
            <v>818</v>
          </cell>
        </row>
        <row r="1536">
          <cell r="A1536" t="str">
            <v>1998MasculinsTour 2Javelot_8a1</v>
          </cell>
          <cell r="H1536">
            <v>4</v>
          </cell>
          <cell r="I1536" t="str">
            <v>Penet Eric (1976)</v>
          </cell>
          <cell r="J1536">
            <v>22</v>
          </cell>
          <cell r="K1536" t="str">
            <v>sem</v>
          </cell>
          <cell r="L1536">
            <v>42.45</v>
          </cell>
          <cell r="M1536">
            <v>530</v>
          </cell>
        </row>
        <row r="1537">
          <cell r="A1537" t="str">
            <v>1998MasculinsTour 2Longueura1</v>
          </cell>
          <cell r="H1537">
            <v>5</v>
          </cell>
          <cell r="I1537" t="str">
            <v>Renard P-Yves (1982)</v>
          </cell>
          <cell r="J1537">
            <v>16</v>
          </cell>
          <cell r="K1537" t="str">
            <v>cam</v>
          </cell>
          <cell r="L1537">
            <v>6.06</v>
          </cell>
          <cell r="M1537">
            <v>723</v>
          </cell>
        </row>
        <row r="1538">
          <cell r="A1538" t="str">
            <v>1998MasculinsTour 2Marche 5kma1</v>
          </cell>
          <cell r="H1538">
            <v>1</v>
          </cell>
          <cell r="I1538" t="str">
            <v>Godin Nicolas (1977)</v>
          </cell>
          <cell r="J1538">
            <v>21</v>
          </cell>
          <cell r="K1538" t="str">
            <v>esm</v>
          </cell>
          <cell r="L1538" t="str">
            <v>22'24"3</v>
          </cell>
          <cell r="M1538">
            <v>957</v>
          </cell>
        </row>
        <row r="1539">
          <cell r="A1539" t="str">
            <v>1998MasculinsTour 2Marteau_7a1</v>
          </cell>
          <cell r="H1539">
            <v>5</v>
          </cell>
          <cell r="I1539" t="str">
            <v>Machenski Olivier (1971)</v>
          </cell>
          <cell r="J1539">
            <v>27</v>
          </cell>
          <cell r="K1539" t="str">
            <v>sem</v>
          </cell>
          <cell r="L1539">
            <v>32.89</v>
          </cell>
          <cell r="M1539">
            <v>441</v>
          </cell>
        </row>
        <row r="1540">
          <cell r="A1540" t="str">
            <v>1998MasculinsTour 2Perchea1</v>
          </cell>
          <cell r="H1540">
            <v>3</v>
          </cell>
          <cell r="I1540" t="str">
            <v>Kapusta Philippe (1968)</v>
          </cell>
          <cell r="J1540">
            <v>30</v>
          </cell>
          <cell r="K1540" t="str">
            <v>sem</v>
          </cell>
          <cell r="L1540">
            <v>3.8</v>
          </cell>
          <cell r="M1540">
            <v>622</v>
          </cell>
        </row>
        <row r="1541">
          <cell r="A1541" t="str">
            <v>1998MasculinsTour 2Poids_7a1</v>
          </cell>
          <cell r="H1541">
            <v>3</v>
          </cell>
          <cell r="I1541" t="str">
            <v>Géleyn Dominique (1954)</v>
          </cell>
          <cell r="J1541">
            <v>44</v>
          </cell>
          <cell r="K1541" t="str">
            <v>vem</v>
          </cell>
          <cell r="L1541">
            <v>12.3</v>
          </cell>
          <cell r="M1541">
            <v>659</v>
          </cell>
        </row>
        <row r="1542">
          <cell r="A1542" t="str">
            <v>1998MasculinsTour 2Triplea1</v>
          </cell>
          <cell r="H1542">
            <v>4</v>
          </cell>
          <cell r="I1542" t="str">
            <v>Briois Nicolas (1981)</v>
          </cell>
          <cell r="J1542">
            <v>17</v>
          </cell>
          <cell r="K1542" t="str">
            <v>cam</v>
          </cell>
          <cell r="L1542">
            <v>12.76</v>
          </cell>
          <cell r="M1542">
            <v>698</v>
          </cell>
        </row>
        <row r="1543">
          <cell r="A1543" t="str">
            <v>1999MasculinsTour 1100ma1</v>
          </cell>
          <cell r="H1543">
            <v>10</v>
          </cell>
          <cell r="I1543" t="str">
            <v>Allart Florent (1981)</v>
          </cell>
          <cell r="J1543">
            <v>18</v>
          </cell>
          <cell r="K1543" t="str">
            <v>jum</v>
          </cell>
          <cell r="L1543" t="str">
            <v>12"01</v>
          </cell>
          <cell r="M1543">
            <v>656</v>
          </cell>
        </row>
        <row r="1544">
          <cell r="A1544" t="str">
            <v>1999MasculinsTour 1110h_106a1</v>
          </cell>
          <cell r="H1544">
            <v>7</v>
          </cell>
          <cell r="I1544" t="str">
            <v>Kapusta Philippe (1968)</v>
          </cell>
          <cell r="J1544">
            <v>31</v>
          </cell>
          <cell r="K1544" t="str">
            <v>sem</v>
          </cell>
          <cell r="L1544" t="str">
            <v>18"05</v>
          </cell>
          <cell r="M1544">
            <v>552</v>
          </cell>
        </row>
        <row r="1545">
          <cell r="A1545" t="str">
            <v>1999MasculinsTour 11500ma1</v>
          </cell>
          <cell r="H1545">
            <v>5</v>
          </cell>
          <cell r="I1545" t="str">
            <v>Sarot Rémi (1977)</v>
          </cell>
          <cell r="J1545">
            <v>22</v>
          </cell>
          <cell r="K1545" t="str">
            <v>sem</v>
          </cell>
          <cell r="L1545" t="str">
            <v>4'15"48</v>
          </cell>
          <cell r="M1545">
            <v>682</v>
          </cell>
        </row>
        <row r="1546">
          <cell r="A1546" t="str">
            <v>1999MasculinsTour 1200ma1</v>
          </cell>
          <cell r="H1546">
            <v>9</v>
          </cell>
          <cell r="I1546" t="str">
            <v>Boumlil Nadir (1981)</v>
          </cell>
          <cell r="J1546">
            <v>18</v>
          </cell>
          <cell r="K1546" t="str">
            <v>jum</v>
          </cell>
          <cell r="L1546" t="str">
            <v>23"86</v>
          </cell>
          <cell r="M1546">
            <v>707</v>
          </cell>
        </row>
        <row r="1547">
          <cell r="A1547" t="str">
            <v>1999MasculinsTour 13000ma1</v>
          </cell>
          <cell r="H1547">
            <v>9</v>
          </cell>
          <cell r="I1547" t="str">
            <v>Lucas Pascal (1962)</v>
          </cell>
          <cell r="J1547">
            <v>37</v>
          </cell>
          <cell r="K1547" t="str">
            <v>sem</v>
          </cell>
          <cell r="L1547" t="str">
            <v>9'32"01</v>
          </cell>
          <cell r="M1547">
            <v>588</v>
          </cell>
        </row>
        <row r="1548">
          <cell r="A1548" t="str">
            <v>1999MasculinsTour 13000sta1</v>
          </cell>
          <cell r="H1548">
            <v>9</v>
          </cell>
          <cell r="I1548" t="str">
            <v>Duquenoy Marc (1967)</v>
          </cell>
          <cell r="J1548">
            <v>32</v>
          </cell>
          <cell r="K1548" t="str">
            <v>sem</v>
          </cell>
          <cell r="L1548" t="str">
            <v>10'47"42</v>
          </cell>
          <cell r="M1548">
            <v>640</v>
          </cell>
        </row>
        <row r="1549">
          <cell r="A1549" t="str">
            <v>1999MasculinsTour 14*100ma1</v>
          </cell>
          <cell r="H1549">
            <v>6</v>
          </cell>
          <cell r="I1549" t="str">
            <v>R100-Jakubowski Fabrice (1983)-Sel L-David (1982)-Juskowiak Hugo (1982)-Boumlil Nadir (1981)</v>
          </cell>
          <cell r="J1549">
            <v>18</v>
          </cell>
          <cell r="K1549" t="str">
            <v>jum</v>
          </cell>
        </row>
        <row r="1550">
          <cell r="A1550" t="str">
            <v>1999MasculinsTour 14*400ma1</v>
          </cell>
          <cell r="H1550">
            <v>3</v>
          </cell>
          <cell r="I1550" t="str">
            <v>R400-Coget Olivier (1978)-Sadouki Abdel (1976)-Szewczyk Laurent (1977)-Hauw Loïc (1975)</v>
          </cell>
          <cell r="J1550">
            <v>24</v>
          </cell>
          <cell r="K1550" t="str">
            <v>sem</v>
          </cell>
        </row>
        <row r="1551">
          <cell r="A1551" t="str">
            <v>1999MasculinsTour 1400h_91a1</v>
          </cell>
          <cell r="H1551">
            <v>1</v>
          </cell>
          <cell r="I1551" t="str">
            <v>Gryniewicz Sébastien (1977)</v>
          </cell>
          <cell r="J1551">
            <v>22</v>
          </cell>
          <cell r="K1551" t="str">
            <v>sem</v>
          </cell>
          <cell r="L1551" t="str">
            <v>55"64</v>
          </cell>
          <cell r="M1551">
            <v>900</v>
          </cell>
        </row>
        <row r="1552">
          <cell r="A1552" t="str">
            <v>1999MasculinsTour 1400ma1</v>
          </cell>
          <cell r="H1552">
            <v>1</v>
          </cell>
          <cell r="I1552" t="str">
            <v>Hauw Loïc (1975)</v>
          </cell>
          <cell r="J1552">
            <v>24</v>
          </cell>
          <cell r="K1552" t="str">
            <v>sem</v>
          </cell>
          <cell r="L1552" t="str">
            <v>50"68</v>
          </cell>
          <cell r="M1552">
            <v>841</v>
          </cell>
        </row>
        <row r="1553">
          <cell r="A1553" t="str">
            <v>1999MasculinsTour 15000ma1</v>
          </cell>
          <cell r="H1553">
            <v>5</v>
          </cell>
          <cell r="I1553" t="str">
            <v>Briki Djamel (1970)</v>
          </cell>
          <cell r="J1553">
            <v>29</v>
          </cell>
          <cell r="K1553" t="str">
            <v>sem</v>
          </cell>
          <cell r="L1553" t="str">
            <v>15'49"22</v>
          </cell>
          <cell r="M1553">
            <v>692</v>
          </cell>
        </row>
        <row r="1554">
          <cell r="A1554" t="str">
            <v>1999MasculinsTour 1800ma1</v>
          </cell>
          <cell r="H1554">
            <v>8</v>
          </cell>
          <cell r="I1554" t="str">
            <v>Sadouki Abdel (1976)</v>
          </cell>
          <cell r="J1554">
            <v>23</v>
          </cell>
          <cell r="K1554" t="str">
            <v>sem</v>
          </cell>
          <cell r="L1554" t="str">
            <v>2'02"60</v>
          </cell>
          <cell r="M1554">
            <v>707</v>
          </cell>
        </row>
        <row r="1555">
          <cell r="A1555" t="str">
            <v>1999MasculinsTour 1Disque_2a1</v>
          </cell>
          <cell r="H1555">
            <v>7</v>
          </cell>
          <cell r="I1555" t="str">
            <v>Szewczyk Laurent (1977)</v>
          </cell>
          <cell r="J1555">
            <v>22</v>
          </cell>
          <cell r="K1555" t="str">
            <v>sem</v>
          </cell>
          <cell r="L1555">
            <v>28.49</v>
          </cell>
          <cell r="M1555">
            <v>459</v>
          </cell>
        </row>
        <row r="1556">
          <cell r="A1556" t="str">
            <v>1999MasculinsTour 1Hauteura1</v>
          </cell>
          <cell r="H1556">
            <v>1</v>
          </cell>
          <cell r="I1556" t="str">
            <v>Flanquart Arnaud (1982)</v>
          </cell>
          <cell r="J1556">
            <v>17</v>
          </cell>
          <cell r="K1556" t="str">
            <v>cam</v>
          </cell>
          <cell r="L1556">
            <v>1.95</v>
          </cell>
          <cell r="M1556">
            <v>818</v>
          </cell>
        </row>
        <row r="1557">
          <cell r="A1557" t="str">
            <v>1999MasculinsTour 1Javelot_8a1</v>
          </cell>
          <cell r="H1557">
            <v>3</v>
          </cell>
          <cell r="I1557" t="str">
            <v>Renard P-Yves (1982)</v>
          </cell>
          <cell r="J1557">
            <v>17</v>
          </cell>
          <cell r="K1557" t="str">
            <v>cam</v>
          </cell>
          <cell r="L1557">
            <v>44.19</v>
          </cell>
          <cell r="M1557">
            <v>555</v>
          </cell>
        </row>
        <row r="1558">
          <cell r="A1558" t="str">
            <v>1999MasculinsTour 1Longueura1</v>
          </cell>
          <cell r="H1558">
            <v>5</v>
          </cell>
          <cell r="I1558" t="str">
            <v>Sel L-David (1982)</v>
          </cell>
          <cell r="J1558">
            <v>17</v>
          </cell>
          <cell r="K1558" t="str">
            <v>cam</v>
          </cell>
          <cell r="L1558">
            <v>6.34</v>
          </cell>
          <cell r="M1558">
            <v>781</v>
          </cell>
        </row>
        <row r="1559">
          <cell r="A1559" t="str">
            <v>1999MasculinsTour 1Marche 5kma1</v>
          </cell>
          <cell r="H1559">
            <v>1</v>
          </cell>
          <cell r="I1559" t="str">
            <v>Godin Nicolas (1977)</v>
          </cell>
          <cell r="J1559">
            <v>22</v>
          </cell>
          <cell r="K1559" t="str">
            <v>sem</v>
          </cell>
          <cell r="L1559" t="str">
            <v>22'13"70</v>
          </cell>
          <cell r="M1559">
            <v>966</v>
          </cell>
        </row>
        <row r="1560">
          <cell r="A1560" t="str">
            <v>1999MasculinsTour 1Marteau_7a1</v>
          </cell>
          <cell r="H1560">
            <v>4</v>
          </cell>
          <cell r="I1560" t="str">
            <v>Machenski Olivier (1971)</v>
          </cell>
          <cell r="J1560">
            <v>28</v>
          </cell>
          <cell r="K1560" t="str">
            <v>sem</v>
          </cell>
          <cell r="L1560">
            <v>31.6</v>
          </cell>
          <cell r="M1560">
            <v>421</v>
          </cell>
        </row>
        <row r="1561">
          <cell r="A1561" t="str">
            <v>1999MasculinsTour 1Perchea1</v>
          </cell>
          <cell r="H1561">
            <v>8</v>
          </cell>
          <cell r="I1561" t="str">
            <v>Doyen Jérémy (1981)</v>
          </cell>
          <cell r="J1561">
            <v>18</v>
          </cell>
          <cell r="K1561" t="str">
            <v>jum</v>
          </cell>
          <cell r="L1561">
            <v>3.2</v>
          </cell>
          <cell r="M1561">
            <v>458</v>
          </cell>
        </row>
        <row r="1562">
          <cell r="A1562" t="str">
            <v>1999MasculinsTour 1Poids_7a1</v>
          </cell>
          <cell r="H1562">
            <v>1</v>
          </cell>
          <cell r="I1562" t="str">
            <v>Géleyn Dominique (1954)</v>
          </cell>
          <cell r="J1562">
            <v>45</v>
          </cell>
          <cell r="K1562" t="str">
            <v>vem</v>
          </cell>
          <cell r="L1562">
            <v>11.92</v>
          </cell>
          <cell r="M1562">
            <v>636</v>
          </cell>
        </row>
        <row r="1563">
          <cell r="A1563" t="str">
            <v>1999MasculinsTour 1Triplea1</v>
          </cell>
          <cell r="H1563">
            <v>1</v>
          </cell>
          <cell r="I1563" t="str">
            <v>Boumlil Nadir (1981)</v>
          </cell>
          <cell r="J1563">
            <v>18</v>
          </cell>
          <cell r="K1563" t="str">
            <v>jum</v>
          </cell>
          <cell r="L1563">
            <v>12.78</v>
          </cell>
          <cell r="M1563">
            <v>700</v>
          </cell>
        </row>
        <row r="1564">
          <cell r="A1564" t="str">
            <v>1999MasculinsTour 2100ma1</v>
          </cell>
          <cell r="H1564">
            <v>1</v>
          </cell>
          <cell r="I1564" t="str">
            <v>Boumlil Nadir (1981)</v>
          </cell>
          <cell r="J1564">
            <v>18</v>
          </cell>
          <cell r="K1564" t="str">
            <v>jum</v>
          </cell>
          <cell r="L1564" t="str">
            <v>11"74</v>
          </cell>
          <cell r="M1564">
            <v>722</v>
          </cell>
        </row>
        <row r="1565">
          <cell r="A1565" t="str">
            <v>1999MasculinsTour 2110h_106a1</v>
          </cell>
          <cell r="H1565">
            <v>5</v>
          </cell>
          <cell r="I1565" t="str">
            <v>Szewczyk Laurent (1977)</v>
          </cell>
          <cell r="J1565">
            <v>22</v>
          </cell>
          <cell r="K1565" t="str">
            <v>sem</v>
          </cell>
          <cell r="L1565" t="str">
            <v>20"00</v>
          </cell>
          <cell r="M1565">
            <v>357</v>
          </cell>
        </row>
        <row r="1566">
          <cell r="A1566" t="str">
            <v>1999MasculinsTour 21500ma1</v>
          </cell>
          <cell r="H1566">
            <v>3</v>
          </cell>
          <cell r="I1566" t="str">
            <v>Sarot Rémi (1977)</v>
          </cell>
          <cell r="J1566">
            <v>22</v>
          </cell>
          <cell r="K1566" t="str">
            <v>sem</v>
          </cell>
          <cell r="L1566" t="str">
            <v>4'18"07</v>
          </cell>
          <cell r="M1566">
            <v>655</v>
          </cell>
        </row>
        <row r="1567">
          <cell r="A1567" t="str">
            <v>1999MasculinsTour 2200ma1</v>
          </cell>
          <cell r="H1567">
            <v>4</v>
          </cell>
          <cell r="I1567" t="str">
            <v>Briois Nicolas (1981)</v>
          </cell>
          <cell r="J1567">
            <v>18</v>
          </cell>
          <cell r="K1567" t="str">
            <v>jum</v>
          </cell>
          <cell r="L1567" t="str">
            <v>23"44</v>
          </cell>
          <cell r="M1567">
            <v>757</v>
          </cell>
        </row>
        <row r="1568">
          <cell r="A1568" t="str">
            <v>1999MasculinsTour 23000ma1</v>
          </cell>
          <cell r="H1568">
            <v>4</v>
          </cell>
          <cell r="I1568" t="str">
            <v>Lucas Pascal (1962)</v>
          </cell>
          <cell r="J1568">
            <v>37</v>
          </cell>
          <cell r="K1568" t="str">
            <v>sem</v>
          </cell>
          <cell r="L1568" t="str">
            <v>9'29"53</v>
          </cell>
          <cell r="M1568">
            <v>599</v>
          </cell>
        </row>
        <row r="1569">
          <cell r="A1569" t="str">
            <v>1999MasculinsTour 23000sta1</v>
          </cell>
          <cell r="H1569">
            <v>5</v>
          </cell>
          <cell r="I1569" t="str">
            <v>Delval Frédéric (1981)</v>
          </cell>
          <cell r="J1569">
            <v>18</v>
          </cell>
          <cell r="K1569" t="str">
            <v>jum</v>
          </cell>
          <cell r="L1569" t="str">
            <v>10'49"81</v>
          </cell>
          <cell r="M1569">
            <v>632</v>
          </cell>
        </row>
        <row r="1570">
          <cell r="A1570" t="str">
            <v>1999MasculinsTour 24*100ma1</v>
          </cell>
          <cell r="H1570">
            <v>3</v>
          </cell>
          <cell r="I1570" t="str">
            <v>R100-Sel L-David (1982)-Wlodarczyk Fabrice (1971)-Juskowiak Hugo (1982)-Doyen Jérémy (1981)</v>
          </cell>
          <cell r="J1570">
            <v>18</v>
          </cell>
          <cell r="K1570" t="str">
            <v>jum</v>
          </cell>
        </row>
        <row r="1571">
          <cell r="A1571" t="str">
            <v>1999MasculinsTour 24*400ma1</v>
          </cell>
          <cell r="H1571">
            <v>2</v>
          </cell>
          <cell r="I1571" t="str">
            <v>R400Halli Fouad (1975)-Sadouki Abdel (1976)- Tipret J-Marc (1956)- Gryniewicz Sébastien (1977)</v>
          </cell>
          <cell r="J1571">
            <v>22</v>
          </cell>
          <cell r="K1571" t="str">
            <v>sem</v>
          </cell>
        </row>
        <row r="1572">
          <cell r="A1572" t="str">
            <v>1999MasculinsTour 2400h_91a1</v>
          </cell>
          <cell r="H1572">
            <v>1</v>
          </cell>
          <cell r="I1572" t="str">
            <v>Gryniewicz Sébastien (1977)</v>
          </cell>
          <cell r="J1572">
            <v>22</v>
          </cell>
          <cell r="K1572" t="str">
            <v>sem</v>
          </cell>
          <cell r="L1572" t="str">
            <v>55"39</v>
          </cell>
          <cell r="M1572">
            <v>910</v>
          </cell>
        </row>
        <row r="1573">
          <cell r="A1573" t="str">
            <v>1999MasculinsTour 2400ma1</v>
          </cell>
          <cell r="H1573">
            <v>1</v>
          </cell>
          <cell r="I1573" t="str">
            <v>Hauw Loïc (1975)</v>
          </cell>
          <cell r="J1573">
            <v>24</v>
          </cell>
          <cell r="K1573" t="str">
            <v>sem</v>
          </cell>
          <cell r="L1573" t="str">
            <v>51"22</v>
          </cell>
          <cell r="M1573">
            <v>813</v>
          </cell>
        </row>
        <row r="1574">
          <cell r="A1574" t="str">
            <v>1999MasculinsTour 25000ma1</v>
          </cell>
          <cell r="H1574">
            <v>4</v>
          </cell>
          <cell r="I1574" t="str">
            <v>Briki Djamel (1970)</v>
          </cell>
          <cell r="J1574">
            <v>29</v>
          </cell>
          <cell r="K1574" t="str">
            <v>sem</v>
          </cell>
          <cell r="L1574" t="str">
            <v>15'38'35</v>
          </cell>
          <cell r="M1574">
            <v>722</v>
          </cell>
        </row>
        <row r="1575">
          <cell r="A1575" t="str">
            <v>1999MasculinsTour 2800ma1</v>
          </cell>
          <cell r="H1575">
            <v>7</v>
          </cell>
          <cell r="I1575" t="str">
            <v>Halli Fouad (1975)</v>
          </cell>
          <cell r="J1575">
            <v>24</v>
          </cell>
          <cell r="K1575" t="str">
            <v>sem</v>
          </cell>
          <cell r="L1575" t="str">
            <v>2'04"17</v>
          </cell>
          <cell r="M1575">
            <v>672</v>
          </cell>
        </row>
        <row r="1576">
          <cell r="A1576" t="str">
            <v>1999MasculinsTour 2Disque_2a1</v>
          </cell>
          <cell r="H1576">
            <v>4</v>
          </cell>
          <cell r="I1576" t="str">
            <v>Wlodarczyk Fabrice (1971)</v>
          </cell>
          <cell r="J1576">
            <v>28</v>
          </cell>
          <cell r="K1576" t="str">
            <v>sem</v>
          </cell>
          <cell r="L1576">
            <v>29.62</v>
          </cell>
          <cell r="M1576">
            <v>480</v>
          </cell>
        </row>
        <row r="1577">
          <cell r="A1577" t="str">
            <v>1999MasculinsTour 2Hauteura1</v>
          </cell>
          <cell r="H1577">
            <v>2</v>
          </cell>
          <cell r="I1577" t="str">
            <v>Cabochette Hugues (1971)</v>
          </cell>
          <cell r="J1577">
            <v>28</v>
          </cell>
          <cell r="K1577" t="str">
            <v>sem</v>
          </cell>
          <cell r="L1577">
            <v>1.8</v>
          </cell>
          <cell r="M1577">
            <v>675</v>
          </cell>
        </row>
        <row r="1578">
          <cell r="A1578" t="str">
            <v>1999MasculinsTour 2Javelot_8a1</v>
          </cell>
          <cell r="H1578">
            <v>2</v>
          </cell>
          <cell r="I1578" t="str">
            <v>Renard P-Yves (1982)</v>
          </cell>
          <cell r="J1578">
            <v>17</v>
          </cell>
          <cell r="K1578" t="str">
            <v>cam</v>
          </cell>
          <cell r="L1578">
            <v>39.15</v>
          </cell>
          <cell r="M1578">
            <v>484</v>
          </cell>
        </row>
        <row r="1579">
          <cell r="A1579" t="str">
            <v>1999MasculinsTour 2Longueura1</v>
          </cell>
          <cell r="H1579">
            <v>3</v>
          </cell>
          <cell r="I1579" t="str">
            <v>Sadouki Abdel (1976)</v>
          </cell>
          <cell r="J1579">
            <v>23</v>
          </cell>
          <cell r="K1579" t="str">
            <v>sem</v>
          </cell>
          <cell r="L1579">
            <v>6.26</v>
          </cell>
          <cell r="M1579">
            <v>764</v>
          </cell>
        </row>
        <row r="1580">
          <cell r="A1580" t="str">
            <v>1999MasculinsTour 2Marche 5kma1</v>
          </cell>
          <cell r="H1580">
            <v>1</v>
          </cell>
          <cell r="I1580" t="str">
            <v>Godin Nicolas (1977)</v>
          </cell>
          <cell r="J1580">
            <v>22</v>
          </cell>
          <cell r="K1580" t="str">
            <v>sem</v>
          </cell>
          <cell r="L1580" t="str">
            <v>22'07"12</v>
          </cell>
          <cell r="M1580">
            <v>972</v>
          </cell>
        </row>
        <row r="1581">
          <cell r="A1581" t="str">
            <v>1999MasculinsTour 2Marteau_7a1</v>
          </cell>
          <cell r="H1581">
            <v>4</v>
          </cell>
          <cell r="I1581" t="str">
            <v>Machenski Olivier (1971)</v>
          </cell>
          <cell r="J1581">
            <v>28</v>
          </cell>
          <cell r="K1581" t="str">
            <v>sem</v>
          </cell>
          <cell r="L1581">
            <v>31.86</v>
          </cell>
          <cell r="M1581">
            <v>425</v>
          </cell>
        </row>
        <row r="1582">
          <cell r="A1582" t="str">
            <v>1999MasculinsTour 2Perchea1</v>
          </cell>
          <cell r="H1582">
            <v>2</v>
          </cell>
          <cell r="I1582" t="str">
            <v>Doyen Jérémy (1981)</v>
          </cell>
          <cell r="J1582">
            <v>18</v>
          </cell>
          <cell r="K1582" t="str">
            <v>jum</v>
          </cell>
          <cell r="L1582">
            <v>3.2</v>
          </cell>
          <cell r="M1582">
            <v>458</v>
          </cell>
        </row>
        <row r="1583">
          <cell r="A1583" t="str">
            <v>1999MasculinsTour 2Poids_7a1</v>
          </cell>
          <cell r="H1583">
            <v>1</v>
          </cell>
          <cell r="I1583" t="str">
            <v>Géleyn Dominique (1954)</v>
          </cell>
          <cell r="J1583">
            <v>45</v>
          </cell>
          <cell r="K1583" t="str">
            <v>vem</v>
          </cell>
          <cell r="L1583">
            <v>11.86</v>
          </cell>
          <cell r="M1583">
            <v>633</v>
          </cell>
        </row>
        <row r="1584">
          <cell r="A1584" t="str">
            <v>1999MasculinsTour 2Triplea1</v>
          </cell>
          <cell r="H1584">
            <v>1</v>
          </cell>
          <cell r="I1584" t="str">
            <v>Briois Nicolas (1981)</v>
          </cell>
          <cell r="J1584">
            <v>18</v>
          </cell>
          <cell r="K1584" t="str">
            <v>jum</v>
          </cell>
          <cell r="L1584">
            <v>13.84</v>
          </cell>
          <cell r="M1584">
            <v>811</v>
          </cell>
        </row>
        <row r="1585">
          <cell r="A1585" t="str">
            <v>2000MasculinsTour 1100ma1</v>
          </cell>
          <cell r="H1585">
            <v>1</v>
          </cell>
          <cell r="I1585" t="str">
            <v>Boumil Nadir (1981)</v>
          </cell>
          <cell r="J1585">
            <v>19</v>
          </cell>
          <cell r="K1585" t="str">
            <v>jum</v>
          </cell>
          <cell r="L1585" t="str">
            <v>11"59</v>
          </cell>
          <cell r="M1585">
            <v>760</v>
          </cell>
        </row>
        <row r="1586">
          <cell r="A1586" t="str">
            <v>2000MasculinsTour 1110h_106a1</v>
          </cell>
          <cell r="H1586">
            <v>9</v>
          </cell>
          <cell r="I1586" t="str">
            <v>Wlodarczyk Fabrice (1971)</v>
          </cell>
          <cell r="J1586">
            <v>29</v>
          </cell>
          <cell r="K1586" t="str">
            <v>sem</v>
          </cell>
          <cell r="L1586" t="str">
            <v>19"43</v>
          </cell>
          <cell r="M1586">
            <v>409</v>
          </cell>
        </row>
        <row r="1587">
          <cell r="A1587" t="str">
            <v>2000MasculinsTour 11500ma1</v>
          </cell>
          <cell r="H1587">
            <v>6</v>
          </cell>
          <cell r="I1587" t="str">
            <v>Mézére Thibaut (1983)</v>
          </cell>
          <cell r="J1587">
            <v>17</v>
          </cell>
          <cell r="K1587" t="str">
            <v>cam</v>
          </cell>
          <cell r="L1587" t="str">
            <v>4'28"74</v>
          </cell>
          <cell r="M1587">
            <v>549</v>
          </cell>
        </row>
        <row r="1588">
          <cell r="A1588" t="str">
            <v>2000MasculinsTour 1200ma1</v>
          </cell>
          <cell r="H1588">
            <v>2</v>
          </cell>
          <cell r="I1588" t="str">
            <v>Jakubowski Fabrice (1983)</v>
          </cell>
          <cell r="J1588">
            <v>17</v>
          </cell>
          <cell r="K1588" t="str">
            <v>cam</v>
          </cell>
          <cell r="L1588" t="str">
            <v>23"52</v>
          </cell>
          <cell r="M1588">
            <v>747</v>
          </cell>
        </row>
        <row r="1589">
          <cell r="A1589" t="str">
            <v>2000MasculinsTour 13000ma1</v>
          </cell>
          <cell r="H1589">
            <v>6</v>
          </cell>
          <cell r="I1589" t="str">
            <v>Lucas Pascal (1962)</v>
          </cell>
          <cell r="J1589">
            <v>38</v>
          </cell>
          <cell r="K1589" t="str">
            <v>sem</v>
          </cell>
          <cell r="L1589" t="str">
            <v>9'29"35</v>
          </cell>
          <cell r="M1589">
            <v>599</v>
          </cell>
        </row>
        <row r="1590">
          <cell r="A1590" t="str">
            <v>2000MasculinsTour 13000sta1</v>
          </cell>
          <cell r="H1590">
            <v>3</v>
          </cell>
          <cell r="I1590" t="str">
            <v>Delval Frédéric (1981)</v>
          </cell>
          <cell r="J1590">
            <v>19</v>
          </cell>
          <cell r="K1590" t="str">
            <v>jum</v>
          </cell>
          <cell r="L1590" t="str">
            <v>10'27"09</v>
          </cell>
          <cell r="M1590">
            <v>704</v>
          </cell>
        </row>
        <row r="1591">
          <cell r="A1591" t="str">
            <v>2000MasculinsTour 14*100ma1</v>
          </cell>
          <cell r="H1591">
            <v>5</v>
          </cell>
          <cell r="J1591" t="str">
            <v/>
          </cell>
          <cell r="K1591" t="str">
            <v/>
          </cell>
        </row>
        <row r="1592">
          <cell r="A1592" t="str">
            <v>2000MasculinsTour 14*400ma1</v>
          </cell>
          <cell r="H1592">
            <v>2</v>
          </cell>
          <cell r="J1592" t="str">
            <v/>
          </cell>
          <cell r="K1592" t="str">
            <v/>
          </cell>
        </row>
        <row r="1593">
          <cell r="A1593" t="str">
            <v>2000MasculinsTour 1400h_91a1</v>
          </cell>
          <cell r="H1593">
            <v>1</v>
          </cell>
          <cell r="I1593" t="str">
            <v>Gryniewicz Sébastien (1977)</v>
          </cell>
          <cell r="J1593">
            <v>23</v>
          </cell>
          <cell r="K1593" t="str">
            <v>sem</v>
          </cell>
          <cell r="L1593" t="str">
            <v>55"78</v>
          </cell>
          <cell r="M1593">
            <v>895</v>
          </cell>
        </row>
        <row r="1594">
          <cell r="A1594" t="str">
            <v>2000MasculinsTour 1400ma1</v>
          </cell>
          <cell r="H1594">
            <v>4</v>
          </cell>
          <cell r="I1594" t="str">
            <v>Sadouki Abdel (1976)</v>
          </cell>
          <cell r="J1594">
            <v>24</v>
          </cell>
          <cell r="K1594" t="str">
            <v>sem</v>
          </cell>
          <cell r="L1594" t="str">
            <v>53"56</v>
          </cell>
          <cell r="M1594">
            <v>694</v>
          </cell>
        </row>
        <row r="1595">
          <cell r="A1595" t="str">
            <v>2000MasculinsTour 15000ma1</v>
          </cell>
          <cell r="H1595">
            <v>4</v>
          </cell>
          <cell r="I1595" t="str">
            <v>Briki Djamel (1970)</v>
          </cell>
          <cell r="J1595">
            <v>30</v>
          </cell>
          <cell r="K1595" t="str">
            <v>sem</v>
          </cell>
          <cell r="L1595" t="str">
            <v>15'58"96</v>
          </cell>
          <cell r="M1595">
            <v>666</v>
          </cell>
        </row>
        <row r="1596">
          <cell r="A1596" t="str">
            <v>2000MasculinsTour 1800ma1</v>
          </cell>
          <cell r="H1596">
            <v>5</v>
          </cell>
          <cell r="I1596" t="str">
            <v>Sarot Rémi (1977)</v>
          </cell>
          <cell r="J1596">
            <v>23</v>
          </cell>
          <cell r="K1596" t="str">
            <v>sem</v>
          </cell>
          <cell r="L1596" t="str">
            <v>2'04"36</v>
          </cell>
          <cell r="M1596">
            <v>667</v>
          </cell>
        </row>
        <row r="1597">
          <cell r="A1597" t="str">
            <v>2000MasculinsTour 1Disque_2a1</v>
          </cell>
          <cell r="H1597">
            <v>7</v>
          </cell>
          <cell r="I1597" t="str">
            <v>Capliez Guillaume (1984)</v>
          </cell>
          <cell r="J1597">
            <v>16</v>
          </cell>
          <cell r="K1597" t="str">
            <v>cam</v>
          </cell>
          <cell r="L1597">
            <v>27.84</v>
          </cell>
          <cell r="M1597">
            <v>447</v>
          </cell>
        </row>
        <row r="1598">
          <cell r="A1598" t="str">
            <v>2000MasculinsTour 1Hauteura1</v>
          </cell>
          <cell r="H1598">
            <v>1</v>
          </cell>
          <cell r="I1598" t="str">
            <v>Flanquart Arnaud (1982)</v>
          </cell>
          <cell r="J1598">
            <v>18</v>
          </cell>
          <cell r="K1598" t="str">
            <v>jum</v>
          </cell>
          <cell r="L1598">
            <v>2</v>
          </cell>
          <cell r="M1598">
            <v>866</v>
          </cell>
        </row>
        <row r="1599">
          <cell r="A1599" t="str">
            <v>2000MasculinsTour 1Javelot_8a1</v>
          </cell>
          <cell r="H1599">
            <v>6</v>
          </cell>
          <cell r="I1599" t="str">
            <v>Wlodarczyk Fabrice (1971)</v>
          </cell>
          <cell r="J1599">
            <v>29</v>
          </cell>
          <cell r="K1599" t="str">
            <v>sem</v>
          </cell>
          <cell r="L1599">
            <v>37.020000000000003</v>
          </cell>
          <cell r="M1599">
            <v>453</v>
          </cell>
        </row>
        <row r="1600">
          <cell r="A1600" t="str">
            <v>2000MasculinsTour 1Longueura1</v>
          </cell>
          <cell r="H1600">
            <v>9</v>
          </cell>
          <cell r="I1600" t="str">
            <v>Decroix Reynald (1984)</v>
          </cell>
          <cell r="J1600">
            <v>16</v>
          </cell>
          <cell r="K1600" t="str">
            <v>cam</v>
          </cell>
          <cell r="L1600">
            <v>5.32</v>
          </cell>
          <cell r="M1600">
            <v>573</v>
          </cell>
        </row>
        <row r="1601">
          <cell r="A1601" t="str">
            <v>2000MasculinsTour 1Marche 5kma1</v>
          </cell>
          <cell r="H1601">
            <v>1</v>
          </cell>
          <cell r="I1601" t="str">
            <v>Godin Nicolas (1977)</v>
          </cell>
          <cell r="J1601">
            <v>23</v>
          </cell>
          <cell r="K1601" t="str">
            <v>sem</v>
          </cell>
          <cell r="L1601" t="str">
            <v>22'34"9</v>
          </cell>
          <cell r="M1601">
            <v>947</v>
          </cell>
        </row>
        <row r="1602">
          <cell r="A1602" t="str">
            <v>2000MasculinsTour 1Marteau_7a1</v>
          </cell>
          <cell r="H1602">
            <v>3</v>
          </cell>
          <cell r="I1602" t="str">
            <v>Abram Edmond (1954)</v>
          </cell>
          <cell r="J1602">
            <v>46</v>
          </cell>
          <cell r="K1602" t="str">
            <v>vem</v>
          </cell>
          <cell r="L1602">
            <v>33.83</v>
          </cell>
          <cell r="M1602">
            <v>456</v>
          </cell>
        </row>
        <row r="1603">
          <cell r="A1603" t="str">
            <v>2000MasculinsTour 1Perchea1</v>
          </cell>
          <cell r="H1603">
            <v>6</v>
          </cell>
          <cell r="I1603" t="str">
            <v>Kapusta Philippe (1968)</v>
          </cell>
          <cell r="J1603">
            <v>32</v>
          </cell>
          <cell r="K1603" t="str">
            <v>sem</v>
          </cell>
          <cell r="L1603">
            <v>3.2</v>
          </cell>
          <cell r="M1603">
            <v>458</v>
          </cell>
        </row>
        <row r="1604">
          <cell r="A1604" t="str">
            <v>2000MasculinsTour 1Poids_7a1</v>
          </cell>
          <cell r="H1604">
            <v>1</v>
          </cell>
          <cell r="I1604" t="str">
            <v>Géleyn Dominique (1954)</v>
          </cell>
          <cell r="J1604">
            <v>46</v>
          </cell>
          <cell r="K1604" t="str">
            <v>vem</v>
          </cell>
          <cell r="L1604">
            <v>11.74</v>
          </cell>
          <cell r="M1604">
            <v>625</v>
          </cell>
        </row>
        <row r="1605">
          <cell r="A1605" t="str">
            <v>2000MasculinsTour 1Triplea1</v>
          </cell>
          <cell r="H1605">
            <v>4</v>
          </cell>
          <cell r="I1605" t="str">
            <v>Moronval Vincent (1984)</v>
          </cell>
          <cell r="J1605">
            <v>16</v>
          </cell>
          <cell r="K1605" t="str">
            <v>cam</v>
          </cell>
          <cell r="L1605">
            <v>12.33</v>
          </cell>
          <cell r="M1605">
            <v>654</v>
          </cell>
        </row>
        <row r="1606">
          <cell r="A1606" t="str">
            <v>2000MasculinsTour 2100ma1</v>
          </cell>
          <cell r="H1606">
            <v>7</v>
          </cell>
          <cell r="I1606" t="str">
            <v>Sel L-David  (1982)</v>
          </cell>
          <cell r="J1606">
            <v>18</v>
          </cell>
          <cell r="K1606" t="str">
            <v>jum</v>
          </cell>
          <cell r="L1606" t="str">
            <v>12"53</v>
          </cell>
          <cell r="M1606">
            <v>537</v>
          </cell>
        </row>
        <row r="1607">
          <cell r="A1607" t="str">
            <v>2000MasculinsTour 2110h_106a1</v>
          </cell>
          <cell r="H1607">
            <v>6</v>
          </cell>
          <cell r="I1607" t="str">
            <v>Sallez Pierryck (1984)</v>
          </cell>
          <cell r="J1607">
            <v>16</v>
          </cell>
          <cell r="K1607" t="str">
            <v>cam</v>
          </cell>
          <cell r="L1607" t="str">
            <v>20"16</v>
          </cell>
          <cell r="M1607">
            <v>342</v>
          </cell>
        </row>
        <row r="1608">
          <cell r="A1608" t="str">
            <v>2000MasculinsTour 21500ma1</v>
          </cell>
          <cell r="H1608">
            <v>6</v>
          </cell>
          <cell r="I1608" t="str">
            <v>Lucas Pascal (1962)</v>
          </cell>
          <cell r="J1608">
            <v>38</v>
          </cell>
          <cell r="K1608" t="str">
            <v>sem</v>
          </cell>
          <cell r="L1608" t="str">
            <v>4'31"8</v>
          </cell>
          <cell r="M1608">
            <v>521</v>
          </cell>
        </row>
        <row r="1609">
          <cell r="A1609" t="str">
            <v>2000MasculinsTour 2200ma1</v>
          </cell>
          <cell r="H1609">
            <v>2</v>
          </cell>
          <cell r="I1609" t="str">
            <v>Jakubowski Fabrice (1983)</v>
          </cell>
          <cell r="J1609">
            <v>17</v>
          </cell>
          <cell r="K1609" t="str">
            <v>cam</v>
          </cell>
          <cell r="L1609" t="str">
            <v>23"87</v>
          </cell>
          <cell r="M1609">
            <v>706</v>
          </cell>
        </row>
        <row r="1610">
          <cell r="A1610" t="str">
            <v>2000MasculinsTour 23000ma1</v>
          </cell>
          <cell r="H1610">
            <v>6</v>
          </cell>
          <cell r="I1610" t="str">
            <v>Tipret J-Marc (1956)</v>
          </cell>
          <cell r="J1610">
            <v>44</v>
          </cell>
          <cell r="K1610" t="str">
            <v>vem</v>
          </cell>
          <cell r="L1610" t="str">
            <v>9'49"1</v>
          </cell>
          <cell r="M1610">
            <v>515</v>
          </cell>
        </row>
        <row r="1611">
          <cell r="A1611" t="str">
            <v>2000MasculinsTour 23000sta1</v>
          </cell>
          <cell r="H1611">
            <v>4</v>
          </cell>
          <cell r="I1611" t="str">
            <v>Delval Fédéric (1981)</v>
          </cell>
          <cell r="J1611">
            <v>19</v>
          </cell>
          <cell r="K1611" t="str">
            <v>jum</v>
          </cell>
          <cell r="L1611" t="str">
            <v>10'28"46</v>
          </cell>
          <cell r="M1611">
            <v>941</v>
          </cell>
        </row>
        <row r="1612">
          <cell r="A1612" t="str">
            <v>2000MasculinsTour 24*100ma1</v>
          </cell>
          <cell r="H1612">
            <v>4</v>
          </cell>
          <cell r="J1612" t="str">
            <v/>
          </cell>
          <cell r="K1612" t="str">
            <v/>
          </cell>
        </row>
        <row r="1613">
          <cell r="A1613" t="str">
            <v>2000MasculinsTour 24*400ma1</v>
          </cell>
          <cell r="H1613">
            <v>2</v>
          </cell>
          <cell r="J1613" t="str">
            <v/>
          </cell>
          <cell r="K1613" t="str">
            <v/>
          </cell>
        </row>
        <row r="1614">
          <cell r="A1614" t="str">
            <v>2000MasculinsTour 2400h_91a1</v>
          </cell>
          <cell r="H1614">
            <v>1</v>
          </cell>
          <cell r="I1614" t="str">
            <v>Gryniewicz Sébastien (1977)</v>
          </cell>
          <cell r="J1614">
            <v>23</v>
          </cell>
          <cell r="K1614" t="str">
            <v>sem</v>
          </cell>
          <cell r="L1614" t="str">
            <v>56"09</v>
          </cell>
          <cell r="M1614">
            <v>883</v>
          </cell>
        </row>
        <row r="1615">
          <cell r="A1615" t="str">
            <v>2000MasculinsTour 2400ma1</v>
          </cell>
          <cell r="H1615">
            <v>4</v>
          </cell>
          <cell r="I1615" t="str">
            <v>Sadouki Abdel (1976)</v>
          </cell>
          <cell r="J1615">
            <v>24</v>
          </cell>
          <cell r="K1615" t="str">
            <v>sem</v>
          </cell>
          <cell r="L1615" t="str">
            <v>54"74</v>
          </cell>
          <cell r="M1615">
            <v>637</v>
          </cell>
        </row>
        <row r="1616">
          <cell r="A1616" t="str">
            <v>2000MasculinsTour 25000ma1</v>
          </cell>
          <cell r="H1616" t="str">
            <v>np</v>
          </cell>
          <cell r="I1616" t="str">
            <v>Delcroix Michel (1954)</v>
          </cell>
          <cell r="J1616">
            <v>46</v>
          </cell>
          <cell r="K1616" t="str">
            <v>vem</v>
          </cell>
          <cell r="L1616" t="str">
            <v>RETArD</v>
          </cell>
          <cell r="M1616">
            <v>0</v>
          </cell>
        </row>
        <row r="1617">
          <cell r="A1617" t="str">
            <v>2000MasculinsTour 2800ma1</v>
          </cell>
          <cell r="H1617">
            <v>5</v>
          </cell>
          <cell r="I1617" t="str">
            <v>Halli Fouad (1975)</v>
          </cell>
          <cell r="J1617">
            <v>25</v>
          </cell>
          <cell r="K1617" t="str">
            <v>sem</v>
          </cell>
          <cell r="L1617" t="str">
            <v>2'04"8</v>
          </cell>
          <cell r="M1617">
            <v>658</v>
          </cell>
        </row>
        <row r="1618">
          <cell r="A1618" t="str">
            <v>2000MasculinsTour 2Disque_2a1</v>
          </cell>
          <cell r="H1618">
            <v>3</v>
          </cell>
          <cell r="I1618" t="str">
            <v>Kapusta Philippe (1968)</v>
          </cell>
          <cell r="J1618">
            <v>32</v>
          </cell>
          <cell r="K1618" t="str">
            <v>sem</v>
          </cell>
          <cell r="L1618">
            <v>34.130000000000003</v>
          </cell>
          <cell r="M1618">
            <v>564</v>
          </cell>
        </row>
        <row r="1619">
          <cell r="A1619" t="str">
            <v>2000MasculinsTour 2Hauteura1</v>
          </cell>
          <cell r="H1619">
            <v>1</v>
          </cell>
          <cell r="I1619" t="str">
            <v>Flanquart Arnaud (1982)</v>
          </cell>
          <cell r="J1619">
            <v>18</v>
          </cell>
          <cell r="K1619" t="str">
            <v>jum</v>
          </cell>
          <cell r="L1619">
            <v>1.9</v>
          </cell>
          <cell r="M1619">
            <v>770</v>
          </cell>
        </row>
        <row r="1620">
          <cell r="A1620" t="str">
            <v>2000MasculinsTour 2Javelot_8a1</v>
          </cell>
          <cell r="H1620">
            <v>2</v>
          </cell>
          <cell r="I1620" t="str">
            <v>Penet Eric (1976)</v>
          </cell>
          <cell r="J1620">
            <v>24</v>
          </cell>
          <cell r="K1620" t="str">
            <v>sem</v>
          </cell>
          <cell r="L1620">
            <v>44.996000000000002</v>
          </cell>
          <cell r="M1620">
            <v>566</v>
          </cell>
        </row>
        <row r="1621">
          <cell r="A1621" t="str">
            <v>2000MasculinsTour 2Longueura1</v>
          </cell>
          <cell r="H1621">
            <v>4</v>
          </cell>
          <cell r="I1621" t="str">
            <v>Juskowiak Hugo (1982)</v>
          </cell>
          <cell r="J1621">
            <v>18</v>
          </cell>
          <cell r="K1621" t="str">
            <v>jum</v>
          </cell>
          <cell r="L1621">
            <v>5.91</v>
          </cell>
          <cell r="M1621">
            <v>693</v>
          </cell>
        </row>
        <row r="1622">
          <cell r="A1622" t="str">
            <v>2000MasculinsTour 2Marche 5kma1</v>
          </cell>
          <cell r="H1622">
            <v>1</v>
          </cell>
          <cell r="I1622" t="str">
            <v>Godin Nicolas (1977)</v>
          </cell>
          <cell r="J1622">
            <v>23</v>
          </cell>
          <cell r="K1622" t="str">
            <v>sem</v>
          </cell>
          <cell r="L1622" t="str">
            <v>22'15"25</v>
          </cell>
          <cell r="M1622">
            <v>700</v>
          </cell>
        </row>
        <row r="1623">
          <cell r="A1623" t="str">
            <v>2000MasculinsTour 2Marteau_7a1</v>
          </cell>
          <cell r="H1623">
            <v>6</v>
          </cell>
          <cell r="I1623" t="str">
            <v>Machenski Olivier (1971)</v>
          </cell>
          <cell r="J1623">
            <v>29</v>
          </cell>
          <cell r="K1623" t="str">
            <v>sem</v>
          </cell>
          <cell r="L1623">
            <v>29.04</v>
          </cell>
          <cell r="M1623">
            <v>381</v>
          </cell>
        </row>
        <row r="1624">
          <cell r="A1624" t="str">
            <v>2000MasculinsTour 2Perchea1</v>
          </cell>
          <cell r="H1624">
            <v>4</v>
          </cell>
          <cell r="I1624" t="str">
            <v>Kapusta Philippe (1968)</v>
          </cell>
          <cell r="J1624">
            <v>32</v>
          </cell>
          <cell r="K1624" t="str">
            <v>sem</v>
          </cell>
          <cell r="L1624">
            <v>3.2</v>
          </cell>
          <cell r="M1624">
            <v>458</v>
          </cell>
        </row>
        <row r="1625">
          <cell r="A1625" t="str">
            <v>2000MasculinsTour 2Poids_7a1</v>
          </cell>
          <cell r="H1625">
            <v>1</v>
          </cell>
          <cell r="I1625" t="str">
            <v>Géleyn Dominique (1954)</v>
          </cell>
          <cell r="J1625">
            <v>46</v>
          </cell>
          <cell r="K1625" t="str">
            <v>vem</v>
          </cell>
          <cell r="L1625">
            <v>11.43</v>
          </cell>
          <cell r="M1625">
            <v>607</v>
          </cell>
        </row>
        <row r="1626">
          <cell r="A1626" t="str">
            <v>2000MasculinsTour 2Triplea1</v>
          </cell>
          <cell r="H1626">
            <v>1</v>
          </cell>
          <cell r="I1626" t="str">
            <v>Decroix Reynald (1984)</v>
          </cell>
          <cell r="J1626">
            <v>16</v>
          </cell>
          <cell r="K1626" t="str">
            <v>cam</v>
          </cell>
          <cell r="L1626">
            <v>12.32</v>
          </cell>
          <cell r="M1626">
            <v>653</v>
          </cell>
        </row>
        <row r="1627">
          <cell r="A1627" t="str">
            <v>2001MasculinsTour 1100ma1</v>
          </cell>
          <cell r="H1627">
            <v>1</v>
          </cell>
          <cell r="I1627" t="str">
            <v>Boumlil Nadir (1981)</v>
          </cell>
          <cell r="J1627">
            <v>20</v>
          </cell>
          <cell r="K1627" t="str">
            <v>esm</v>
          </cell>
          <cell r="L1627">
            <v>11.26</v>
          </cell>
          <cell r="M1627">
            <v>847</v>
          </cell>
        </row>
        <row r="1628">
          <cell r="A1628" t="str">
            <v>2001MasculinsTour 1110h_106a1</v>
          </cell>
          <cell r="H1628">
            <v>8</v>
          </cell>
          <cell r="I1628" t="str">
            <v>Cieslak Anthony (1985)</v>
          </cell>
          <cell r="J1628">
            <v>16</v>
          </cell>
          <cell r="K1628" t="str">
            <v>cam</v>
          </cell>
          <cell r="L1628">
            <v>20.28</v>
          </cell>
          <cell r="M1628">
            <v>332</v>
          </cell>
        </row>
        <row r="1629">
          <cell r="A1629" t="str">
            <v>2001MasculinsTour 11500ma1</v>
          </cell>
          <cell r="H1629">
            <v>6</v>
          </cell>
          <cell r="I1629" t="str">
            <v>Sarot Rémi (1977)</v>
          </cell>
          <cell r="J1629">
            <v>24</v>
          </cell>
          <cell r="K1629" t="str">
            <v>sem</v>
          </cell>
          <cell r="L1629" t="str">
            <v>4'29"15</v>
          </cell>
          <cell r="M1629">
            <v>545</v>
          </cell>
        </row>
        <row r="1630">
          <cell r="A1630" t="str">
            <v>2001MasculinsTour 1200ma1</v>
          </cell>
          <cell r="H1630">
            <v>2</v>
          </cell>
          <cell r="I1630" t="str">
            <v>Briois Nicolas (1981)</v>
          </cell>
          <cell r="J1630">
            <v>20</v>
          </cell>
          <cell r="K1630" t="str">
            <v>esm</v>
          </cell>
          <cell r="L1630">
            <v>23.02</v>
          </cell>
          <cell r="M1630">
            <v>808</v>
          </cell>
        </row>
        <row r="1631">
          <cell r="A1631" t="str">
            <v>2001MasculinsTour 13000ma1</v>
          </cell>
          <cell r="H1631">
            <v>8</v>
          </cell>
          <cell r="I1631" t="str">
            <v>Lavigne Patrick (1965)</v>
          </cell>
          <cell r="J1631">
            <v>36</v>
          </cell>
          <cell r="K1631" t="str">
            <v>sem</v>
          </cell>
          <cell r="L1631" t="str">
            <v>9'37"38</v>
          </cell>
          <cell r="M1631">
            <v>564</v>
          </cell>
        </row>
        <row r="1632">
          <cell r="A1632" t="str">
            <v>2001MasculinsTour 13000sta1</v>
          </cell>
          <cell r="H1632">
            <v>5</v>
          </cell>
          <cell r="I1632" t="str">
            <v>Duquenoy Marc (1967)</v>
          </cell>
          <cell r="J1632">
            <v>34</v>
          </cell>
          <cell r="K1632" t="str">
            <v>sem</v>
          </cell>
          <cell r="L1632" t="str">
            <v>10'11"6</v>
          </cell>
          <cell r="M1632">
            <v>755</v>
          </cell>
        </row>
        <row r="1633">
          <cell r="A1633" t="str">
            <v>2001MasculinsTour 14*100ma1</v>
          </cell>
          <cell r="H1633">
            <v>1</v>
          </cell>
          <cell r="J1633" t="str">
            <v/>
          </cell>
          <cell r="K1633" t="str">
            <v/>
          </cell>
        </row>
        <row r="1634">
          <cell r="A1634" t="str">
            <v>2001MasculinsTour 14*400ma1</v>
          </cell>
          <cell r="H1634">
            <v>5</v>
          </cell>
          <cell r="J1634" t="str">
            <v/>
          </cell>
          <cell r="K1634" t="str">
            <v/>
          </cell>
        </row>
        <row r="1635">
          <cell r="A1635" t="str">
            <v>2001MasculinsTour 1400h_91a1</v>
          </cell>
          <cell r="H1635">
            <v>4</v>
          </cell>
          <cell r="I1635" t="str">
            <v>Juskowiak Hugo (1982)</v>
          </cell>
          <cell r="J1635">
            <v>19</v>
          </cell>
          <cell r="K1635" t="str">
            <v>jum</v>
          </cell>
          <cell r="L1635">
            <v>65.77</v>
          </cell>
          <cell r="M1635">
            <v>550</v>
          </cell>
        </row>
        <row r="1636">
          <cell r="A1636" t="str">
            <v>2001MasculinsTour 1400ma1</v>
          </cell>
          <cell r="H1636">
            <v>2</v>
          </cell>
          <cell r="I1636" t="str">
            <v>Sadouki Abdel (1976)</v>
          </cell>
          <cell r="J1636">
            <v>25</v>
          </cell>
          <cell r="K1636" t="str">
            <v>sem</v>
          </cell>
          <cell r="L1636">
            <v>51.72</v>
          </cell>
          <cell r="M1636">
            <v>786</v>
          </cell>
        </row>
        <row r="1637">
          <cell r="A1637" t="str">
            <v>2001MasculinsTour 15000ma1</v>
          </cell>
          <cell r="H1637">
            <v>6</v>
          </cell>
          <cell r="I1637" t="str">
            <v>Lucas Pascal (1962) (1962)</v>
          </cell>
          <cell r="J1637">
            <v>39</v>
          </cell>
          <cell r="K1637" t="str">
            <v>sem</v>
          </cell>
          <cell r="L1637" t="str">
            <v>16'25"09</v>
          </cell>
          <cell r="M1637">
            <v>598</v>
          </cell>
        </row>
        <row r="1638">
          <cell r="A1638" t="str">
            <v>2001MasculinsTour 1800ma1</v>
          </cell>
          <cell r="H1638">
            <v>3</v>
          </cell>
          <cell r="I1638" t="str">
            <v>Carpentier Aurélien (1985)</v>
          </cell>
          <cell r="J1638">
            <v>16</v>
          </cell>
          <cell r="K1638" t="str">
            <v>cam</v>
          </cell>
          <cell r="L1638" t="str">
            <v>2'05"96</v>
          </cell>
          <cell r="M1638">
            <v>632</v>
          </cell>
        </row>
        <row r="1639">
          <cell r="A1639" t="str">
            <v>2001MasculinsTour 1Disque_2a1</v>
          </cell>
          <cell r="H1639">
            <v>3</v>
          </cell>
          <cell r="I1639" t="str">
            <v>Kapusta Philippe (1968)</v>
          </cell>
          <cell r="J1639">
            <v>33</v>
          </cell>
          <cell r="K1639" t="str">
            <v>sem</v>
          </cell>
          <cell r="L1639">
            <v>34.85</v>
          </cell>
          <cell r="M1639">
            <v>578</v>
          </cell>
        </row>
        <row r="1640">
          <cell r="A1640" t="str">
            <v>2001MasculinsTour 1Hauteura1</v>
          </cell>
          <cell r="H1640">
            <v>2</v>
          </cell>
          <cell r="I1640" t="str">
            <v>Flanquart Arnaud (1982) (1982)</v>
          </cell>
          <cell r="J1640">
            <v>19</v>
          </cell>
          <cell r="K1640" t="str">
            <v>jum</v>
          </cell>
          <cell r="L1640">
            <v>1.8</v>
          </cell>
          <cell r="M1640">
            <v>675</v>
          </cell>
        </row>
        <row r="1641">
          <cell r="A1641" t="str">
            <v>2001MasculinsTour 1Javelot_8a1</v>
          </cell>
          <cell r="H1641">
            <v>3</v>
          </cell>
          <cell r="I1641" t="str">
            <v>Crouhy Guillaume (1984)</v>
          </cell>
          <cell r="J1641">
            <v>17</v>
          </cell>
          <cell r="K1641" t="str">
            <v>cam</v>
          </cell>
          <cell r="L1641">
            <v>45.64</v>
          </cell>
          <cell r="M1641">
            <v>576</v>
          </cell>
        </row>
        <row r="1642">
          <cell r="A1642" t="str">
            <v>2001MasculinsTour 1Longueura1</v>
          </cell>
          <cell r="H1642">
            <v>2</v>
          </cell>
          <cell r="I1642" t="str">
            <v>Briois Nicolas (1981)</v>
          </cell>
          <cell r="J1642">
            <v>20</v>
          </cell>
          <cell r="K1642" t="str">
            <v>esm</v>
          </cell>
          <cell r="L1642">
            <v>6.69</v>
          </cell>
          <cell r="M1642">
            <v>842</v>
          </cell>
        </row>
        <row r="1643">
          <cell r="A1643" t="str">
            <v>2001MasculinsTour 1Marche 5kma1</v>
          </cell>
          <cell r="H1643">
            <v>4</v>
          </cell>
          <cell r="I1643" t="str">
            <v>Godin Nicolas (1977)</v>
          </cell>
          <cell r="J1643">
            <v>24</v>
          </cell>
          <cell r="K1643" t="str">
            <v>sem</v>
          </cell>
          <cell r="L1643" t="str">
            <v>26'48"41</v>
          </cell>
          <cell r="M1643">
            <v>733</v>
          </cell>
        </row>
        <row r="1644">
          <cell r="A1644" t="str">
            <v>2001MasculinsTour 1Marteau_7a1</v>
          </cell>
          <cell r="H1644">
            <v>4</v>
          </cell>
          <cell r="I1644" t="str">
            <v>Machenski Olivier (1971)</v>
          </cell>
          <cell r="J1644">
            <v>30</v>
          </cell>
          <cell r="K1644" t="str">
            <v>sem</v>
          </cell>
          <cell r="L1644">
            <v>26.55</v>
          </cell>
          <cell r="M1644">
            <v>343</v>
          </cell>
        </row>
        <row r="1645">
          <cell r="A1645" t="str">
            <v>2001MasculinsTour 1Perchea1</v>
          </cell>
          <cell r="H1645">
            <v>5</v>
          </cell>
          <cell r="I1645" t="str">
            <v>Carpentier Aurélien (1985)</v>
          </cell>
          <cell r="J1645">
            <v>16</v>
          </cell>
          <cell r="K1645" t="str">
            <v>cam</v>
          </cell>
          <cell r="L1645">
            <v>2.8</v>
          </cell>
          <cell r="M1645">
            <v>350</v>
          </cell>
        </row>
        <row r="1646">
          <cell r="A1646" t="str">
            <v>2001MasculinsTour 1Poids_7a1</v>
          </cell>
          <cell r="H1646">
            <v>3</v>
          </cell>
          <cell r="I1646" t="str">
            <v>Géleyn Dominique (1954)</v>
          </cell>
          <cell r="J1646">
            <v>47</v>
          </cell>
          <cell r="K1646" t="str">
            <v>vem</v>
          </cell>
          <cell r="L1646">
            <v>11.33</v>
          </cell>
          <cell r="M1646">
            <v>601</v>
          </cell>
        </row>
        <row r="1647">
          <cell r="A1647" t="str">
            <v>2001MasculinsTour 1Triplea1</v>
          </cell>
          <cell r="H1647">
            <v>3</v>
          </cell>
          <cell r="I1647" t="str">
            <v>Moronval Vincent (1984)</v>
          </cell>
          <cell r="J1647">
            <v>17</v>
          </cell>
          <cell r="K1647" t="str">
            <v>cam</v>
          </cell>
          <cell r="L1647">
            <v>12.02</v>
          </cell>
          <cell r="M1647">
            <v>622</v>
          </cell>
        </row>
        <row r="1648">
          <cell r="A1648" t="str">
            <v>2001MasculinsTour 2100ma1</v>
          </cell>
          <cell r="H1648">
            <v>1</v>
          </cell>
          <cell r="I1648" t="str">
            <v>Jakubowski Fabrice (1983)</v>
          </cell>
          <cell r="J1648">
            <v>18</v>
          </cell>
          <cell r="K1648" t="str">
            <v>jum</v>
          </cell>
          <cell r="L1648">
            <v>11.51</v>
          </cell>
          <cell r="M1648">
            <v>781</v>
          </cell>
        </row>
        <row r="1649">
          <cell r="A1649" t="str">
            <v>2001MasculinsTour 2110h_106a1</v>
          </cell>
          <cell r="H1649">
            <v>4</v>
          </cell>
          <cell r="I1649" t="str">
            <v>Cieslak Anthony (1985)</v>
          </cell>
          <cell r="J1649">
            <v>16</v>
          </cell>
          <cell r="K1649" t="str">
            <v>cam</v>
          </cell>
          <cell r="L1649">
            <v>19.010000000000002</v>
          </cell>
          <cell r="M1649">
            <v>450</v>
          </cell>
        </row>
        <row r="1650">
          <cell r="A1650" t="str">
            <v>2001MasculinsTour 21500ma1</v>
          </cell>
          <cell r="H1650">
            <v>6</v>
          </cell>
          <cell r="I1650" t="str">
            <v>Lucas Pascal (1962)</v>
          </cell>
          <cell r="J1650">
            <v>39</v>
          </cell>
          <cell r="K1650" t="str">
            <v>sem</v>
          </cell>
          <cell r="L1650" t="str">
            <v>4'20"24</v>
          </cell>
          <cell r="M1650">
            <v>632</v>
          </cell>
        </row>
        <row r="1651">
          <cell r="A1651" t="str">
            <v>2001MasculinsTour 2200ma1</v>
          </cell>
          <cell r="H1651">
            <v>2</v>
          </cell>
          <cell r="I1651" t="str">
            <v>Briois Nicolas (1981)</v>
          </cell>
          <cell r="J1651">
            <v>20</v>
          </cell>
          <cell r="K1651" t="str">
            <v>esm</v>
          </cell>
          <cell r="L1651">
            <v>22.72</v>
          </cell>
          <cell r="M1651">
            <v>846</v>
          </cell>
        </row>
        <row r="1652">
          <cell r="A1652" t="str">
            <v>2001MasculinsTour 23000ma1</v>
          </cell>
          <cell r="H1652">
            <v>8</v>
          </cell>
          <cell r="I1652" t="str">
            <v>Mézére Thibaut (1983)</v>
          </cell>
          <cell r="J1652">
            <v>18</v>
          </cell>
          <cell r="K1652" t="str">
            <v>jum</v>
          </cell>
          <cell r="L1652" t="str">
            <v>9'36"0</v>
          </cell>
          <cell r="M1652">
            <v>570</v>
          </cell>
        </row>
        <row r="1653">
          <cell r="A1653" t="str">
            <v>2001MasculinsTour 23000sta1</v>
          </cell>
          <cell r="H1653">
            <v>4</v>
          </cell>
          <cell r="I1653" t="str">
            <v>Delval Frédéric (1981)</v>
          </cell>
          <cell r="J1653">
            <v>20</v>
          </cell>
          <cell r="K1653" t="str">
            <v>esm</v>
          </cell>
          <cell r="L1653" t="str">
            <v>10'13"44</v>
          </cell>
          <cell r="M1653">
            <v>749</v>
          </cell>
        </row>
        <row r="1654">
          <cell r="A1654" t="str">
            <v>2001MasculinsTour 24*100ma1</v>
          </cell>
          <cell r="H1654">
            <v>1</v>
          </cell>
          <cell r="J1654" t="str">
            <v/>
          </cell>
          <cell r="K1654" t="str">
            <v/>
          </cell>
        </row>
        <row r="1655">
          <cell r="A1655" t="str">
            <v>2001MasculinsTour 24*400ma1</v>
          </cell>
          <cell r="H1655">
            <v>5</v>
          </cell>
          <cell r="J1655" t="str">
            <v/>
          </cell>
          <cell r="K1655" t="str">
            <v/>
          </cell>
        </row>
        <row r="1656">
          <cell r="A1656" t="str">
            <v>2001MasculinsTour 2400h_91a1</v>
          </cell>
          <cell r="H1656">
            <v>1</v>
          </cell>
          <cell r="I1656" t="str">
            <v>Juskowiak Hugo (1982)</v>
          </cell>
          <cell r="J1656">
            <v>19</v>
          </cell>
          <cell r="K1656" t="str">
            <v>jum</v>
          </cell>
          <cell r="L1656">
            <v>61.76</v>
          </cell>
          <cell r="M1656">
            <v>678</v>
          </cell>
        </row>
        <row r="1657">
          <cell r="A1657" t="str">
            <v>2001MasculinsTour 2400ma1</v>
          </cell>
          <cell r="H1657">
            <v>2</v>
          </cell>
          <cell r="I1657" t="str">
            <v>Sadouki Abdel (1976)</v>
          </cell>
          <cell r="J1657">
            <v>25</v>
          </cell>
          <cell r="K1657" t="str">
            <v>sem</v>
          </cell>
          <cell r="L1657">
            <v>50.6</v>
          </cell>
          <cell r="M1657">
            <v>846</v>
          </cell>
        </row>
        <row r="1658">
          <cell r="A1658" t="str">
            <v>2001MasculinsTour 25000ma1</v>
          </cell>
          <cell r="H1658">
            <v>5</v>
          </cell>
          <cell r="I1658" t="str">
            <v>Debarge Bernard (1955)</v>
          </cell>
          <cell r="J1658">
            <v>46</v>
          </cell>
          <cell r="K1658" t="str">
            <v>vem</v>
          </cell>
          <cell r="L1658" t="str">
            <v>16'41"9</v>
          </cell>
          <cell r="M1658">
            <v>556</v>
          </cell>
        </row>
        <row r="1659">
          <cell r="A1659" t="str">
            <v>2001MasculinsTour 2800ma1</v>
          </cell>
          <cell r="H1659">
            <v>6</v>
          </cell>
          <cell r="I1659" t="str">
            <v>Maillet Fabien (1984)</v>
          </cell>
          <cell r="J1659">
            <v>17</v>
          </cell>
          <cell r="K1659" t="str">
            <v>cam</v>
          </cell>
          <cell r="L1659" t="str">
            <v>2'07"7</v>
          </cell>
          <cell r="M1659">
            <v>595</v>
          </cell>
        </row>
        <row r="1660">
          <cell r="A1660" t="str">
            <v>2001MasculinsTour 2Disque_2a1</v>
          </cell>
          <cell r="H1660">
            <v>1</v>
          </cell>
          <cell r="I1660" t="str">
            <v>Capliez Guillaume (1984)</v>
          </cell>
          <cell r="J1660">
            <v>17</v>
          </cell>
          <cell r="K1660" t="str">
            <v>cam</v>
          </cell>
          <cell r="L1660">
            <v>29.3</v>
          </cell>
          <cell r="M1660">
            <v>474</v>
          </cell>
        </row>
        <row r="1661">
          <cell r="A1661" t="str">
            <v>2001MasculinsTour 2Hauteura1</v>
          </cell>
          <cell r="H1661">
            <v>4</v>
          </cell>
          <cell r="I1661" t="str">
            <v>Briois Nicolas (1981)</v>
          </cell>
          <cell r="J1661">
            <v>20</v>
          </cell>
          <cell r="K1661" t="str">
            <v>esm</v>
          </cell>
          <cell r="L1661">
            <v>1.8</v>
          </cell>
          <cell r="M1661">
            <v>675</v>
          </cell>
        </row>
        <row r="1662">
          <cell r="A1662" t="str">
            <v>2001MasculinsTour 2Javelot_8a1</v>
          </cell>
          <cell r="H1662">
            <v>2</v>
          </cell>
          <cell r="I1662" t="str">
            <v>Crouhy Guillaume (1984)</v>
          </cell>
          <cell r="J1662">
            <v>17</v>
          </cell>
          <cell r="K1662" t="str">
            <v>cam</v>
          </cell>
          <cell r="L1662">
            <v>39.17</v>
          </cell>
          <cell r="M1662">
            <v>484</v>
          </cell>
        </row>
        <row r="1663">
          <cell r="A1663" t="str">
            <v>2001MasculinsTour 2Longueura1</v>
          </cell>
          <cell r="H1663">
            <v>3</v>
          </cell>
          <cell r="I1663" t="str">
            <v>Juskowiak Hugo (1982)</v>
          </cell>
          <cell r="J1663">
            <v>19</v>
          </cell>
          <cell r="K1663" t="str">
            <v>jum</v>
          </cell>
          <cell r="L1663">
            <v>6.07</v>
          </cell>
          <cell r="M1663">
            <v>725</v>
          </cell>
        </row>
        <row r="1664">
          <cell r="A1664" t="str">
            <v>2001MasculinsTour 2Marche 5kma1</v>
          </cell>
          <cell r="H1664">
            <v>2</v>
          </cell>
          <cell r="I1664" t="str">
            <v>Godin Nicolas (1977)</v>
          </cell>
          <cell r="J1664">
            <v>24</v>
          </cell>
          <cell r="K1664" t="str">
            <v>sem</v>
          </cell>
          <cell r="L1664" t="str">
            <v>26'17"0</v>
          </cell>
          <cell r="M1664">
            <v>758</v>
          </cell>
        </row>
        <row r="1665">
          <cell r="A1665" t="str">
            <v>2001MasculinsTour 2Marteau_7a1</v>
          </cell>
          <cell r="H1665">
            <v>1</v>
          </cell>
          <cell r="I1665" t="str">
            <v>Machenski Olivier (1971)</v>
          </cell>
          <cell r="J1665">
            <v>30</v>
          </cell>
          <cell r="K1665" t="str">
            <v>sem</v>
          </cell>
          <cell r="L1665">
            <v>29.15</v>
          </cell>
          <cell r="M1665">
            <v>383</v>
          </cell>
        </row>
        <row r="1666">
          <cell r="A1666" t="str">
            <v>2001MasculinsTour 2Perchea1</v>
          </cell>
          <cell r="H1666">
            <v>7</v>
          </cell>
          <cell r="I1666" t="str">
            <v>Capliez Guillaume (1984)</v>
          </cell>
          <cell r="J1666">
            <v>17</v>
          </cell>
          <cell r="K1666" t="str">
            <v>cam</v>
          </cell>
          <cell r="L1666">
            <v>2.2000000000000002</v>
          </cell>
          <cell r="M1666">
            <v>189</v>
          </cell>
        </row>
        <row r="1667">
          <cell r="A1667" t="str">
            <v>2001MasculinsTour 2Poids_7a1</v>
          </cell>
          <cell r="H1667">
            <v>3</v>
          </cell>
          <cell r="I1667" t="str">
            <v>Géleyn Dominique (1954)</v>
          </cell>
          <cell r="J1667">
            <v>47</v>
          </cell>
          <cell r="K1667" t="str">
            <v>vem</v>
          </cell>
          <cell r="L1667">
            <v>11.43</v>
          </cell>
          <cell r="M1667">
            <v>607</v>
          </cell>
        </row>
        <row r="1668">
          <cell r="A1668" t="str">
            <v>2001MasculinsTour 2Triplea1</v>
          </cell>
          <cell r="H1668">
            <v>1</v>
          </cell>
          <cell r="I1668" t="str">
            <v>Moronval Vincent (1984)</v>
          </cell>
          <cell r="J1668">
            <v>17</v>
          </cell>
          <cell r="K1668" t="str">
            <v>cam</v>
          </cell>
          <cell r="L1668">
            <v>12.71</v>
          </cell>
          <cell r="M1668">
            <v>693</v>
          </cell>
        </row>
        <row r="1669">
          <cell r="A1669" t="str">
            <v>2002MasculinsTour 1100ma1</v>
          </cell>
          <cell r="I1669" t="str">
            <v>Legrand Mathieu (1985)</v>
          </cell>
          <cell r="J1669">
            <v>17</v>
          </cell>
          <cell r="K1669" t="str">
            <v>cam</v>
          </cell>
          <cell r="L1669" t="str">
            <v>11"83</v>
          </cell>
          <cell r="M1669">
            <v>699</v>
          </cell>
        </row>
        <row r="1670">
          <cell r="A1670" t="str">
            <v>2002MasculinsTour 1110h_106a1</v>
          </cell>
          <cell r="I1670" t="str">
            <v>Cieslak Anthony (1985)</v>
          </cell>
          <cell r="J1670">
            <v>17</v>
          </cell>
          <cell r="K1670" t="str">
            <v>cam</v>
          </cell>
          <cell r="L1670" t="str">
            <v>18"06</v>
          </cell>
          <cell r="M1670">
            <v>551</v>
          </cell>
        </row>
        <row r="1671">
          <cell r="A1671" t="str">
            <v>2002MasculinsTour 11500ma1</v>
          </cell>
          <cell r="I1671" t="str">
            <v>Lucas Pascal (1962)</v>
          </cell>
          <cell r="J1671">
            <v>40</v>
          </cell>
          <cell r="K1671" t="str">
            <v>vem</v>
          </cell>
          <cell r="L1671" t="str">
            <v>4'26"14</v>
          </cell>
          <cell r="M1671">
            <v>574</v>
          </cell>
        </row>
        <row r="1672">
          <cell r="A1672" t="str">
            <v>2002MasculinsTour 1200ma1</v>
          </cell>
          <cell r="I1672" t="str">
            <v>Boumlil Nadir (1981)</v>
          </cell>
          <cell r="J1672">
            <v>21</v>
          </cell>
          <cell r="K1672" t="str">
            <v>esm</v>
          </cell>
          <cell r="L1672" t="str">
            <v>23"11</v>
          </cell>
          <cell r="M1672">
            <v>797</v>
          </cell>
        </row>
        <row r="1673">
          <cell r="A1673" t="str">
            <v>2002MasculinsTour 13000ma1</v>
          </cell>
          <cell r="I1673" t="str">
            <v>Tipret J-Marc (1956)</v>
          </cell>
          <cell r="J1673">
            <v>46</v>
          </cell>
          <cell r="K1673" t="str">
            <v>vem</v>
          </cell>
          <cell r="L1673" t="str">
            <v>9'47"44</v>
          </cell>
          <cell r="M1673">
            <v>522</v>
          </cell>
        </row>
        <row r="1674">
          <cell r="A1674" t="str">
            <v>2002MasculinsTour 13000sta1</v>
          </cell>
          <cell r="I1674" t="str">
            <v>Delval Frédéric (1981)</v>
          </cell>
          <cell r="J1674">
            <v>21</v>
          </cell>
          <cell r="K1674" t="str">
            <v>esm</v>
          </cell>
          <cell r="L1674" t="str">
            <v>10'11"81</v>
          </cell>
          <cell r="M1674">
            <v>755</v>
          </cell>
        </row>
        <row r="1675">
          <cell r="A1675" t="str">
            <v>2002MasculinsTour 14*100ma1</v>
          </cell>
          <cell r="J1675" t="str">
            <v/>
          </cell>
          <cell r="K1675" t="str">
            <v/>
          </cell>
        </row>
        <row r="1676">
          <cell r="A1676" t="str">
            <v>2002MasculinsTour 14*400ma1</v>
          </cell>
          <cell r="J1676" t="str">
            <v/>
          </cell>
          <cell r="K1676" t="str">
            <v/>
          </cell>
        </row>
        <row r="1677">
          <cell r="A1677" t="str">
            <v>2002MasculinsTour 1400h_91a1</v>
          </cell>
          <cell r="I1677" t="str">
            <v>Konarkowski Didier (1968)</v>
          </cell>
          <cell r="J1677">
            <v>34</v>
          </cell>
          <cell r="K1677" t="str">
            <v>sem</v>
          </cell>
          <cell r="L1677" t="str">
            <v>63"16</v>
          </cell>
          <cell r="M1677">
            <v>632</v>
          </cell>
        </row>
        <row r="1678">
          <cell r="A1678" t="str">
            <v>2002MasculinsTour 1400ma1</v>
          </cell>
          <cell r="I1678" t="str">
            <v>Sadouki Abdel (1976)</v>
          </cell>
          <cell r="J1678">
            <v>26</v>
          </cell>
          <cell r="K1678" t="str">
            <v>sem</v>
          </cell>
          <cell r="L1678" t="str">
            <v>53"25</v>
          </cell>
          <cell r="M1678">
            <v>709</v>
          </cell>
        </row>
        <row r="1679">
          <cell r="A1679" t="str">
            <v>2002MasculinsTour 15000ma1</v>
          </cell>
          <cell r="I1679" t="str">
            <v>Potteuw Harold (1972)</v>
          </cell>
          <cell r="J1679">
            <v>30</v>
          </cell>
          <cell r="K1679" t="str">
            <v>sem</v>
          </cell>
          <cell r="L1679" t="str">
            <v>15'52"49</v>
          </cell>
          <cell r="M1679">
            <v>683</v>
          </cell>
        </row>
        <row r="1680">
          <cell r="A1680" t="str">
            <v>2002MasculinsTour 1800ma1</v>
          </cell>
          <cell r="I1680" t="str">
            <v>Carpentier Aurélien (1985)</v>
          </cell>
          <cell r="J1680">
            <v>17</v>
          </cell>
          <cell r="K1680" t="str">
            <v>cam</v>
          </cell>
          <cell r="L1680" t="str">
            <v>1'59"69</v>
          </cell>
          <cell r="M1680">
            <v>776</v>
          </cell>
        </row>
        <row r="1681">
          <cell r="A1681" t="str">
            <v>2002MasculinsTour 1Disque_2a1</v>
          </cell>
          <cell r="I1681" t="str">
            <v>Capliez Guillaume (1984)</v>
          </cell>
          <cell r="J1681">
            <v>18</v>
          </cell>
          <cell r="K1681" t="str">
            <v>jum</v>
          </cell>
          <cell r="L1681">
            <v>33.76</v>
          </cell>
          <cell r="M1681">
            <v>557</v>
          </cell>
        </row>
        <row r="1682">
          <cell r="A1682" t="str">
            <v>2002MasculinsTour 1Hauteura1</v>
          </cell>
          <cell r="I1682" t="str">
            <v>Cieslak Anthony (1985)</v>
          </cell>
          <cell r="J1682">
            <v>17</v>
          </cell>
          <cell r="K1682" t="str">
            <v>cam</v>
          </cell>
          <cell r="L1682">
            <v>1.7</v>
          </cell>
          <cell r="M1682">
            <v>581</v>
          </cell>
        </row>
        <row r="1683">
          <cell r="A1683" t="str">
            <v>2002MasculinsTour 1Javelot_8a1</v>
          </cell>
          <cell r="I1683" t="str">
            <v>Crouhy Guillaume (1984)</v>
          </cell>
          <cell r="J1683">
            <v>18</v>
          </cell>
          <cell r="K1683" t="str">
            <v>jum</v>
          </cell>
          <cell r="L1683">
            <v>48.34</v>
          </cell>
          <cell r="M1683">
            <v>614</v>
          </cell>
        </row>
        <row r="1684">
          <cell r="A1684" t="str">
            <v>2002MasculinsTour 1Longueura1</v>
          </cell>
          <cell r="I1684" t="str">
            <v>Damiens Jonathan (1985)</v>
          </cell>
          <cell r="J1684">
            <v>17</v>
          </cell>
          <cell r="K1684" t="str">
            <v>cam</v>
          </cell>
          <cell r="L1684">
            <v>5.81</v>
          </cell>
          <cell r="M1684">
            <v>672</v>
          </cell>
        </row>
        <row r="1685">
          <cell r="A1685" t="str">
            <v>2002MasculinsTour 1Marche 5kma1</v>
          </cell>
          <cell r="I1685" t="str">
            <v>Godin Nicolas (1977)</v>
          </cell>
          <cell r="J1685">
            <v>25</v>
          </cell>
          <cell r="K1685" t="str">
            <v>sem</v>
          </cell>
          <cell r="L1685" t="str">
            <v>26'00"3</v>
          </cell>
          <cell r="M1685">
            <v>772</v>
          </cell>
        </row>
        <row r="1686">
          <cell r="A1686" t="str">
            <v>2002MasculinsTour 1Marteau_7a1</v>
          </cell>
          <cell r="I1686" t="str">
            <v>Szewczyk Laurent (1977)</v>
          </cell>
          <cell r="J1686">
            <v>25</v>
          </cell>
          <cell r="K1686" t="str">
            <v>sem</v>
          </cell>
          <cell r="L1686">
            <v>17.2</v>
          </cell>
          <cell r="M1686">
            <v>198</v>
          </cell>
        </row>
        <row r="1687">
          <cell r="A1687" t="str">
            <v>2002MasculinsTour 1Perchea1</v>
          </cell>
          <cell r="I1687" t="str">
            <v>Carpentier Aurélien (1985)</v>
          </cell>
          <cell r="J1687">
            <v>17</v>
          </cell>
          <cell r="K1687" t="str">
            <v>cam</v>
          </cell>
          <cell r="L1687">
            <v>3</v>
          </cell>
          <cell r="M1687">
            <v>403</v>
          </cell>
        </row>
        <row r="1688">
          <cell r="A1688" t="str">
            <v>2002MasculinsTour 1Poids_7a1</v>
          </cell>
          <cell r="I1688" t="str">
            <v>Géleyn Dominique (1954)</v>
          </cell>
          <cell r="J1688">
            <v>48</v>
          </cell>
          <cell r="K1688" t="str">
            <v>vem</v>
          </cell>
          <cell r="L1688">
            <v>10.61</v>
          </cell>
          <cell r="M1688">
            <v>558</v>
          </cell>
        </row>
        <row r="1689">
          <cell r="A1689" t="str">
            <v>2002MasculinsTour 1Triplea1</v>
          </cell>
          <cell r="I1689" t="str">
            <v>Capliez Guillaume (1984)</v>
          </cell>
          <cell r="J1689">
            <v>18</v>
          </cell>
          <cell r="K1689" t="str">
            <v>jum</v>
          </cell>
          <cell r="L1689">
            <v>11.74</v>
          </cell>
          <cell r="M1689">
            <v>593</v>
          </cell>
        </row>
        <row r="1690">
          <cell r="A1690" t="str">
            <v>2002MasculinsTour 2100ma1</v>
          </cell>
          <cell r="H1690">
            <v>2</v>
          </cell>
          <cell r="I1690" t="str">
            <v>Legrand Mathieu (1985)</v>
          </cell>
          <cell r="J1690">
            <v>17</v>
          </cell>
          <cell r="K1690" t="str">
            <v>cam</v>
          </cell>
          <cell r="L1690" t="str">
            <v>11"59</v>
          </cell>
          <cell r="M1690">
            <v>760</v>
          </cell>
        </row>
        <row r="1691">
          <cell r="A1691" t="str">
            <v>2002MasculinsTour 2110h_106a1</v>
          </cell>
          <cell r="H1691">
            <v>7</v>
          </cell>
          <cell r="I1691" t="str">
            <v>Cieslak Anthony (1985)</v>
          </cell>
          <cell r="J1691">
            <v>17</v>
          </cell>
          <cell r="K1691" t="str">
            <v>cam</v>
          </cell>
          <cell r="L1691" t="str">
            <v>18"22</v>
          </cell>
          <cell r="M1691">
            <v>533</v>
          </cell>
        </row>
        <row r="1692">
          <cell r="A1692" t="str">
            <v>2002MasculinsTour 21500ma1</v>
          </cell>
          <cell r="H1692">
            <v>6</v>
          </cell>
          <cell r="I1692" t="str">
            <v>Mézére Thibaut (1983)</v>
          </cell>
          <cell r="J1692">
            <v>19</v>
          </cell>
          <cell r="K1692" t="str">
            <v>jum</v>
          </cell>
          <cell r="L1692" t="str">
            <v>4'18"04</v>
          </cell>
          <cell r="M1692">
            <v>655</v>
          </cell>
        </row>
        <row r="1693">
          <cell r="A1693" t="str">
            <v>2002MasculinsTour 2200ma1</v>
          </cell>
          <cell r="H1693">
            <v>3</v>
          </cell>
          <cell r="I1693" t="str">
            <v>Boumlil Nadir (1981)</v>
          </cell>
          <cell r="J1693">
            <v>21</v>
          </cell>
          <cell r="K1693" t="str">
            <v>esm</v>
          </cell>
          <cell r="L1693" t="str">
            <v>23"15</v>
          </cell>
          <cell r="M1693">
            <v>792</v>
          </cell>
        </row>
        <row r="1694">
          <cell r="A1694" t="str">
            <v>2002MasculinsTour 23000ma1</v>
          </cell>
          <cell r="H1694">
            <v>7</v>
          </cell>
          <cell r="I1694" t="str">
            <v>Lucas Pascal (1962)</v>
          </cell>
          <cell r="J1694">
            <v>40</v>
          </cell>
          <cell r="K1694" t="str">
            <v>vem</v>
          </cell>
          <cell r="L1694" t="str">
            <v>9'41"89</v>
          </cell>
          <cell r="M1694">
            <v>545</v>
          </cell>
        </row>
        <row r="1695">
          <cell r="A1695" t="str">
            <v>2002MasculinsTour 23000sta1</v>
          </cell>
          <cell r="H1695">
            <v>4</v>
          </cell>
          <cell r="I1695" t="str">
            <v>Delval Frédéric (1981)</v>
          </cell>
          <cell r="J1695">
            <v>21</v>
          </cell>
          <cell r="K1695" t="str">
            <v>esm</v>
          </cell>
          <cell r="L1695" t="str">
            <v>10'12"19</v>
          </cell>
          <cell r="M1695">
            <v>754</v>
          </cell>
        </row>
        <row r="1696">
          <cell r="A1696" t="str">
            <v>2002MasculinsTour 24*100ma1</v>
          </cell>
          <cell r="H1696">
            <v>1</v>
          </cell>
          <cell r="J1696" t="str">
            <v/>
          </cell>
          <cell r="K1696" t="str">
            <v/>
          </cell>
        </row>
        <row r="1697">
          <cell r="A1697" t="str">
            <v>2002MasculinsTour 24*400ma1</v>
          </cell>
          <cell r="H1697">
            <v>5</v>
          </cell>
          <cell r="J1697" t="str">
            <v/>
          </cell>
          <cell r="K1697" t="str">
            <v/>
          </cell>
        </row>
        <row r="1698">
          <cell r="A1698" t="str">
            <v>2002MasculinsTour 2400h_91a1</v>
          </cell>
          <cell r="H1698">
            <v>5</v>
          </cell>
          <cell r="I1698" t="str">
            <v>Konarkowski Didier (1968)</v>
          </cell>
          <cell r="J1698">
            <v>34</v>
          </cell>
          <cell r="K1698" t="str">
            <v>sem</v>
          </cell>
          <cell r="L1698" t="str">
            <v>61"27</v>
          </cell>
          <cell r="M1698">
            <v>695</v>
          </cell>
        </row>
        <row r="1699">
          <cell r="A1699" t="str">
            <v>2002MasculinsTour 2400ma1</v>
          </cell>
          <cell r="H1699">
            <v>2</v>
          </cell>
          <cell r="I1699" t="str">
            <v>Sadouki Abdel (1976)</v>
          </cell>
          <cell r="J1699">
            <v>26</v>
          </cell>
          <cell r="K1699" t="str">
            <v>sem</v>
          </cell>
          <cell r="L1699" t="str">
            <v>49"42</v>
          </cell>
          <cell r="M1699">
            <v>910</v>
          </cell>
        </row>
        <row r="1700">
          <cell r="A1700" t="str">
            <v>2002MasculinsTour 25000ma1</v>
          </cell>
          <cell r="H1700">
            <v>4</v>
          </cell>
          <cell r="I1700" t="str">
            <v>Potteeuw Harold (1972)</v>
          </cell>
          <cell r="J1700">
            <v>30</v>
          </cell>
          <cell r="K1700" t="str">
            <v>sem</v>
          </cell>
          <cell r="L1700" t="str">
            <v>15'46"31</v>
          </cell>
          <cell r="M1700">
            <v>700</v>
          </cell>
        </row>
        <row r="1701">
          <cell r="A1701" t="str">
            <v>2002MasculinsTour 2800ma1</v>
          </cell>
          <cell r="H1701">
            <v>2</v>
          </cell>
          <cell r="I1701" t="str">
            <v>Carpentier Aurélien (1985)</v>
          </cell>
          <cell r="J1701">
            <v>17</v>
          </cell>
          <cell r="K1701" t="str">
            <v>cam</v>
          </cell>
          <cell r="L1701" t="str">
            <v>1'59"79</v>
          </cell>
          <cell r="M1701">
            <v>774</v>
          </cell>
        </row>
        <row r="1702">
          <cell r="A1702" t="str">
            <v>2002MasculinsTour 2Disque_2a1</v>
          </cell>
          <cell r="H1702">
            <v>6</v>
          </cell>
          <cell r="I1702" t="str">
            <v>Kapusta Philippe (1968)</v>
          </cell>
          <cell r="J1702">
            <v>34</v>
          </cell>
          <cell r="K1702" t="str">
            <v>sem</v>
          </cell>
          <cell r="L1702">
            <v>34.659999999999997</v>
          </cell>
          <cell r="M1702">
            <v>574</v>
          </cell>
        </row>
        <row r="1703">
          <cell r="A1703" t="str">
            <v>2002MasculinsTour 2Hauteura1</v>
          </cell>
          <cell r="H1703">
            <v>3</v>
          </cell>
          <cell r="I1703" t="str">
            <v>Briois Nicolas (1981)</v>
          </cell>
          <cell r="J1703">
            <v>21</v>
          </cell>
          <cell r="K1703" t="str">
            <v>esm</v>
          </cell>
          <cell r="L1703">
            <v>1.85</v>
          </cell>
          <cell r="M1703">
            <v>727</v>
          </cell>
        </row>
        <row r="1704">
          <cell r="A1704" t="str">
            <v>2002MasculinsTour 2Javelot_8a1</v>
          </cell>
          <cell r="H1704">
            <v>3</v>
          </cell>
          <cell r="I1704" t="str">
            <v>Crouhy Guillaume (1985)</v>
          </cell>
          <cell r="J1704">
            <v>17</v>
          </cell>
          <cell r="K1704" t="str">
            <v>cam</v>
          </cell>
          <cell r="L1704">
            <v>50.32</v>
          </cell>
          <cell r="M1704">
            <v>642</v>
          </cell>
        </row>
        <row r="1705">
          <cell r="A1705" t="str">
            <v>2002MasculinsTour 2Longueura1</v>
          </cell>
          <cell r="H1705">
            <v>3</v>
          </cell>
          <cell r="I1705" t="str">
            <v>Juskowiak Hugo (1982)</v>
          </cell>
          <cell r="J1705">
            <v>20</v>
          </cell>
          <cell r="K1705" t="str">
            <v>esm</v>
          </cell>
          <cell r="L1705">
            <v>6.57</v>
          </cell>
          <cell r="M1705">
            <v>829</v>
          </cell>
        </row>
        <row r="1706">
          <cell r="A1706" t="str">
            <v>2002MasculinsTour 2Marche 5kma1</v>
          </cell>
          <cell r="H1706">
            <v>1</v>
          </cell>
          <cell r="I1706" t="str">
            <v>Godin Nicolas (1977)</v>
          </cell>
          <cell r="J1706">
            <v>25</v>
          </cell>
          <cell r="K1706" t="str">
            <v>sem</v>
          </cell>
          <cell r="L1706" t="str">
            <v>22'05"69</v>
          </cell>
          <cell r="M1706">
            <v>973</v>
          </cell>
        </row>
        <row r="1707">
          <cell r="A1707" t="str">
            <v>2002MasculinsTour 2Marteau_7a1</v>
          </cell>
          <cell r="H1707">
            <v>15</v>
          </cell>
          <cell r="I1707" t="str">
            <v>Szewczyk Laurent (1977)</v>
          </cell>
          <cell r="J1707">
            <v>25</v>
          </cell>
          <cell r="K1707" t="str">
            <v>sem</v>
          </cell>
          <cell r="L1707">
            <v>17</v>
          </cell>
          <cell r="M1707">
            <v>195</v>
          </cell>
        </row>
        <row r="1708">
          <cell r="A1708" t="str">
            <v>2002MasculinsTour 2Perchea1</v>
          </cell>
          <cell r="H1708">
            <v>11</v>
          </cell>
          <cell r="I1708" t="str">
            <v>Kapusta Philippe (1968)</v>
          </cell>
          <cell r="J1708">
            <v>34</v>
          </cell>
          <cell r="K1708" t="str">
            <v>sem</v>
          </cell>
          <cell r="L1708">
            <v>3.2</v>
          </cell>
          <cell r="M1708">
            <v>458</v>
          </cell>
        </row>
        <row r="1709">
          <cell r="A1709" t="str">
            <v>2002MasculinsTour 2Poids_7a1</v>
          </cell>
          <cell r="H1709">
            <v>3</v>
          </cell>
          <cell r="I1709" t="str">
            <v>Boumlil Nadir (1981)</v>
          </cell>
          <cell r="J1709">
            <v>21</v>
          </cell>
          <cell r="K1709" t="str">
            <v>esm</v>
          </cell>
          <cell r="L1709">
            <v>11.29</v>
          </cell>
          <cell r="M1709">
            <v>599</v>
          </cell>
        </row>
        <row r="1710">
          <cell r="A1710" t="str">
            <v>2002MasculinsTour 2Triplea1</v>
          </cell>
          <cell r="H1710">
            <v>8</v>
          </cell>
          <cell r="I1710" t="str">
            <v>Capliez Guillaume (1984)</v>
          </cell>
          <cell r="J1710">
            <v>18</v>
          </cell>
          <cell r="K1710" t="str">
            <v>jum</v>
          </cell>
          <cell r="L1710">
            <v>11.8</v>
          </cell>
          <cell r="M1710">
            <v>599</v>
          </cell>
        </row>
        <row r="1711">
          <cell r="A1711" t="str">
            <v>2003MasculinsTour 1100ma1</v>
          </cell>
          <cell r="H1711">
            <v>3</v>
          </cell>
          <cell r="I1711" t="str">
            <v>Boumlil Nadir (1981)</v>
          </cell>
          <cell r="J1711">
            <v>22</v>
          </cell>
          <cell r="K1711" t="str">
            <v>sem</v>
          </cell>
          <cell r="L1711" t="str">
            <v>11"54</v>
          </cell>
        </row>
        <row r="1712">
          <cell r="A1712" t="str">
            <v>2003MasculinsTour 1110h_106a1</v>
          </cell>
          <cell r="H1712">
            <v>9</v>
          </cell>
          <cell r="I1712" t="str">
            <v>Cieslak Anthony (1985)</v>
          </cell>
          <cell r="J1712">
            <v>18</v>
          </cell>
          <cell r="K1712" t="str">
            <v>jum</v>
          </cell>
          <cell r="L1712" t="str">
            <v>18"27</v>
          </cell>
        </row>
        <row r="1713">
          <cell r="A1713" t="str">
            <v>2003MasculinsTour 11500ma1</v>
          </cell>
          <cell r="H1713">
            <v>5</v>
          </cell>
          <cell r="I1713" t="str">
            <v>Lucas Pascal (1962)</v>
          </cell>
          <cell r="J1713">
            <v>41</v>
          </cell>
          <cell r="K1713" t="str">
            <v>vem</v>
          </cell>
          <cell r="L1713" t="str">
            <v>4'25"04</v>
          </cell>
        </row>
        <row r="1714">
          <cell r="A1714" t="str">
            <v>2003MasculinsTour 1200ma1</v>
          </cell>
          <cell r="H1714">
            <v>5</v>
          </cell>
          <cell r="I1714" t="str">
            <v>Legrand Mathieu (1985)</v>
          </cell>
          <cell r="J1714">
            <v>18</v>
          </cell>
          <cell r="K1714" t="str">
            <v>jum</v>
          </cell>
          <cell r="L1714" t="str">
            <v>23"69</v>
          </cell>
        </row>
        <row r="1715">
          <cell r="A1715" t="str">
            <v>2003MasculinsTour 13000ma1</v>
          </cell>
          <cell r="H1715">
            <v>13</v>
          </cell>
          <cell r="I1715" t="str">
            <v>Delcroix Pascal (1954)</v>
          </cell>
          <cell r="J1715">
            <v>49</v>
          </cell>
          <cell r="K1715" t="str">
            <v>vem</v>
          </cell>
          <cell r="L1715" t="str">
            <v>9'50"2</v>
          </cell>
        </row>
        <row r="1716">
          <cell r="A1716" t="str">
            <v>2003MasculinsTour 13000sta1</v>
          </cell>
          <cell r="H1716">
            <v>6</v>
          </cell>
          <cell r="I1716" t="str">
            <v>Delval Frédéric (1981)</v>
          </cell>
          <cell r="J1716">
            <v>22</v>
          </cell>
          <cell r="K1716" t="str">
            <v>sem</v>
          </cell>
          <cell r="L1716" t="str">
            <v>10'05"47</v>
          </cell>
        </row>
        <row r="1717">
          <cell r="A1717" t="str">
            <v>2003MasculinsTour 14*100ma1</v>
          </cell>
          <cell r="H1717">
            <v>3</v>
          </cell>
          <cell r="I1717" t="str">
            <v>R100-Equipe inconnue</v>
          </cell>
          <cell r="J1717" t="str">
            <v/>
          </cell>
          <cell r="K1717" t="str">
            <v/>
          </cell>
        </row>
        <row r="1718">
          <cell r="A1718" t="str">
            <v>2003MasculinsTour 14*400ma1</v>
          </cell>
          <cell r="H1718">
            <v>1</v>
          </cell>
          <cell r="I1718" t="str">
            <v>R400-Jakubowski Fabrice (1983)-Carpentier Aurélien (1985)-Cieslak Anthony (1985)-Sadouki Abdel (1976)</v>
          </cell>
          <cell r="J1718">
            <v>27</v>
          </cell>
          <cell r="K1718" t="str">
            <v>sem</v>
          </cell>
        </row>
        <row r="1719">
          <cell r="A1719" t="str">
            <v>2003MasculinsTour 1400h_91a1</v>
          </cell>
          <cell r="H1719">
            <v>9</v>
          </cell>
          <cell r="I1719" t="str">
            <v>Konarkowski Didier (1968)</v>
          </cell>
          <cell r="J1719">
            <v>35</v>
          </cell>
          <cell r="K1719" t="str">
            <v>sem</v>
          </cell>
          <cell r="L1719" t="str">
            <v>65"08</v>
          </cell>
        </row>
        <row r="1720">
          <cell r="A1720" t="str">
            <v>2003MasculinsTour 1400ma1</v>
          </cell>
          <cell r="H1720">
            <v>1</v>
          </cell>
          <cell r="I1720" t="str">
            <v>Sadouki Abdel (1976)</v>
          </cell>
          <cell r="J1720">
            <v>27</v>
          </cell>
          <cell r="K1720" t="str">
            <v>sem</v>
          </cell>
          <cell r="L1720" t="str">
            <v>50"17</v>
          </cell>
        </row>
        <row r="1721">
          <cell r="A1721" t="str">
            <v>2003MasculinsTour 15000ma1</v>
          </cell>
          <cell r="H1721">
            <v>9</v>
          </cell>
          <cell r="I1721" t="str">
            <v>Potteeuw Harold (1972)</v>
          </cell>
          <cell r="J1721">
            <v>31</v>
          </cell>
          <cell r="K1721" t="str">
            <v>sem</v>
          </cell>
          <cell r="L1721" t="str">
            <v>16'07"4</v>
          </cell>
        </row>
        <row r="1722">
          <cell r="A1722" t="str">
            <v>2003MasculinsTour 1800ma1</v>
          </cell>
          <cell r="H1722">
            <v>2</v>
          </cell>
          <cell r="I1722" t="str">
            <v>Carpentier Aurélien (1985)</v>
          </cell>
          <cell r="J1722">
            <v>18</v>
          </cell>
          <cell r="K1722" t="str">
            <v>jum</v>
          </cell>
          <cell r="L1722" t="str">
            <v>1'58"20</v>
          </cell>
        </row>
        <row r="1723">
          <cell r="A1723" t="str">
            <v>2003MasculinsTour 1Disque_2a1</v>
          </cell>
          <cell r="H1723">
            <v>2</v>
          </cell>
          <cell r="I1723" t="str">
            <v>Capliez Guillaume (1984)</v>
          </cell>
          <cell r="J1723">
            <v>19</v>
          </cell>
          <cell r="K1723" t="str">
            <v>jum</v>
          </cell>
          <cell r="L1723">
            <v>35.549999999999997</v>
          </cell>
        </row>
        <row r="1724">
          <cell r="A1724" t="str">
            <v>2003MasculinsTour 1Hauteura1</v>
          </cell>
          <cell r="H1724">
            <v>4</v>
          </cell>
          <cell r="I1724" t="str">
            <v>Cieslak Anthony (1985)</v>
          </cell>
          <cell r="J1724">
            <v>18</v>
          </cell>
          <cell r="K1724" t="str">
            <v>jum</v>
          </cell>
          <cell r="L1724">
            <v>1.8</v>
          </cell>
        </row>
        <row r="1725">
          <cell r="A1725" t="str">
            <v>2003MasculinsTour 1Javelot_8a1</v>
          </cell>
          <cell r="H1725">
            <v>3</v>
          </cell>
          <cell r="I1725" t="str">
            <v>Crouhy Guillaume (1985)</v>
          </cell>
          <cell r="J1725">
            <v>18</v>
          </cell>
          <cell r="K1725" t="str">
            <v>jum</v>
          </cell>
          <cell r="L1725">
            <v>52.63</v>
          </cell>
        </row>
        <row r="1726">
          <cell r="A1726" t="str">
            <v>2003MasculinsTour 1Longueura1</v>
          </cell>
          <cell r="H1726">
            <v>1</v>
          </cell>
          <cell r="I1726" t="str">
            <v>Briois Nicolas (1981)</v>
          </cell>
          <cell r="J1726">
            <v>22</v>
          </cell>
          <cell r="K1726" t="str">
            <v>sem</v>
          </cell>
          <cell r="L1726">
            <v>6.73</v>
          </cell>
        </row>
        <row r="1727">
          <cell r="A1727" t="str">
            <v>2003MasculinsTour 1Marche 5kma1</v>
          </cell>
          <cell r="H1727">
            <v>9</v>
          </cell>
          <cell r="I1727" t="str">
            <v>Dupont Eric (1962)</v>
          </cell>
          <cell r="J1727">
            <v>41</v>
          </cell>
          <cell r="K1727" t="str">
            <v>vem</v>
          </cell>
          <cell r="L1727" t="str">
            <v>28'05""8</v>
          </cell>
        </row>
        <row r="1728">
          <cell r="A1728" t="str">
            <v>2003MasculinsTour 1Marteau_7a1</v>
          </cell>
          <cell r="H1728">
            <v>10</v>
          </cell>
          <cell r="I1728" t="str">
            <v>Delcroix Pascal (1954)</v>
          </cell>
          <cell r="J1728">
            <v>49</v>
          </cell>
          <cell r="K1728" t="str">
            <v>vem</v>
          </cell>
          <cell r="L1728">
            <v>18.739999999999998</v>
          </cell>
        </row>
        <row r="1729">
          <cell r="A1729" t="str">
            <v>2003MasculinsTour 1Perchea1</v>
          </cell>
          <cell r="H1729">
            <v>7</v>
          </cell>
          <cell r="I1729" t="str">
            <v>Kapusta Philippe (1968)</v>
          </cell>
          <cell r="J1729">
            <v>35</v>
          </cell>
          <cell r="K1729" t="str">
            <v>sem</v>
          </cell>
          <cell r="L1729">
            <v>3.4</v>
          </cell>
        </row>
        <row r="1730">
          <cell r="A1730" t="str">
            <v>2003MasculinsTour 1Poids_7a1</v>
          </cell>
          <cell r="H1730">
            <v>6</v>
          </cell>
          <cell r="I1730" t="str">
            <v>Géleyn Dominique (1954)</v>
          </cell>
          <cell r="J1730">
            <v>49</v>
          </cell>
          <cell r="K1730" t="str">
            <v>vem</v>
          </cell>
          <cell r="L1730">
            <v>10.42</v>
          </cell>
        </row>
        <row r="1731">
          <cell r="A1731" t="str">
            <v>2003MasculinsTour 1Triplea1</v>
          </cell>
          <cell r="H1731">
            <v>2</v>
          </cell>
          <cell r="I1731" t="str">
            <v>Moronval Vincent (1984)</v>
          </cell>
          <cell r="J1731">
            <v>19</v>
          </cell>
          <cell r="K1731" t="str">
            <v>jum</v>
          </cell>
          <cell r="L1731">
            <v>12</v>
          </cell>
        </row>
        <row r="1732">
          <cell r="A1732" t="str">
            <v>2003MasculinsTour 2100ma1</v>
          </cell>
          <cell r="H1732">
            <v>5</v>
          </cell>
          <cell r="I1732" t="str">
            <v>Boumlil Nadir (1981)</v>
          </cell>
          <cell r="J1732">
            <v>22</v>
          </cell>
          <cell r="K1732" t="str">
            <v>sem</v>
          </cell>
          <cell r="L1732" t="str">
            <v>11"25</v>
          </cell>
        </row>
        <row r="1733">
          <cell r="A1733" t="str">
            <v>2003MasculinsTour 2110h_106a1</v>
          </cell>
          <cell r="H1733" t="str">
            <v>NP</v>
          </cell>
          <cell r="I1733" t="str">
            <v>np</v>
          </cell>
          <cell r="J1733" t="str">
            <v/>
          </cell>
          <cell r="K1733" t="str">
            <v/>
          </cell>
          <cell r="L1733" t="str">
            <v>NP</v>
          </cell>
        </row>
        <row r="1734">
          <cell r="A1734" t="str">
            <v>2003MasculinsTour 21500ma1</v>
          </cell>
          <cell r="H1734">
            <v>9</v>
          </cell>
          <cell r="I1734" t="str">
            <v>Mézére Thibaut (1983)</v>
          </cell>
          <cell r="J1734">
            <v>20</v>
          </cell>
          <cell r="K1734" t="str">
            <v>esm</v>
          </cell>
          <cell r="L1734" t="str">
            <v>4'16"90</v>
          </cell>
        </row>
        <row r="1735">
          <cell r="A1735" t="str">
            <v>2003MasculinsTour 2200ma1</v>
          </cell>
          <cell r="H1735">
            <v>8</v>
          </cell>
          <cell r="I1735" t="str">
            <v>Jakubowski Fabrice (1983)</v>
          </cell>
          <cell r="J1735">
            <v>20</v>
          </cell>
          <cell r="K1735" t="str">
            <v>esm</v>
          </cell>
          <cell r="L1735" t="str">
            <v>23"19</v>
          </cell>
        </row>
        <row r="1736">
          <cell r="A1736" t="str">
            <v>2003MasculinsTour 23000ma1</v>
          </cell>
          <cell r="H1736">
            <v>11</v>
          </cell>
          <cell r="I1736" t="str">
            <v>Delcroix Pascal (1954)</v>
          </cell>
          <cell r="J1736">
            <v>49</v>
          </cell>
          <cell r="K1736" t="str">
            <v>vem</v>
          </cell>
          <cell r="L1736" t="str">
            <v>9'40"41</v>
          </cell>
        </row>
        <row r="1737">
          <cell r="A1737" t="str">
            <v>2003MasculinsTour 23000sta1</v>
          </cell>
          <cell r="H1737">
            <v>8</v>
          </cell>
          <cell r="I1737" t="str">
            <v>Delval Frédéric (1981)</v>
          </cell>
          <cell r="J1737">
            <v>22</v>
          </cell>
          <cell r="K1737" t="str">
            <v>sem</v>
          </cell>
          <cell r="L1737" t="str">
            <v>10'02"13</v>
          </cell>
        </row>
        <row r="1738">
          <cell r="A1738" t="str">
            <v>2003MasculinsTour 24*100ma1</v>
          </cell>
          <cell r="H1738">
            <v>5</v>
          </cell>
          <cell r="I1738" t="str">
            <v>R100-Boumlil Nadir (1981)-Cieslak Anthony (1985)-?-?</v>
          </cell>
          <cell r="J1738" t="str">
            <v/>
          </cell>
          <cell r="K1738" t="str">
            <v/>
          </cell>
        </row>
        <row r="1739">
          <cell r="A1739" t="str">
            <v>2003MasculinsTour 24*400ma1</v>
          </cell>
          <cell r="H1739">
            <v>4</v>
          </cell>
          <cell r="I1739" t="str">
            <v>R400-Delval Frédéric (1981)-Mézére Thibaut (1983)-Carpentier Aurélien (1985)-Sadouki Abdel (1976)</v>
          </cell>
          <cell r="J1739">
            <v>27</v>
          </cell>
          <cell r="K1739" t="str">
            <v>sem</v>
          </cell>
        </row>
        <row r="1740">
          <cell r="A1740" t="str">
            <v>2003MasculinsTour 2400h_91a1</v>
          </cell>
          <cell r="H1740">
            <v>10</v>
          </cell>
          <cell r="I1740" t="str">
            <v>Cieslak Anthony (1985)</v>
          </cell>
          <cell r="J1740">
            <v>18</v>
          </cell>
          <cell r="K1740" t="str">
            <v>jum</v>
          </cell>
          <cell r="L1740" t="str">
            <v>61"50</v>
          </cell>
        </row>
        <row r="1741">
          <cell r="A1741" t="str">
            <v>2003MasculinsTour 2400ma1</v>
          </cell>
          <cell r="H1741">
            <v>2</v>
          </cell>
          <cell r="I1741" t="str">
            <v>Sadouki Abdel (1976)</v>
          </cell>
          <cell r="J1741">
            <v>27</v>
          </cell>
          <cell r="K1741" t="str">
            <v>sem</v>
          </cell>
          <cell r="L1741" t="str">
            <v>50"39</v>
          </cell>
        </row>
        <row r="1742">
          <cell r="A1742" t="str">
            <v>2003MasculinsTour 25000ma1</v>
          </cell>
          <cell r="H1742">
            <v>6</v>
          </cell>
          <cell r="I1742" t="str">
            <v>Potteeuw Harold (1972)</v>
          </cell>
          <cell r="J1742">
            <v>31</v>
          </cell>
          <cell r="K1742" t="str">
            <v>sem</v>
          </cell>
          <cell r="L1742" t="str">
            <v>16'23"06</v>
          </cell>
        </row>
        <row r="1743">
          <cell r="A1743" t="str">
            <v>2003MasculinsTour 2800ma1</v>
          </cell>
          <cell r="H1743">
            <v>9</v>
          </cell>
          <cell r="I1743" t="str">
            <v>Carpentier Aurélien (1985)</v>
          </cell>
          <cell r="J1743">
            <v>18</v>
          </cell>
          <cell r="K1743" t="str">
            <v>jum</v>
          </cell>
          <cell r="L1743" t="str">
            <v>2'04"26</v>
          </cell>
        </row>
        <row r="1744">
          <cell r="A1744" t="str">
            <v>2003MasculinsTour 2Disque_2a1</v>
          </cell>
          <cell r="H1744">
            <v>3</v>
          </cell>
          <cell r="I1744" t="str">
            <v>Capliez Guillaume (1984)</v>
          </cell>
          <cell r="J1744">
            <v>19</v>
          </cell>
          <cell r="K1744" t="str">
            <v>jum</v>
          </cell>
          <cell r="L1744">
            <v>36.4</v>
          </cell>
        </row>
        <row r="1745">
          <cell r="A1745" t="str">
            <v>2003MasculinsTour 2Hauteura1</v>
          </cell>
          <cell r="H1745">
            <v>7</v>
          </cell>
          <cell r="I1745" t="str">
            <v>Cieslak Anthony (1985)</v>
          </cell>
          <cell r="J1745">
            <v>18</v>
          </cell>
          <cell r="K1745" t="str">
            <v>jum</v>
          </cell>
          <cell r="L1745">
            <v>1.75</v>
          </cell>
        </row>
        <row r="1746">
          <cell r="A1746" t="str">
            <v>2003MasculinsTour 2Javelot_8a1</v>
          </cell>
          <cell r="H1746">
            <v>1</v>
          </cell>
          <cell r="I1746" t="str">
            <v>Crouhy Guillaume (1985)</v>
          </cell>
          <cell r="J1746">
            <v>18</v>
          </cell>
          <cell r="K1746" t="str">
            <v>jum</v>
          </cell>
          <cell r="L1746">
            <v>54.2</v>
          </cell>
        </row>
        <row r="1747">
          <cell r="A1747" t="str">
            <v>2003MasculinsTour 2Longueura1</v>
          </cell>
          <cell r="H1747">
            <v>2</v>
          </cell>
          <cell r="I1747" t="str">
            <v>Briois Nicolas (1981)</v>
          </cell>
          <cell r="J1747">
            <v>22</v>
          </cell>
          <cell r="K1747" t="str">
            <v>sem</v>
          </cell>
          <cell r="L1747">
            <v>7.2</v>
          </cell>
        </row>
        <row r="1748">
          <cell r="A1748" t="str">
            <v>2003MasculinsTour 2Marche 5kma1</v>
          </cell>
          <cell r="H1748">
            <v>14</v>
          </cell>
          <cell r="I1748" t="str">
            <v>Hugard  Patrick (1958)</v>
          </cell>
          <cell r="J1748">
            <v>45</v>
          </cell>
          <cell r="K1748" t="str">
            <v>vem</v>
          </cell>
          <cell r="L1748" t="str">
            <v>30'43"50</v>
          </cell>
        </row>
        <row r="1749">
          <cell r="A1749" t="str">
            <v>2003MasculinsTour 2Marteau_7a1</v>
          </cell>
          <cell r="H1749">
            <v>13</v>
          </cell>
          <cell r="I1749" t="str">
            <v>Delcroix Pascal (1954)</v>
          </cell>
          <cell r="J1749">
            <v>49</v>
          </cell>
          <cell r="K1749" t="str">
            <v>vem</v>
          </cell>
          <cell r="L1749">
            <v>19.690000000000001</v>
          </cell>
        </row>
        <row r="1750">
          <cell r="A1750" t="str">
            <v>2003MasculinsTour 2Perchea1</v>
          </cell>
          <cell r="H1750">
            <v>7</v>
          </cell>
          <cell r="I1750" t="str">
            <v>Kapusta Philippe (1968)</v>
          </cell>
          <cell r="J1750">
            <v>35</v>
          </cell>
          <cell r="K1750" t="str">
            <v>sem</v>
          </cell>
          <cell r="L1750">
            <v>3.4</v>
          </cell>
        </row>
        <row r="1751">
          <cell r="A1751" t="str">
            <v>2003MasculinsTour 2Poids_7a1</v>
          </cell>
          <cell r="H1751">
            <v>6</v>
          </cell>
          <cell r="I1751" t="str">
            <v>Boumlil Nadir (1981)</v>
          </cell>
          <cell r="J1751">
            <v>22</v>
          </cell>
          <cell r="K1751" t="str">
            <v>sem</v>
          </cell>
          <cell r="L1751">
            <v>11.26</v>
          </cell>
        </row>
        <row r="1752">
          <cell r="A1752" t="str">
            <v>2003MasculinsTour 2Triplea1</v>
          </cell>
          <cell r="H1752">
            <v>8</v>
          </cell>
          <cell r="I1752" t="str">
            <v>Moronval Vincent (1984)</v>
          </cell>
          <cell r="J1752">
            <v>19</v>
          </cell>
          <cell r="K1752" t="str">
            <v>jum</v>
          </cell>
          <cell r="L1752">
            <v>11.82</v>
          </cell>
        </row>
        <row r="1753">
          <cell r="A1753" t="str">
            <v>2004MasculinsTour 1100ma1</v>
          </cell>
          <cell r="H1753">
            <v>5</v>
          </cell>
          <cell r="I1753" t="str">
            <v>Boumlil  Nadir (1981)</v>
          </cell>
          <cell r="J1753">
            <v>23</v>
          </cell>
          <cell r="K1753" t="str">
            <v>sem</v>
          </cell>
          <cell r="L1753" t="str">
            <v>11"64</v>
          </cell>
        </row>
        <row r="1754">
          <cell r="A1754" t="str">
            <v>2004MasculinsTour 1110h_106a1</v>
          </cell>
          <cell r="H1754">
            <v>8</v>
          </cell>
          <cell r="I1754" t="str">
            <v>Cieslak Anthony (1985)</v>
          </cell>
          <cell r="J1754">
            <v>19</v>
          </cell>
          <cell r="K1754" t="str">
            <v>jum</v>
          </cell>
          <cell r="L1754" t="str">
            <v>17"13</v>
          </cell>
        </row>
        <row r="1755">
          <cell r="A1755" t="str">
            <v>2004MasculinsTour 11500ma1</v>
          </cell>
          <cell r="H1755">
            <v>7</v>
          </cell>
          <cell r="I1755" t="str">
            <v>Lucas Pascal (1962)</v>
          </cell>
          <cell r="J1755">
            <v>42</v>
          </cell>
          <cell r="K1755" t="str">
            <v>vem</v>
          </cell>
          <cell r="L1755" t="str">
            <v>4'27"27</v>
          </cell>
        </row>
        <row r="1756">
          <cell r="A1756" t="str">
            <v>2004MasculinsTour 1200ma1</v>
          </cell>
          <cell r="H1756">
            <v>3</v>
          </cell>
          <cell r="I1756" t="str">
            <v>Briois Nicolas (1981)</v>
          </cell>
          <cell r="J1756">
            <v>23</v>
          </cell>
          <cell r="K1756" t="str">
            <v>sem</v>
          </cell>
          <cell r="L1756" t="str">
            <v>22"98</v>
          </cell>
        </row>
        <row r="1757">
          <cell r="A1757" t="str">
            <v>2004MasculinsTour 13000ma1</v>
          </cell>
          <cell r="H1757">
            <v>13</v>
          </cell>
          <cell r="I1757" t="str">
            <v>Maillet Aurélien (1988)</v>
          </cell>
          <cell r="J1757">
            <v>16</v>
          </cell>
          <cell r="K1757" t="str">
            <v>cam</v>
          </cell>
          <cell r="L1757" t="str">
            <v>10'05"96</v>
          </cell>
        </row>
        <row r="1758">
          <cell r="A1758" t="str">
            <v>2004MasculinsTour 13000sta1</v>
          </cell>
          <cell r="H1758">
            <v>4</v>
          </cell>
          <cell r="I1758" t="str">
            <v>Delval Frédéric (1981)</v>
          </cell>
          <cell r="J1758">
            <v>23</v>
          </cell>
          <cell r="K1758" t="str">
            <v>sem</v>
          </cell>
          <cell r="L1758" t="str">
            <v>9'52"12</v>
          </cell>
        </row>
        <row r="1759">
          <cell r="A1759" t="str">
            <v>2004MasculinsTour 14*100ma1</v>
          </cell>
          <cell r="H1759">
            <v>2</v>
          </cell>
          <cell r="I1759" t="str">
            <v>R100-Briois Nicolas (1981)-Cieslak Anthony (1985)-Jakubowski Fabrice (1983)-Boumlil Nadir (1981)</v>
          </cell>
          <cell r="J1759">
            <v>23</v>
          </cell>
          <cell r="K1759" t="str">
            <v>sem</v>
          </cell>
        </row>
        <row r="1760">
          <cell r="A1760" t="str">
            <v>2004MasculinsTour 14*400ma1</v>
          </cell>
          <cell r="H1760">
            <v>4</v>
          </cell>
          <cell r="I1760" t="str">
            <v>R400-H'Maity Mohamed (1978)-Kertoum Mohamed (1979)-Sadouki Abdel (1976)-Mézére Thibaut (1983)</v>
          </cell>
          <cell r="J1760">
            <v>21</v>
          </cell>
          <cell r="K1760" t="str">
            <v>esm</v>
          </cell>
        </row>
        <row r="1761">
          <cell r="A1761" t="str">
            <v>2004MasculinsTour 1400h_91a1</v>
          </cell>
          <cell r="H1761">
            <v>8</v>
          </cell>
          <cell r="I1761" t="str">
            <v>Mézére Thibaut (1983)</v>
          </cell>
          <cell r="J1761">
            <v>21</v>
          </cell>
          <cell r="K1761" t="str">
            <v>esm</v>
          </cell>
          <cell r="L1761" t="str">
            <v>62"15</v>
          </cell>
        </row>
        <row r="1762">
          <cell r="A1762" t="str">
            <v>2004MasculinsTour 1400ma1</v>
          </cell>
          <cell r="H1762">
            <v>3</v>
          </cell>
          <cell r="I1762" t="str">
            <v>Sadouki Abdel (1976)</v>
          </cell>
          <cell r="J1762">
            <v>28</v>
          </cell>
          <cell r="K1762" t="str">
            <v>sem</v>
          </cell>
          <cell r="L1762" t="str">
            <v>50"49</v>
          </cell>
        </row>
        <row r="1763">
          <cell r="A1763" t="str">
            <v>2004MasculinsTour 15000ma1</v>
          </cell>
          <cell r="H1763">
            <v>9</v>
          </cell>
          <cell r="I1763" t="str">
            <v>Djaifri Larda (1966)</v>
          </cell>
          <cell r="J1763">
            <v>38</v>
          </cell>
          <cell r="K1763" t="str">
            <v>sem</v>
          </cell>
          <cell r="L1763" t="str">
            <v>16'49"56</v>
          </cell>
        </row>
        <row r="1764">
          <cell r="A1764" t="str">
            <v>2004MasculinsTour 1800ma1</v>
          </cell>
          <cell r="H1764">
            <v>15</v>
          </cell>
          <cell r="I1764" t="str">
            <v>Halli Abdelelatif (1987)</v>
          </cell>
          <cell r="J1764">
            <v>17</v>
          </cell>
          <cell r="K1764" t="str">
            <v>cam</v>
          </cell>
          <cell r="L1764" t="str">
            <v>2'15"37</v>
          </cell>
        </row>
        <row r="1765">
          <cell r="A1765" t="str">
            <v>2004MasculinsTour 1Disque_2a1</v>
          </cell>
          <cell r="H1765">
            <v>8</v>
          </cell>
          <cell r="I1765" t="str">
            <v>Kapusta Philippe (1968)</v>
          </cell>
          <cell r="J1765">
            <v>36</v>
          </cell>
          <cell r="K1765" t="str">
            <v>sem</v>
          </cell>
          <cell r="L1765">
            <v>30.5</v>
          </cell>
        </row>
        <row r="1766">
          <cell r="A1766" t="str">
            <v>2004MasculinsTour 1Hauteura1</v>
          </cell>
          <cell r="H1766">
            <v>2</v>
          </cell>
          <cell r="I1766" t="str">
            <v>Flanquart Arnaud (1982)</v>
          </cell>
          <cell r="J1766">
            <v>22</v>
          </cell>
          <cell r="K1766" t="str">
            <v>sem</v>
          </cell>
          <cell r="L1766">
            <v>1.95</v>
          </cell>
        </row>
        <row r="1767">
          <cell r="A1767" t="str">
            <v>2004MasculinsTour 1Javelot_8a1</v>
          </cell>
          <cell r="H1767">
            <v>1</v>
          </cell>
          <cell r="I1767" t="str">
            <v>Crouhy Guillaume (1985)</v>
          </cell>
          <cell r="J1767">
            <v>19</v>
          </cell>
          <cell r="K1767" t="str">
            <v>jum</v>
          </cell>
          <cell r="L1767">
            <v>54.31</v>
          </cell>
        </row>
        <row r="1768">
          <cell r="A1768" t="str">
            <v>2004MasculinsTour 1Longueura1</v>
          </cell>
          <cell r="H1768">
            <v>1</v>
          </cell>
          <cell r="I1768" t="str">
            <v>Briois Nicolas (1981)</v>
          </cell>
          <cell r="J1768">
            <v>23</v>
          </cell>
          <cell r="K1768" t="str">
            <v>sem</v>
          </cell>
          <cell r="L1768">
            <v>6.93</v>
          </cell>
        </row>
        <row r="1769">
          <cell r="A1769" t="str">
            <v>2004MasculinsTour 1Marche 5kma1</v>
          </cell>
          <cell r="H1769">
            <v>6</v>
          </cell>
          <cell r="I1769" t="str">
            <v>Dupont Eric (1962)</v>
          </cell>
          <cell r="J1769">
            <v>42</v>
          </cell>
          <cell r="K1769" t="str">
            <v>vem</v>
          </cell>
          <cell r="L1769" t="str">
            <v>26'23"30</v>
          </cell>
        </row>
        <row r="1770">
          <cell r="A1770" t="str">
            <v>2004MasculinsTour 1Marteau_7a1</v>
          </cell>
          <cell r="H1770">
            <v>11</v>
          </cell>
          <cell r="I1770" t="str">
            <v>Delcroix Pascal (1958)</v>
          </cell>
          <cell r="J1770">
            <v>46</v>
          </cell>
          <cell r="K1770" t="str">
            <v>vem</v>
          </cell>
          <cell r="L1770">
            <v>21.24</v>
          </cell>
        </row>
        <row r="1771">
          <cell r="A1771" t="str">
            <v>2004MasculinsTour 1Perchea1</v>
          </cell>
          <cell r="H1771">
            <v>12</v>
          </cell>
          <cell r="I1771" t="str">
            <v>Kapusta Philippe (1968)</v>
          </cell>
          <cell r="J1771">
            <v>36</v>
          </cell>
          <cell r="K1771" t="str">
            <v>sem</v>
          </cell>
          <cell r="L1771">
            <v>3.2</v>
          </cell>
        </row>
        <row r="1772">
          <cell r="A1772" t="str">
            <v>2004MasculinsTour 1Poids_7a1</v>
          </cell>
          <cell r="H1772">
            <v>3</v>
          </cell>
          <cell r="I1772" t="str">
            <v>Boumlil Nadir (1981)</v>
          </cell>
          <cell r="J1772">
            <v>23</v>
          </cell>
          <cell r="K1772" t="str">
            <v>sem</v>
          </cell>
          <cell r="L1772">
            <v>11.57</v>
          </cell>
        </row>
        <row r="1773">
          <cell r="A1773" t="str">
            <v>2004MasculinsTour 1Triplea1</v>
          </cell>
          <cell r="H1773">
            <v>1</v>
          </cell>
          <cell r="I1773" t="str">
            <v>Boone Jimmy (1980)</v>
          </cell>
          <cell r="J1773">
            <v>24</v>
          </cell>
          <cell r="K1773" t="str">
            <v>sem</v>
          </cell>
          <cell r="L1773">
            <v>13</v>
          </cell>
        </row>
        <row r="1774">
          <cell r="A1774" t="str">
            <v>2004MasculinsTour 2100ma1</v>
          </cell>
          <cell r="H1774">
            <v>2</v>
          </cell>
          <cell r="I1774" t="str">
            <v>Briois Nicolas (1981)</v>
          </cell>
          <cell r="J1774">
            <v>23</v>
          </cell>
          <cell r="K1774" t="str">
            <v>sem</v>
          </cell>
          <cell r="L1774" t="str">
            <v>11"73</v>
          </cell>
          <cell r="M1774">
            <v>724</v>
          </cell>
        </row>
        <row r="1775">
          <cell r="A1775" t="str">
            <v>2004MasculinsTour 2110h_106a1</v>
          </cell>
          <cell r="H1775">
            <v>10</v>
          </cell>
          <cell r="I1775" t="str">
            <v>Kapusta Philippe (1968)</v>
          </cell>
          <cell r="J1775">
            <v>36</v>
          </cell>
          <cell r="K1775" t="str">
            <v>sem</v>
          </cell>
          <cell r="L1775" t="str">
            <v>20"65</v>
          </cell>
          <cell r="M1775">
            <v>301</v>
          </cell>
        </row>
        <row r="1776">
          <cell r="A1776" t="str">
            <v>2004MasculinsTour 21500ma1</v>
          </cell>
          <cell r="H1776">
            <v>6</v>
          </cell>
          <cell r="I1776" t="str">
            <v>Lucas Pascal (1962)</v>
          </cell>
          <cell r="J1776">
            <v>42</v>
          </cell>
          <cell r="K1776" t="str">
            <v>vem</v>
          </cell>
          <cell r="L1776" t="str">
            <v>4'25"55</v>
          </cell>
          <cell r="M1776">
            <v>580</v>
          </cell>
        </row>
        <row r="1777">
          <cell r="A1777" t="str">
            <v>2004MasculinsTour 2200ma1</v>
          </cell>
          <cell r="H1777">
            <v>1</v>
          </cell>
          <cell r="I1777" t="str">
            <v>Sadouki Abdel (1976)</v>
          </cell>
          <cell r="J1777">
            <v>28</v>
          </cell>
          <cell r="K1777" t="str">
            <v>sem</v>
          </cell>
          <cell r="L1777" t="str">
            <v>22"63</v>
          </cell>
          <cell r="M1777">
            <v>857</v>
          </cell>
        </row>
        <row r="1778">
          <cell r="A1778" t="str">
            <v>2004MasculinsTour 23000ma1</v>
          </cell>
          <cell r="H1778">
            <v>8</v>
          </cell>
          <cell r="I1778" t="str">
            <v>Maillet Aurélien (1988)</v>
          </cell>
          <cell r="J1778">
            <v>16</v>
          </cell>
          <cell r="K1778" t="str">
            <v>cam</v>
          </cell>
          <cell r="L1778" t="str">
            <v>10'15"95</v>
          </cell>
          <cell r="M1778">
            <v>411</v>
          </cell>
        </row>
        <row r="1779">
          <cell r="A1779" t="str">
            <v>2004MasculinsTour 23000sta1</v>
          </cell>
          <cell r="H1779">
            <v>1</v>
          </cell>
          <cell r="I1779" t="str">
            <v>Delval Frédéric (1981)</v>
          </cell>
          <cell r="J1779">
            <v>23</v>
          </cell>
          <cell r="K1779" t="str">
            <v>sem</v>
          </cell>
          <cell r="L1779" t="str">
            <v>9'53"49</v>
          </cell>
          <cell r="M1779">
            <v>818</v>
          </cell>
        </row>
        <row r="1780">
          <cell r="A1780" t="str">
            <v>2004MasculinsTour 24*100ma1</v>
          </cell>
          <cell r="H1780">
            <v>3</v>
          </cell>
          <cell r="I1780" t="str">
            <v>R100-Boone Jimmy (1980)-Ferahtia Hassan (1988)-Jakubowski Fabrice (1983)-Briois Nicolas (1981)</v>
          </cell>
          <cell r="J1780">
            <v>23</v>
          </cell>
          <cell r="K1780" t="str">
            <v>sem</v>
          </cell>
        </row>
        <row r="1781">
          <cell r="A1781" t="str">
            <v>2004MasculinsTour 24*400ma1</v>
          </cell>
          <cell r="H1781">
            <v>3</v>
          </cell>
          <cell r="I1781" t="str">
            <v>R400-H'Maity Mohamed (1978)-Mézére Thibaut (1983)-Kertoum Mohamed (1979)-Sadouki Abdel (1976)</v>
          </cell>
          <cell r="J1781">
            <v>28</v>
          </cell>
          <cell r="K1781" t="str">
            <v>sem</v>
          </cell>
        </row>
        <row r="1782">
          <cell r="A1782" t="str">
            <v>2004MasculinsTour 2400h_91a1</v>
          </cell>
          <cell r="H1782">
            <v>11</v>
          </cell>
          <cell r="I1782" t="str">
            <v>Mézére Thibaut (1983)</v>
          </cell>
          <cell r="J1782">
            <v>21</v>
          </cell>
          <cell r="K1782" t="str">
            <v>esm</v>
          </cell>
          <cell r="L1782" t="str">
            <v>68"30</v>
          </cell>
          <cell r="M1782">
            <v>476</v>
          </cell>
        </row>
        <row r="1783">
          <cell r="A1783" t="str">
            <v>2004MasculinsTour 2400ma1</v>
          </cell>
          <cell r="H1783">
            <v>9</v>
          </cell>
          <cell r="I1783" t="str">
            <v>H'Maity Mohamed (1978)</v>
          </cell>
          <cell r="J1783">
            <v>26</v>
          </cell>
          <cell r="K1783" t="str">
            <v>sem</v>
          </cell>
          <cell r="L1783" t="str">
            <v>53"37</v>
          </cell>
          <cell r="M1783">
            <v>703</v>
          </cell>
        </row>
        <row r="1784">
          <cell r="A1784" t="str">
            <v>2004MasculinsTour 25000ma1</v>
          </cell>
          <cell r="H1784">
            <v>8</v>
          </cell>
          <cell r="I1784" t="str">
            <v>Djaifri Larda (1966)</v>
          </cell>
          <cell r="J1784">
            <v>38</v>
          </cell>
          <cell r="K1784" t="str">
            <v>sem</v>
          </cell>
          <cell r="L1784" t="str">
            <v>17'13"14</v>
          </cell>
          <cell r="M1784">
            <v>483</v>
          </cell>
        </row>
        <row r="1785">
          <cell r="A1785" t="str">
            <v>2004MasculinsTour 2800ma1</v>
          </cell>
          <cell r="H1785">
            <v>13</v>
          </cell>
          <cell r="I1785" t="str">
            <v>Godin Anthony (1988)</v>
          </cell>
          <cell r="J1785">
            <v>16</v>
          </cell>
          <cell r="K1785" t="str">
            <v>cam</v>
          </cell>
          <cell r="L1785" t="str">
            <v>2'17"29</v>
          </cell>
          <cell r="M1785">
            <v>409</v>
          </cell>
        </row>
        <row r="1786">
          <cell r="A1786" t="str">
            <v>2004MasculinsTour 2Disque_2a1</v>
          </cell>
          <cell r="H1786">
            <v>3</v>
          </cell>
          <cell r="I1786" t="str">
            <v>Capliez Guillaume (1984)</v>
          </cell>
          <cell r="J1786">
            <v>20</v>
          </cell>
          <cell r="K1786" t="str">
            <v>esm</v>
          </cell>
          <cell r="L1786">
            <v>33.909999999999997</v>
          </cell>
          <cell r="M1786">
            <v>560</v>
          </cell>
        </row>
        <row r="1787">
          <cell r="A1787" t="str">
            <v>2004MasculinsTour 2Hauteura1</v>
          </cell>
          <cell r="H1787">
            <v>2</v>
          </cell>
          <cell r="I1787" t="str">
            <v>Flanquart Arnaud (1982)</v>
          </cell>
          <cell r="J1787">
            <v>22</v>
          </cell>
          <cell r="K1787" t="str">
            <v>sem</v>
          </cell>
          <cell r="L1787">
            <v>1.9</v>
          </cell>
          <cell r="M1787">
            <v>774</v>
          </cell>
        </row>
        <row r="1788">
          <cell r="A1788" t="str">
            <v>2004MasculinsTour 2Javelot_8a1</v>
          </cell>
          <cell r="H1788">
            <v>2</v>
          </cell>
          <cell r="I1788" t="str">
            <v>Crouhy Guillaume (1985)</v>
          </cell>
          <cell r="J1788">
            <v>19</v>
          </cell>
          <cell r="K1788" t="str">
            <v>jum</v>
          </cell>
          <cell r="L1788">
            <v>53.88</v>
          </cell>
          <cell r="M1788">
            <v>693</v>
          </cell>
        </row>
        <row r="1789">
          <cell r="A1789" t="str">
            <v>2004MasculinsTour 2Longueura1</v>
          </cell>
          <cell r="H1789">
            <v>6</v>
          </cell>
          <cell r="I1789" t="str">
            <v>Jakubowski Fabrice (1983)</v>
          </cell>
          <cell r="J1789">
            <v>21</v>
          </cell>
          <cell r="K1789" t="str">
            <v>esm</v>
          </cell>
          <cell r="L1789">
            <v>6.23</v>
          </cell>
          <cell r="M1789">
            <v>759</v>
          </cell>
        </row>
        <row r="1790">
          <cell r="A1790" t="str">
            <v>2004MasculinsTour 2Marche 5kma1</v>
          </cell>
          <cell r="H1790">
            <v>5</v>
          </cell>
          <cell r="I1790" t="str">
            <v>Dupont Eric (1962)</v>
          </cell>
          <cell r="J1790">
            <v>42</v>
          </cell>
          <cell r="K1790" t="str">
            <v>vem</v>
          </cell>
          <cell r="L1790" t="str">
            <v>26'36"21</v>
          </cell>
          <cell r="M1790">
            <v>743</v>
          </cell>
        </row>
        <row r="1791">
          <cell r="A1791" t="str">
            <v>2004MasculinsTour 2Marteau_7a1</v>
          </cell>
          <cell r="H1791">
            <v>9</v>
          </cell>
          <cell r="I1791" t="str">
            <v>Ferahtia Hassan (1988)</v>
          </cell>
          <cell r="J1791">
            <v>16</v>
          </cell>
          <cell r="K1791" t="str">
            <v>cam</v>
          </cell>
          <cell r="L1791">
            <v>27.24</v>
          </cell>
          <cell r="M1791">
            <v>353</v>
          </cell>
        </row>
        <row r="1792">
          <cell r="A1792" t="str">
            <v>2004MasculinsTour 2Perchea1</v>
          </cell>
          <cell r="H1792">
            <v>9</v>
          </cell>
          <cell r="I1792" t="str">
            <v>Kapusta Philippe (1968)</v>
          </cell>
          <cell r="J1792">
            <v>36</v>
          </cell>
          <cell r="K1792" t="str">
            <v>sem</v>
          </cell>
          <cell r="L1792">
            <v>3.2</v>
          </cell>
          <cell r="M1792">
            <v>458</v>
          </cell>
        </row>
        <row r="1793">
          <cell r="A1793" t="str">
            <v>2004MasculinsTour 2Poids_7a1</v>
          </cell>
          <cell r="H1793">
            <v>6</v>
          </cell>
          <cell r="I1793" t="str">
            <v>Géleyn Dominique (1954)</v>
          </cell>
          <cell r="J1793">
            <v>50</v>
          </cell>
          <cell r="K1793" t="str">
            <v>vem</v>
          </cell>
          <cell r="L1793">
            <v>10.47</v>
          </cell>
          <cell r="M1793">
            <v>550</v>
          </cell>
        </row>
        <row r="1794">
          <cell r="A1794" t="str">
            <v>2004MasculinsTour 2Triplea1</v>
          </cell>
          <cell r="H1794">
            <v>4</v>
          </cell>
          <cell r="I1794" t="str">
            <v>Briois Nicolas (1981)</v>
          </cell>
          <cell r="J1794">
            <v>23</v>
          </cell>
          <cell r="K1794" t="str">
            <v>sem</v>
          </cell>
          <cell r="L1794">
            <v>14.01</v>
          </cell>
          <cell r="M1794">
            <v>829</v>
          </cell>
        </row>
        <row r="1795">
          <cell r="A1795" t="str">
            <v>2005MasculinsTour 1100ma1</v>
          </cell>
          <cell r="H1795">
            <v>14</v>
          </cell>
          <cell r="I1795" t="str">
            <v>Coquel Kévin (1989)</v>
          </cell>
          <cell r="J1795">
            <v>16</v>
          </cell>
          <cell r="K1795" t="str">
            <v>cam</v>
          </cell>
          <cell r="L1795" t="str">
            <v>12"38</v>
          </cell>
          <cell r="M1795">
            <v>570</v>
          </cell>
        </row>
        <row r="1796">
          <cell r="A1796" t="str">
            <v>2005MasculinsTour 1110h_106a1</v>
          </cell>
          <cell r="H1796" t="str">
            <v>NP</v>
          </cell>
          <cell r="I1796" t="str">
            <v>np</v>
          </cell>
          <cell r="J1796" t="str">
            <v/>
          </cell>
          <cell r="K1796" t="str">
            <v/>
          </cell>
          <cell r="M1796">
            <v>0</v>
          </cell>
        </row>
        <row r="1797">
          <cell r="A1797" t="str">
            <v>2005MasculinsTour 11500ma1</v>
          </cell>
          <cell r="H1797">
            <v>12</v>
          </cell>
          <cell r="I1797" t="str">
            <v>Sarot Rémi (1977)</v>
          </cell>
          <cell r="J1797">
            <v>28</v>
          </cell>
          <cell r="K1797" t="str">
            <v>sem</v>
          </cell>
          <cell r="L1797" t="str">
            <v>4'32"38</v>
          </cell>
          <cell r="M1797">
            <v>515</v>
          </cell>
        </row>
        <row r="1798">
          <cell r="A1798" t="str">
            <v>2005MasculinsTour 1200ma1</v>
          </cell>
          <cell r="H1798">
            <v>1</v>
          </cell>
          <cell r="I1798" t="str">
            <v>Jakubowski Fabrice (1983)</v>
          </cell>
          <cell r="J1798">
            <v>22</v>
          </cell>
          <cell r="K1798" t="str">
            <v>sem</v>
          </cell>
          <cell r="L1798" t="str">
            <v>22"81</v>
          </cell>
          <cell r="M1798">
            <v>834</v>
          </cell>
        </row>
        <row r="1799">
          <cell r="A1799" t="str">
            <v>2005MasculinsTour 13000ma1</v>
          </cell>
          <cell r="H1799">
            <v>7</v>
          </cell>
          <cell r="I1799" t="str">
            <v>Lucas Pascal (1962)</v>
          </cell>
          <cell r="J1799">
            <v>43</v>
          </cell>
          <cell r="K1799" t="str">
            <v>vem</v>
          </cell>
          <cell r="L1799" t="str">
            <v>9'30"80</v>
          </cell>
          <cell r="M1799">
            <v>575</v>
          </cell>
        </row>
        <row r="1800">
          <cell r="A1800" t="str">
            <v>2005MasculinsTour 13000sta1</v>
          </cell>
          <cell r="H1800">
            <v>8</v>
          </cell>
          <cell r="I1800" t="str">
            <v>Delval Frédéric (1981)</v>
          </cell>
          <cell r="J1800">
            <v>24</v>
          </cell>
          <cell r="K1800" t="str">
            <v>sem</v>
          </cell>
          <cell r="L1800" t="str">
            <v>9"55"97</v>
          </cell>
          <cell r="M1800">
            <v>809</v>
          </cell>
        </row>
        <row r="1801">
          <cell r="A1801" t="str">
            <v>2005MasculinsTour 14*100ma1</v>
          </cell>
          <cell r="H1801">
            <v>2</v>
          </cell>
          <cell r="I1801" t="str">
            <v>R100-Noui Sliman (1989)-Carpentier Clément (1988)-Boone Jimmy (1980)-Jakubowski Fabrice (1983)</v>
          </cell>
          <cell r="J1801">
            <v>22</v>
          </cell>
          <cell r="K1801" t="str">
            <v>sem</v>
          </cell>
        </row>
        <row r="1802">
          <cell r="A1802" t="str">
            <v>2005MasculinsTour 14*400ma1</v>
          </cell>
          <cell r="H1802">
            <v>5</v>
          </cell>
          <cell r="I1802" t="str">
            <v>R400-Mezere Thibault (1983)-Carpentier Aurélien (1985)-Petit Jonathan (1984)-Cieslak Anthony (1984)</v>
          </cell>
          <cell r="J1802">
            <v>21</v>
          </cell>
          <cell r="K1802" t="str">
            <v>esm</v>
          </cell>
        </row>
        <row r="1803">
          <cell r="A1803" t="str">
            <v>2005MasculinsTour 1400h_91a1</v>
          </cell>
          <cell r="H1803">
            <v>4</v>
          </cell>
          <cell r="I1803" t="str">
            <v>Cieslak Anthony (1985)</v>
          </cell>
          <cell r="J1803">
            <v>20</v>
          </cell>
          <cell r="K1803" t="str">
            <v>esm</v>
          </cell>
          <cell r="L1803" t="str">
            <v>58"58</v>
          </cell>
          <cell r="M1803">
            <v>790</v>
          </cell>
        </row>
        <row r="1804">
          <cell r="A1804" t="str">
            <v>2005MasculinsTour 1400ma1</v>
          </cell>
          <cell r="H1804">
            <v>4</v>
          </cell>
          <cell r="I1804" t="str">
            <v>Carpentier Aurélien (1985)</v>
          </cell>
          <cell r="J1804">
            <v>20</v>
          </cell>
          <cell r="K1804" t="str">
            <v>esm</v>
          </cell>
          <cell r="L1804" t="str">
            <v>51"10</v>
          </cell>
          <cell r="M1804">
            <v>819</v>
          </cell>
        </row>
        <row r="1805">
          <cell r="A1805" t="str">
            <v>2005MasculinsTour 15000ma1</v>
          </cell>
          <cell r="H1805">
            <v>10</v>
          </cell>
          <cell r="I1805" t="str">
            <v>Djaifiri Larda (1966)</v>
          </cell>
          <cell r="J1805">
            <v>39</v>
          </cell>
          <cell r="K1805" t="str">
            <v>sem</v>
          </cell>
          <cell r="L1805" t="str">
            <v>17'02"20</v>
          </cell>
          <cell r="M1805">
            <v>508</v>
          </cell>
        </row>
        <row r="1806">
          <cell r="A1806" t="str">
            <v>2005MasculinsTour 1800ma1</v>
          </cell>
          <cell r="H1806">
            <v>7</v>
          </cell>
          <cell r="I1806" t="str">
            <v>Petit Jonathan (1984)</v>
          </cell>
          <cell r="J1806">
            <v>21</v>
          </cell>
          <cell r="K1806" t="str">
            <v>esm</v>
          </cell>
          <cell r="L1806" t="str">
            <v>2'07"80</v>
          </cell>
          <cell r="M1806">
            <v>593</v>
          </cell>
        </row>
        <row r="1807">
          <cell r="A1807" t="str">
            <v>2005MasculinsTour 1Disque_2a1</v>
          </cell>
          <cell r="H1807">
            <v>13</v>
          </cell>
          <cell r="I1807" t="str">
            <v>Carpentier Aurélien (1985)</v>
          </cell>
          <cell r="J1807">
            <v>20</v>
          </cell>
          <cell r="K1807" t="str">
            <v>esm</v>
          </cell>
          <cell r="L1807">
            <v>22.8</v>
          </cell>
          <cell r="M1807">
            <v>353</v>
          </cell>
        </row>
        <row r="1808">
          <cell r="A1808" t="str">
            <v>2005MasculinsTour 1Hauteura1</v>
          </cell>
          <cell r="H1808">
            <v>3</v>
          </cell>
          <cell r="I1808" t="str">
            <v>Flanquart Arnaud (1982)</v>
          </cell>
          <cell r="J1808">
            <v>23</v>
          </cell>
          <cell r="K1808" t="str">
            <v>sem</v>
          </cell>
          <cell r="L1808">
            <v>1.95</v>
          </cell>
          <cell r="M1808">
            <v>822</v>
          </cell>
        </row>
        <row r="1809">
          <cell r="A1809" t="str">
            <v>2005MasculinsTour 1Javelot_8a1</v>
          </cell>
          <cell r="H1809">
            <v>2</v>
          </cell>
          <cell r="I1809" t="str">
            <v>Crouhy Guillaume (1985)</v>
          </cell>
          <cell r="J1809">
            <v>20</v>
          </cell>
          <cell r="K1809" t="str">
            <v>esm</v>
          </cell>
          <cell r="L1809">
            <v>48.4</v>
          </cell>
          <cell r="M1809">
            <v>615</v>
          </cell>
        </row>
        <row r="1810">
          <cell r="A1810" t="str">
            <v>2005MasculinsTour 1Longueura1</v>
          </cell>
          <cell r="H1810">
            <v>9</v>
          </cell>
          <cell r="I1810" t="str">
            <v>JAKUBOWSKI Fabrice (1983)</v>
          </cell>
          <cell r="J1810">
            <v>22</v>
          </cell>
          <cell r="K1810" t="str">
            <v>sem</v>
          </cell>
          <cell r="L1810">
            <v>5.92</v>
          </cell>
          <cell r="M1810">
            <v>695</v>
          </cell>
        </row>
        <row r="1811">
          <cell r="A1811" t="str">
            <v>2005MasculinsTour 1Marche 5kma1</v>
          </cell>
          <cell r="H1811">
            <v>12</v>
          </cell>
          <cell r="I1811" t="str">
            <v>Mullem Michel (1982)</v>
          </cell>
          <cell r="J1811">
            <v>23</v>
          </cell>
          <cell r="K1811" t="str">
            <v>sem</v>
          </cell>
          <cell r="L1811" t="str">
            <v>30'57"0</v>
          </cell>
          <cell r="M1811">
            <v>550</v>
          </cell>
        </row>
        <row r="1812">
          <cell r="A1812" t="str">
            <v>2005MasculinsTour 1Marteau_7a1</v>
          </cell>
          <cell r="H1812">
            <v>12</v>
          </cell>
          <cell r="I1812" t="str">
            <v>Boone Jimmy (1980)</v>
          </cell>
          <cell r="J1812">
            <v>25</v>
          </cell>
          <cell r="K1812" t="str">
            <v>sem</v>
          </cell>
          <cell r="L1812">
            <v>20.27</v>
          </cell>
          <cell r="M1812">
            <v>245</v>
          </cell>
        </row>
        <row r="1813">
          <cell r="A1813" t="str">
            <v>2005MasculinsTour 1Perchea1</v>
          </cell>
          <cell r="H1813">
            <v>12</v>
          </cell>
          <cell r="I1813" t="str">
            <v>Delval Frédéric (1981)</v>
          </cell>
          <cell r="J1813">
            <v>24</v>
          </cell>
          <cell r="K1813" t="str">
            <v>sem</v>
          </cell>
          <cell r="L1813">
            <v>2.6</v>
          </cell>
          <cell r="M1813">
            <v>297</v>
          </cell>
        </row>
        <row r="1814">
          <cell r="A1814" t="str">
            <v>2005MasculinsTour 1Poids_7a1</v>
          </cell>
          <cell r="H1814">
            <v>11</v>
          </cell>
          <cell r="I1814" t="str">
            <v>Mullem Michel (1982)</v>
          </cell>
          <cell r="J1814">
            <v>23</v>
          </cell>
          <cell r="K1814" t="str">
            <v>sem</v>
          </cell>
          <cell r="L1814">
            <v>9.2200000000000006</v>
          </cell>
          <cell r="M1814">
            <v>476</v>
          </cell>
        </row>
        <row r="1815">
          <cell r="A1815" t="str">
            <v>2005MasculinsTour 1Triplea1</v>
          </cell>
          <cell r="H1815">
            <v>1</v>
          </cell>
          <cell r="I1815" t="str">
            <v>Boone Jimmy (1980)</v>
          </cell>
          <cell r="J1815">
            <v>25</v>
          </cell>
          <cell r="K1815" t="str">
            <v>sem</v>
          </cell>
          <cell r="L1815">
            <v>13.35</v>
          </cell>
          <cell r="M1815">
            <v>760</v>
          </cell>
        </row>
        <row r="1816">
          <cell r="A1816" t="str">
            <v>2005MasculinsTour 2100ma1</v>
          </cell>
          <cell r="H1816">
            <v>1</v>
          </cell>
          <cell r="I1816" t="str">
            <v>Noui Sliman (1989)</v>
          </cell>
          <cell r="J1816">
            <v>16</v>
          </cell>
          <cell r="K1816" t="str">
            <v>cam</v>
          </cell>
          <cell r="L1816" t="str">
            <v>11"86</v>
          </cell>
        </row>
        <row r="1817">
          <cell r="A1817" t="str">
            <v>2005MasculinsTour 2110h_106a1</v>
          </cell>
          <cell r="H1817" t="str">
            <v>NP</v>
          </cell>
          <cell r="I1817" t="str">
            <v>np</v>
          </cell>
          <cell r="J1817" t="str">
            <v/>
          </cell>
          <cell r="K1817" t="str">
            <v/>
          </cell>
        </row>
        <row r="1818">
          <cell r="A1818" t="str">
            <v>2005MasculinsTour 21500ma1</v>
          </cell>
          <cell r="H1818">
            <v>10</v>
          </cell>
          <cell r="I1818" t="str">
            <v>Sarot Rémi (1977)</v>
          </cell>
          <cell r="J1818">
            <v>28</v>
          </cell>
          <cell r="K1818" t="str">
            <v>sem</v>
          </cell>
          <cell r="L1818" t="str">
            <v>4'36"57</v>
          </cell>
        </row>
        <row r="1819">
          <cell r="A1819" t="str">
            <v>2005MasculinsTour 2200ma1</v>
          </cell>
          <cell r="H1819">
            <v>1</v>
          </cell>
          <cell r="I1819" t="str">
            <v>Jakubowski Fabrice (1983)</v>
          </cell>
          <cell r="J1819">
            <v>22</v>
          </cell>
          <cell r="K1819" t="str">
            <v>sem</v>
          </cell>
          <cell r="L1819" t="str">
            <v>23"30</v>
          </cell>
        </row>
        <row r="1820">
          <cell r="A1820" t="str">
            <v>2005MasculinsTour 23000ma1</v>
          </cell>
          <cell r="H1820">
            <v>10</v>
          </cell>
          <cell r="I1820" t="str">
            <v>Lucas Pascal (1962)</v>
          </cell>
          <cell r="J1820">
            <v>43</v>
          </cell>
          <cell r="K1820" t="str">
            <v>vem</v>
          </cell>
          <cell r="L1820" t="str">
            <v>9'47"2</v>
          </cell>
        </row>
        <row r="1821">
          <cell r="A1821" t="str">
            <v>2005MasculinsTour 23000sta1</v>
          </cell>
          <cell r="H1821">
            <v>3</v>
          </cell>
          <cell r="I1821" t="str">
            <v>Delval Frédéric (1981)</v>
          </cell>
          <cell r="J1821">
            <v>24</v>
          </cell>
          <cell r="K1821" t="str">
            <v>sem</v>
          </cell>
          <cell r="L1821" t="str">
            <v>9'59"26</v>
          </cell>
        </row>
        <row r="1822">
          <cell r="A1822" t="str">
            <v>2005MasculinsTour 24*100ma1</v>
          </cell>
          <cell r="H1822">
            <v>2</v>
          </cell>
          <cell r="I1822" t="str">
            <v>R100-Carpentier Clément (1988)-Moronval Vincent (1984)-Noui Sliman (1989)-Chmielewski Stéphane (1979)</v>
          </cell>
          <cell r="J1822">
            <v>26</v>
          </cell>
          <cell r="K1822" t="str">
            <v>sem</v>
          </cell>
        </row>
        <row r="1823">
          <cell r="A1823" t="str">
            <v>2005MasculinsTour 24*400ma1</v>
          </cell>
          <cell r="H1823">
            <v>4</v>
          </cell>
          <cell r="I1823" t="str">
            <v>R400-Carpentier Aurélien (1985)-Petit Jonathan (1984)-Cieslak Anthony (1985)-Delval Frédéric (1981)</v>
          </cell>
          <cell r="J1823">
            <v>24</v>
          </cell>
          <cell r="K1823" t="str">
            <v>sem</v>
          </cell>
        </row>
        <row r="1824">
          <cell r="A1824" t="str">
            <v>2005MasculinsTour 2400h_91a1</v>
          </cell>
          <cell r="H1824">
            <v>6</v>
          </cell>
          <cell r="I1824" t="str">
            <v>Cieslak Anthony (1985)</v>
          </cell>
          <cell r="J1824">
            <v>20</v>
          </cell>
          <cell r="K1824" t="str">
            <v>esm</v>
          </cell>
          <cell r="L1824" t="str">
            <v>61"62</v>
          </cell>
        </row>
        <row r="1825">
          <cell r="A1825" t="str">
            <v>2005MasculinsTour 2400ma1</v>
          </cell>
          <cell r="H1825">
            <v>2</v>
          </cell>
          <cell r="I1825" t="str">
            <v>Carpentier Aurélien (1985)</v>
          </cell>
          <cell r="J1825">
            <v>20</v>
          </cell>
          <cell r="K1825" t="str">
            <v>esm</v>
          </cell>
          <cell r="L1825" t="str">
            <v>51"48</v>
          </cell>
        </row>
        <row r="1826">
          <cell r="A1826" t="str">
            <v>2005MasculinsTour 25000ma1</v>
          </cell>
          <cell r="H1826">
            <v>12</v>
          </cell>
          <cell r="I1826" t="str">
            <v>Djaifri Larda (1966)</v>
          </cell>
          <cell r="J1826">
            <v>39</v>
          </cell>
          <cell r="K1826" t="str">
            <v>sem</v>
          </cell>
          <cell r="L1826" t="str">
            <v>17'01"41</v>
          </cell>
        </row>
        <row r="1827">
          <cell r="A1827" t="str">
            <v>2005MasculinsTour 2800ma1</v>
          </cell>
          <cell r="H1827">
            <v>8</v>
          </cell>
          <cell r="I1827" t="str">
            <v>Mézére Thibaut (1983)</v>
          </cell>
          <cell r="J1827">
            <v>22</v>
          </cell>
          <cell r="K1827" t="str">
            <v>sem</v>
          </cell>
          <cell r="L1827" t="str">
            <v>2'05"25</v>
          </cell>
        </row>
        <row r="1828">
          <cell r="A1828" t="str">
            <v>2005MasculinsTour 2Disque_2a1</v>
          </cell>
          <cell r="H1828">
            <v>13</v>
          </cell>
          <cell r="I1828" t="str">
            <v>Jakubowski Fabrice (1983)</v>
          </cell>
          <cell r="J1828">
            <v>22</v>
          </cell>
          <cell r="K1828" t="str">
            <v>sem</v>
          </cell>
          <cell r="L1828">
            <v>19.97</v>
          </cell>
        </row>
        <row r="1829">
          <cell r="A1829" t="str">
            <v>2005MasculinsTour 2Hauteura1</v>
          </cell>
          <cell r="H1829">
            <v>2</v>
          </cell>
          <cell r="I1829" t="str">
            <v>Carpentier Aurélien (1985)</v>
          </cell>
          <cell r="J1829">
            <v>20</v>
          </cell>
          <cell r="K1829" t="str">
            <v>esm</v>
          </cell>
          <cell r="L1829">
            <v>1.75</v>
          </cell>
        </row>
        <row r="1830">
          <cell r="A1830" t="str">
            <v>2005MasculinsTour 2Javelot_8a1</v>
          </cell>
          <cell r="H1830">
            <v>12</v>
          </cell>
          <cell r="I1830" t="str">
            <v>Polowczak Alexis (1989)</v>
          </cell>
          <cell r="J1830">
            <v>16</v>
          </cell>
          <cell r="K1830" t="str">
            <v>cam</v>
          </cell>
          <cell r="L1830">
            <v>28.87</v>
          </cell>
        </row>
        <row r="1831">
          <cell r="A1831" t="str">
            <v>2005MasculinsTour 2Longueura1</v>
          </cell>
          <cell r="H1831">
            <v>5</v>
          </cell>
          <cell r="I1831" t="str">
            <v>Cieslak Anthony (1985)</v>
          </cell>
          <cell r="J1831">
            <v>20</v>
          </cell>
          <cell r="K1831" t="str">
            <v>esm</v>
          </cell>
          <cell r="L1831">
            <v>6.03</v>
          </cell>
        </row>
        <row r="1832">
          <cell r="A1832" t="str">
            <v>2005MasculinsTour 2Marche 5kma1</v>
          </cell>
          <cell r="H1832">
            <v>11</v>
          </cell>
          <cell r="I1832" t="str">
            <v>Mullem Michel (1982)</v>
          </cell>
          <cell r="J1832">
            <v>23</v>
          </cell>
          <cell r="K1832" t="str">
            <v>sem</v>
          </cell>
          <cell r="L1832" t="str">
            <v>30'31"2</v>
          </cell>
        </row>
        <row r="1833">
          <cell r="A1833" t="str">
            <v>2005MasculinsTour 2Marteau_7a1</v>
          </cell>
          <cell r="H1833">
            <v>5</v>
          </cell>
          <cell r="I1833" t="str">
            <v>Boone Jimmy (1980)</v>
          </cell>
          <cell r="J1833">
            <v>25</v>
          </cell>
          <cell r="K1833" t="str">
            <v>sem</v>
          </cell>
          <cell r="L1833">
            <v>20.079999999999998</v>
          </cell>
        </row>
        <row r="1834">
          <cell r="A1834" t="str">
            <v>2005MasculinsTour 2Perchea1</v>
          </cell>
          <cell r="H1834">
            <v>9</v>
          </cell>
          <cell r="I1834" t="str">
            <v>Delval Frédéric (1981)</v>
          </cell>
          <cell r="J1834">
            <v>24</v>
          </cell>
          <cell r="K1834" t="str">
            <v>sem</v>
          </cell>
          <cell r="L1834">
            <v>2.6</v>
          </cell>
        </row>
        <row r="1835">
          <cell r="A1835" t="str">
            <v>2005MasculinsTour 2Poids_7a1</v>
          </cell>
          <cell r="H1835">
            <v>6</v>
          </cell>
          <cell r="I1835" t="str">
            <v>Mullem Michel (1982)</v>
          </cell>
          <cell r="J1835">
            <v>23</v>
          </cell>
          <cell r="K1835" t="str">
            <v>sem</v>
          </cell>
          <cell r="L1835">
            <v>9.06</v>
          </cell>
        </row>
        <row r="1836">
          <cell r="A1836" t="str">
            <v>2005MasculinsTour 2Triplea1</v>
          </cell>
          <cell r="H1836">
            <v>7</v>
          </cell>
          <cell r="I1836" t="str">
            <v>Moronval Vincent (19 84)</v>
          </cell>
          <cell r="J1836" t="str">
            <v/>
          </cell>
          <cell r="K1836" t="str">
            <v/>
          </cell>
          <cell r="L1836">
            <v>11.74</v>
          </cell>
        </row>
        <row r="1837">
          <cell r="A1837" t="str">
            <v>2006MasculinsTour 1100ma1</v>
          </cell>
          <cell r="H1837">
            <v>1</v>
          </cell>
          <cell r="I1837" t="str">
            <v>Noui Sliman (1989)</v>
          </cell>
          <cell r="J1837">
            <v>17</v>
          </cell>
          <cell r="K1837" t="str">
            <v>cam</v>
          </cell>
          <cell r="L1837" t="str">
            <v>11"27(nc)</v>
          </cell>
          <cell r="M1837">
            <v>844</v>
          </cell>
        </row>
        <row r="1838">
          <cell r="A1838" t="str">
            <v>2006MasculinsTour 1110h_106a1</v>
          </cell>
          <cell r="H1838" t="str">
            <v>NP</v>
          </cell>
          <cell r="I1838" t="str">
            <v>np</v>
          </cell>
          <cell r="J1838" t="str">
            <v/>
          </cell>
          <cell r="K1838" t="str">
            <v/>
          </cell>
          <cell r="M1838">
            <v>0</v>
          </cell>
        </row>
        <row r="1839">
          <cell r="A1839" t="str">
            <v>2006MasculinsTour 11500ma1</v>
          </cell>
          <cell r="H1839">
            <v>12</v>
          </cell>
          <cell r="I1839" t="str">
            <v>Wroblak Alexandre (1988)</v>
          </cell>
          <cell r="J1839">
            <v>18</v>
          </cell>
          <cell r="K1839" t="str">
            <v>jum</v>
          </cell>
          <cell r="L1839" t="str">
            <v>4'44"50</v>
          </cell>
          <cell r="M1839">
            <v>410</v>
          </cell>
        </row>
        <row r="1840">
          <cell r="A1840" t="str">
            <v>2006MasculinsTour 1200ma1</v>
          </cell>
          <cell r="H1840">
            <v>13</v>
          </cell>
          <cell r="I1840" t="str">
            <v>Lagache Dimitri (1989)</v>
          </cell>
          <cell r="J1840">
            <v>17</v>
          </cell>
          <cell r="K1840" t="str">
            <v>cam</v>
          </cell>
          <cell r="L1840" t="str">
            <v>25"59 (+0)</v>
          </cell>
          <cell r="M1840">
            <v>520</v>
          </cell>
        </row>
        <row r="1841">
          <cell r="A1841" t="str">
            <v>2006MasculinsTour 13000ma1</v>
          </cell>
          <cell r="H1841">
            <v>13</v>
          </cell>
          <cell r="I1841" t="str">
            <v>Cnudde Florent (1989)</v>
          </cell>
          <cell r="J1841">
            <v>17</v>
          </cell>
          <cell r="K1841" t="str">
            <v>cam</v>
          </cell>
          <cell r="L1841" t="str">
            <v>10'01"96</v>
          </cell>
          <cell r="M1841">
            <v>464</v>
          </cell>
        </row>
        <row r="1842">
          <cell r="A1842" t="str">
            <v>2006MasculinsTour 13000sta1</v>
          </cell>
          <cell r="H1842" t="str">
            <v>ABD</v>
          </cell>
          <cell r="I1842" t="str">
            <v>Delval Frédéric (1981)</v>
          </cell>
          <cell r="J1842">
            <v>25</v>
          </cell>
          <cell r="K1842" t="str">
            <v>sem</v>
          </cell>
          <cell r="L1842">
            <v>0</v>
          </cell>
          <cell r="M1842">
            <v>0</v>
          </cell>
        </row>
        <row r="1843">
          <cell r="A1843" t="str">
            <v>2006MasculinsTour 14*100ma1</v>
          </cell>
          <cell r="I1843" t="str">
            <v>r100-Equipe inconnue</v>
          </cell>
          <cell r="J1843" t="str">
            <v/>
          </cell>
          <cell r="K1843" t="str">
            <v/>
          </cell>
        </row>
        <row r="1844">
          <cell r="A1844" t="str">
            <v>2006MasculinsTour 14*400ma1</v>
          </cell>
          <cell r="I1844" t="str">
            <v>r400-équipe inconnue</v>
          </cell>
          <cell r="J1844" t="str">
            <v/>
          </cell>
          <cell r="K1844" t="str">
            <v/>
          </cell>
        </row>
        <row r="1845">
          <cell r="A1845" t="str">
            <v>2006MasculinsTour 1400h_91a1</v>
          </cell>
          <cell r="H1845">
            <v>2</v>
          </cell>
          <cell r="I1845" t="str">
            <v>Cieslak Anthony (1985)</v>
          </cell>
          <cell r="J1845">
            <v>21</v>
          </cell>
          <cell r="K1845" t="str">
            <v>esm</v>
          </cell>
          <cell r="L1845" t="str">
            <v>57"78</v>
          </cell>
          <cell r="M1845">
            <v>819</v>
          </cell>
        </row>
        <row r="1846">
          <cell r="A1846" t="str">
            <v>2006MasculinsTour 1400ma1</v>
          </cell>
          <cell r="H1846">
            <v>4</v>
          </cell>
          <cell r="I1846" t="str">
            <v>Carpentier Aurélien (1985)</v>
          </cell>
          <cell r="J1846">
            <v>21</v>
          </cell>
          <cell r="K1846" t="str">
            <v>esm</v>
          </cell>
          <cell r="L1846" t="str">
            <v>51"74</v>
          </cell>
          <cell r="M1846">
            <v>785</v>
          </cell>
        </row>
        <row r="1847">
          <cell r="A1847" t="str">
            <v>2006MasculinsTour 15000ma1</v>
          </cell>
          <cell r="H1847">
            <v>6</v>
          </cell>
          <cell r="I1847" t="str">
            <v>Lucas Pascal (1962)</v>
          </cell>
          <cell r="J1847">
            <v>44</v>
          </cell>
          <cell r="K1847" t="str">
            <v>vem</v>
          </cell>
          <cell r="L1847" t="str">
            <v>16'39"73</v>
          </cell>
          <cell r="M1847">
            <v>562</v>
          </cell>
        </row>
        <row r="1848">
          <cell r="A1848" t="str">
            <v>2006MasculinsTour 1800ma1</v>
          </cell>
          <cell r="H1848">
            <v>13</v>
          </cell>
          <cell r="I1848" t="str">
            <v>Kefif Mehdi (1989)</v>
          </cell>
          <cell r="J1848">
            <v>17</v>
          </cell>
          <cell r="K1848" t="str">
            <v>cam</v>
          </cell>
          <cell r="L1848" t="str">
            <v>2'14"86</v>
          </cell>
          <cell r="M1848">
            <v>453</v>
          </cell>
        </row>
        <row r="1849">
          <cell r="A1849" t="str">
            <v>2006MasculinsTour 1Disque_2a1</v>
          </cell>
          <cell r="H1849">
            <v>1</v>
          </cell>
          <cell r="I1849" t="str">
            <v>Ferathia Hassan (1988)</v>
          </cell>
          <cell r="J1849">
            <v>18</v>
          </cell>
          <cell r="K1849" t="str">
            <v>jum</v>
          </cell>
          <cell r="L1849">
            <v>31.4</v>
          </cell>
          <cell r="M1849">
            <v>513</v>
          </cell>
        </row>
        <row r="1850">
          <cell r="A1850" t="str">
            <v>2006MasculinsTour 1Hauteura1</v>
          </cell>
          <cell r="H1850">
            <v>3</v>
          </cell>
          <cell r="I1850" t="str">
            <v>Flanquart Arnaud (1982)</v>
          </cell>
          <cell r="J1850">
            <v>24</v>
          </cell>
          <cell r="K1850" t="str">
            <v>sem</v>
          </cell>
          <cell r="L1850">
            <v>1.85</v>
          </cell>
          <cell r="M1850">
            <v>727</v>
          </cell>
        </row>
        <row r="1851">
          <cell r="A1851" t="str">
            <v>2006MasculinsTour 1Javelot_8a1</v>
          </cell>
          <cell r="H1851">
            <v>8</v>
          </cell>
          <cell r="I1851" t="str">
            <v>Dutkiewicz Thomas (1986)</v>
          </cell>
          <cell r="J1851">
            <v>20</v>
          </cell>
          <cell r="K1851" t="str">
            <v>esm</v>
          </cell>
          <cell r="L1851">
            <v>33.4</v>
          </cell>
          <cell r="M1851">
            <v>402</v>
          </cell>
        </row>
        <row r="1852">
          <cell r="A1852" t="str">
            <v>2006MasculinsTour 1Longueura1</v>
          </cell>
          <cell r="H1852">
            <v>1</v>
          </cell>
          <cell r="I1852" t="str">
            <v>Briois Nicolas (1981)</v>
          </cell>
          <cell r="J1852">
            <v>25</v>
          </cell>
          <cell r="K1852" t="str">
            <v>sem</v>
          </cell>
          <cell r="L1852">
            <v>6.85</v>
          </cell>
          <cell r="M1852">
            <v>886</v>
          </cell>
        </row>
        <row r="1853">
          <cell r="A1853" t="str">
            <v>2006MasculinsTour 1Marche 5kma1</v>
          </cell>
          <cell r="H1853" t="str">
            <v>NP</v>
          </cell>
          <cell r="I1853" t="str">
            <v>np</v>
          </cell>
          <cell r="J1853" t="str">
            <v/>
          </cell>
          <cell r="K1853" t="str">
            <v/>
          </cell>
          <cell r="L1853">
            <v>0</v>
          </cell>
          <cell r="M1853">
            <v>0</v>
          </cell>
        </row>
        <row r="1854">
          <cell r="A1854" t="str">
            <v>2006MasculinsTour 1Marteau_7a1</v>
          </cell>
          <cell r="H1854">
            <v>5</v>
          </cell>
          <cell r="I1854" t="str">
            <v>Delcroix Pascal (1958)</v>
          </cell>
          <cell r="J1854">
            <v>48</v>
          </cell>
          <cell r="K1854" t="str">
            <v>vem</v>
          </cell>
          <cell r="L1854">
            <v>18.64</v>
          </cell>
          <cell r="M1854">
            <v>220</v>
          </cell>
        </row>
        <row r="1855">
          <cell r="A1855" t="str">
            <v>2006MasculinsTour 1Perchea1</v>
          </cell>
          <cell r="H1855">
            <v>9</v>
          </cell>
          <cell r="I1855" t="str">
            <v>Maleszka Thomas (1990)</v>
          </cell>
          <cell r="J1855">
            <v>16</v>
          </cell>
          <cell r="K1855" t="str">
            <v>cam</v>
          </cell>
          <cell r="L1855">
            <v>3.2</v>
          </cell>
          <cell r="M1855">
            <v>458</v>
          </cell>
        </row>
        <row r="1856">
          <cell r="A1856" t="str">
            <v>2006MasculinsTour 1Poids_7a1</v>
          </cell>
          <cell r="H1856">
            <v>4</v>
          </cell>
          <cell r="I1856" t="str">
            <v>Geleyn Dominique (1954)</v>
          </cell>
          <cell r="J1856">
            <v>52</v>
          </cell>
          <cell r="K1856" t="str">
            <v>vem</v>
          </cell>
          <cell r="L1856">
            <v>9.75</v>
          </cell>
          <cell r="M1856">
            <v>507</v>
          </cell>
        </row>
        <row r="1857">
          <cell r="A1857" t="str">
            <v>2006MasculinsTour 1Triplea1</v>
          </cell>
          <cell r="H1857">
            <v>9</v>
          </cell>
          <cell r="I1857" t="str">
            <v>Lagache Dimitri (1989)</v>
          </cell>
          <cell r="J1857">
            <v>17</v>
          </cell>
          <cell r="K1857" t="str">
            <v>cam</v>
          </cell>
          <cell r="L1857">
            <v>11.49</v>
          </cell>
          <cell r="M1857">
            <v>567</v>
          </cell>
        </row>
        <row r="1858">
          <cell r="A1858" t="str">
            <v>2006MasculinsTour 2100ma1</v>
          </cell>
          <cell r="H1858">
            <v>2</v>
          </cell>
          <cell r="I1858" t="str">
            <v>Noui Sliman (1989)</v>
          </cell>
          <cell r="J1858">
            <v>17</v>
          </cell>
          <cell r="K1858" t="str">
            <v>cam</v>
          </cell>
          <cell r="L1858" t="str">
            <v>11"32 (-0,2)</v>
          </cell>
          <cell r="M1858">
            <v>831</v>
          </cell>
        </row>
        <row r="1859">
          <cell r="A1859" t="str">
            <v>2006MasculinsTour 2110h_106a1</v>
          </cell>
          <cell r="H1859" t="str">
            <v>np</v>
          </cell>
          <cell r="J1859" t="str">
            <v/>
          </cell>
          <cell r="K1859" t="str">
            <v/>
          </cell>
          <cell r="M1859">
            <v>0</v>
          </cell>
        </row>
        <row r="1860">
          <cell r="A1860" t="str">
            <v>2006MasculinsTour 21500ma1</v>
          </cell>
          <cell r="H1860">
            <v>8</v>
          </cell>
          <cell r="I1860" t="str">
            <v>Wroblak Alexandre (1988)</v>
          </cell>
          <cell r="J1860">
            <v>18</v>
          </cell>
          <cell r="K1860" t="str">
            <v>jum</v>
          </cell>
          <cell r="L1860" t="str">
            <v>4'42"33</v>
          </cell>
          <cell r="M1860">
            <v>428</v>
          </cell>
        </row>
        <row r="1861">
          <cell r="A1861" t="str">
            <v>2006MasculinsTour 2200ma1</v>
          </cell>
          <cell r="H1861">
            <v>5</v>
          </cell>
          <cell r="I1861" t="str">
            <v>Lagache Dimitri (1989)</v>
          </cell>
          <cell r="J1861">
            <v>17</v>
          </cell>
          <cell r="K1861" t="str">
            <v>cam</v>
          </cell>
          <cell r="L1861" t="str">
            <v>25"59 (-2,3)</v>
          </cell>
          <cell r="M1861">
            <v>520</v>
          </cell>
        </row>
        <row r="1862">
          <cell r="A1862" t="str">
            <v>2006MasculinsTour 23000ma1</v>
          </cell>
          <cell r="H1862">
            <v>5</v>
          </cell>
          <cell r="I1862" t="str">
            <v>Cnudde Florent (1989)</v>
          </cell>
          <cell r="J1862">
            <v>17</v>
          </cell>
          <cell r="K1862" t="str">
            <v>cam</v>
          </cell>
          <cell r="L1862" t="str">
            <v>10'13"68</v>
          </cell>
          <cell r="M1862">
            <v>419</v>
          </cell>
        </row>
        <row r="1863">
          <cell r="A1863" t="str">
            <v>2006MasculinsTour 23000sta1</v>
          </cell>
          <cell r="H1863" t="str">
            <v>np</v>
          </cell>
          <cell r="J1863" t="str">
            <v/>
          </cell>
          <cell r="K1863" t="str">
            <v/>
          </cell>
          <cell r="M1863">
            <v>0</v>
          </cell>
        </row>
        <row r="1864">
          <cell r="A1864" t="str">
            <v>2006MasculinsTour 24*100ma1</v>
          </cell>
          <cell r="H1864">
            <v>2</v>
          </cell>
          <cell r="I1864" t="str">
            <v>R100-Equipe inconnue</v>
          </cell>
          <cell r="J1864" t="str">
            <v/>
          </cell>
          <cell r="K1864" t="str">
            <v/>
          </cell>
        </row>
        <row r="1865">
          <cell r="A1865" t="str">
            <v>2006MasculinsTour 24*400ma1</v>
          </cell>
          <cell r="H1865">
            <v>2</v>
          </cell>
          <cell r="I1865" t="str">
            <v>R400-Equipe inconnue</v>
          </cell>
          <cell r="J1865" t="str">
            <v/>
          </cell>
          <cell r="K1865" t="str">
            <v/>
          </cell>
        </row>
        <row r="1866">
          <cell r="A1866" t="str">
            <v>2006MasculinsTour 2400h_91a1</v>
          </cell>
          <cell r="H1866">
            <v>1</v>
          </cell>
          <cell r="I1866" t="str">
            <v>Cieslak Anthony (1985)</v>
          </cell>
          <cell r="J1866">
            <v>21</v>
          </cell>
          <cell r="K1866" t="str">
            <v>esm</v>
          </cell>
          <cell r="L1866" t="str">
            <v>58"26</v>
          </cell>
          <cell r="M1866">
            <v>802</v>
          </cell>
        </row>
        <row r="1867">
          <cell r="A1867" t="str">
            <v>2006MasculinsTour 2400ma1</v>
          </cell>
          <cell r="H1867">
            <v>1</v>
          </cell>
          <cell r="I1867" t="str">
            <v>Carpentier Aurélien (1985)</v>
          </cell>
          <cell r="J1867">
            <v>21</v>
          </cell>
          <cell r="K1867" t="str">
            <v>esm</v>
          </cell>
          <cell r="L1867" t="str">
            <v>50"08</v>
          </cell>
          <cell r="M1867">
            <v>874</v>
          </cell>
        </row>
        <row r="1868">
          <cell r="A1868" t="str">
            <v>2006MasculinsTour 25000ma1</v>
          </cell>
          <cell r="H1868">
            <v>4</v>
          </cell>
          <cell r="I1868" t="str">
            <v>Lucas Pascal (1962)</v>
          </cell>
          <cell r="J1868">
            <v>44</v>
          </cell>
          <cell r="K1868" t="str">
            <v>vem</v>
          </cell>
          <cell r="L1868" t="str">
            <v>16'35"88</v>
          </cell>
          <cell r="M1868">
            <v>571</v>
          </cell>
        </row>
        <row r="1869">
          <cell r="A1869" t="str">
            <v>2006MasculinsTour 2800ma1</v>
          </cell>
          <cell r="H1869">
            <v>10</v>
          </cell>
          <cell r="I1869" t="str">
            <v>Kefif Mehdi (1989)</v>
          </cell>
          <cell r="J1869">
            <v>17</v>
          </cell>
          <cell r="K1869" t="str">
            <v>cam</v>
          </cell>
          <cell r="L1869" t="str">
            <v>2'17"37</v>
          </cell>
          <cell r="M1869">
            <v>408</v>
          </cell>
        </row>
        <row r="1870">
          <cell r="A1870" t="str">
            <v>2006MasculinsTour 2Disque_2a1</v>
          </cell>
          <cell r="H1870">
            <v>1</v>
          </cell>
          <cell r="I1870" t="str">
            <v>Ferathia Hassan (1988)</v>
          </cell>
          <cell r="J1870">
            <v>18</v>
          </cell>
          <cell r="K1870" t="str">
            <v>jum</v>
          </cell>
          <cell r="L1870">
            <v>33.479999999999997</v>
          </cell>
          <cell r="M1870">
            <v>552</v>
          </cell>
        </row>
        <row r="1871">
          <cell r="A1871" t="str">
            <v>2006MasculinsTour 2Hauteura1</v>
          </cell>
          <cell r="H1871">
            <v>1</v>
          </cell>
          <cell r="I1871" t="str">
            <v>Flanquart Arnaud (1982)</v>
          </cell>
          <cell r="J1871">
            <v>24</v>
          </cell>
          <cell r="K1871" t="str">
            <v>sem</v>
          </cell>
          <cell r="L1871">
            <v>1.9</v>
          </cell>
          <cell r="M1871">
            <v>774</v>
          </cell>
        </row>
        <row r="1872">
          <cell r="A1872" t="str">
            <v>2006MasculinsTour 2Javelot_8a1</v>
          </cell>
          <cell r="H1872">
            <v>1</v>
          </cell>
          <cell r="I1872" t="str">
            <v>Dutkiewicz Thomas (1986)</v>
          </cell>
          <cell r="J1872">
            <v>20</v>
          </cell>
          <cell r="K1872" t="str">
            <v>esm</v>
          </cell>
          <cell r="L1872">
            <v>40.9</v>
          </cell>
          <cell r="M1872">
            <v>508</v>
          </cell>
        </row>
        <row r="1873">
          <cell r="A1873" t="str">
            <v>2006MasculinsTour 2Longueura1</v>
          </cell>
          <cell r="H1873">
            <v>1</v>
          </cell>
          <cell r="I1873" t="str">
            <v>Cieslak Anthony (1985)</v>
          </cell>
          <cell r="J1873">
            <v>21</v>
          </cell>
          <cell r="K1873" t="str">
            <v>esm</v>
          </cell>
          <cell r="L1873" t="str">
            <v>6,05(nc)</v>
          </cell>
          <cell r="M1873">
            <v>722</v>
          </cell>
        </row>
        <row r="1874">
          <cell r="A1874" t="str">
            <v>2006MasculinsTour 2Marche 5kma1</v>
          </cell>
          <cell r="H1874">
            <v>2</v>
          </cell>
          <cell r="I1874" t="str">
            <v>DUPONT Eric (1962)</v>
          </cell>
          <cell r="J1874">
            <v>44</v>
          </cell>
          <cell r="K1874" t="str">
            <v>vem</v>
          </cell>
          <cell r="L1874" t="str">
            <v>26'39"78</v>
          </cell>
          <cell r="M1874">
            <v>740</v>
          </cell>
        </row>
        <row r="1875">
          <cell r="A1875" t="str">
            <v>2006MasculinsTour 2Marteau_7a1</v>
          </cell>
          <cell r="H1875" t="str">
            <v>np</v>
          </cell>
          <cell r="J1875" t="str">
            <v/>
          </cell>
          <cell r="K1875" t="str">
            <v/>
          </cell>
        </row>
        <row r="1876">
          <cell r="A1876" t="str">
            <v>2006MasculinsTour 2Perchea1</v>
          </cell>
          <cell r="H1876">
            <v>2</v>
          </cell>
          <cell r="I1876" t="str">
            <v>MALESZKA Thomas (1990)</v>
          </cell>
          <cell r="J1876">
            <v>16</v>
          </cell>
          <cell r="K1876" t="str">
            <v>cam</v>
          </cell>
          <cell r="L1876">
            <v>3.4</v>
          </cell>
          <cell r="M1876">
            <v>513</v>
          </cell>
        </row>
        <row r="1877">
          <cell r="A1877" t="str">
            <v>2006MasculinsTour 2Poids_7a1</v>
          </cell>
          <cell r="H1877">
            <v>1</v>
          </cell>
          <cell r="I1877" t="str">
            <v>GELEYN Dominique (1954)</v>
          </cell>
          <cell r="J1877">
            <v>52</v>
          </cell>
          <cell r="K1877" t="str">
            <v>vem</v>
          </cell>
          <cell r="L1877">
            <v>9.9700000000000006</v>
          </cell>
          <cell r="M1877">
            <v>520</v>
          </cell>
        </row>
        <row r="1878">
          <cell r="A1878" t="str">
            <v>2006MasculinsTour 2Triplea1</v>
          </cell>
          <cell r="H1878">
            <v>5</v>
          </cell>
          <cell r="I1878" t="str">
            <v>Lagache Dimitri (1989)</v>
          </cell>
          <cell r="J1878">
            <v>17</v>
          </cell>
          <cell r="K1878" t="str">
            <v>cam</v>
          </cell>
          <cell r="L1878" t="str">
            <v>11,22(nc)</v>
          </cell>
          <cell r="M1878">
            <v>540</v>
          </cell>
        </row>
        <row r="1879">
          <cell r="A1879" t="str">
            <v>2007MasculinsTour 1100ma1</v>
          </cell>
          <cell r="H1879">
            <v>1</v>
          </cell>
          <cell r="I1879" t="str">
            <v>Noui Sliman (1989)</v>
          </cell>
          <cell r="J1879">
            <v>18</v>
          </cell>
          <cell r="K1879" t="str">
            <v>jum</v>
          </cell>
          <cell r="L1879" t="str">
            <v>11"24 (+0,6)</v>
          </cell>
          <cell r="M1879">
            <v>853</v>
          </cell>
        </row>
        <row r="1880">
          <cell r="A1880" t="str">
            <v>2007MasculinsTour 1110h_106a1</v>
          </cell>
          <cell r="H1880" t="str">
            <v>np</v>
          </cell>
          <cell r="I1880" t="str">
            <v/>
          </cell>
          <cell r="J1880" t="str">
            <v/>
          </cell>
          <cell r="K1880" t="str">
            <v/>
          </cell>
          <cell r="M1880">
            <v>0</v>
          </cell>
        </row>
        <row r="1881">
          <cell r="A1881" t="str">
            <v>2007MasculinsTour 11500ma1</v>
          </cell>
          <cell r="H1881">
            <v>2</v>
          </cell>
          <cell r="I1881" t="str">
            <v>Chenu Joffrey (1982)</v>
          </cell>
          <cell r="J1881">
            <v>25</v>
          </cell>
          <cell r="K1881" t="str">
            <v>sem</v>
          </cell>
          <cell r="L1881" t="str">
            <v>4'25"57</v>
          </cell>
          <cell r="M1881">
            <v>579</v>
          </cell>
        </row>
        <row r="1882">
          <cell r="A1882" t="str">
            <v>2007MasculinsTour 1200ma1</v>
          </cell>
          <cell r="H1882">
            <v>5</v>
          </cell>
          <cell r="I1882" t="str">
            <v>Carpentier Clément (1988)</v>
          </cell>
          <cell r="J1882">
            <v>19</v>
          </cell>
          <cell r="K1882" t="str">
            <v>jum</v>
          </cell>
          <cell r="L1882" t="str">
            <v>24"94 (+1,8)</v>
          </cell>
          <cell r="M1882">
            <v>587</v>
          </cell>
        </row>
        <row r="1883">
          <cell r="A1883" t="str">
            <v>2007MasculinsTour 13000ma1</v>
          </cell>
          <cell r="H1883">
            <v>1</v>
          </cell>
          <cell r="I1883" t="str">
            <v>Delval Frédéric (1981)</v>
          </cell>
          <cell r="J1883">
            <v>26</v>
          </cell>
          <cell r="K1883" t="str">
            <v>sem</v>
          </cell>
          <cell r="L1883" t="str">
            <v>9'33"95</v>
          </cell>
          <cell r="M1883">
            <v>579</v>
          </cell>
        </row>
        <row r="1884">
          <cell r="A1884" t="str">
            <v>2007MasculinsTour 13000sta1</v>
          </cell>
          <cell r="H1884" t="str">
            <v>np</v>
          </cell>
          <cell r="I1884" t="str">
            <v/>
          </cell>
          <cell r="J1884" t="str">
            <v/>
          </cell>
          <cell r="K1884" t="str">
            <v/>
          </cell>
          <cell r="M1884">
            <v>0</v>
          </cell>
        </row>
        <row r="1885">
          <cell r="A1885" t="str">
            <v>2007MasculinsTour 14*100ma1</v>
          </cell>
          <cell r="H1885">
            <v>1</v>
          </cell>
          <cell r="I1885" t="str">
            <v>R100-1-Merchez Bastien/Esm,2-Carpentier Clement/Jum,3-Vanmarque Carl/Cam,4-Noui Sliman/Jum</v>
          </cell>
          <cell r="J1885" t="str">
            <v/>
          </cell>
          <cell r="K1885" t="str">
            <v/>
          </cell>
        </row>
        <row r="1886">
          <cell r="A1886" t="str">
            <v>2007MasculinsTour 14*400ma1</v>
          </cell>
          <cell r="H1886">
            <v>2</v>
          </cell>
          <cell r="I1886" t="str">
            <v>R400-1-Cieslak Anthony/Esm,2-Dutkiewicz Thomas/Esm,3-Polowczak Alexis/Jum,4-Lagache Dimitri/Jum</v>
          </cell>
          <cell r="J1886" t="str">
            <v/>
          </cell>
          <cell r="K1886" t="str">
            <v/>
          </cell>
        </row>
        <row r="1887">
          <cell r="A1887" t="str">
            <v>2007MasculinsTour 1400h_91a1</v>
          </cell>
          <cell r="H1887">
            <v>3</v>
          </cell>
          <cell r="I1887" t="str">
            <v>Lagache Dimitri (1989)</v>
          </cell>
          <cell r="J1887">
            <v>18</v>
          </cell>
          <cell r="K1887" t="str">
            <v>jum</v>
          </cell>
          <cell r="L1887" t="str">
            <v>62"45</v>
          </cell>
          <cell r="M1887">
            <v>655</v>
          </cell>
        </row>
        <row r="1888">
          <cell r="A1888" t="str">
            <v>2007MasculinsTour 1400ma1</v>
          </cell>
          <cell r="H1888">
            <v>1</v>
          </cell>
          <cell r="I1888" t="str">
            <v>Dutkiewicz Thomas (1986)</v>
          </cell>
          <cell r="J1888">
            <v>21</v>
          </cell>
          <cell r="K1888" t="str">
            <v>esm</v>
          </cell>
          <cell r="L1888" t="str">
            <v>52"30</v>
          </cell>
          <cell r="M1888">
            <v>757</v>
          </cell>
        </row>
        <row r="1889">
          <cell r="A1889" t="str">
            <v>2007MasculinsTour 15000ma1</v>
          </cell>
          <cell r="H1889" t="str">
            <v>np</v>
          </cell>
          <cell r="I1889" t="str">
            <v>Robert Christophe (1965)</v>
          </cell>
          <cell r="J1889">
            <v>42</v>
          </cell>
          <cell r="K1889" t="str">
            <v>vem</v>
          </cell>
          <cell r="M1889">
            <v>0</v>
          </cell>
        </row>
        <row r="1890">
          <cell r="A1890" t="str">
            <v>2007MasculinsTour 1800ma1</v>
          </cell>
          <cell r="H1890">
            <v>4</v>
          </cell>
          <cell r="I1890" t="str">
            <v>Vanmarque Carl (1991)</v>
          </cell>
          <cell r="J1890">
            <v>16</v>
          </cell>
          <cell r="K1890" t="str">
            <v>cam</v>
          </cell>
          <cell r="L1890" t="str">
            <v>2'09"02</v>
          </cell>
          <cell r="M1890">
            <v>567</v>
          </cell>
        </row>
        <row r="1891">
          <cell r="A1891" t="str">
            <v>2007MasculinsTour 1Disque_2a1</v>
          </cell>
          <cell r="H1891">
            <v>2</v>
          </cell>
          <cell r="I1891" t="str">
            <v>Ferahtia Hassan (1988)</v>
          </cell>
          <cell r="J1891">
            <v>19</v>
          </cell>
          <cell r="K1891" t="str">
            <v>jum</v>
          </cell>
          <cell r="L1891">
            <v>33.06</v>
          </cell>
          <cell r="M1891">
            <v>544</v>
          </cell>
        </row>
        <row r="1892">
          <cell r="A1892" t="str">
            <v>2007MasculinsTour 1Hauteura1</v>
          </cell>
          <cell r="H1892">
            <v>1</v>
          </cell>
          <cell r="I1892" t="str">
            <v>Flanquart Arnaud (1982)</v>
          </cell>
          <cell r="J1892">
            <v>25</v>
          </cell>
          <cell r="K1892" t="str">
            <v>sem</v>
          </cell>
          <cell r="L1892">
            <v>1.95</v>
          </cell>
          <cell r="M1892">
            <v>822</v>
          </cell>
        </row>
        <row r="1893">
          <cell r="A1893" t="str">
            <v>2007MasculinsTour 1Javelot_8a1</v>
          </cell>
          <cell r="H1893">
            <v>1</v>
          </cell>
          <cell r="I1893" t="str">
            <v>Vanmarque Carl (1991)</v>
          </cell>
          <cell r="J1893">
            <v>16</v>
          </cell>
          <cell r="K1893" t="str">
            <v>cam</v>
          </cell>
          <cell r="L1893">
            <v>45.09</v>
          </cell>
          <cell r="M1893">
            <v>568</v>
          </cell>
        </row>
        <row r="1894">
          <cell r="A1894" t="str">
            <v>2007MasculinsTour 1Longueura1</v>
          </cell>
          <cell r="H1894" t="str">
            <v>np</v>
          </cell>
          <cell r="I1894" t="str">
            <v>Noui Sliman (1989)</v>
          </cell>
          <cell r="J1894">
            <v>18</v>
          </cell>
          <cell r="K1894" t="str">
            <v>jum</v>
          </cell>
          <cell r="M1894">
            <v>0</v>
          </cell>
        </row>
        <row r="1895">
          <cell r="A1895" t="str">
            <v>2007MasculinsTour 1Marche 5kma1</v>
          </cell>
          <cell r="H1895" t="str">
            <v>np</v>
          </cell>
          <cell r="I1895" t="str">
            <v/>
          </cell>
          <cell r="J1895" t="str">
            <v/>
          </cell>
          <cell r="K1895" t="str">
            <v/>
          </cell>
          <cell r="M1895">
            <v>0</v>
          </cell>
        </row>
        <row r="1896">
          <cell r="A1896" t="str">
            <v>2007MasculinsTour 1Marteau_7a1</v>
          </cell>
          <cell r="H1896" t="str">
            <v>np</v>
          </cell>
          <cell r="J1896" t="str">
            <v/>
          </cell>
          <cell r="K1896" t="str">
            <v/>
          </cell>
          <cell r="M1896">
            <v>0</v>
          </cell>
        </row>
        <row r="1897">
          <cell r="A1897" t="str">
            <v>2007MasculinsTour 1Perchea1</v>
          </cell>
          <cell r="H1897">
            <v>1</v>
          </cell>
          <cell r="I1897" t="str">
            <v>Maleszka Thomas (1990)</v>
          </cell>
          <cell r="J1897">
            <v>17</v>
          </cell>
          <cell r="K1897" t="str">
            <v>cam</v>
          </cell>
          <cell r="L1897">
            <v>3.6</v>
          </cell>
          <cell r="M1897">
            <v>568</v>
          </cell>
        </row>
        <row r="1898">
          <cell r="A1898" t="str">
            <v>2007MasculinsTour 1Poids_7a1</v>
          </cell>
          <cell r="H1898" t="str">
            <v>np</v>
          </cell>
          <cell r="I1898" t="str">
            <v/>
          </cell>
          <cell r="J1898" t="str">
            <v/>
          </cell>
          <cell r="K1898" t="str">
            <v/>
          </cell>
          <cell r="M1898">
            <v>0</v>
          </cell>
        </row>
        <row r="1899">
          <cell r="A1899" t="str">
            <v>2007MasculinsTour 1Triplea1</v>
          </cell>
          <cell r="H1899">
            <v>5</v>
          </cell>
          <cell r="I1899" t="str">
            <v>Lagache Dimitri (1989)</v>
          </cell>
          <cell r="J1899">
            <v>18</v>
          </cell>
          <cell r="K1899" t="str">
            <v>jum</v>
          </cell>
          <cell r="L1899" t="str">
            <v>10,74 (+0,9)</v>
          </cell>
          <cell r="M1899">
            <v>491</v>
          </cell>
        </row>
        <row r="1900">
          <cell r="A1900" t="str">
            <v>2007MasculinsTour 2100ma1</v>
          </cell>
          <cell r="H1900">
            <v>1</v>
          </cell>
          <cell r="I1900" t="str">
            <v>Noui Sliman (1989)</v>
          </cell>
          <cell r="J1900">
            <v>18</v>
          </cell>
          <cell r="K1900" t="str">
            <v>jum</v>
          </cell>
          <cell r="L1900" t="str">
            <v>11"30 (-0,9)</v>
          </cell>
          <cell r="M1900">
            <v>836</v>
          </cell>
        </row>
        <row r="1901">
          <cell r="A1901" t="str">
            <v>2007MasculinsTour 2100ma1</v>
          </cell>
          <cell r="H1901">
            <v>9</v>
          </cell>
          <cell r="I1901" t="str">
            <v>Lebreton Norman (1991)</v>
          </cell>
          <cell r="J1901">
            <v>16</v>
          </cell>
          <cell r="K1901" t="str">
            <v>cam</v>
          </cell>
          <cell r="L1901" t="str">
            <v>12"99 (-0,6)</v>
          </cell>
          <cell r="M1901">
            <v>442</v>
          </cell>
        </row>
        <row r="1902">
          <cell r="A1902" t="str">
            <v>2007MasculinsTour 2110h_106a1</v>
          </cell>
          <cell r="J1902" t="str">
            <v/>
          </cell>
          <cell r="K1902" t="str">
            <v/>
          </cell>
        </row>
        <row r="1903">
          <cell r="A1903" t="str">
            <v>2007MasculinsTour 21500ma1</v>
          </cell>
          <cell r="H1903">
            <v>16</v>
          </cell>
          <cell r="I1903" t="str">
            <v>ROBERT Christophe (1965)</v>
          </cell>
          <cell r="J1903">
            <v>42</v>
          </cell>
          <cell r="K1903" t="str">
            <v>vem</v>
          </cell>
          <cell r="L1903" t="str">
            <v>5'16"89</v>
          </cell>
          <cell r="M1903">
            <v>188</v>
          </cell>
        </row>
        <row r="1904">
          <cell r="A1904" t="str">
            <v>2007MasculinsTour 21500ma1</v>
          </cell>
          <cell r="H1904">
            <v>13</v>
          </cell>
          <cell r="I1904" t="str">
            <v>BERTIN Marc (1965)</v>
          </cell>
          <cell r="J1904">
            <v>42</v>
          </cell>
          <cell r="K1904" t="str">
            <v>vem</v>
          </cell>
          <cell r="L1904" t="str">
            <v>5'05"17</v>
          </cell>
          <cell r="M1904">
            <v>259</v>
          </cell>
        </row>
        <row r="1905">
          <cell r="A1905" t="str">
            <v>2007MasculinsTour 23000ma1</v>
          </cell>
          <cell r="H1905">
            <v>6</v>
          </cell>
          <cell r="I1905" t="str">
            <v>Chenu Joffrey (1982)</v>
          </cell>
          <cell r="J1905">
            <v>25</v>
          </cell>
          <cell r="K1905" t="str">
            <v>sem</v>
          </cell>
          <cell r="L1905" t="str">
            <v>9'25"00</v>
          </cell>
          <cell r="M1905">
            <v>619</v>
          </cell>
        </row>
        <row r="1906">
          <cell r="A1906" t="str">
            <v>2007MasculinsTour 24*100ma1</v>
          </cell>
          <cell r="H1906">
            <v>1</v>
          </cell>
          <cell r="I1906" t="str">
            <v>R100-1-CARPENTIER Clement/JUM,2-LAGACHE Dimitri/JUM,3-NOUI Sliman/JUM,4-MERCHEZ Bastien/ESM</v>
          </cell>
          <cell r="J1906" t="str">
            <v/>
          </cell>
          <cell r="K1906" t="str">
            <v/>
          </cell>
        </row>
        <row r="1907">
          <cell r="A1907" t="str">
            <v>2007MasculinsTour 24*400ma1</v>
          </cell>
          <cell r="I1907" t="str">
            <v>R400-</v>
          </cell>
          <cell r="J1907" t="str">
            <v/>
          </cell>
          <cell r="K1907" t="str">
            <v/>
          </cell>
        </row>
        <row r="1908">
          <cell r="A1908" t="str">
            <v>2007MasculinsTour 2400h_91a1</v>
          </cell>
          <cell r="H1908">
            <v>1</v>
          </cell>
          <cell r="I1908" t="str">
            <v>Lagache Dimitri (1989)</v>
          </cell>
          <cell r="J1908">
            <v>18</v>
          </cell>
          <cell r="K1908" t="str">
            <v>jum</v>
          </cell>
          <cell r="L1908" t="str">
            <v>59"94</v>
          </cell>
          <cell r="M1908">
            <v>741</v>
          </cell>
        </row>
        <row r="1909">
          <cell r="A1909" t="str">
            <v>2007MasculinsTour 2400ma1</v>
          </cell>
          <cell r="H1909">
            <v>1</v>
          </cell>
          <cell r="I1909" t="str">
            <v>CARPENTIER Clément (1988)</v>
          </cell>
          <cell r="J1909">
            <v>19</v>
          </cell>
          <cell r="K1909" t="str">
            <v>jum</v>
          </cell>
          <cell r="L1909" t="str">
            <v>54"65</v>
          </cell>
          <cell r="M1909">
            <v>641</v>
          </cell>
        </row>
        <row r="1910">
          <cell r="A1910" t="str">
            <v>2007MasculinsTour 2800ma1</v>
          </cell>
          <cell r="H1910">
            <v>9</v>
          </cell>
          <cell r="I1910" t="str">
            <v>Vanmarque Carl (1991)</v>
          </cell>
          <cell r="J1910">
            <v>16</v>
          </cell>
          <cell r="K1910" t="str">
            <v>cam</v>
          </cell>
          <cell r="L1910" t="str">
            <v>2'09"57</v>
          </cell>
          <cell r="M1910">
            <v>556</v>
          </cell>
        </row>
        <row r="1911">
          <cell r="A1911" t="str">
            <v>2007MasculinsTour 2800ma1</v>
          </cell>
          <cell r="H1911">
            <v>12</v>
          </cell>
          <cell r="I1911" t="str">
            <v>MAZUR Jerome (1990)</v>
          </cell>
          <cell r="J1911">
            <v>17</v>
          </cell>
          <cell r="K1911" t="str">
            <v>cam</v>
          </cell>
          <cell r="L1911" t="str">
            <v>2'16"67</v>
          </cell>
          <cell r="M1911">
            <v>420</v>
          </cell>
        </row>
        <row r="1912">
          <cell r="A1912" t="str">
            <v>2007MasculinsTour 2Disque_2a1</v>
          </cell>
          <cell r="H1912" t="str">
            <v>np</v>
          </cell>
          <cell r="J1912" t="str">
            <v/>
          </cell>
          <cell r="K1912" t="str">
            <v/>
          </cell>
          <cell r="M1912">
            <v>0</v>
          </cell>
        </row>
        <row r="1913">
          <cell r="A1913" t="str">
            <v>2007MasculinsTour 2Hauteura1</v>
          </cell>
          <cell r="H1913">
            <v>1</v>
          </cell>
          <cell r="I1913" t="str">
            <v>Flanquart Arnaud (1982)</v>
          </cell>
          <cell r="J1913">
            <v>25</v>
          </cell>
          <cell r="K1913" t="str">
            <v>sem</v>
          </cell>
          <cell r="L1913">
            <v>1.95</v>
          </cell>
          <cell r="M1913">
            <v>822</v>
          </cell>
        </row>
        <row r="1914">
          <cell r="A1914" t="str">
            <v>2007MasculinsTour 2Javelot_8a1</v>
          </cell>
          <cell r="H1914">
            <v>4</v>
          </cell>
          <cell r="I1914" t="str">
            <v>Vanmarque Carl (1991)</v>
          </cell>
          <cell r="J1914">
            <v>16</v>
          </cell>
          <cell r="K1914" t="str">
            <v>cam</v>
          </cell>
          <cell r="L1914">
            <v>41.78</v>
          </cell>
          <cell r="M1914">
            <v>521</v>
          </cell>
        </row>
        <row r="1915">
          <cell r="A1915" t="str">
            <v>2007MasculinsTour 2Javelot_8a1</v>
          </cell>
          <cell r="H1915">
            <v>9</v>
          </cell>
          <cell r="I1915" t="str">
            <v>Polowczak Alexis (1989)</v>
          </cell>
          <cell r="J1915">
            <v>18</v>
          </cell>
          <cell r="K1915" t="str">
            <v>jum</v>
          </cell>
          <cell r="L1915">
            <v>33.770000000000003</v>
          </cell>
          <cell r="M1915">
            <v>407</v>
          </cell>
        </row>
        <row r="1916">
          <cell r="A1916" t="str">
            <v>2007MasculinsTour 2Longueura1</v>
          </cell>
          <cell r="H1916">
            <v>7</v>
          </cell>
          <cell r="I1916" t="str">
            <v>Noui Sliman (1989)</v>
          </cell>
          <cell r="J1916">
            <v>18</v>
          </cell>
          <cell r="K1916" t="str">
            <v>jum</v>
          </cell>
          <cell r="L1916">
            <v>5.42</v>
          </cell>
          <cell r="M1916">
            <v>594</v>
          </cell>
        </row>
        <row r="1917">
          <cell r="A1917" t="str">
            <v>2007MasculinsTour 2Marche 5kma1</v>
          </cell>
          <cell r="J1917" t="str">
            <v/>
          </cell>
          <cell r="K1917" t="str">
            <v/>
          </cell>
        </row>
        <row r="1918">
          <cell r="A1918" t="str">
            <v>2007MasculinsTour 2Perchea1</v>
          </cell>
          <cell r="H1918">
            <v>2</v>
          </cell>
          <cell r="I1918" t="str">
            <v>Delval Frédéric (1981)</v>
          </cell>
          <cell r="J1918">
            <v>26</v>
          </cell>
          <cell r="K1918" t="str">
            <v>sem</v>
          </cell>
          <cell r="L1918">
            <v>3</v>
          </cell>
          <cell r="M1918">
            <v>404</v>
          </cell>
        </row>
        <row r="1919">
          <cell r="A1919" t="str">
            <v>2007MasculinsTour 2Poids_7a1</v>
          </cell>
          <cell r="H1919" t="str">
            <v>np</v>
          </cell>
          <cell r="J1919" t="str">
            <v/>
          </cell>
          <cell r="K1919" t="str">
            <v/>
          </cell>
          <cell r="M1919">
            <v>0</v>
          </cell>
        </row>
        <row r="1920">
          <cell r="A1920" t="str">
            <v>2007MasculinsTour 2Triplea1</v>
          </cell>
          <cell r="H1920">
            <v>3</v>
          </cell>
          <cell r="I1920" t="str">
            <v>Lagache Dimitri (1989)</v>
          </cell>
          <cell r="J1920">
            <v>18</v>
          </cell>
          <cell r="K1920" t="str">
            <v>jum</v>
          </cell>
          <cell r="L1920">
            <v>11.5</v>
          </cell>
          <cell r="M1920">
            <v>568</v>
          </cell>
        </row>
        <row r="1921">
          <cell r="A1921" t="str">
            <v>2011MasculinsTour 1100ma1</v>
          </cell>
          <cell r="I1921" t="str">
            <v>NOUI Sliman (1989)</v>
          </cell>
          <cell r="J1921">
            <v>22</v>
          </cell>
          <cell r="K1921" t="str">
            <v>sem</v>
          </cell>
          <cell r="L1921">
            <v>11.63</v>
          </cell>
          <cell r="M1921">
            <v>750</v>
          </cell>
        </row>
        <row r="1922">
          <cell r="A1922" t="str">
            <v>2011MasculinsTour 1110h_106a1</v>
          </cell>
          <cell r="J1922" t="str">
            <v/>
          </cell>
          <cell r="K1922" t="str">
            <v/>
          </cell>
          <cell r="M1922">
            <v>0</v>
          </cell>
        </row>
        <row r="1923">
          <cell r="A1923" t="str">
            <v>2011MasculinsTour 11500ma1</v>
          </cell>
          <cell r="I1923" t="str">
            <v>Cambier Quentin (1995)</v>
          </cell>
          <cell r="J1923">
            <v>16</v>
          </cell>
          <cell r="K1923" t="str">
            <v>cam</v>
          </cell>
          <cell r="L1923" t="str">
            <v>4,13,66</v>
          </cell>
          <cell r="M1923">
            <v>701</v>
          </cell>
        </row>
        <row r="1924">
          <cell r="A1924" t="str">
            <v>2011MasculinsTour 1200ma1</v>
          </cell>
          <cell r="I1924" t="str">
            <v>Lerouge Valentin (1995)</v>
          </cell>
          <cell r="J1924">
            <v>16</v>
          </cell>
          <cell r="K1924" t="str">
            <v>cam</v>
          </cell>
          <cell r="L1924">
            <v>26.04</v>
          </cell>
          <cell r="M1924">
            <v>476</v>
          </cell>
        </row>
        <row r="1925">
          <cell r="A1925" t="str">
            <v>2011MasculinsTour 13000sta1</v>
          </cell>
          <cell r="I1925" t="str">
            <v>Delval Frédéric (1981)</v>
          </cell>
          <cell r="J1925">
            <v>30</v>
          </cell>
          <cell r="K1925" t="str">
            <v>sem</v>
          </cell>
          <cell r="L1925" t="str">
            <v>10,36,92</v>
          </cell>
          <cell r="M1925">
            <v>673</v>
          </cell>
        </row>
        <row r="1926">
          <cell r="A1926" t="str">
            <v>2011MasculinsTour 14*100ma1</v>
          </cell>
          <cell r="J1926" t="str">
            <v/>
          </cell>
          <cell r="K1926" t="str">
            <v/>
          </cell>
        </row>
        <row r="1927">
          <cell r="A1927" t="str">
            <v>2011MasculinsTour 14*400ma1</v>
          </cell>
          <cell r="J1927" t="str">
            <v/>
          </cell>
          <cell r="K1927" t="str">
            <v/>
          </cell>
        </row>
        <row r="1928">
          <cell r="A1928" t="str">
            <v>2011MasculinsTour 1400h_91a1</v>
          </cell>
          <cell r="I1928" t="str">
            <v>Vernez Sebastien (1973)</v>
          </cell>
          <cell r="J1928">
            <v>38</v>
          </cell>
          <cell r="K1928" t="str">
            <v>sem</v>
          </cell>
          <cell r="L1928">
            <v>67.38</v>
          </cell>
          <cell r="M1928">
            <v>502</v>
          </cell>
        </row>
        <row r="1929">
          <cell r="A1929" t="str">
            <v>2011MasculinsTour 1400ma1</v>
          </cell>
          <cell r="I1929" t="str">
            <v>Carpentier Aurélien (1985)</v>
          </cell>
          <cell r="J1929">
            <v>26</v>
          </cell>
          <cell r="K1929" t="str">
            <v>sem</v>
          </cell>
          <cell r="L1929">
            <v>52.87</v>
          </cell>
          <cell r="M1929">
            <v>728</v>
          </cell>
        </row>
        <row r="1930">
          <cell r="A1930" t="str">
            <v>2011MasculinsTour 15000ma1</v>
          </cell>
          <cell r="I1930" t="str">
            <v>Moronval Valentin (1993)</v>
          </cell>
          <cell r="J1930">
            <v>18</v>
          </cell>
          <cell r="K1930" t="str">
            <v>jum</v>
          </cell>
          <cell r="L1930" t="str">
            <v>17,34,47</v>
          </cell>
          <cell r="M1930">
            <v>436</v>
          </cell>
        </row>
        <row r="1931">
          <cell r="A1931" t="str">
            <v>2011MasculinsTour 1800ma1</v>
          </cell>
          <cell r="I1931" t="str">
            <v>Licour Alexis (1994)</v>
          </cell>
          <cell r="J1931">
            <v>17</v>
          </cell>
          <cell r="K1931" t="str">
            <v>cam</v>
          </cell>
          <cell r="L1931" t="str">
            <v>2,04,11</v>
          </cell>
          <cell r="M1931">
            <v>673</v>
          </cell>
        </row>
        <row r="1932">
          <cell r="A1932" t="str">
            <v>2011MasculinsTour 1Disque_2a1</v>
          </cell>
          <cell r="I1932" t="str">
            <v>Ferahtia Hassan (1988)</v>
          </cell>
          <cell r="J1932">
            <v>23</v>
          </cell>
          <cell r="K1932" t="str">
            <v>sem</v>
          </cell>
          <cell r="L1932">
            <v>33.24</v>
          </cell>
          <cell r="M1932">
            <v>548</v>
          </cell>
        </row>
        <row r="1933">
          <cell r="A1933" t="str">
            <v>2011MasculinsTour 1Hauteura1</v>
          </cell>
          <cell r="I1933" t="str">
            <v>Carpentier Aurélien (1985)</v>
          </cell>
          <cell r="J1933">
            <v>26</v>
          </cell>
          <cell r="K1933" t="str">
            <v>sem</v>
          </cell>
          <cell r="L1933">
            <v>1.75</v>
          </cell>
          <cell r="M1933">
            <v>632</v>
          </cell>
        </row>
        <row r="1934">
          <cell r="A1934" t="str">
            <v>2011MasculinsTour 1Javelot_8a1</v>
          </cell>
          <cell r="I1934" t="str">
            <v>Vermersch Benoit (1993)</v>
          </cell>
          <cell r="J1934">
            <v>18</v>
          </cell>
          <cell r="K1934" t="str">
            <v>jum</v>
          </cell>
          <cell r="L1934">
            <v>38.299999999999997</v>
          </cell>
          <cell r="M1934">
            <v>472</v>
          </cell>
        </row>
        <row r="1935">
          <cell r="A1935" t="str">
            <v>2011MasculinsTour 1Longueura1</v>
          </cell>
          <cell r="I1935" t="str">
            <v>Maleszka Pierre (1993)</v>
          </cell>
          <cell r="J1935">
            <v>18</v>
          </cell>
          <cell r="K1935" t="str">
            <v>jum</v>
          </cell>
          <cell r="L1935">
            <v>5.24</v>
          </cell>
          <cell r="M1935">
            <v>558</v>
          </cell>
        </row>
        <row r="1936">
          <cell r="A1936" t="str">
            <v>2011MasculinsTour 1Marche 5kma1</v>
          </cell>
          <cell r="I1936" t="str">
            <v>Dassonvelille Aurélien (1992)</v>
          </cell>
          <cell r="J1936">
            <v>19</v>
          </cell>
          <cell r="K1936" t="str">
            <v>jum</v>
          </cell>
          <cell r="L1936" t="str">
            <v>28,31,85</v>
          </cell>
          <cell r="M1936">
            <v>639</v>
          </cell>
        </row>
        <row r="1937">
          <cell r="A1937" t="str">
            <v>2011MasculinsTour 1Marteau_7a1</v>
          </cell>
          <cell r="I1937" t="str">
            <v>Vernez Sébastien (1973)</v>
          </cell>
          <cell r="J1937">
            <v>38</v>
          </cell>
          <cell r="K1937" t="str">
            <v>sem</v>
          </cell>
          <cell r="L1937">
            <v>15.81</v>
          </cell>
          <cell r="M1937">
            <v>177</v>
          </cell>
        </row>
        <row r="1938">
          <cell r="A1938" t="str">
            <v>2011MasculinsTour 1Perchea1</v>
          </cell>
          <cell r="I1938" t="str">
            <v>Van Moerbeke Pierrick (1993)</v>
          </cell>
          <cell r="J1938">
            <v>18</v>
          </cell>
          <cell r="K1938" t="str">
            <v>jum</v>
          </cell>
          <cell r="L1938">
            <v>4.2</v>
          </cell>
          <cell r="M1938">
            <v>733</v>
          </cell>
        </row>
        <row r="1939">
          <cell r="A1939" t="str">
            <v>2011MasculinsTour 1Poids_7a1</v>
          </cell>
          <cell r="I1939" t="str">
            <v>Ervel Rémi (1995)</v>
          </cell>
          <cell r="J1939">
            <v>16</v>
          </cell>
          <cell r="K1939" t="str">
            <v>cam</v>
          </cell>
          <cell r="L1939">
            <v>10.57</v>
          </cell>
          <cell r="M1939">
            <v>556</v>
          </cell>
        </row>
        <row r="1940">
          <cell r="A1940" t="str">
            <v>2011MasculinsTour 1Triplea1</v>
          </cell>
          <cell r="I1940" t="str">
            <v>Lerouge Valentin (1995)</v>
          </cell>
          <cell r="J1940">
            <v>16</v>
          </cell>
          <cell r="K1940" t="str">
            <v>cam</v>
          </cell>
          <cell r="L1940">
            <v>10.84</v>
          </cell>
          <cell r="M1940">
            <v>501</v>
          </cell>
        </row>
        <row r="1941">
          <cell r="A1941" t="str">
            <v>2011MasculinsTour 2100ma1</v>
          </cell>
          <cell r="H1941">
            <v>2</v>
          </cell>
          <cell r="I1941" t="str">
            <v>NOUI Sliman (1989)</v>
          </cell>
          <cell r="J1941">
            <v>22</v>
          </cell>
          <cell r="K1941" t="str">
            <v>sem</v>
          </cell>
          <cell r="L1941">
            <v>11.54</v>
          </cell>
          <cell r="M1941">
            <v>773</v>
          </cell>
        </row>
        <row r="1942">
          <cell r="A1942" t="str">
            <v>2011MasculinsTour 2110h_106a1</v>
          </cell>
          <cell r="J1942" t="str">
            <v/>
          </cell>
          <cell r="K1942" t="str">
            <v/>
          </cell>
          <cell r="M1942">
            <v>0</v>
          </cell>
        </row>
        <row r="1943">
          <cell r="A1943" t="str">
            <v>2011MasculinsTour 21500ma1</v>
          </cell>
          <cell r="H1943">
            <v>4</v>
          </cell>
          <cell r="I1943" t="str">
            <v>Cambier Quentin (1995)</v>
          </cell>
          <cell r="J1943">
            <v>16</v>
          </cell>
          <cell r="K1943" t="str">
            <v>cam</v>
          </cell>
          <cell r="L1943" t="str">
            <v>4,16,37</v>
          </cell>
          <cell r="M1943">
            <v>672</v>
          </cell>
        </row>
        <row r="1944">
          <cell r="A1944" t="str">
            <v>2011MasculinsTour 2200ma1</v>
          </cell>
          <cell r="H1944">
            <v>6</v>
          </cell>
          <cell r="I1944" t="str">
            <v>Dutkiewicz Thomas (1986)</v>
          </cell>
          <cell r="J1944">
            <v>25</v>
          </cell>
          <cell r="K1944" t="str">
            <v>sem</v>
          </cell>
          <cell r="L1944">
            <v>24.5</v>
          </cell>
          <cell r="M1944">
            <v>608</v>
          </cell>
        </row>
        <row r="1945">
          <cell r="A1945" t="str">
            <v>2011MasculinsTour 23000sta1</v>
          </cell>
          <cell r="H1945">
            <v>2</v>
          </cell>
          <cell r="I1945" t="str">
            <v>Maleszka Pierre (1993)</v>
          </cell>
          <cell r="J1945">
            <v>18</v>
          </cell>
          <cell r="K1945" t="str">
            <v>jum</v>
          </cell>
          <cell r="L1945" t="str">
            <v>10,37,71</v>
          </cell>
          <cell r="M1945">
            <v>670</v>
          </cell>
        </row>
        <row r="1946">
          <cell r="A1946" t="str">
            <v>2011MasculinsTour 24*100ma1</v>
          </cell>
          <cell r="I1946" t="str">
            <v>R100-Carpentier Clément (19Sem)- Lerouge Valentin (19cam) - Noui Sliman (19esm)-Van Moerbeke Pierrick (19cam)</v>
          </cell>
          <cell r="J1946" t="str">
            <v/>
          </cell>
          <cell r="K1946" t="str">
            <v/>
          </cell>
        </row>
        <row r="1947">
          <cell r="A1947" t="str">
            <v>2011MasculinsTour 24*400ma1</v>
          </cell>
          <cell r="I1947" t="str">
            <v>R400-Carpentier Aurélien (1985)-Dutkiewicz Thomas (1986)-Maleszka Pierre (1993)-Daubresse Valentin (19jum)</v>
          </cell>
          <cell r="J1947" t="str">
            <v/>
          </cell>
          <cell r="K1947" t="str">
            <v/>
          </cell>
        </row>
        <row r="1948">
          <cell r="A1948" t="str">
            <v>2011MasculinsTour 2400h_91a1</v>
          </cell>
          <cell r="H1948">
            <v>7</v>
          </cell>
          <cell r="I1948" t="str">
            <v>Lerouge Valentin (1995)</v>
          </cell>
          <cell r="J1948">
            <v>16</v>
          </cell>
          <cell r="K1948" t="str">
            <v>cam</v>
          </cell>
          <cell r="L1948">
            <v>65.63</v>
          </cell>
          <cell r="M1948">
            <v>554</v>
          </cell>
        </row>
        <row r="1949">
          <cell r="A1949" t="str">
            <v>2011MasculinsTour 2400ma1</v>
          </cell>
          <cell r="H1949">
            <v>1</v>
          </cell>
          <cell r="I1949" t="str">
            <v>Van Moerbeke Pierrick (1994)</v>
          </cell>
          <cell r="J1949">
            <v>17</v>
          </cell>
          <cell r="K1949" t="str">
            <v>cam</v>
          </cell>
          <cell r="L1949">
            <v>51.43</v>
          </cell>
          <cell r="M1949">
            <v>802</v>
          </cell>
        </row>
        <row r="1950">
          <cell r="A1950" t="str">
            <v>2011MasculinsTour 25000ma1</v>
          </cell>
          <cell r="H1950">
            <v>9</v>
          </cell>
          <cell r="I1950" t="str">
            <v>Moronval Valentin (1993)</v>
          </cell>
          <cell r="J1950">
            <v>18</v>
          </cell>
          <cell r="K1950" t="str">
            <v>jum</v>
          </cell>
          <cell r="L1950" t="str">
            <v>17,22,10</v>
          </cell>
          <cell r="M1950">
            <v>463</v>
          </cell>
        </row>
        <row r="1951">
          <cell r="A1951" t="str">
            <v>2011MasculinsTour 2800ma1</v>
          </cell>
          <cell r="H1951">
            <v>6</v>
          </cell>
          <cell r="I1951" t="str">
            <v>Carpentier Aurélien (1985)</v>
          </cell>
          <cell r="J1951">
            <v>26</v>
          </cell>
          <cell r="K1951" t="str">
            <v>sem</v>
          </cell>
          <cell r="L1951" t="str">
            <v>2,06,46</v>
          </cell>
          <cell r="M1951">
            <v>621</v>
          </cell>
        </row>
        <row r="1952">
          <cell r="A1952" t="str">
            <v>2011MasculinsTour 2Disque_2a1</v>
          </cell>
          <cell r="H1952">
            <v>2</v>
          </cell>
          <cell r="I1952" t="str">
            <v>Ferahtia Hassan (1988)</v>
          </cell>
          <cell r="J1952">
            <v>23</v>
          </cell>
          <cell r="K1952" t="str">
            <v>sem</v>
          </cell>
          <cell r="L1952">
            <v>32.200000000000003</v>
          </cell>
          <cell r="M1952">
            <v>528</v>
          </cell>
        </row>
        <row r="1953">
          <cell r="A1953" t="str">
            <v>2011MasculinsTour 2Hauteura1</v>
          </cell>
          <cell r="H1953">
            <v>9</v>
          </cell>
          <cell r="I1953" t="str">
            <v>Daubresse Valentin (1992)</v>
          </cell>
          <cell r="J1953">
            <v>19</v>
          </cell>
          <cell r="K1953" t="str">
            <v>jum</v>
          </cell>
          <cell r="L1953">
            <v>1.4</v>
          </cell>
          <cell r="M1953">
            <v>307</v>
          </cell>
        </row>
        <row r="1954">
          <cell r="A1954" t="str">
            <v>2011MasculinsTour 2Javelot_8a1</v>
          </cell>
          <cell r="H1954">
            <v>3</v>
          </cell>
          <cell r="I1954" t="str">
            <v>Carpentier Clément (1988)</v>
          </cell>
          <cell r="J1954">
            <v>23</v>
          </cell>
          <cell r="K1954" t="str">
            <v>sem</v>
          </cell>
          <cell r="L1954">
            <v>41.65</v>
          </cell>
          <cell r="M1954">
            <v>519</v>
          </cell>
        </row>
        <row r="1955">
          <cell r="A1955" t="str">
            <v>2011MasculinsTour 2Longueura1</v>
          </cell>
          <cell r="H1955">
            <v>12</v>
          </cell>
          <cell r="I1955" t="str">
            <v>Maleszka Pierre (1993)</v>
          </cell>
          <cell r="J1955">
            <v>18</v>
          </cell>
          <cell r="K1955" t="str">
            <v>jum</v>
          </cell>
          <cell r="L1955">
            <v>4.88</v>
          </cell>
          <cell r="M1955">
            <v>485</v>
          </cell>
        </row>
        <row r="1956">
          <cell r="A1956" t="str">
            <v>2011MasculinsTour 2Marche 5kma1</v>
          </cell>
          <cell r="H1956">
            <v>8</v>
          </cell>
          <cell r="I1956" t="str">
            <v>Dassonvelille Aurélien (1992)</v>
          </cell>
          <cell r="J1956">
            <v>19</v>
          </cell>
          <cell r="K1956" t="str">
            <v>jum</v>
          </cell>
          <cell r="L1956" t="str">
            <v>27,55,93</v>
          </cell>
          <cell r="M1956">
            <v>681</v>
          </cell>
        </row>
        <row r="1957">
          <cell r="A1957" t="str">
            <v>2011MasculinsTour 2Marteau_7a1</v>
          </cell>
          <cell r="H1957">
            <v>7</v>
          </cell>
          <cell r="I1957" t="str">
            <v>Vernez Sébastien (1973)</v>
          </cell>
          <cell r="J1957">
            <v>38</v>
          </cell>
          <cell r="K1957" t="str">
            <v>sem</v>
          </cell>
          <cell r="L1957">
            <v>15.26</v>
          </cell>
          <cell r="M1957">
            <v>168</v>
          </cell>
        </row>
        <row r="1958">
          <cell r="A1958" t="str">
            <v>2011MasculinsTour 2Perchea1</v>
          </cell>
          <cell r="H1958">
            <v>1</v>
          </cell>
          <cell r="I1958" t="str">
            <v>Maleszka Thomas (1990)</v>
          </cell>
          <cell r="J1958">
            <v>21</v>
          </cell>
          <cell r="K1958" t="str">
            <v>esm</v>
          </cell>
          <cell r="L1958">
            <v>3.6</v>
          </cell>
          <cell r="M1958">
            <v>568</v>
          </cell>
        </row>
        <row r="1959">
          <cell r="A1959" t="str">
            <v>2011MasculinsTour 2Poids_7a1</v>
          </cell>
          <cell r="H1959">
            <v>2</v>
          </cell>
          <cell r="I1959" t="str">
            <v>Ervel Rémi (1995)</v>
          </cell>
          <cell r="J1959">
            <v>16</v>
          </cell>
          <cell r="K1959" t="str">
            <v>cam</v>
          </cell>
          <cell r="L1959">
            <v>10.130000000000001</v>
          </cell>
          <cell r="M1959">
            <v>530</v>
          </cell>
        </row>
        <row r="1960">
          <cell r="A1960" t="str">
            <v>2011MasculinsTour 2Triplea1</v>
          </cell>
          <cell r="H1960">
            <v>11</v>
          </cell>
          <cell r="I1960" t="str">
            <v>Lerouge Valentin (1995)</v>
          </cell>
          <cell r="J1960">
            <v>16</v>
          </cell>
          <cell r="K1960" t="str">
            <v>cam</v>
          </cell>
          <cell r="L1960">
            <v>10.42</v>
          </cell>
          <cell r="M1960">
            <v>458</v>
          </cell>
        </row>
        <row r="1961">
          <cell r="A1961" t="str">
            <v>2013MasculinsTour 1100ma1</v>
          </cell>
          <cell r="H1961">
            <v>2</v>
          </cell>
          <cell r="I1961" t="str">
            <v>WECXSTEEN Baptiste (1996)</v>
          </cell>
          <cell r="J1961">
            <v>17</v>
          </cell>
          <cell r="K1961" t="str">
            <v>cam</v>
          </cell>
          <cell r="L1961" t="str">
            <v>12"02 (-1,3)</v>
          </cell>
          <cell r="M1961">
            <v>653</v>
          </cell>
        </row>
        <row r="1962">
          <cell r="A1962" t="str">
            <v>2013MasculinsTour 1110h_106a1</v>
          </cell>
          <cell r="H1962" t="str">
            <v>NP</v>
          </cell>
          <cell r="I1962" t="str">
            <v>Absence</v>
          </cell>
          <cell r="J1962" t="str">
            <v/>
          </cell>
          <cell r="K1962" t="str">
            <v/>
          </cell>
          <cell r="M1962">
            <v>0</v>
          </cell>
        </row>
        <row r="1963">
          <cell r="A1963" t="str">
            <v>2013MasculinsTour 11500ma1</v>
          </cell>
          <cell r="H1963">
            <v>7</v>
          </cell>
          <cell r="I1963" t="str">
            <v>DUPRE Samir (1982)</v>
          </cell>
          <cell r="J1963">
            <v>31</v>
          </cell>
          <cell r="K1963" t="str">
            <v>sem</v>
          </cell>
          <cell r="L1963" t="str">
            <v>4'38"97</v>
          </cell>
          <cell r="M1963">
            <v>457</v>
          </cell>
        </row>
        <row r="1964">
          <cell r="A1964" t="str">
            <v>2013MasculinsTour 1200ma1</v>
          </cell>
          <cell r="H1964">
            <v>10</v>
          </cell>
          <cell r="I1964" t="str">
            <v>VALET Michel (1996)</v>
          </cell>
          <cell r="J1964">
            <v>17</v>
          </cell>
          <cell r="K1964" t="str">
            <v>cam</v>
          </cell>
          <cell r="L1964" t="str">
            <v>25"35 (-1,7)</v>
          </cell>
          <cell r="M1964">
            <v>544</v>
          </cell>
        </row>
        <row r="1965">
          <cell r="A1965" t="str">
            <v>2013MasculinsTour 13000sta1</v>
          </cell>
          <cell r="H1965">
            <v>1</v>
          </cell>
          <cell r="I1965" t="str">
            <v>MALESZKA Pierre (1993)</v>
          </cell>
          <cell r="J1965">
            <v>20</v>
          </cell>
          <cell r="K1965" t="str">
            <v>esm</v>
          </cell>
          <cell r="L1965" t="str">
            <v>10'06"09</v>
          </cell>
          <cell r="M1965">
            <v>774</v>
          </cell>
        </row>
        <row r="1966">
          <cell r="A1966" t="str">
            <v>2013MasculinsTour 14*100ma1</v>
          </cell>
          <cell r="H1966">
            <v>2</v>
          </cell>
          <cell r="I1966" t="str">
            <v>R100-1-DUTILLEUL AYMERIC(1997)CM,2-WECXSTEEN BAPTISTE (1996)/CM,3-VALET MICHEL (1996)/CM,4-NOUI SLIMAN (1989)/SM</v>
          </cell>
          <cell r="J1966" t="str">
            <v/>
          </cell>
          <cell r="K1966" t="str">
            <v/>
          </cell>
        </row>
        <row r="1967">
          <cell r="A1967" t="str">
            <v>2013MasculinsTour 14*400ma1</v>
          </cell>
          <cell r="H1967">
            <v>3</v>
          </cell>
          <cell r="I1967" t="str">
            <v>R400-1-DAUBRESSE VALENTIN (1992)/EM,2-MALESZKA PIERRE (1993)/EM,3-CAMBIER QUENTIN (1995)/JM,4-VAN MOERBEKE PIERRICK (1994)/JM</v>
          </cell>
          <cell r="J1967" t="str">
            <v/>
          </cell>
          <cell r="K1967" t="str">
            <v/>
          </cell>
        </row>
        <row r="1968">
          <cell r="A1968" t="str">
            <v>2013MasculinsTour 1400h_91a1</v>
          </cell>
          <cell r="H1968">
            <v>1</v>
          </cell>
          <cell r="I1968" t="str">
            <v>VAN MOERBEKE Pierrick (1994)</v>
          </cell>
          <cell r="J1968">
            <v>19</v>
          </cell>
          <cell r="K1968" t="str">
            <v>jum</v>
          </cell>
          <cell r="L1968" t="str">
            <v>60"93</v>
          </cell>
          <cell r="M1968">
            <v>707</v>
          </cell>
        </row>
        <row r="1969">
          <cell r="A1969" t="str">
            <v>2013MasculinsTour 1400ma1</v>
          </cell>
          <cell r="H1969">
            <v>6</v>
          </cell>
          <cell r="I1969" t="str">
            <v>HERCHY Sasha (1996)</v>
          </cell>
          <cell r="J1969">
            <v>17</v>
          </cell>
          <cell r="K1969" t="str">
            <v>cam</v>
          </cell>
          <cell r="L1969" t="str">
            <v>59"14</v>
          </cell>
          <cell r="M1969">
            <v>447</v>
          </cell>
        </row>
        <row r="1970">
          <cell r="A1970" t="str">
            <v>2013MasculinsTour 15000ma1</v>
          </cell>
          <cell r="H1970">
            <v>10</v>
          </cell>
          <cell r="I1970" t="str">
            <v>DELVAL Frederic (1981)</v>
          </cell>
          <cell r="J1970">
            <v>32</v>
          </cell>
          <cell r="K1970" t="str">
            <v>sem</v>
          </cell>
          <cell r="L1970" t="str">
            <v>17'19"82</v>
          </cell>
          <cell r="M1970">
            <v>468</v>
          </cell>
        </row>
        <row r="1971">
          <cell r="A1971" t="str">
            <v>2013MasculinsTour 1800ma1</v>
          </cell>
          <cell r="H1971">
            <v>2</v>
          </cell>
          <cell r="I1971" t="str">
            <v>CAMBIER Quentin (1995)</v>
          </cell>
          <cell r="J1971">
            <v>18</v>
          </cell>
          <cell r="K1971" t="str">
            <v>jum</v>
          </cell>
          <cell r="L1971" t="str">
            <v>1'58"99</v>
          </cell>
          <cell r="M1971">
            <v>793</v>
          </cell>
        </row>
        <row r="1972">
          <cell r="A1972" t="str">
            <v>2013MasculinsTour 1Disque_2a1</v>
          </cell>
          <cell r="H1972">
            <v>3</v>
          </cell>
          <cell r="I1972" t="str">
            <v>HOARAU Julien (1997)</v>
          </cell>
          <cell r="J1972">
            <v>16</v>
          </cell>
          <cell r="K1972" t="str">
            <v>cam</v>
          </cell>
          <cell r="L1972" t="str">
            <v>25m81</v>
          </cell>
          <cell r="M1972">
            <v>409</v>
          </cell>
        </row>
        <row r="1973">
          <cell r="A1973" t="str">
            <v>2013MasculinsTour 1Hauteura1</v>
          </cell>
          <cell r="H1973">
            <v>5</v>
          </cell>
          <cell r="I1973" t="str">
            <v>DUTILLEUL Aymeric (1997)</v>
          </cell>
          <cell r="J1973">
            <v>16</v>
          </cell>
          <cell r="K1973" t="str">
            <v>cam</v>
          </cell>
          <cell r="L1973" t="str">
            <v>1m70</v>
          </cell>
          <cell r="M1973">
            <v>585</v>
          </cell>
        </row>
        <row r="1974">
          <cell r="A1974" t="str">
            <v>2013MasculinsTour 1Javelot_8a1</v>
          </cell>
          <cell r="H1974">
            <v>2</v>
          </cell>
          <cell r="I1974" t="str">
            <v>CARPENTIER Clement (1988)</v>
          </cell>
          <cell r="J1974">
            <v>25</v>
          </cell>
          <cell r="K1974" t="str">
            <v>sem</v>
          </cell>
          <cell r="L1974" t="str">
            <v>47m62</v>
          </cell>
          <cell r="M1974">
            <v>604</v>
          </cell>
        </row>
        <row r="1975">
          <cell r="A1975" t="str">
            <v>2013MasculinsTour 1Longueura1</v>
          </cell>
          <cell r="H1975">
            <v>2</v>
          </cell>
          <cell r="I1975" t="str">
            <v>WECXSTEEN Baptiste (1996)</v>
          </cell>
          <cell r="J1975">
            <v>17</v>
          </cell>
          <cell r="K1975" t="str">
            <v>cam</v>
          </cell>
          <cell r="L1975" t="str">
            <v>5m82 (+1,3)</v>
          </cell>
          <cell r="M1975">
            <v>675</v>
          </cell>
        </row>
        <row r="1976">
          <cell r="A1976" t="str">
            <v>2013MasculinsTour 1Marche 5kma1</v>
          </cell>
          <cell r="H1976">
            <v>6</v>
          </cell>
          <cell r="I1976" t="str">
            <v>DASSONNEVILLE Aurelien (1992)</v>
          </cell>
          <cell r="J1976">
            <v>21</v>
          </cell>
          <cell r="K1976" t="str">
            <v>esm</v>
          </cell>
          <cell r="L1976" t="str">
            <v>26'29"16</v>
          </cell>
          <cell r="M1976">
            <v>749</v>
          </cell>
        </row>
        <row r="1977">
          <cell r="A1977" t="str">
            <v>2013MasculinsTour 1Marteau_7a1</v>
          </cell>
          <cell r="H1977">
            <v>1</v>
          </cell>
          <cell r="I1977" t="str">
            <v>FERAHTIA Hassan (1988)</v>
          </cell>
          <cell r="J1977">
            <v>25</v>
          </cell>
          <cell r="K1977" t="str">
            <v>sem</v>
          </cell>
          <cell r="L1977" t="str">
            <v>33m65</v>
          </cell>
          <cell r="M1977">
            <v>453</v>
          </cell>
        </row>
        <row r="1978">
          <cell r="A1978" t="str">
            <v>2013MasculinsTour 1Perchea1</v>
          </cell>
          <cell r="H1978">
            <v>1</v>
          </cell>
          <cell r="I1978" t="str">
            <v>VAN MOERBEKE Pierrick (1994)</v>
          </cell>
          <cell r="J1978">
            <v>19</v>
          </cell>
          <cell r="K1978" t="str">
            <v>jum</v>
          </cell>
          <cell r="L1978" t="str">
            <v>3m80</v>
          </cell>
          <cell r="M1978">
            <v>623</v>
          </cell>
        </row>
        <row r="1979">
          <cell r="A1979" t="str">
            <v>2013MasculinsTour 1Poids_7a1</v>
          </cell>
          <cell r="H1979">
            <v>9</v>
          </cell>
          <cell r="I1979" t="str">
            <v>LAINELLE Tristan (1996)</v>
          </cell>
          <cell r="J1979">
            <v>17</v>
          </cell>
          <cell r="K1979" t="str">
            <v>cam</v>
          </cell>
          <cell r="L1979" t="str">
            <v>7m20</v>
          </cell>
          <cell r="M1979">
            <v>356</v>
          </cell>
        </row>
        <row r="1980">
          <cell r="A1980" t="str">
            <v>2013MasculinsTour 1Triplea1</v>
          </cell>
          <cell r="H1980">
            <v>8</v>
          </cell>
          <cell r="I1980" t="str">
            <v>FERAHTIA Saad (1996)</v>
          </cell>
          <cell r="J1980">
            <v>17</v>
          </cell>
          <cell r="K1980" t="str">
            <v>cam</v>
          </cell>
          <cell r="L1980" t="str">
            <v>11,27 (+3,8)</v>
          </cell>
          <cell r="M1980">
            <v>545</v>
          </cell>
        </row>
        <row r="1981">
          <cell r="A1981" t="str">
            <v>2013MasculinsTour 2100ma1</v>
          </cell>
          <cell r="H1981">
            <v>2</v>
          </cell>
          <cell r="I1981" t="str">
            <v>WECXSTEEN Baptiste (1996)</v>
          </cell>
          <cell r="J1981">
            <v>17</v>
          </cell>
          <cell r="K1981" t="str">
            <v>cam</v>
          </cell>
          <cell r="L1981" t="str">
            <v>11"89(+0)</v>
          </cell>
          <cell r="M1981">
            <v>685</v>
          </cell>
        </row>
        <row r="1982">
          <cell r="A1982" t="str">
            <v>2013MasculinsTour 2100ma2</v>
          </cell>
          <cell r="H1982">
            <v>5</v>
          </cell>
          <cell r="I1982" t="str">
            <v>COLPIN Florian (1997)</v>
          </cell>
          <cell r="J1982">
            <v>16</v>
          </cell>
          <cell r="K1982" t="str">
            <v>cam</v>
          </cell>
          <cell r="L1982" t="str">
            <v>12"02 (+0)</v>
          </cell>
          <cell r="M1982">
            <v>653</v>
          </cell>
        </row>
        <row r="1983">
          <cell r="A1983" t="str">
            <v>2013MasculinsTour 2110h_106a1</v>
          </cell>
          <cell r="H1983">
            <v>7</v>
          </cell>
          <cell r="I1983" t="str">
            <v>BERTOLOTTI Raphael (1996)</v>
          </cell>
          <cell r="J1983">
            <v>17</v>
          </cell>
          <cell r="K1983" t="str">
            <v>cam</v>
          </cell>
          <cell r="L1983" t="str">
            <v>20"52 (+0)</v>
          </cell>
          <cell r="M1983">
            <v>312</v>
          </cell>
        </row>
        <row r="1984">
          <cell r="A1984" t="str">
            <v>2013MasculinsTour 2110h_106a2</v>
          </cell>
          <cell r="H1984">
            <v>8</v>
          </cell>
          <cell r="I1984" t="str">
            <v>VERNEZ Sébastien (1973)</v>
          </cell>
          <cell r="J1984">
            <v>40</v>
          </cell>
          <cell r="K1984" t="str">
            <v>vem</v>
          </cell>
          <cell r="L1984" t="str">
            <v>20"94(+0,3)</v>
          </cell>
          <cell r="M1984">
            <v>278</v>
          </cell>
        </row>
        <row r="1985">
          <cell r="A1985" t="str">
            <v>2013MasculinsTour 21500ma1</v>
          </cell>
          <cell r="H1985">
            <v>8</v>
          </cell>
          <cell r="I1985" t="str">
            <v>LUCAS Pascal (1962)</v>
          </cell>
          <cell r="J1985">
            <v>51</v>
          </cell>
          <cell r="K1985" t="str">
            <v>vem</v>
          </cell>
          <cell r="L1985" t="str">
            <v>4'34"41</v>
          </cell>
          <cell r="M1985">
            <v>497</v>
          </cell>
        </row>
        <row r="1986">
          <cell r="A1986" t="str">
            <v>2013MasculinsTour 21500ma2</v>
          </cell>
          <cell r="H1986">
            <v>9</v>
          </cell>
          <cell r="I1986" t="str">
            <v>DUPRE Samir (1982)</v>
          </cell>
          <cell r="J1986">
            <v>31</v>
          </cell>
          <cell r="K1986" t="str">
            <v>sem</v>
          </cell>
          <cell r="L1986" t="str">
            <v>4'42"37</v>
          </cell>
          <cell r="M1986">
            <v>428</v>
          </cell>
        </row>
        <row r="1987">
          <cell r="A1987" t="str">
            <v>2013MasculinsTour 2200ma1</v>
          </cell>
          <cell r="H1987">
            <v>9</v>
          </cell>
          <cell r="I1987" t="str">
            <v>VALET Michel (1996)</v>
          </cell>
          <cell r="J1987">
            <v>17</v>
          </cell>
          <cell r="K1987" t="str">
            <v>cam</v>
          </cell>
          <cell r="L1987" t="str">
            <v>24"75 (+1)</v>
          </cell>
          <cell r="M1987">
            <v>607</v>
          </cell>
        </row>
        <row r="1988">
          <cell r="A1988" t="str">
            <v>2013MasculinsTour 2200ma2</v>
          </cell>
          <cell r="H1988">
            <v>10</v>
          </cell>
          <cell r="I1988" t="str">
            <v>LAINELLE Tristan (1996)</v>
          </cell>
          <cell r="J1988">
            <v>17</v>
          </cell>
          <cell r="K1988" t="str">
            <v>cam</v>
          </cell>
          <cell r="L1988" t="str">
            <v>24"98 (+0)</v>
          </cell>
          <cell r="M1988">
            <v>582</v>
          </cell>
        </row>
        <row r="1989">
          <cell r="A1989" t="str">
            <v>2013MasculinsTour 23000sta1</v>
          </cell>
          <cell r="H1989">
            <v>1</v>
          </cell>
          <cell r="I1989" t="str">
            <v>MALESZKA Pierre (1993)</v>
          </cell>
          <cell r="J1989">
            <v>20</v>
          </cell>
          <cell r="K1989" t="str">
            <v>esm</v>
          </cell>
          <cell r="L1989" t="str">
            <v>9'52"81</v>
          </cell>
          <cell r="M1989">
            <v>820</v>
          </cell>
        </row>
        <row r="1990">
          <cell r="A1990" t="str">
            <v>2013MasculinsTour 23000sta2</v>
          </cell>
          <cell r="H1990">
            <v>9</v>
          </cell>
          <cell r="I1990" t="str">
            <v>MUSIELAK Sebastien (1983)</v>
          </cell>
          <cell r="J1990">
            <v>30</v>
          </cell>
          <cell r="K1990" t="str">
            <v>sem</v>
          </cell>
          <cell r="L1990" t="str">
            <v>11'47"78</v>
          </cell>
          <cell r="M1990">
            <v>466</v>
          </cell>
        </row>
        <row r="1991">
          <cell r="A1991" t="str">
            <v>2013MasculinsTour 24*100ma1</v>
          </cell>
          <cell r="H1991" t="str">
            <v>?</v>
          </cell>
          <cell r="I1991" t="str">
            <v>R100- DUTILLEUL AYMERIC/CAM,2-WECXSTEEN BAPTISTE/CAM,3-VALET MICHEL/CAM,4-COLPIN FLORIAN/CAM</v>
          </cell>
          <cell r="J1991" t="str">
            <v/>
          </cell>
          <cell r="K1991" t="str">
            <v/>
          </cell>
          <cell r="L1991" t="str">
            <v>46"05</v>
          </cell>
          <cell r="M1991">
            <v>689</v>
          </cell>
        </row>
        <row r="1992">
          <cell r="A1992" t="str">
            <v>2013MasculinsTour 24*400ma1</v>
          </cell>
          <cell r="H1992" t="str">
            <v>?</v>
          </cell>
          <cell r="I1992" t="str">
            <v>R400-1-MALESZKA PIERRE/ESM -CAMBIER QUENTIN/JUM -VAN MOERBEKE PIERRICK/JUM -CARPENTIER CLEMENT/SEM</v>
          </cell>
          <cell r="J1992" t="str">
            <v/>
          </cell>
          <cell r="K1992" t="str">
            <v/>
          </cell>
          <cell r="L1992" t="str">
            <v>3'43"87</v>
          </cell>
          <cell r="M1992">
            <v>619</v>
          </cell>
        </row>
        <row r="1993">
          <cell r="A1993" t="str">
            <v>2013MasculinsTour 2400h_91a1</v>
          </cell>
          <cell r="H1993">
            <v>3</v>
          </cell>
          <cell r="I1993" t="str">
            <v>VAN MOERBEKE Pierrick (1994)</v>
          </cell>
          <cell r="J1993">
            <v>19</v>
          </cell>
          <cell r="K1993" t="str">
            <v>jum</v>
          </cell>
          <cell r="L1993" t="str">
            <v>60"23</v>
          </cell>
          <cell r="M1993">
            <v>731</v>
          </cell>
        </row>
        <row r="1994">
          <cell r="A1994" t="str">
            <v>2013MasculinsTour 2400h_91a2</v>
          </cell>
          <cell r="H1994">
            <v>12</v>
          </cell>
          <cell r="I1994" t="str">
            <v>DUTILLEUL Aymeric (1997)</v>
          </cell>
          <cell r="J1994">
            <v>16</v>
          </cell>
          <cell r="K1994" t="str">
            <v>cam</v>
          </cell>
          <cell r="L1994" t="str">
            <v>DQ</v>
          </cell>
        </row>
        <row r="1995">
          <cell r="A1995" t="str">
            <v>2013MasculinsTour 2400ma1</v>
          </cell>
          <cell r="H1995">
            <v>9</v>
          </cell>
          <cell r="I1995" t="str">
            <v>CARPENTIER Clement (1988)</v>
          </cell>
          <cell r="J1995">
            <v>25</v>
          </cell>
          <cell r="K1995" t="str">
            <v>sem</v>
          </cell>
          <cell r="L1995" t="str">
            <v>59"54</v>
          </cell>
          <cell r="M1995">
            <v>432</v>
          </cell>
        </row>
        <row r="1996">
          <cell r="A1996" t="str">
            <v>2013MasculinsTour 2400ma2</v>
          </cell>
          <cell r="H1996">
            <v>10</v>
          </cell>
          <cell r="I1996" t="str">
            <v>POLOWCZAK Clement (1992)</v>
          </cell>
          <cell r="J1996">
            <v>21</v>
          </cell>
          <cell r="K1996" t="str">
            <v>esm</v>
          </cell>
          <cell r="L1996" t="str">
            <v>60"18</v>
          </cell>
          <cell r="M1996">
            <v>408</v>
          </cell>
        </row>
        <row r="1997">
          <cell r="A1997" t="str">
            <v>2013MasculinsTour 25000ma1</v>
          </cell>
          <cell r="H1997">
            <v>1</v>
          </cell>
          <cell r="I1997" t="str">
            <v>CAMBIER Quentin (1995)</v>
          </cell>
          <cell r="J1997">
            <v>18</v>
          </cell>
          <cell r="K1997" t="str">
            <v>jum</v>
          </cell>
          <cell r="L1997" t="str">
            <v>15'39"31</v>
          </cell>
          <cell r="M1997">
            <v>719</v>
          </cell>
        </row>
        <row r="1998">
          <cell r="A1998" t="str">
            <v>2013MasculinsTour 25000ma2</v>
          </cell>
          <cell r="H1998">
            <v>11</v>
          </cell>
          <cell r="I1998" t="str">
            <v>PACCO Frédéric (1975)</v>
          </cell>
          <cell r="J1998">
            <v>38</v>
          </cell>
          <cell r="K1998" t="str">
            <v>sem</v>
          </cell>
          <cell r="L1998" t="str">
            <v>18'00"97</v>
          </cell>
          <cell r="M1998">
            <v>381</v>
          </cell>
        </row>
        <row r="1999">
          <cell r="A1999" t="str">
            <v>2013MasculinsTour 2800ma1</v>
          </cell>
          <cell r="H1999">
            <v>8</v>
          </cell>
          <cell r="I1999" t="str">
            <v>DAUBRESSE Valentin (1992)</v>
          </cell>
          <cell r="J1999">
            <v>21</v>
          </cell>
          <cell r="K1999" t="str">
            <v>esm</v>
          </cell>
          <cell r="L1999" t="str">
            <v>2'10"86</v>
          </cell>
          <cell r="M1999">
            <v>530</v>
          </cell>
        </row>
        <row r="2000">
          <cell r="A2000" t="str">
            <v>2013MasculinsTour 2800ma2</v>
          </cell>
          <cell r="H2000">
            <v>9</v>
          </cell>
          <cell r="I2000" t="str">
            <v>DUHAYON Lucas (1996)</v>
          </cell>
          <cell r="J2000">
            <v>17</v>
          </cell>
          <cell r="K2000" t="str">
            <v>cam</v>
          </cell>
          <cell r="L2000" t="str">
            <v>2'11"79</v>
          </cell>
          <cell r="M2000">
            <v>511</v>
          </cell>
        </row>
        <row r="2001">
          <cell r="A2001" t="str">
            <v>2013MasculinsTour 2Disque_2a1</v>
          </cell>
          <cell r="H2001">
            <v>3</v>
          </cell>
          <cell r="I2001" t="str">
            <v>HOARAU Julien (1997)</v>
          </cell>
          <cell r="J2001">
            <v>16</v>
          </cell>
          <cell r="K2001" t="str">
            <v>cam</v>
          </cell>
          <cell r="L2001" t="str">
            <v>26m51</v>
          </cell>
          <cell r="M2001">
            <v>422</v>
          </cell>
        </row>
        <row r="2002">
          <cell r="A2002" t="str">
            <v>2013MasculinsTour 2Disque_2a2</v>
          </cell>
          <cell r="H2002">
            <v>7</v>
          </cell>
          <cell r="I2002" t="str">
            <v>FERAHTIA Saad (1996)</v>
          </cell>
          <cell r="J2002">
            <v>17</v>
          </cell>
          <cell r="K2002" t="str">
            <v>cam</v>
          </cell>
          <cell r="L2002" t="str">
            <v>22m67</v>
          </cell>
          <cell r="M2002">
            <v>351</v>
          </cell>
        </row>
        <row r="2003">
          <cell r="A2003" t="str">
            <v>2013MasculinsTour 2Hauteura1</v>
          </cell>
          <cell r="H2003">
            <v>3</v>
          </cell>
          <cell r="I2003" t="str">
            <v>BERTOLOTTI Raphael (1996)</v>
          </cell>
          <cell r="J2003">
            <v>17</v>
          </cell>
          <cell r="K2003" t="str">
            <v>cam</v>
          </cell>
          <cell r="L2003" t="str">
            <v>1m75</v>
          </cell>
          <cell r="M2003">
            <v>632</v>
          </cell>
        </row>
        <row r="2004">
          <cell r="A2004" t="str">
            <v>2013MasculinsTour 2Hauteura2</v>
          </cell>
          <cell r="H2004">
            <v>5</v>
          </cell>
          <cell r="I2004" t="str">
            <v>WECXSTEEN Baptiste (1996)</v>
          </cell>
          <cell r="J2004">
            <v>17</v>
          </cell>
          <cell r="K2004" t="str">
            <v>cam</v>
          </cell>
          <cell r="L2004" t="str">
            <v>1m70</v>
          </cell>
          <cell r="M2004">
            <v>585</v>
          </cell>
        </row>
        <row r="2005">
          <cell r="A2005" t="str">
            <v>2013MasculinsTour 2Javelot_8a1</v>
          </cell>
          <cell r="H2005">
            <v>2</v>
          </cell>
          <cell r="I2005" t="str">
            <v>CARPENTIER Clement (1988)</v>
          </cell>
          <cell r="J2005">
            <v>25</v>
          </cell>
          <cell r="K2005" t="str">
            <v>sem</v>
          </cell>
          <cell r="L2005" t="str">
            <v>49m34</v>
          </cell>
          <cell r="M2005">
            <v>628</v>
          </cell>
        </row>
        <row r="2006">
          <cell r="A2006" t="str">
            <v>2013MasculinsTour 2javelot_8a2</v>
          </cell>
          <cell r="H2006">
            <v>5</v>
          </cell>
          <cell r="I2006" t="str">
            <v>POLOWCZAK Clement (1992)</v>
          </cell>
          <cell r="J2006">
            <v>21</v>
          </cell>
          <cell r="K2006" t="str">
            <v>esm</v>
          </cell>
          <cell r="L2006" t="str">
            <v>36m51</v>
          </cell>
          <cell r="M2006">
            <v>446</v>
          </cell>
        </row>
        <row r="2007">
          <cell r="A2007" t="str">
            <v>2013MasculinsTour 2Longueura1</v>
          </cell>
          <cell r="H2007">
            <v>6</v>
          </cell>
          <cell r="I2007" t="str">
            <v>DUTILLEUL Aymeric (1997)</v>
          </cell>
          <cell r="J2007">
            <v>16</v>
          </cell>
          <cell r="K2007" t="str">
            <v>cam</v>
          </cell>
          <cell r="L2007" t="str">
            <v>5m70(+1,0)</v>
          </cell>
          <cell r="M2007">
            <v>651</v>
          </cell>
        </row>
        <row r="2008">
          <cell r="A2008" t="str">
            <v>2013MasculinsTour 2Longueura2</v>
          </cell>
          <cell r="H2008">
            <v>8</v>
          </cell>
          <cell r="I2008" t="str">
            <v>VALET Michel (1996)</v>
          </cell>
          <cell r="J2008">
            <v>17</v>
          </cell>
          <cell r="K2008" t="str">
            <v>cam</v>
          </cell>
          <cell r="L2008" t="str">
            <v>5m52(+1,1)</v>
          </cell>
          <cell r="M2008">
            <v>614</v>
          </cell>
        </row>
        <row r="2009">
          <cell r="A2009" t="str">
            <v>2013MasculinsTour 2Marche 5kma1</v>
          </cell>
          <cell r="H2009">
            <v>2</v>
          </cell>
          <cell r="I2009" t="str">
            <v>DASSONNEVILLE Aurelien (1992)</v>
          </cell>
          <cell r="J2009">
            <v>21</v>
          </cell>
          <cell r="K2009" t="str">
            <v>esm</v>
          </cell>
          <cell r="L2009" t="str">
            <v>26'04"29</v>
          </cell>
          <cell r="M2009">
            <v>769</v>
          </cell>
        </row>
        <row r="2010">
          <cell r="A2010" t="str">
            <v>2013MasculinsTour 2Marche 5kma2</v>
          </cell>
          <cell r="H2010" t="str">
            <v>np</v>
          </cell>
          <cell r="I2010" t="str">
            <v>Absence</v>
          </cell>
          <cell r="J2010" t="str">
            <v/>
          </cell>
          <cell r="K2010" t="str">
            <v/>
          </cell>
          <cell r="M2010">
            <v>0</v>
          </cell>
        </row>
        <row r="2011">
          <cell r="A2011" t="str">
            <v>2013MasculinsTour 2Marteau_7a1</v>
          </cell>
          <cell r="H2011">
            <v>1</v>
          </cell>
          <cell r="I2011" t="str">
            <v>FERAHTIA Hassan (1988)</v>
          </cell>
          <cell r="J2011">
            <v>25</v>
          </cell>
          <cell r="K2011" t="str">
            <v>sem</v>
          </cell>
          <cell r="L2011" t="str">
            <v>35m38</v>
          </cell>
          <cell r="M2011">
            <v>480</v>
          </cell>
        </row>
        <row r="2012">
          <cell r="A2012" t="str">
            <v>2013MasculinsTour 2Marteau_7a2</v>
          </cell>
          <cell r="H2012">
            <v>8</v>
          </cell>
          <cell r="I2012" t="str">
            <v>VERNEZ Sébastien (1973)</v>
          </cell>
          <cell r="J2012">
            <v>40</v>
          </cell>
          <cell r="K2012" t="str">
            <v>vem</v>
          </cell>
          <cell r="L2012" t="str">
            <v>14m28</v>
          </cell>
          <cell r="M2012">
            <v>153</v>
          </cell>
        </row>
        <row r="2013">
          <cell r="A2013" t="str">
            <v>2013MasculinsTour 2Perchea1</v>
          </cell>
          <cell r="H2013">
            <v>2</v>
          </cell>
          <cell r="I2013" t="str">
            <v>VAN MOERBEKE Pierrick (1994)</v>
          </cell>
          <cell r="J2013">
            <v>19</v>
          </cell>
          <cell r="K2013" t="str">
            <v>jum</v>
          </cell>
          <cell r="L2013" t="str">
            <v>4m00</v>
          </cell>
          <cell r="M2013">
            <v>678</v>
          </cell>
        </row>
        <row r="2014">
          <cell r="A2014" t="str">
            <v>2013MasculinsTour 2Perchea2</v>
          </cell>
          <cell r="H2014">
            <v>7</v>
          </cell>
          <cell r="I2014" t="str">
            <v>DELVAL Frederic (1981)</v>
          </cell>
          <cell r="J2014">
            <v>32</v>
          </cell>
          <cell r="K2014" t="str">
            <v>sem</v>
          </cell>
          <cell r="L2014" t="str">
            <v>2m40</v>
          </cell>
          <cell r="M2014">
            <v>243</v>
          </cell>
        </row>
        <row r="2015">
          <cell r="A2015" t="str">
            <v>2013MasculinsTour 2Poids_7a1</v>
          </cell>
          <cell r="H2015">
            <v>7</v>
          </cell>
          <cell r="I2015" t="str">
            <v>DELVAL Frédéric (1981)</v>
          </cell>
          <cell r="J2015">
            <v>32</v>
          </cell>
          <cell r="K2015" t="str">
            <v>sem</v>
          </cell>
          <cell r="L2015" t="str">
            <v>7m95</v>
          </cell>
          <cell r="M2015">
            <v>400</v>
          </cell>
        </row>
        <row r="2016">
          <cell r="A2016" t="str">
            <v>2013MasculinsTour 2Poids_7a2</v>
          </cell>
          <cell r="H2016">
            <v>12</v>
          </cell>
          <cell r="I2016" t="str">
            <v>LAINELLE Tristan (1996)</v>
          </cell>
          <cell r="J2016">
            <v>17</v>
          </cell>
          <cell r="K2016" t="str">
            <v>cam</v>
          </cell>
          <cell r="L2016" t="str">
            <v>6m97</v>
          </cell>
          <cell r="M2016">
            <v>342</v>
          </cell>
        </row>
        <row r="2017">
          <cell r="A2017" t="str">
            <v>2013MasculinsTour 2Triplea1</v>
          </cell>
          <cell r="H2017">
            <v>5</v>
          </cell>
          <cell r="I2017" t="str">
            <v>FERAHTIA Saad (1996)</v>
          </cell>
          <cell r="J2017">
            <v>17</v>
          </cell>
          <cell r="K2017" t="str">
            <v>cam</v>
          </cell>
          <cell r="L2017" t="str">
            <v>11m75</v>
          </cell>
          <cell r="M2017">
            <v>594</v>
          </cell>
        </row>
        <row r="2018">
          <cell r="A2018" t="str">
            <v>2013MasculinsTour 2Triplea2</v>
          </cell>
          <cell r="H2018">
            <v>10</v>
          </cell>
          <cell r="I2018" t="str">
            <v>HERCHY Sasha (1996)</v>
          </cell>
          <cell r="J2018">
            <v>17</v>
          </cell>
          <cell r="K2018" t="str">
            <v>cam</v>
          </cell>
          <cell r="L2018" t="str">
            <v>10m19 (+1m80)</v>
          </cell>
          <cell r="M2018">
            <v>435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A2">
            <v>16</v>
          </cell>
          <cell r="B2" t="str">
            <v>cam</v>
          </cell>
        </row>
        <row r="3">
          <cell r="A3">
            <v>17</v>
          </cell>
          <cell r="B3" t="str">
            <v>cam</v>
          </cell>
        </row>
        <row r="4">
          <cell r="A4">
            <v>18</v>
          </cell>
          <cell r="B4" t="str">
            <v>jum</v>
          </cell>
        </row>
        <row r="5">
          <cell r="A5">
            <v>19</v>
          </cell>
          <cell r="B5" t="str">
            <v>jum</v>
          </cell>
        </row>
        <row r="6">
          <cell r="A6">
            <v>20</v>
          </cell>
          <cell r="B6" t="str">
            <v>esm</v>
          </cell>
        </row>
        <row r="7">
          <cell r="A7">
            <v>21</v>
          </cell>
          <cell r="B7" t="str">
            <v>esm</v>
          </cell>
        </row>
        <row r="8">
          <cell r="A8">
            <v>22</v>
          </cell>
          <cell r="B8" t="str">
            <v>sem</v>
          </cell>
        </row>
        <row r="9">
          <cell r="A9">
            <v>40</v>
          </cell>
          <cell r="B9" t="str">
            <v>vem</v>
          </cell>
        </row>
        <row r="10">
          <cell r="A10">
            <v>80</v>
          </cell>
          <cell r="B10" t="str">
            <v>vem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61"/>
  <sheetViews>
    <sheetView tabSelected="1" topLeftCell="A46" workbookViewId="0">
      <selection activeCell="B41" sqref="B41"/>
    </sheetView>
  </sheetViews>
  <sheetFormatPr baseColWidth="10" defaultRowHeight="15" x14ac:dyDescent="0.25"/>
  <cols>
    <col min="1" max="1" width="8.140625" style="130" bestFit="1" customWidth="1"/>
    <col min="2" max="2" width="10.140625" style="130" bestFit="1" customWidth="1"/>
    <col min="3" max="3" width="5" style="130" bestFit="1" customWidth="1"/>
    <col min="4" max="4" width="15.42578125" style="130" bestFit="1" customWidth="1"/>
    <col min="5" max="5" width="7.42578125" style="130" bestFit="1" customWidth="1"/>
    <col min="6" max="6" width="3.85546875" style="130" bestFit="1" customWidth="1"/>
    <col min="7" max="7" width="4.7109375" style="130" bestFit="1" customWidth="1"/>
    <col min="8" max="8" width="3.85546875" style="130" bestFit="1" customWidth="1"/>
    <col min="9" max="9" width="11.42578125" style="130"/>
    <col min="10" max="10" width="5" style="130" bestFit="1" customWidth="1"/>
    <col min="11" max="11" width="15.42578125" style="130" bestFit="1" customWidth="1"/>
    <col min="12" max="12" width="7.42578125" style="130" bestFit="1" customWidth="1"/>
    <col min="13" max="13" width="3.85546875" style="130" bestFit="1" customWidth="1"/>
    <col min="14" max="14" width="4.7109375" style="130" bestFit="1" customWidth="1"/>
    <col min="15" max="15" width="8.85546875" style="130" bestFit="1" customWidth="1"/>
    <col min="16" max="17" width="11.42578125" style="130"/>
    <col min="18" max="18" width="10.28515625" style="130" bestFit="1" customWidth="1"/>
    <col min="19" max="19" width="4.28515625" style="130" bestFit="1" customWidth="1"/>
    <col min="20" max="16384" width="11.42578125" style="130"/>
  </cols>
  <sheetData>
    <row r="1" spans="1:19" ht="15.75" thickBot="1" x14ac:dyDescent="0.3">
      <c r="A1" s="130" t="s">
        <v>264</v>
      </c>
    </row>
    <row r="2" spans="1:19" s="257" customFormat="1" ht="15.75" thickBot="1" x14ac:dyDescent="0.3">
      <c r="A2" s="124" t="s">
        <v>85</v>
      </c>
      <c r="B2" s="247" t="s">
        <v>261</v>
      </c>
      <c r="C2" s="247"/>
      <c r="D2" s="247"/>
      <c r="E2" s="247"/>
      <c r="F2" s="247"/>
      <c r="G2" s="247"/>
      <c r="H2" s="247"/>
      <c r="I2" s="253" t="s">
        <v>46</v>
      </c>
      <c r="J2" s="211" t="s">
        <v>261</v>
      </c>
      <c r="K2" s="253" t="s">
        <v>57</v>
      </c>
      <c r="L2" s="211" t="s">
        <v>261</v>
      </c>
      <c r="M2" s="254" t="s">
        <v>48</v>
      </c>
      <c r="N2" s="254"/>
      <c r="O2" s="211" t="s">
        <v>261</v>
      </c>
      <c r="P2" s="255" t="s">
        <v>262</v>
      </c>
      <c r="Q2" s="256" t="s">
        <v>261</v>
      </c>
      <c r="R2" s="256"/>
      <c r="S2" s="256"/>
    </row>
    <row r="3" spans="1:19" x14ac:dyDescent="0.25">
      <c r="A3" s="212" t="s">
        <v>50</v>
      </c>
      <c r="B3" s="213" t="s">
        <v>184</v>
      </c>
      <c r="C3" s="165" t="s">
        <v>1</v>
      </c>
      <c r="D3" s="166"/>
      <c r="E3" s="166"/>
      <c r="F3" s="166"/>
      <c r="G3" s="166"/>
      <c r="H3" s="166"/>
      <c r="I3" s="167"/>
      <c r="J3" s="165" t="s">
        <v>2</v>
      </c>
      <c r="K3" s="166"/>
      <c r="L3" s="166"/>
      <c r="M3" s="166"/>
      <c r="N3" s="166"/>
      <c r="O3" s="166"/>
      <c r="P3" s="167"/>
      <c r="Q3" s="43" t="s">
        <v>67</v>
      </c>
      <c r="R3" s="43" t="s">
        <v>78</v>
      </c>
      <c r="S3" s="43" t="s">
        <v>66</v>
      </c>
    </row>
    <row r="4" spans="1:19" ht="20.25" thickBot="1" x14ac:dyDescent="0.3">
      <c r="A4" s="214"/>
      <c r="B4" s="215"/>
      <c r="C4" s="153" t="s">
        <v>4</v>
      </c>
      <c r="D4" s="154" t="s">
        <v>5</v>
      </c>
      <c r="E4" s="155" t="s">
        <v>6</v>
      </c>
      <c r="F4" s="156" t="s">
        <v>7</v>
      </c>
      <c r="G4" s="157" t="s">
        <v>8</v>
      </c>
      <c r="H4" s="158" t="s">
        <v>9</v>
      </c>
      <c r="I4" s="159" t="s">
        <v>80</v>
      </c>
      <c r="J4" s="160" t="s">
        <v>4</v>
      </c>
      <c r="K4" s="161" t="s">
        <v>5</v>
      </c>
      <c r="L4" s="162" t="s">
        <v>6</v>
      </c>
      <c r="M4" s="156" t="s">
        <v>7</v>
      </c>
      <c r="N4" s="157" t="s">
        <v>8</v>
      </c>
      <c r="O4" s="163" t="s">
        <v>9</v>
      </c>
      <c r="P4" s="159" t="s">
        <v>80</v>
      </c>
      <c r="Q4" s="56" t="s">
        <v>81</v>
      </c>
      <c r="R4" s="164" t="s">
        <v>82</v>
      </c>
      <c r="S4" s="164" t="s">
        <v>83</v>
      </c>
    </row>
    <row r="5" spans="1:19" x14ac:dyDescent="0.25">
      <c r="A5" s="144" t="s">
        <v>10</v>
      </c>
      <c r="B5" s="145" t="s">
        <v>11</v>
      </c>
      <c r="C5" s="216" t="str">
        <f>IF(ISERROR(INDEX(PLACE,MATCH($F$2878&amp;$B$2879&amp;$A$2879&amp;$B5&amp;"A1",code,0),0)),"",INDEX(PLACE,MATCH($F$2878&amp;$B$2879&amp;$A$2879&amp;$B5&amp;"A1",code,0)))</f>
        <v/>
      </c>
      <c r="D5" s="217" t="str">
        <f>IF(ISERROR(INDEX(NOM_ATH,MATCH($F$2878&amp;$B$2879&amp;$A$2879&amp;$B5&amp;"A1",code,0),0)),"",INDEX(NOM_ATH,MATCH($F$2878&amp;$B$2879&amp;$A$2879&amp;$B5&amp;"A1",code,0)))</f>
        <v/>
      </c>
      <c r="E5" s="217" t="str">
        <f>IF(ISERROR(INDEX(age_ath,MATCH($F$2878&amp;$B$2879&amp;$A$2879&amp;$B5&amp;"A1",code,0),0)),"",INDEX(age_ath,MATCH($F$2878&amp;$B$2879&amp;$A$2879&amp;$B5&amp;"A1",code,0)))</f>
        <v/>
      </c>
      <c r="F5" s="217" t="str">
        <f>IF(ISERROR(INDEX(cat_ath,MATCH($F$2878&amp;$B$2879&amp;$A$2879&amp;$B5&amp;"A1",code,0),0)),"",INDEX(cat_ath,MATCH($F$2878&amp;$B$2879&amp;$A$2879&amp;$B5&amp;"A1",code,0)))</f>
        <v/>
      </c>
      <c r="G5" s="217" t="str">
        <f>IF(ISERROR(INDEX(perf_ath,MATCH($F$2878&amp;$B$2879&amp;$A$2879&amp;$B5&amp;"A1",code,0),0)),"",INDEX(perf_ath,MATCH($F$2878&amp;$B$2879&amp;$A$2879&amp;$B5&amp;"A1",code,0)))</f>
        <v/>
      </c>
      <c r="H5" s="217"/>
      <c r="I5" s="199" t="e">
        <f>+AVERAGE(H5:H9)</f>
        <v>#DIV/0!</v>
      </c>
      <c r="J5" s="216" t="str">
        <f>IF(ISERROR(INDEX(PLACE,MATCH($F$2878&amp;$B$2879&amp;$A$2879&amp;$B5&amp;"a2",code,0),0)),"",INDEX(PLACE,MATCH($F$2878&amp;$B$2879&amp;$A$2879&amp;$B5&amp;"a2",code,0)))</f>
        <v/>
      </c>
      <c r="K5" s="217" t="str">
        <f>IF(ISERROR(INDEX(NOM_ATH,MATCH($F$2878&amp;$B$2879&amp;$A$2879&amp;$B5&amp;"a2",code,0),0)),"",INDEX(NOM_ATH,MATCH($F$2878&amp;$B$2879&amp;$A$2879&amp;$B5&amp;"a2",code,0)))</f>
        <v/>
      </c>
      <c r="L5" s="217" t="str">
        <f>IF(ISERROR(INDEX(age_ath,MATCH($F$2878&amp;$B$2879&amp;$A$2879&amp;$B5&amp;"a2",code,0),0)),"",INDEX(age_ath,MATCH($F$2878&amp;$B$2879&amp;$A$2879&amp;$B5&amp;"a2",code,0)))</f>
        <v/>
      </c>
      <c r="M5" s="217" t="str">
        <f>IF(ISERROR(INDEX(cat_ath,MATCH($F$2878&amp;$B$2879&amp;$A$2879&amp;$B5&amp;"a2",code,0),0)),"",INDEX(cat_ath,MATCH($F$2878&amp;$B$2879&amp;$A$2879&amp;$B5&amp;"a2",code,0)))</f>
        <v/>
      </c>
      <c r="N5" s="217" t="str">
        <f>IF(ISERROR(INDEX(perf_ath,MATCH($F$2878&amp;$B$2879&amp;$A$2879&amp;$B5&amp;"a2",code,0),0)),"",INDEX(perf_ath,MATCH($F$2878&amp;$B$2879&amp;$A$2879&amp;$B5&amp;"a2",code,0)))</f>
        <v/>
      </c>
      <c r="O5" s="222"/>
      <c r="P5" s="172" t="e">
        <f>+AVERAGE(O5:O9)</f>
        <v>#DIV/0!</v>
      </c>
      <c r="Q5" s="60" t="e">
        <f>ROUNDDOWN(AVERAGE(H5:H9,O5:O9),0)&amp;"/"&amp;ROUNDDOWN(S5/10,0)</f>
        <v>#DIV/0!</v>
      </c>
      <c r="R5" s="173">
        <f t="shared" ref="R5:R23" si="0">SUM(H5,O5)</f>
        <v>0</v>
      </c>
      <c r="S5" s="174">
        <f>+SUM(R5:R9)</f>
        <v>0</v>
      </c>
    </row>
    <row r="6" spans="1:19" x14ac:dyDescent="0.25">
      <c r="A6" s="146" t="s">
        <v>14</v>
      </c>
      <c r="B6" s="147" t="s">
        <v>15</v>
      </c>
      <c r="C6" s="218" t="str">
        <f>IF(ISERROR(INDEX(PLACE,MATCH($F$2878&amp;$B$2879&amp;$A$2879&amp;$B6&amp;"A1",code,0),0)),"",INDEX(PLACE,MATCH($F$2878&amp;$B$2879&amp;$A$2879&amp;$B6&amp;"A1",code,0)))</f>
        <v/>
      </c>
      <c r="D6" s="219" t="str">
        <f>IF(ISERROR(INDEX(NOM_ATH,MATCH($F$2878&amp;$B$2879&amp;$A$2879&amp;$B6&amp;"A1",code,0),0)),"",INDEX(NOM_ATH,MATCH($F$2878&amp;$B$2879&amp;$A$2879&amp;$B6&amp;"A1",code,0)))</f>
        <v/>
      </c>
      <c r="E6" s="219" t="str">
        <f>IF(ISERROR(INDEX(age_ath,MATCH($F$2878&amp;$B$2879&amp;$A$2879&amp;$B6&amp;"A1",code,0),0)),"",INDEX(age_ath,MATCH($F$2878&amp;$B$2879&amp;$A$2879&amp;$B6&amp;"A1",code,0)))</f>
        <v/>
      </c>
      <c r="F6" s="219" t="str">
        <f>IF(ISERROR(INDEX(cat_ath,MATCH($F$2878&amp;$B$2879&amp;$A$2879&amp;$B6&amp;"A1",code,0),0)),"",INDEX(cat_ath,MATCH($F$2878&amp;$B$2879&amp;$A$2879&amp;$B6&amp;"A1",code,0)))</f>
        <v/>
      </c>
      <c r="G6" s="219" t="str">
        <f>IF(ISERROR(INDEX(perf_ath,MATCH($F$2878&amp;$B$2879&amp;$A$2879&amp;$B6&amp;"A1",code,0),0)),"",INDEX(perf_ath,MATCH($F$2878&amp;$B$2879&amp;$A$2879&amp;$B6&amp;"A1",code,0)))</f>
        <v/>
      </c>
      <c r="H6" s="219"/>
      <c r="I6" s="200"/>
      <c r="J6" s="218" t="str">
        <f>IF(ISERROR(INDEX(PLACE,MATCH($F$2878&amp;$B$2879&amp;$A$2879&amp;$B6&amp;"a2",code,0),0)),"",INDEX(PLACE,MATCH($F$2878&amp;$B$2879&amp;$A$2879&amp;$B6&amp;"a2",code,0)))</f>
        <v/>
      </c>
      <c r="K6" s="219" t="str">
        <f>IF(ISERROR(INDEX(NOM_ATH,MATCH($F$2878&amp;$B$2879&amp;$A$2879&amp;$B6&amp;"a2",code,0),0)),"",INDEX(NOM_ATH,MATCH($F$2878&amp;$B$2879&amp;$A$2879&amp;$B6&amp;"a2",code,0)))</f>
        <v/>
      </c>
      <c r="L6" s="219" t="str">
        <f>IF(ISERROR(INDEX(age_ath,MATCH($F$2878&amp;$B$2879&amp;$A$2879&amp;$B6&amp;"a2",code,0),0)),"",INDEX(age_ath,MATCH($F$2878&amp;$B$2879&amp;$A$2879&amp;$B6&amp;"a2",code,0)))</f>
        <v/>
      </c>
      <c r="M6" s="219" t="str">
        <f>IF(ISERROR(INDEX(cat_ath,MATCH($F$2878&amp;$B$2879&amp;$A$2879&amp;$B6&amp;"a2",code,0),0)),"",INDEX(cat_ath,MATCH($F$2878&amp;$B$2879&amp;$A$2879&amp;$B6&amp;"a2",code,0)))</f>
        <v/>
      </c>
      <c r="N6" s="219" t="str">
        <f>IF(ISERROR(INDEX(perf_ath,MATCH($F$2878&amp;$B$2879&amp;$A$2879&amp;$B6&amp;"a2",code,0),0)),"",INDEX(perf_ath,MATCH($F$2878&amp;$B$2879&amp;$A$2879&amp;$B6&amp;"a2",code,0)))</f>
        <v/>
      </c>
      <c r="O6" s="223"/>
      <c r="P6" s="175"/>
      <c r="Q6" s="65"/>
      <c r="R6" s="176">
        <f t="shared" si="0"/>
        <v>0</v>
      </c>
      <c r="S6" s="177"/>
    </row>
    <row r="7" spans="1:19" x14ac:dyDescent="0.25">
      <c r="A7" s="146"/>
      <c r="B7" s="147" t="s">
        <v>17</v>
      </c>
      <c r="C7" s="218" t="str">
        <f>IF(ISERROR(INDEX(PLACE,MATCH($F$2878&amp;$B$2879&amp;$A$2879&amp;$B7&amp;"A1",code,0),0)),"",INDEX(PLACE,MATCH($F$2878&amp;$B$2879&amp;$A$2879&amp;$B7&amp;"A1",code,0)))</f>
        <v/>
      </c>
      <c r="D7" s="219" t="str">
        <f>IF(ISERROR(INDEX(NOM_ATH,MATCH($F$2878&amp;$B$2879&amp;$A$2879&amp;$B7&amp;"A1",code,0),0)),"",INDEX(NOM_ATH,MATCH($F$2878&amp;$B$2879&amp;$A$2879&amp;$B7&amp;"A1",code,0)))</f>
        <v/>
      </c>
      <c r="E7" s="219" t="str">
        <f>IF(ISERROR(INDEX(age_ath,MATCH($F$2878&amp;$B$2879&amp;$A$2879&amp;$B7&amp;"A1",code,0),0)),"",INDEX(age_ath,MATCH($F$2878&amp;$B$2879&amp;$A$2879&amp;$B7&amp;"A1",code,0)))</f>
        <v/>
      </c>
      <c r="F7" s="219" t="str">
        <f>IF(ISERROR(INDEX(cat_ath,MATCH($F$2878&amp;$B$2879&amp;$A$2879&amp;$B7&amp;"A1",code,0),0)),"",INDEX(cat_ath,MATCH($F$2878&amp;$B$2879&amp;$A$2879&amp;$B7&amp;"A1",code,0)))</f>
        <v/>
      </c>
      <c r="G7" s="219" t="str">
        <f>IF(ISERROR(INDEX(perf_ath,MATCH($F$2878&amp;$B$2879&amp;$A$2879&amp;$B7&amp;"A1",code,0),0)),"",INDEX(perf_ath,MATCH($F$2878&amp;$B$2879&amp;$A$2879&amp;$B7&amp;"A1",code,0)))</f>
        <v/>
      </c>
      <c r="H7" s="219"/>
      <c r="I7" s="201">
        <f>+SUM(H5:H9)/5</f>
        <v>0</v>
      </c>
      <c r="J7" s="218" t="str">
        <f>IF(ISERROR(INDEX(PLACE,MATCH($F$2878&amp;$B$2879&amp;$A$2879&amp;$B7&amp;"a2",code,0),0)),"",INDEX(PLACE,MATCH($F$2878&amp;$B$2879&amp;$A$2879&amp;$B7&amp;"a2",code,0)))</f>
        <v/>
      </c>
      <c r="K7" s="219" t="str">
        <f>IF(ISERROR(INDEX(NOM_ATH,MATCH($F$2878&amp;$B$2879&amp;$A$2879&amp;$B7&amp;"a2",code,0),0)),"",INDEX(NOM_ATH,MATCH($F$2878&amp;$B$2879&amp;$A$2879&amp;$B7&amp;"a2",code,0)))</f>
        <v/>
      </c>
      <c r="L7" s="219" t="str">
        <f>IF(ISERROR(INDEX(age_ath,MATCH($F$2878&amp;$B$2879&amp;$A$2879&amp;$B7&amp;"a2",code,0),0)),"",INDEX(age_ath,MATCH($F$2878&amp;$B$2879&amp;$A$2879&amp;$B7&amp;"a2",code,0)))</f>
        <v/>
      </c>
      <c r="M7" s="219" t="str">
        <f>IF(ISERROR(INDEX(cat_ath,MATCH($F$2878&amp;$B$2879&amp;$A$2879&amp;$B7&amp;"a2",code,0),0)),"",INDEX(cat_ath,MATCH($F$2878&amp;$B$2879&amp;$A$2879&amp;$B7&amp;"a2",code,0)))</f>
        <v/>
      </c>
      <c r="N7" s="219" t="str">
        <f>IF(ISERROR(INDEX(perf_ath,MATCH($F$2878&amp;$B$2879&amp;$A$2879&amp;$B7&amp;"a2",code,0),0)),"",INDEX(perf_ath,MATCH($F$2878&amp;$B$2879&amp;$A$2879&amp;$B7&amp;"a2",code,0)))</f>
        <v/>
      </c>
      <c r="O7" s="223"/>
      <c r="P7" s="178">
        <f>+SUM(O5:O9)/5</f>
        <v>0</v>
      </c>
      <c r="Q7" s="65"/>
      <c r="R7" s="176">
        <f t="shared" si="0"/>
        <v>0</v>
      </c>
      <c r="S7" s="177"/>
    </row>
    <row r="8" spans="1:19" x14ac:dyDescent="0.25">
      <c r="A8" s="146"/>
      <c r="B8" s="147" t="s">
        <v>19</v>
      </c>
      <c r="C8" s="218" t="str">
        <f>IF(ISERROR(INDEX(PLACE,MATCH($F$2878&amp;$B$2879&amp;$A$2879&amp;$B8&amp;"A1",code,0),0)),"",INDEX(PLACE,MATCH($F$2878&amp;$B$2879&amp;$A$2879&amp;$B8&amp;"A1",code,0)))</f>
        <v/>
      </c>
      <c r="D8" s="219" t="str">
        <f>IF(ISERROR(INDEX(NOM_ATH,MATCH($F$2878&amp;$B$2879&amp;$A$2879&amp;$B8&amp;"A1",code,0),0)),"",INDEX(NOM_ATH,MATCH($F$2878&amp;$B$2879&amp;$A$2879&amp;$B8&amp;"A1",code,0)))</f>
        <v/>
      </c>
      <c r="E8" s="219" t="str">
        <f>IF(ISERROR(INDEX(age_ath,MATCH($F$2878&amp;$B$2879&amp;$A$2879&amp;$B8&amp;"A1",code,0),0)),"",INDEX(age_ath,MATCH($F$2878&amp;$B$2879&amp;$A$2879&amp;$B8&amp;"A1",code,0)))</f>
        <v/>
      </c>
      <c r="F8" s="219" t="str">
        <f>IF(ISERROR(INDEX(cat_ath,MATCH($F$2878&amp;$B$2879&amp;$A$2879&amp;$B8&amp;"A1",code,0),0)),"",INDEX(cat_ath,MATCH($F$2878&amp;$B$2879&amp;$A$2879&amp;$B8&amp;"A1",code,0)))</f>
        <v/>
      </c>
      <c r="G8" s="219" t="str">
        <f>IF(ISERROR(INDEX(perf_ath,MATCH($F$2878&amp;$B$2879&amp;$A$2879&amp;$B8&amp;"A1",code,0),0)),"",INDEX(perf_ath,MATCH($F$2878&amp;$B$2879&amp;$A$2879&amp;$B8&amp;"A1",code,0)))</f>
        <v/>
      </c>
      <c r="H8" s="219"/>
      <c r="I8" s="202"/>
      <c r="J8" s="218" t="str">
        <f>IF(ISERROR(INDEX(PLACE,MATCH($F$2878&amp;$B$2879&amp;$A$2879&amp;$B8&amp;"a2",code,0),0)),"",INDEX(PLACE,MATCH($F$2878&amp;$B$2879&amp;$A$2879&amp;$B8&amp;"a2",code,0)))</f>
        <v/>
      </c>
      <c r="K8" s="219" t="str">
        <f>IF(ISERROR(INDEX(NOM_ATH,MATCH($F$2878&amp;$B$2879&amp;$A$2879&amp;$B8&amp;"a2",code,0),0)),"",INDEX(NOM_ATH,MATCH($F$2878&amp;$B$2879&amp;$A$2879&amp;$B8&amp;"a2",code,0)))</f>
        <v/>
      </c>
      <c r="L8" s="219" t="str">
        <f>IF(ISERROR(INDEX(age_ath,MATCH($F$2878&amp;$B$2879&amp;$A$2879&amp;$B8&amp;"a2",code,0),0)),"",INDEX(age_ath,MATCH($F$2878&amp;$B$2879&amp;$A$2879&amp;$B8&amp;"a2",code,0)))</f>
        <v/>
      </c>
      <c r="M8" s="219" t="str">
        <f>IF(ISERROR(INDEX(cat_ath,MATCH($F$2878&amp;$B$2879&amp;$A$2879&amp;$B8&amp;"a2",code,0),0)),"",INDEX(cat_ath,MATCH($F$2878&amp;$B$2879&amp;$A$2879&amp;$B8&amp;"a2",code,0)))</f>
        <v/>
      </c>
      <c r="N8" s="219" t="str">
        <f>IF(ISERROR(INDEX(perf_ath,MATCH($F$2878&amp;$B$2879&amp;$A$2879&amp;$B8&amp;"a2",code,0),0)),"",INDEX(perf_ath,MATCH($F$2878&amp;$B$2879&amp;$A$2879&amp;$B8&amp;"a2",code,0)))</f>
        <v/>
      </c>
      <c r="O8" s="223"/>
      <c r="P8" s="179"/>
      <c r="Q8" s="65"/>
      <c r="R8" s="176">
        <f t="shared" si="0"/>
        <v>0</v>
      </c>
      <c r="S8" s="177"/>
    </row>
    <row r="9" spans="1:19" ht="15.75" thickBot="1" x14ac:dyDescent="0.3">
      <c r="A9" s="148"/>
      <c r="B9" s="147" t="s">
        <v>68</v>
      </c>
      <c r="C9" s="220" t="str">
        <f>IF(ISERROR(INDEX(PLACE,MATCH($F$2878&amp;$B$2879&amp;$A$2879&amp;$B9&amp;"A1",code,0),0)),"",INDEX(PLACE,MATCH($F$2878&amp;$B$2879&amp;$A$2879&amp;$B9&amp;"A1",code,0)))</f>
        <v/>
      </c>
      <c r="D9" s="221" t="str">
        <f>IF(ISERROR(INDEX(NOM_ATH,MATCH($F$2878&amp;$B$2879&amp;$A$2879&amp;$B9&amp;"A1",code,0),0)),"",INDEX(NOM_ATH,MATCH($F$2878&amp;$B$2879&amp;$A$2879&amp;$B9&amp;"A1",code,0)))</f>
        <v/>
      </c>
      <c r="E9" s="221" t="str">
        <f>IF(ISERROR(INDEX(age_ath,MATCH($F$2878&amp;$B$2879&amp;$A$2879&amp;$B9&amp;"A1",code,0),0)),"",INDEX(age_ath,MATCH($F$2878&amp;$B$2879&amp;$A$2879&amp;$B9&amp;"A1",code,0)))</f>
        <v/>
      </c>
      <c r="F9" s="221" t="str">
        <f>IF(ISERROR(INDEX(cat_ath,MATCH($F$2878&amp;$B$2879&amp;$A$2879&amp;$B9&amp;"A1",code,0),0)),"",INDEX(cat_ath,MATCH($F$2878&amp;$B$2879&amp;$A$2879&amp;$B9&amp;"A1",code,0)))</f>
        <v/>
      </c>
      <c r="G9" s="221" t="str">
        <f>IF(ISERROR(INDEX(perf_ath,MATCH($F$2878&amp;$B$2879&amp;$A$2879&amp;$B9&amp;"A1",code,0),0)),"",INDEX(perf_ath,MATCH($F$2878&amp;$B$2879&amp;$A$2879&amp;$B9&amp;"A1",code,0)))</f>
        <v/>
      </c>
      <c r="H9" s="221"/>
      <c r="I9" s="203"/>
      <c r="J9" s="220" t="str">
        <f>IF(ISERROR(INDEX(PLACE,MATCH($F$2878&amp;$B$2879&amp;$A$2879&amp;$B9&amp;"a2",code,0),0)),"",INDEX(PLACE,MATCH($F$2878&amp;$B$2879&amp;$A$2879&amp;$B9&amp;"a2",code,0)))</f>
        <v/>
      </c>
      <c r="K9" s="221" t="str">
        <f>IF(ISERROR(INDEX(NOM_ATH,MATCH($F$2878&amp;$B$2879&amp;$A$2879&amp;$B9&amp;"a2",code,0),0)),"",INDEX(NOM_ATH,MATCH($F$2878&amp;$B$2879&amp;$A$2879&amp;$B9&amp;"a2",code,0)))</f>
        <v/>
      </c>
      <c r="L9" s="221" t="str">
        <f>IF(ISERROR(INDEX(age_ath,MATCH($F$2878&amp;$B$2879&amp;$A$2879&amp;$B9&amp;"a2",code,0),0)),"",INDEX(age_ath,MATCH($F$2878&amp;$B$2879&amp;$A$2879&amp;$B9&amp;"a2",code,0)))</f>
        <v/>
      </c>
      <c r="M9" s="221" t="str">
        <f>IF(ISERROR(INDEX(cat_ath,MATCH($F$2878&amp;$B$2879&amp;$A$2879&amp;$B9&amp;"a2",code,0),0)),"",INDEX(cat_ath,MATCH($F$2878&amp;$B$2879&amp;$A$2879&amp;$B9&amp;"a2",code,0)))</f>
        <v/>
      </c>
      <c r="N9" s="221" t="str">
        <f>IF(ISERROR(INDEX(perf_ath,MATCH($F$2878&amp;$B$2879&amp;$A$2879&amp;$B9&amp;"a2",code,0),0)),"",INDEX(perf_ath,MATCH($F$2878&amp;$B$2879&amp;$A$2879&amp;$B9&amp;"a2",code,0)))</f>
        <v/>
      </c>
      <c r="O9" s="224"/>
      <c r="P9" s="180"/>
      <c r="Q9" s="74"/>
      <c r="R9" s="181">
        <f t="shared" si="0"/>
        <v>0</v>
      </c>
      <c r="S9" s="182"/>
    </row>
    <row r="10" spans="1:19" x14ac:dyDescent="0.25">
      <c r="A10" s="144" t="s">
        <v>21</v>
      </c>
      <c r="B10" s="145" t="s">
        <v>22</v>
      </c>
      <c r="C10" s="216" t="str">
        <f>IF(ISERROR(INDEX(PLACE,MATCH($F$2878&amp;$B$2879&amp;$A$2879&amp;$B10&amp;"A1",code,0),0)),"",INDEX(PLACE,MATCH($F$2878&amp;$B$2879&amp;$A$2879&amp;$B10&amp;"A1",code,0)))</f>
        <v/>
      </c>
      <c r="D10" s="217" t="str">
        <f>IF(ISERROR(INDEX(NOM_ATH,MATCH($F$2878&amp;$B$2879&amp;$A$2879&amp;$B10&amp;"A1",code,0),0)),"",INDEX(NOM_ATH,MATCH($F$2878&amp;$B$2879&amp;$A$2879&amp;$B10&amp;"A1",code,0)))</f>
        <v/>
      </c>
      <c r="E10" s="217" t="str">
        <f>IF(ISERROR(INDEX(age_ath,MATCH($F$2878&amp;$B$2879&amp;$A$2879&amp;$B10&amp;"A1",code,0),0)),"",INDEX(age_ath,MATCH($F$2878&amp;$B$2879&amp;$A$2879&amp;$B10&amp;"A1",code,0)))</f>
        <v/>
      </c>
      <c r="F10" s="217" t="str">
        <f>IF(ISERROR(INDEX(cat_ath,MATCH($F$2878&amp;$B$2879&amp;$A$2879&amp;$B10&amp;"A1",code,0),0)),"",INDEX(cat_ath,MATCH($F$2878&amp;$B$2879&amp;$A$2879&amp;$B10&amp;"A1",code,0)))</f>
        <v/>
      </c>
      <c r="G10" s="217" t="str">
        <f>IF(ISERROR(INDEX(perf_ath,MATCH($F$2878&amp;$B$2879&amp;$A$2879&amp;$B10&amp;"A1",code,0),0)),"",INDEX(perf_ath,MATCH($F$2878&amp;$B$2879&amp;$A$2879&amp;$B10&amp;"A1",code,0)))</f>
        <v/>
      </c>
      <c r="H10" s="217"/>
      <c r="I10" s="199" t="e">
        <f>+AVERAGE(H10:H15)</f>
        <v>#DIV/0!</v>
      </c>
      <c r="J10" s="216" t="str">
        <f>IF(ISERROR(INDEX(PLACE,MATCH($F$2878&amp;$B$2879&amp;$A$2879&amp;$B10&amp;"a2",code,0),0)),"",INDEX(PLACE,MATCH($F$2878&amp;$B$2879&amp;$A$2879&amp;$B10&amp;"a2",code,0)))</f>
        <v/>
      </c>
      <c r="K10" s="217" t="str">
        <f>IF(ISERROR(INDEX(NOM_ATH,MATCH($F$2878&amp;$B$2879&amp;$A$2879&amp;$B10&amp;"a2",code,0),0)),"",INDEX(NOM_ATH,MATCH($F$2878&amp;$B$2879&amp;$A$2879&amp;$B10&amp;"a2",code,0)))</f>
        <v/>
      </c>
      <c r="L10" s="217" t="str">
        <f>IF(ISERROR(INDEX(age_ath,MATCH($F$2878&amp;$B$2879&amp;$A$2879&amp;$B10&amp;"a2",code,0),0)),"",INDEX(age_ath,MATCH($F$2878&amp;$B$2879&amp;$A$2879&amp;$B10&amp;"a2",code,0)))</f>
        <v/>
      </c>
      <c r="M10" s="217" t="str">
        <f>IF(ISERROR(INDEX(cat_ath,MATCH($F$2878&amp;$B$2879&amp;$A$2879&amp;$B10&amp;"a2",code,0),0)),"",INDEX(cat_ath,MATCH($F$2878&amp;$B$2879&amp;$A$2879&amp;$B10&amp;"a2",code,0)))</f>
        <v/>
      </c>
      <c r="N10" s="217" t="str">
        <f>IF(ISERROR(INDEX(perf_ath,MATCH($F$2878&amp;$B$2879&amp;$A$2879&amp;$B10&amp;"a2",code,0),0)),"",INDEX(perf_ath,MATCH($F$2878&amp;$B$2879&amp;$A$2879&amp;$B10&amp;"a2",code,0)))</f>
        <v/>
      </c>
      <c r="O10" s="222"/>
      <c r="P10" s="183" t="e">
        <f>+AVERAGE(O10:O15)</f>
        <v>#DIV/0!</v>
      </c>
      <c r="Q10" s="60" t="e">
        <f>ROUNDDOWN(AVERAGE(H10:H15,O10:O15),0)&amp;"/"&amp;ROUNDDOWN(S10/10,0)</f>
        <v>#DIV/0!</v>
      </c>
      <c r="R10" s="173">
        <f t="shared" si="0"/>
        <v>0</v>
      </c>
      <c r="S10" s="174">
        <f>+SUM(R10:R15)</f>
        <v>0</v>
      </c>
    </row>
    <row r="11" spans="1:19" x14ac:dyDescent="0.25">
      <c r="A11" s="146"/>
      <c r="B11" s="147" t="s">
        <v>26</v>
      </c>
      <c r="C11" s="218" t="str">
        <f>IF(ISERROR(INDEX(PLACE,MATCH($F$2878&amp;$B$2879&amp;$A$2879&amp;$B11&amp;"A1",code,0),0)),"",INDEX(PLACE,MATCH($F$2878&amp;$B$2879&amp;$A$2879&amp;$B11&amp;"A1",code,0)))</f>
        <v/>
      </c>
      <c r="D11" s="219" t="str">
        <f>IF(ISERROR(INDEX(NOM_ATH,MATCH($F$2878&amp;$B$2879&amp;$A$2879&amp;$B11&amp;"A1",code,0),0)),"",INDEX(NOM_ATH,MATCH($F$2878&amp;$B$2879&amp;$A$2879&amp;$B11&amp;"A1",code,0)))</f>
        <v/>
      </c>
      <c r="E11" s="219" t="str">
        <f>IF(ISERROR(INDEX(age_ath,MATCH($F$2878&amp;$B$2879&amp;$A$2879&amp;$B11&amp;"A1",code,0),0)),"",INDEX(age_ath,MATCH($F$2878&amp;$B$2879&amp;$A$2879&amp;$B11&amp;"A1",code,0)))</f>
        <v/>
      </c>
      <c r="F11" s="219" t="str">
        <f>IF(ISERROR(INDEX(cat_ath,MATCH($F$2878&amp;$B$2879&amp;$A$2879&amp;$B11&amp;"A1",code,0),0)),"",INDEX(cat_ath,MATCH($F$2878&amp;$B$2879&amp;$A$2879&amp;$B11&amp;"A1",code,0)))</f>
        <v/>
      </c>
      <c r="G11" s="219" t="str">
        <f>IF(ISERROR(INDEX(perf_ath,MATCH($F$2878&amp;$B$2879&amp;$A$2879&amp;$B11&amp;"A1",code,0),0)),"",INDEX(perf_ath,MATCH($F$2878&amp;$B$2879&amp;$A$2879&amp;$B11&amp;"A1",code,0)))</f>
        <v/>
      </c>
      <c r="H11" s="219"/>
      <c r="I11" s="200"/>
      <c r="J11" s="218" t="str">
        <f>IF(ISERROR(INDEX(PLACE,MATCH($F$2878&amp;$B$2879&amp;$A$2879&amp;$B11&amp;"a2",code,0),0)),"",INDEX(PLACE,MATCH($F$2878&amp;$B$2879&amp;$A$2879&amp;$B11&amp;"a2",code,0)))</f>
        <v/>
      </c>
      <c r="K11" s="219" t="str">
        <f>IF(ISERROR(INDEX(NOM_ATH,MATCH($F$2878&amp;$B$2879&amp;$A$2879&amp;$B11&amp;"a2",code,0),0)),"",INDEX(NOM_ATH,MATCH($F$2878&amp;$B$2879&amp;$A$2879&amp;$B11&amp;"a2",code,0)))</f>
        <v/>
      </c>
      <c r="L11" s="219" t="str">
        <f>IF(ISERROR(INDEX(age_ath,MATCH($F$2878&amp;$B$2879&amp;$A$2879&amp;$B11&amp;"a2",code,0),0)),"",INDEX(age_ath,MATCH($F$2878&amp;$B$2879&amp;$A$2879&amp;$B11&amp;"a2",code,0)))</f>
        <v/>
      </c>
      <c r="M11" s="219" t="str">
        <f>IF(ISERROR(INDEX(cat_ath,MATCH($F$2878&amp;$B$2879&amp;$A$2879&amp;$B11&amp;"a2",code,0),0)),"",INDEX(cat_ath,MATCH($F$2878&amp;$B$2879&amp;$A$2879&amp;$B11&amp;"a2",code,0)))</f>
        <v/>
      </c>
      <c r="N11" s="219" t="str">
        <f>IF(ISERROR(INDEX(perf_ath,MATCH($F$2878&amp;$B$2879&amp;$A$2879&amp;$B11&amp;"a2",code,0),0)),"",INDEX(perf_ath,MATCH($F$2878&amp;$B$2879&amp;$A$2879&amp;$B11&amp;"a2",code,0)))</f>
        <v/>
      </c>
      <c r="O11" s="223"/>
      <c r="P11" s="184"/>
      <c r="Q11" s="65"/>
      <c r="R11" s="176">
        <f t="shared" si="0"/>
        <v>0</v>
      </c>
      <c r="S11" s="177"/>
    </row>
    <row r="12" spans="1:19" x14ac:dyDescent="0.25">
      <c r="A12" s="146"/>
      <c r="B12" s="149" t="s">
        <v>28</v>
      </c>
      <c r="C12" s="218"/>
      <c r="D12" s="219"/>
      <c r="E12" s="219"/>
      <c r="F12" s="219"/>
      <c r="G12" s="219"/>
      <c r="H12" s="219"/>
      <c r="I12" s="204"/>
      <c r="J12" s="218"/>
      <c r="K12" s="219"/>
      <c r="L12" s="219"/>
      <c r="M12" s="219"/>
      <c r="N12" s="219"/>
      <c r="O12" s="223"/>
      <c r="P12" s="185"/>
      <c r="Q12" s="65"/>
      <c r="R12" s="176"/>
      <c r="S12" s="177"/>
    </row>
    <row r="13" spans="1:19" x14ac:dyDescent="0.25">
      <c r="A13" s="146"/>
      <c r="B13" s="149" t="s">
        <v>69</v>
      </c>
      <c r="C13" s="218" t="str">
        <f>IF(ISERROR(INDEX(PLACE,MATCH($F$2878&amp;$B$2879&amp;$A$2879&amp;$B13&amp;"A1",code,0),0)),"",INDEX(PLACE,MATCH($F$2878&amp;$B$2879&amp;$A$2879&amp;$B13&amp;"A1",code,0)))</f>
        <v/>
      </c>
      <c r="D13" s="219" t="str">
        <f>IF(ISERROR(INDEX(NOM_ATH,MATCH($F$2878&amp;$B$2879&amp;$A$2879&amp;$B13&amp;"A1",code,0),0)),"",INDEX(NOM_ATH,MATCH($F$2878&amp;$B$2879&amp;$A$2879&amp;$B13&amp;"A1",code,0)))</f>
        <v/>
      </c>
      <c r="E13" s="219" t="str">
        <f>IF(ISERROR(INDEX(age_ath,MATCH($F$2878&amp;$B$2879&amp;$A$2879&amp;$B13&amp;"A1",code,0),0)),"",INDEX(age_ath,MATCH($F$2878&amp;$B$2879&amp;$A$2879&amp;$B13&amp;"A1",code,0)))</f>
        <v/>
      </c>
      <c r="F13" s="219" t="str">
        <f>IF(ISERROR(INDEX(cat_ath,MATCH($F$2878&amp;$B$2879&amp;$A$2879&amp;$B13&amp;"A1",code,0),0)),"",INDEX(cat_ath,MATCH($F$2878&amp;$B$2879&amp;$A$2879&amp;$B13&amp;"A1",code,0)))</f>
        <v/>
      </c>
      <c r="G13" s="219" t="str">
        <f>IF(ISERROR(INDEX(perf_ath,MATCH($F$2878&amp;$B$2879&amp;$A$2879&amp;$B13&amp;"A1",code,0),0)),"",INDEX(perf_ath,MATCH($F$2878&amp;$B$2879&amp;$A$2879&amp;$B13&amp;"A1",code,0)))</f>
        <v/>
      </c>
      <c r="H13" s="219"/>
      <c r="I13" s="201">
        <f>+SUM(H10:H15)/5</f>
        <v>0</v>
      </c>
      <c r="J13" s="218" t="str">
        <f>IF(ISERROR(INDEX(PLACE,MATCH($F$2878&amp;$B$2879&amp;$A$2879&amp;$B13&amp;"a2",code,0),0)),"",INDEX(PLACE,MATCH($F$2878&amp;$B$2879&amp;$A$2879&amp;$B13&amp;"a2",code,0)))</f>
        <v/>
      </c>
      <c r="K13" s="219" t="str">
        <f>IF(ISERROR(INDEX(NOM_ATH,MATCH($F$2878&amp;$B$2879&amp;$A$2879&amp;$B13&amp;"a2",code,0),0)),"",INDEX(NOM_ATH,MATCH($F$2878&amp;$B$2879&amp;$A$2879&amp;$B13&amp;"a2",code,0)))</f>
        <v/>
      </c>
      <c r="L13" s="219" t="str">
        <f>IF(ISERROR(INDEX(age_ath,MATCH($F$2878&amp;$B$2879&amp;$A$2879&amp;$B13&amp;"a2",code,0),0)),"",INDEX(age_ath,MATCH($F$2878&amp;$B$2879&amp;$A$2879&amp;$B13&amp;"a2",code,0)))</f>
        <v/>
      </c>
      <c r="M13" s="219" t="str">
        <f>IF(ISERROR(INDEX(cat_ath,MATCH($F$2878&amp;$B$2879&amp;$A$2879&amp;$B13&amp;"a2",code,0),0)),"",INDEX(cat_ath,MATCH($F$2878&amp;$B$2879&amp;$A$2879&amp;$B13&amp;"a2",code,0)))</f>
        <v/>
      </c>
      <c r="N13" s="219" t="str">
        <f>IF(ISERROR(INDEX(perf_ath,MATCH($F$2878&amp;$B$2879&amp;$A$2879&amp;$B13&amp;"a2",code,0),0)),"",INDEX(perf_ath,MATCH($F$2878&amp;$B$2879&amp;$A$2879&amp;$B13&amp;"a2",code,0)))</f>
        <v/>
      </c>
      <c r="O13" s="223"/>
      <c r="P13" s="186">
        <f>+SUM(O10:O15)/5</f>
        <v>0</v>
      </c>
      <c r="Q13" s="65"/>
      <c r="R13" s="176">
        <f t="shared" si="0"/>
        <v>0</v>
      </c>
      <c r="S13" s="177"/>
    </row>
    <row r="14" spans="1:19" x14ac:dyDescent="0.25">
      <c r="A14" s="146"/>
      <c r="B14" s="149" t="s">
        <v>70</v>
      </c>
      <c r="C14" s="218" t="str">
        <f>IF(ISERROR(INDEX(PLACE,MATCH($F$2878&amp;$B$2879&amp;$A$2879&amp;$B14&amp;"A1",code,0),0)),"",INDEX(PLACE,MATCH($F$2878&amp;$B$2879&amp;$A$2879&amp;$B14&amp;"A1",code,0)))</f>
        <v/>
      </c>
      <c r="D14" s="219" t="str">
        <f>IF(ISERROR(INDEX(NOM_ATH,MATCH($F$2878&amp;$B$2879&amp;$A$2879&amp;$B14&amp;"A1",code,0),0)),"",INDEX(NOM_ATH,MATCH($F$2878&amp;$B$2879&amp;$A$2879&amp;$B14&amp;"A1",code,0)))</f>
        <v/>
      </c>
      <c r="E14" s="219" t="str">
        <f>IF(ISERROR(INDEX(age_ath,MATCH($F$2878&amp;$B$2879&amp;$A$2879&amp;$B14&amp;"A1",code,0),0)),"",INDEX(age_ath,MATCH($F$2878&amp;$B$2879&amp;$A$2879&amp;$B14&amp;"A1",code,0)))</f>
        <v/>
      </c>
      <c r="F14" s="219" t="str">
        <f>IF(ISERROR(INDEX(cat_ath,MATCH($F$2878&amp;$B$2879&amp;$A$2879&amp;$B14&amp;"A1",code,0),0)),"",INDEX(cat_ath,MATCH($F$2878&amp;$B$2879&amp;$A$2879&amp;$B14&amp;"A1",code,0)))</f>
        <v/>
      </c>
      <c r="G14" s="219" t="str">
        <f>IF(ISERROR(INDEX(perf_ath,MATCH($F$2878&amp;$B$2879&amp;$A$2879&amp;$B14&amp;"A1",code,0),0)),"",INDEX(perf_ath,MATCH($F$2878&amp;$B$2879&amp;$A$2879&amp;$B14&amp;"A1",code,0)))</f>
        <v/>
      </c>
      <c r="H14" s="219"/>
      <c r="I14" s="202"/>
      <c r="J14" s="218" t="str">
        <f>IF(ISERROR(INDEX(PLACE,MATCH($F$2878&amp;$B$2879&amp;$A$2879&amp;$B14&amp;"a2",code,0),0)),"",INDEX(PLACE,MATCH($F$2878&amp;$B$2879&amp;$A$2879&amp;$B14&amp;"a2",code,0)))</f>
        <v/>
      </c>
      <c r="K14" s="219" t="str">
        <f>IF(ISERROR(INDEX(NOM_ATH,MATCH($F$2878&amp;$B$2879&amp;$A$2879&amp;$B14&amp;"a2",code,0),0)),"",INDEX(NOM_ATH,MATCH($F$2878&amp;$B$2879&amp;$A$2879&amp;$B14&amp;"a2",code,0)))</f>
        <v/>
      </c>
      <c r="L14" s="219" t="str">
        <f>IF(ISERROR(INDEX(age_ath,MATCH($F$2878&amp;$B$2879&amp;$A$2879&amp;$B14&amp;"a2",code,0),0)),"",INDEX(age_ath,MATCH($F$2878&amp;$B$2879&amp;$A$2879&amp;$B14&amp;"a2",code,0)))</f>
        <v/>
      </c>
      <c r="M14" s="219" t="str">
        <f>IF(ISERROR(INDEX(cat_ath,MATCH($F$2878&amp;$B$2879&amp;$A$2879&amp;$B14&amp;"a2",code,0),0)),"",INDEX(cat_ath,MATCH($F$2878&amp;$B$2879&amp;$A$2879&amp;$B14&amp;"a2",code,0)))</f>
        <v/>
      </c>
      <c r="N14" s="219" t="str">
        <f>IF(ISERROR(INDEX(perf_ath,MATCH($F$2878&amp;$B$2879&amp;$A$2879&amp;$B14&amp;"a2",code,0),0)),"",INDEX(perf_ath,MATCH($F$2878&amp;$B$2879&amp;$A$2879&amp;$B14&amp;"a2",code,0)))</f>
        <v/>
      </c>
      <c r="O14" s="223"/>
      <c r="P14" s="187"/>
      <c r="Q14" s="65"/>
      <c r="R14" s="176">
        <f t="shared" si="0"/>
        <v>0</v>
      </c>
      <c r="S14" s="177"/>
    </row>
    <row r="15" spans="1:19" ht="15.75" thickBot="1" x14ac:dyDescent="0.3">
      <c r="A15" s="146"/>
      <c r="B15" s="149" t="s">
        <v>71</v>
      </c>
      <c r="C15" s="220" t="str">
        <f>IF(ISERROR(INDEX(PLACE,MATCH($F$2878&amp;$B$2879&amp;$A$2879&amp;$B15&amp;"A1",code,0),0)),"",INDEX(PLACE,MATCH($F$2878&amp;$B$2879&amp;$A$2879&amp;$B15&amp;"A1",code,0)))</f>
        <v/>
      </c>
      <c r="D15" s="221" t="str">
        <f>IF(ISERROR(INDEX(NOM_ATH,MATCH($F$2878&amp;$B$2879&amp;$A$2879&amp;$B15&amp;"A1",code,0),0)),"",INDEX(NOM_ATH,MATCH($F$2878&amp;$B$2879&amp;$A$2879&amp;$B15&amp;"A1",code,0)))</f>
        <v/>
      </c>
      <c r="E15" s="221" t="str">
        <f>IF(ISERROR(INDEX(age_ath,MATCH($F$2878&amp;$B$2879&amp;$A$2879&amp;$B15&amp;"A1",code,0),0)),"",INDEX(age_ath,MATCH($F$2878&amp;$B$2879&amp;$A$2879&amp;$B15&amp;"A1",code,0)))</f>
        <v/>
      </c>
      <c r="F15" s="221" t="str">
        <f>IF(ISERROR(INDEX(cat_ath,MATCH($F$2878&amp;$B$2879&amp;$A$2879&amp;$B15&amp;"A1",code,0),0)),"",INDEX(cat_ath,MATCH($F$2878&amp;$B$2879&amp;$A$2879&amp;$B15&amp;"A1",code,0)))</f>
        <v/>
      </c>
      <c r="G15" s="221" t="str">
        <f>IF(ISERROR(INDEX(perf_ath,MATCH($F$2878&amp;$B$2879&amp;$A$2879&amp;$B15&amp;"A1",code,0),0)),"",INDEX(perf_ath,MATCH($F$2878&amp;$B$2879&amp;$A$2879&amp;$B15&amp;"A1",code,0)))</f>
        <v/>
      </c>
      <c r="H15" s="221"/>
      <c r="I15" s="203"/>
      <c r="J15" s="220" t="str">
        <f>IF(ISERROR(INDEX(PLACE,MATCH($F$2878&amp;$B$2879&amp;$A$2879&amp;$B15&amp;"a2",code,0),0)),"",INDEX(PLACE,MATCH($F$2878&amp;$B$2879&amp;$A$2879&amp;$B15&amp;"a2",code,0)))</f>
        <v/>
      </c>
      <c r="K15" s="221" t="str">
        <f>IF(ISERROR(INDEX(NOM_ATH,MATCH($F$2878&amp;$B$2879&amp;$A$2879&amp;$B15&amp;"a2",code,0),0)),"",INDEX(NOM_ATH,MATCH($F$2878&amp;$B$2879&amp;$A$2879&amp;$B15&amp;"a2",code,0)))</f>
        <v/>
      </c>
      <c r="L15" s="221" t="str">
        <f>IF(ISERROR(INDEX(age_ath,MATCH($F$2878&amp;$B$2879&amp;$A$2879&amp;$B15&amp;"a2",code,0),0)),"",INDEX(age_ath,MATCH($F$2878&amp;$B$2879&amp;$A$2879&amp;$B15&amp;"a2",code,0)))</f>
        <v/>
      </c>
      <c r="M15" s="221" t="str">
        <f>IF(ISERROR(INDEX(cat_ath,MATCH($F$2878&amp;$B$2879&amp;$A$2879&amp;$B15&amp;"a2",code,0),0)),"",INDEX(cat_ath,MATCH($F$2878&amp;$B$2879&amp;$A$2879&amp;$B15&amp;"a2",code,0)))</f>
        <v/>
      </c>
      <c r="N15" s="221" t="str">
        <f>IF(ISERROR(INDEX(perf_ath,MATCH($F$2878&amp;$B$2879&amp;$A$2879&amp;$B15&amp;"a2",code,0),0)),"",INDEX(perf_ath,MATCH($F$2878&amp;$B$2879&amp;$A$2879&amp;$B15&amp;"a2",code,0)))</f>
        <v/>
      </c>
      <c r="O15" s="224"/>
      <c r="P15" s="188"/>
      <c r="Q15" s="74"/>
      <c r="R15" s="181">
        <f t="shared" si="0"/>
        <v>0</v>
      </c>
      <c r="S15" s="182"/>
    </row>
    <row r="16" spans="1:19" x14ac:dyDescent="0.25">
      <c r="A16" s="144" t="s">
        <v>30</v>
      </c>
      <c r="B16" s="145" t="s">
        <v>34</v>
      </c>
      <c r="C16" s="216" t="str">
        <f>IF(ISERROR(INDEX(PLACE,MATCH($F$2878&amp;$B$2879&amp;$A$2879&amp;$B16&amp;"A1",code,0),0)),"",INDEX(PLACE,MATCH($F$2878&amp;$B$2879&amp;$A$2879&amp;$B16&amp;"A1",code,0)))</f>
        <v/>
      </c>
      <c r="D16" s="217" t="str">
        <f>IF(ISERROR(INDEX(NOM_ATH,MATCH($F$2878&amp;$B$2879&amp;$A$2879&amp;$B16&amp;"A1",code,0),0)),"",INDEX(NOM_ATH,MATCH($F$2878&amp;$B$2879&amp;$A$2879&amp;$B16&amp;"A1",code,0)))</f>
        <v/>
      </c>
      <c r="E16" s="217" t="str">
        <f>IF(ISERROR(INDEX(age_ath,MATCH($F$2878&amp;$B$2879&amp;$A$2879&amp;$B16&amp;"A1",code,0),0)),"",INDEX(age_ath,MATCH($F$2878&amp;$B$2879&amp;$A$2879&amp;$B16&amp;"A1",code,0)))</f>
        <v/>
      </c>
      <c r="F16" s="217" t="str">
        <f>IF(ISERROR(INDEX(cat_ath,MATCH($F$2878&amp;$B$2879&amp;$A$2879&amp;$B16&amp;"A1",code,0),0)),"",INDEX(cat_ath,MATCH($F$2878&amp;$B$2879&amp;$A$2879&amp;$B16&amp;"A1",code,0)))</f>
        <v/>
      </c>
      <c r="G16" s="217" t="str">
        <f>IF(ISERROR(INDEX(perf_ath,MATCH($F$2878&amp;$B$2879&amp;$A$2879&amp;$B16&amp;"A1",code,0),0)),"",INDEX(perf_ath,MATCH($F$2878&amp;$B$2879&amp;$A$2879&amp;$B16&amp;"A1",code,0)))</f>
        <v/>
      </c>
      <c r="H16" s="217"/>
      <c r="I16" s="199" t="e">
        <f>+AVERAGE(H16:H19)</f>
        <v>#DIV/0!</v>
      </c>
      <c r="J16" s="216" t="str">
        <f>IF(ISERROR(INDEX(PLACE,MATCH($F$2878&amp;$B$2879&amp;$A$2879&amp;$B16&amp;"a2",code,0),0)),"",INDEX(PLACE,MATCH($F$2878&amp;$B$2879&amp;$A$2879&amp;$B16&amp;"a2",code,0)))</f>
        <v/>
      </c>
      <c r="K16" s="217" t="str">
        <f>IF(ISERROR(INDEX(NOM_ATH,MATCH($F$2878&amp;$B$2879&amp;$A$2879&amp;$B16&amp;"a2",code,0),0)),"",INDEX(NOM_ATH,MATCH($F$2878&amp;$B$2879&amp;$A$2879&amp;$B16&amp;"a2",code,0)))</f>
        <v/>
      </c>
      <c r="L16" s="217" t="str">
        <f>IF(ISERROR(INDEX(age_ath,MATCH($F$2878&amp;$B$2879&amp;$A$2879&amp;$B16&amp;"a2",code,0),0)),"",INDEX(age_ath,MATCH($F$2878&amp;$B$2879&amp;$A$2879&amp;$B16&amp;"a2",code,0)))</f>
        <v/>
      </c>
      <c r="M16" s="217" t="str">
        <f>IF(ISERROR(INDEX(cat_ath,MATCH($F$2878&amp;$B$2879&amp;$A$2879&amp;$B16&amp;"a2",code,0),0)),"",INDEX(cat_ath,MATCH($F$2878&amp;$B$2879&amp;$A$2879&amp;$B16&amp;"a2",code,0)))</f>
        <v/>
      </c>
      <c r="N16" s="217" t="str">
        <f>IF(ISERROR(INDEX(perf_ath,MATCH($F$2878&amp;$B$2879&amp;$A$2879&amp;$B16&amp;"a2",code,0),0)),"",INDEX(perf_ath,MATCH($F$2878&amp;$B$2879&amp;$A$2879&amp;$B16&amp;"a2",code,0)))</f>
        <v/>
      </c>
      <c r="O16" s="222"/>
      <c r="P16" s="172" t="e">
        <f>+AVERAGE(O16:O19)</f>
        <v>#DIV/0!</v>
      </c>
      <c r="Q16" s="60" t="e">
        <f>ROUNDDOWN(AVERAGE(H16:H19,O16:O19),0)&amp;"/"&amp;ROUNDDOWN(S16/8,0)</f>
        <v>#DIV/0!</v>
      </c>
      <c r="R16" s="173">
        <f t="shared" si="0"/>
        <v>0</v>
      </c>
      <c r="S16" s="174">
        <f>+SUM(R16:R19)</f>
        <v>0</v>
      </c>
    </row>
    <row r="17" spans="1:19" x14ac:dyDescent="0.25">
      <c r="A17" s="146"/>
      <c r="B17" s="147" t="s">
        <v>35</v>
      </c>
      <c r="C17" s="218" t="str">
        <f>IF(ISERROR(INDEX(PLACE,MATCH($F$2878&amp;$B$2879&amp;$A$2879&amp;$B17&amp;"A1",code,0),0)),"",INDEX(PLACE,MATCH($F$2878&amp;$B$2879&amp;$A$2879&amp;$B17&amp;"A1",code,0)))</f>
        <v/>
      </c>
      <c r="D17" s="219" t="str">
        <f>IF(ISERROR(INDEX(NOM_ATH,MATCH($F$2878&amp;$B$2879&amp;$A$2879&amp;$B17&amp;"A1",code,0),0)),"",INDEX(NOM_ATH,MATCH($F$2878&amp;$B$2879&amp;$A$2879&amp;$B17&amp;"A1",code,0)))</f>
        <v/>
      </c>
      <c r="E17" s="219" t="str">
        <f>IF(ISERROR(INDEX(age_ath,MATCH($F$2878&amp;$B$2879&amp;$A$2879&amp;$B17&amp;"A1",code,0),0)),"",INDEX(age_ath,MATCH($F$2878&amp;$B$2879&amp;$A$2879&amp;$B17&amp;"A1",code,0)))</f>
        <v/>
      </c>
      <c r="F17" s="219" t="str">
        <f>IF(ISERROR(INDEX(cat_ath,MATCH($F$2878&amp;$B$2879&amp;$A$2879&amp;$B17&amp;"A1",code,0),0)),"",INDEX(cat_ath,MATCH($F$2878&amp;$B$2879&amp;$A$2879&amp;$B17&amp;"A1",code,0)))</f>
        <v/>
      </c>
      <c r="G17" s="219" t="str">
        <f>IF(ISERROR(INDEX(perf_ath,MATCH($F$2878&amp;$B$2879&amp;$A$2879&amp;$B17&amp;"A1",code,0),0)),"",INDEX(perf_ath,MATCH($F$2878&amp;$B$2879&amp;$A$2879&amp;$B17&amp;"A1",code,0)))</f>
        <v/>
      </c>
      <c r="H17" s="219"/>
      <c r="I17" s="200"/>
      <c r="J17" s="218" t="str">
        <f>IF(ISERROR(INDEX(PLACE,MATCH($F$2878&amp;$B$2879&amp;$A$2879&amp;$B17&amp;"a2",code,0),0)),"",INDEX(PLACE,MATCH($F$2878&amp;$B$2879&amp;$A$2879&amp;$B17&amp;"a2",code,0)))</f>
        <v/>
      </c>
      <c r="K17" s="219" t="str">
        <f>IF(ISERROR(INDEX(NOM_ATH,MATCH($F$2878&amp;$B$2879&amp;$A$2879&amp;$B17&amp;"a2",code,0),0)),"",INDEX(NOM_ATH,MATCH($F$2878&amp;$B$2879&amp;$A$2879&amp;$B17&amp;"a2",code,0)))</f>
        <v/>
      </c>
      <c r="L17" s="219" t="str">
        <f>IF(ISERROR(INDEX(age_ath,MATCH($F$2878&amp;$B$2879&amp;$A$2879&amp;$B17&amp;"a2",code,0),0)),"",INDEX(age_ath,MATCH($F$2878&amp;$B$2879&amp;$A$2879&amp;$B17&amp;"a2",code,0)))</f>
        <v/>
      </c>
      <c r="M17" s="219" t="str">
        <f>IF(ISERROR(INDEX(cat_ath,MATCH($F$2878&amp;$B$2879&amp;$A$2879&amp;$B17&amp;"a2",code,0),0)),"",INDEX(cat_ath,MATCH($F$2878&amp;$B$2879&amp;$A$2879&amp;$B17&amp;"a2",code,0)))</f>
        <v/>
      </c>
      <c r="N17" s="219" t="str">
        <f>IF(ISERROR(INDEX(perf_ath,MATCH($F$2878&amp;$B$2879&amp;$A$2879&amp;$B17&amp;"a2",code,0),0)),"",INDEX(perf_ath,MATCH($F$2878&amp;$B$2879&amp;$A$2879&amp;$B17&amp;"a2",code,0)))</f>
        <v/>
      </c>
      <c r="O17" s="223"/>
      <c r="P17" s="175"/>
      <c r="Q17" s="65"/>
      <c r="R17" s="176">
        <f t="shared" si="0"/>
        <v>0</v>
      </c>
      <c r="S17" s="177"/>
    </row>
    <row r="18" spans="1:19" x14ac:dyDescent="0.25">
      <c r="A18" s="146"/>
      <c r="B18" s="147" t="s">
        <v>31</v>
      </c>
      <c r="C18" s="218" t="str">
        <f>IF(ISERROR(INDEX(PLACE,MATCH($F$2878&amp;$B$2879&amp;$A$2879&amp;$B18&amp;"A1",code,0),0)),"",INDEX(PLACE,MATCH($F$2878&amp;$B$2879&amp;$A$2879&amp;$B18&amp;"A1",code,0)))</f>
        <v/>
      </c>
      <c r="D18" s="219" t="str">
        <f>IF(ISERROR(INDEX(NOM_ATH,MATCH($F$2878&amp;$B$2879&amp;$A$2879&amp;$B18&amp;"A1",code,0),0)),"",INDEX(NOM_ATH,MATCH($F$2878&amp;$B$2879&amp;$A$2879&amp;$B18&amp;"A1",code,0)))</f>
        <v/>
      </c>
      <c r="E18" s="219" t="str">
        <f>IF(ISERROR(INDEX(age_ath,MATCH($F$2878&amp;$B$2879&amp;$A$2879&amp;$B18&amp;"A1",code,0),0)),"",INDEX(age_ath,MATCH($F$2878&amp;$B$2879&amp;$A$2879&amp;$B18&amp;"A1",code,0)))</f>
        <v/>
      </c>
      <c r="F18" s="219" t="str">
        <f>IF(ISERROR(INDEX(cat_ath,MATCH($F$2878&amp;$B$2879&amp;$A$2879&amp;$B18&amp;"A1",code,0),0)),"",INDEX(cat_ath,MATCH($F$2878&amp;$B$2879&amp;$A$2879&amp;$B18&amp;"A1",code,0)))</f>
        <v/>
      </c>
      <c r="G18" s="219" t="str">
        <f>IF(ISERROR(INDEX(perf_ath,MATCH($F$2878&amp;$B$2879&amp;$A$2879&amp;$B18&amp;"A1",code,0),0)),"",INDEX(perf_ath,MATCH($F$2878&amp;$B$2879&amp;$A$2879&amp;$B18&amp;"A1",code,0)))</f>
        <v/>
      </c>
      <c r="H18" s="219"/>
      <c r="I18" s="205">
        <f>+SUM(H16:H19)/4</f>
        <v>0</v>
      </c>
      <c r="J18" s="218" t="str">
        <f>IF(ISERROR(INDEX(PLACE,MATCH($F$2878&amp;$B$2879&amp;$A$2879&amp;$B18&amp;"a2",code,0),0)),"",INDEX(PLACE,MATCH($F$2878&amp;$B$2879&amp;$A$2879&amp;$B18&amp;"a2",code,0)))</f>
        <v/>
      </c>
      <c r="K18" s="219" t="str">
        <f>IF(ISERROR(INDEX(NOM_ATH,MATCH($F$2878&amp;$B$2879&amp;$A$2879&amp;$B18&amp;"a2",code,0),0)),"",INDEX(NOM_ATH,MATCH($F$2878&amp;$B$2879&amp;$A$2879&amp;$B18&amp;"a2",code,0)))</f>
        <v/>
      </c>
      <c r="L18" s="219" t="str">
        <f>IF(ISERROR(INDEX(age_ath,MATCH($F$2878&amp;$B$2879&amp;$A$2879&amp;$B18&amp;"a2",code,0),0)),"",INDEX(age_ath,MATCH($F$2878&amp;$B$2879&amp;$A$2879&amp;$B18&amp;"a2",code,0)))</f>
        <v/>
      </c>
      <c r="M18" s="219" t="str">
        <f>IF(ISERROR(INDEX(cat_ath,MATCH($F$2878&amp;$B$2879&amp;$A$2879&amp;$B18&amp;"a2",code,0),0)),"",INDEX(cat_ath,MATCH($F$2878&amp;$B$2879&amp;$A$2879&amp;$B18&amp;"a2",code,0)))</f>
        <v/>
      </c>
      <c r="N18" s="219" t="str">
        <f>IF(ISERROR(INDEX(perf_ath,MATCH($F$2878&amp;$B$2879&amp;$A$2879&amp;$B18&amp;"a2",code,0),0)),"",INDEX(perf_ath,MATCH($F$2878&amp;$B$2879&amp;$A$2879&amp;$B18&amp;"a2",code,0)))</f>
        <v/>
      </c>
      <c r="O18" s="223"/>
      <c r="P18" s="189">
        <f>+SUM(O16:O19)/4</f>
        <v>0</v>
      </c>
      <c r="Q18" s="65"/>
      <c r="R18" s="176">
        <f t="shared" si="0"/>
        <v>0</v>
      </c>
      <c r="S18" s="177"/>
    </row>
    <row r="19" spans="1:19" ht="15.75" thickBot="1" x14ac:dyDescent="0.3">
      <c r="A19" s="148"/>
      <c r="B19" s="150" t="s">
        <v>33</v>
      </c>
      <c r="C19" s="220" t="str">
        <f>IF(ISERROR(INDEX(PLACE,MATCH($F$2878&amp;$B$2879&amp;$A$2879&amp;$B19&amp;"A1",code,0),0)),"",INDEX(PLACE,MATCH($F$2878&amp;$B$2879&amp;$A$2879&amp;$B19&amp;"A1",code,0)))</f>
        <v/>
      </c>
      <c r="D19" s="221" t="str">
        <f>IF(ISERROR(INDEX(NOM_ATH,MATCH($F$2878&amp;$B$2879&amp;$A$2879&amp;$B19&amp;"A1",code,0),0)),"",INDEX(NOM_ATH,MATCH($F$2878&amp;$B$2879&amp;$A$2879&amp;$B19&amp;"A1",code,0)))</f>
        <v/>
      </c>
      <c r="E19" s="221" t="str">
        <f>IF(ISERROR(INDEX(age_ath,MATCH($F$2878&amp;$B$2879&amp;$A$2879&amp;$B19&amp;"A1",code,0),0)),"",INDEX(age_ath,MATCH($F$2878&amp;$B$2879&amp;$A$2879&amp;$B19&amp;"A1",code,0)))</f>
        <v/>
      </c>
      <c r="F19" s="221" t="str">
        <f>IF(ISERROR(INDEX(cat_ath,MATCH($F$2878&amp;$B$2879&amp;$A$2879&amp;$B19&amp;"A1",code,0),0)),"",INDEX(cat_ath,MATCH($F$2878&amp;$B$2879&amp;$A$2879&amp;$B19&amp;"A1",code,0)))</f>
        <v/>
      </c>
      <c r="G19" s="221" t="str">
        <f>IF(ISERROR(INDEX(perf_ath,MATCH($F$2878&amp;$B$2879&amp;$A$2879&amp;$B19&amp;"A1",code,0),0)),"",INDEX(perf_ath,MATCH($F$2878&amp;$B$2879&amp;$A$2879&amp;$B19&amp;"A1",code,0)))</f>
        <v/>
      </c>
      <c r="H19" s="221"/>
      <c r="I19" s="206"/>
      <c r="J19" s="220" t="str">
        <f>IF(ISERROR(INDEX(PLACE,MATCH($F$2878&amp;$B$2879&amp;$A$2879&amp;$B19&amp;"a2",code,0),0)),"",INDEX(PLACE,MATCH($F$2878&amp;$B$2879&amp;$A$2879&amp;$B19&amp;"a2",code,0)))</f>
        <v/>
      </c>
      <c r="K19" s="221" t="str">
        <f>IF(ISERROR(INDEX(NOM_ATH,MATCH($F$2878&amp;$B$2879&amp;$A$2879&amp;$B19&amp;"a2",code,0),0)),"",INDEX(NOM_ATH,MATCH($F$2878&amp;$B$2879&amp;$A$2879&amp;$B19&amp;"a2",code,0)))</f>
        <v/>
      </c>
      <c r="L19" s="221" t="str">
        <f>IF(ISERROR(INDEX(age_ath,MATCH($F$2878&amp;$B$2879&amp;$A$2879&amp;$B19&amp;"a2",code,0),0)),"",INDEX(age_ath,MATCH($F$2878&amp;$B$2879&amp;$A$2879&amp;$B19&amp;"a2",code,0)))</f>
        <v/>
      </c>
      <c r="M19" s="221" t="str">
        <f>IF(ISERROR(INDEX(cat_ath,MATCH($F$2878&amp;$B$2879&amp;$A$2879&amp;$B19&amp;"a2",code,0),0)),"",INDEX(cat_ath,MATCH($F$2878&amp;$B$2879&amp;$A$2879&amp;$B19&amp;"a2",code,0)))</f>
        <v/>
      </c>
      <c r="N19" s="221" t="str">
        <f>IF(ISERROR(INDEX(perf_ath,MATCH($F$2878&amp;$B$2879&amp;$A$2879&amp;$B19&amp;"a2",code,0),0)),"",INDEX(perf_ath,MATCH($F$2878&amp;$B$2879&amp;$A$2879&amp;$B19&amp;"a2",code,0)))</f>
        <v/>
      </c>
      <c r="O19" s="224"/>
      <c r="P19" s="190"/>
      <c r="Q19" s="74"/>
      <c r="R19" s="181">
        <f t="shared" si="0"/>
        <v>0</v>
      </c>
      <c r="S19" s="182"/>
    </row>
    <row r="20" spans="1:19" x14ac:dyDescent="0.25">
      <c r="A20" s="144" t="s">
        <v>36</v>
      </c>
      <c r="B20" s="145" t="s">
        <v>37</v>
      </c>
      <c r="C20" s="216" t="str">
        <f>IF(ISERROR(INDEX(PLACE,MATCH($F$2878&amp;$B$2879&amp;$A$2879&amp;$B20&amp;"A1",code,0),0)),"",INDEX(PLACE,MATCH($F$2878&amp;$B$2879&amp;$A$2879&amp;$B20&amp;"A1",code,0)))</f>
        <v/>
      </c>
      <c r="D20" s="217" t="str">
        <f>IF(ISERROR(INDEX(NOM_ATH,MATCH($F$2878&amp;$B$2879&amp;$A$2879&amp;$B20&amp;"A1",code,0),0)),"",INDEX(NOM_ATH,MATCH($F$2878&amp;$B$2879&amp;$A$2879&amp;$B20&amp;"A1",code,0)))</f>
        <v/>
      </c>
      <c r="E20" s="217" t="str">
        <f>IF(ISERROR(INDEX(age_ath,MATCH($F$2878&amp;$B$2879&amp;$A$2879&amp;$B20&amp;"A1",code,0),0)),"",INDEX(age_ath,MATCH($F$2878&amp;$B$2879&amp;$A$2879&amp;$B20&amp;"A1",code,0)))</f>
        <v/>
      </c>
      <c r="F20" s="217" t="str">
        <f>IF(ISERROR(INDEX(cat_ath,MATCH($F$2878&amp;$B$2879&amp;$A$2879&amp;$B20&amp;"A1",code,0),0)),"",INDEX(cat_ath,MATCH($F$2878&amp;$B$2879&amp;$A$2879&amp;$B20&amp;"A1",code,0)))</f>
        <v/>
      </c>
      <c r="G20" s="217" t="str">
        <f>IF(ISERROR(INDEX(perf_ath,MATCH($F$2878&amp;$B$2879&amp;$A$2879&amp;$B20&amp;"A1",code,0),0)),"",INDEX(perf_ath,MATCH($F$2878&amp;$B$2879&amp;$A$2879&amp;$B20&amp;"A1",code,0)))</f>
        <v/>
      </c>
      <c r="H20" s="217"/>
      <c r="I20" s="199" t="e">
        <f>+AVERAGE(H20:H23)</f>
        <v>#DIV/0!</v>
      </c>
      <c r="J20" s="216" t="str">
        <f>IF(ISERROR(INDEX(PLACE,MATCH($F$2878&amp;$B$2879&amp;$A$2879&amp;$B20&amp;"a2",code,0),0)),"",INDEX(PLACE,MATCH($F$2878&amp;$B$2879&amp;$A$2879&amp;$B20&amp;"a2",code,0)))</f>
        <v/>
      </c>
      <c r="K20" s="217" t="str">
        <f>IF(ISERROR(INDEX(NOM_ATH,MATCH($F$2878&amp;$B$2879&amp;$A$2879&amp;$B20&amp;"a2",code,0),0)),"",INDEX(NOM_ATH,MATCH($F$2878&amp;$B$2879&amp;$A$2879&amp;$B20&amp;"a2",code,0)))</f>
        <v/>
      </c>
      <c r="L20" s="217" t="str">
        <f>IF(ISERROR(INDEX(age_ath,MATCH($F$2878&amp;$B$2879&amp;$A$2879&amp;$B20&amp;"a2",code,0),0)),"",INDEX(age_ath,MATCH($F$2878&amp;$B$2879&amp;$A$2879&amp;$B20&amp;"a2",code,0)))</f>
        <v/>
      </c>
      <c r="M20" s="217" t="str">
        <f>IF(ISERROR(INDEX(cat_ath,MATCH($F$2878&amp;$B$2879&amp;$A$2879&amp;$B20&amp;"a2",code,0),0)),"",INDEX(cat_ath,MATCH($F$2878&amp;$B$2879&amp;$A$2879&amp;$B20&amp;"a2",code,0)))</f>
        <v/>
      </c>
      <c r="N20" s="217" t="str">
        <f>IF(ISERROR(INDEX(perf_ath,MATCH($F$2878&amp;$B$2879&amp;$A$2879&amp;$B20&amp;"a2",code,0),0)),"",INDEX(perf_ath,MATCH($F$2878&amp;$B$2879&amp;$A$2879&amp;$B20&amp;"a2",code,0)))</f>
        <v/>
      </c>
      <c r="O20" s="222"/>
      <c r="P20" s="172" t="e">
        <f>+AVERAGE(O20:O23)</f>
        <v>#DIV/0!</v>
      </c>
      <c r="Q20" s="60" t="e">
        <f>ROUNDDOWN(AVERAGE(H20:H23,O20:O23),0)&amp;"/"&amp;ROUNDDOWN(S20/8,0)</f>
        <v>#DIV/0!</v>
      </c>
      <c r="R20" s="173">
        <f t="shared" si="0"/>
        <v>0</v>
      </c>
      <c r="S20" s="174">
        <f>+SUM(R20:R23)</f>
        <v>0</v>
      </c>
    </row>
    <row r="21" spans="1:19" x14ac:dyDescent="0.25">
      <c r="A21" s="146"/>
      <c r="B21" s="147" t="s">
        <v>38</v>
      </c>
      <c r="C21" s="218" t="str">
        <f>IF(ISERROR(INDEX(PLACE,MATCH($F$2878&amp;$B$2879&amp;$A$2879&amp;$B21&amp;"A1",code,0),0)),"",INDEX(PLACE,MATCH($F$2878&amp;$B$2879&amp;$A$2879&amp;$B21&amp;"A1",code,0)))</f>
        <v/>
      </c>
      <c r="D21" s="219" t="str">
        <f>IF(ISERROR(INDEX(NOM_ATH,MATCH($F$2878&amp;$B$2879&amp;$A$2879&amp;$B21&amp;"A1",code,0),0)),"",INDEX(NOM_ATH,MATCH($F$2878&amp;$B$2879&amp;$A$2879&amp;$B21&amp;"A1",code,0)))</f>
        <v/>
      </c>
      <c r="E21" s="219" t="str">
        <f>IF(ISERROR(INDEX(age_ath,MATCH($F$2878&amp;$B$2879&amp;$A$2879&amp;$B21&amp;"A1",code,0),0)),"",INDEX(age_ath,MATCH($F$2878&amp;$B$2879&amp;$A$2879&amp;$B21&amp;"A1",code,0)))</f>
        <v/>
      </c>
      <c r="F21" s="219" t="str">
        <f>IF(ISERROR(INDEX(cat_ath,MATCH($F$2878&amp;$B$2879&amp;$A$2879&amp;$B21&amp;"A1",code,0),0)),"",INDEX(cat_ath,MATCH($F$2878&amp;$B$2879&amp;$A$2879&amp;$B21&amp;"A1",code,0)))</f>
        <v/>
      </c>
      <c r="G21" s="219" t="str">
        <f>IF(ISERROR(INDEX(perf_ath,MATCH($F$2878&amp;$B$2879&amp;$A$2879&amp;$B21&amp;"A1",code,0),0)),"",INDEX(perf_ath,MATCH($F$2878&amp;$B$2879&amp;$A$2879&amp;$B21&amp;"A1",code,0)))</f>
        <v/>
      </c>
      <c r="H21" s="219"/>
      <c r="I21" s="200"/>
      <c r="J21" s="218" t="str">
        <f>IF(ISERROR(INDEX(PLACE,MATCH($F$2878&amp;$B$2879&amp;$A$2879&amp;$B21&amp;"a2",code,0),0)),"",INDEX(PLACE,MATCH($F$2878&amp;$B$2879&amp;$A$2879&amp;$B21&amp;"a2",code,0)))</f>
        <v/>
      </c>
      <c r="K21" s="219" t="str">
        <f>IF(ISERROR(INDEX(NOM_ATH,MATCH($F$2878&amp;$B$2879&amp;$A$2879&amp;$B21&amp;"a2",code,0),0)),"",INDEX(NOM_ATH,MATCH($F$2878&amp;$B$2879&amp;$A$2879&amp;$B21&amp;"a2",code,0)))</f>
        <v/>
      </c>
      <c r="L21" s="219" t="str">
        <f>IF(ISERROR(INDEX(age_ath,MATCH($F$2878&amp;$B$2879&amp;$A$2879&amp;$B21&amp;"a2",code,0),0)),"",INDEX(age_ath,MATCH($F$2878&amp;$B$2879&amp;$A$2879&amp;$B21&amp;"a2",code,0)))</f>
        <v/>
      </c>
      <c r="M21" s="219" t="str">
        <f>IF(ISERROR(INDEX(cat_ath,MATCH($F$2878&amp;$B$2879&amp;$A$2879&amp;$B21&amp;"a2",code,0),0)),"",INDEX(cat_ath,MATCH($F$2878&amp;$B$2879&amp;$A$2879&amp;$B21&amp;"a2",code,0)))</f>
        <v/>
      </c>
      <c r="N21" s="219" t="str">
        <f>IF(ISERROR(INDEX(perf_ath,MATCH($F$2878&amp;$B$2879&amp;$A$2879&amp;$B21&amp;"a2",code,0),0)),"",INDEX(perf_ath,MATCH($F$2878&amp;$B$2879&amp;$A$2879&amp;$B21&amp;"a2",code,0)))</f>
        <v/>
      </c>
      <c r="O21" s="223"/>
      <c r="P21" s="175"/>
      <c r="Q21" s="65"/>
      <c r="R21" s="176">
        <f t="shared" si="0"/>
        <v>0</v>
      </c>
      <c r="S21" s="177"/>
    </row>
    <row r="22" spans="1:19" x14ac:dyDescent="0.25">
      <c r="A22" s="146"/>
      <c r="B22" s="149" t="s">
        <v>39</v>
      </c>
      <c r="C22" s="218" t="str">
        <f>IF(ISERROR(INDEX(PLACE,MATCH($F$2878&amp;$B$2879&amp;$A$2879&amp;$B22&amp;"A1",code,0),0)),"",INDEX(PLACE,MATCH($F$2878&amp;$B$2879&amp;$A$2879&amp;$B22&amp;"A1",code,0)))</f>
        <v/>
      </c>
      <c r="D22" s="219" t="str">
        <f>IF(ISERROR(INDEX(NOM_ATH,MATCH($F$2878&amp;$B$2879&amp;$A$2879&amp;$B22&amp;"A1",code,0),0)),"",INDEX(NOM_ATH,MATCH($F$2878&amp;$B$2879&amp;$A$2879&amp;$B22&amp;"A1",code,0)))</f>
        <v/>
      </c>
      <c r="E22" s="219" t="str">
        <f>IF(ISERROR(INDEX(age_ath,MATCH($F$2878&amp;$B$2879&amp;$A$2879&amp;$B22&amp;"A1",code,0),0)),"",INDEX(age_ath,MATCH($F$2878&amp;$B$2879&amp;$A$2879&amp;$B22&amp;"A1",code,0)))</f>
        <v/>
      </c>
      <c r="F22" s="219" t="str">
        <f>IF(ISERROR(INDEX(cat_ath,MATCH($F$2878&amp;$B$2879&amp;$A$2879&amp;$B22&amp;"A1",code,0),0)),"",INDEX(cat_ath,MATCH($F$2878&amp;$B$2879&amp;$A$2879&amp;$B22&amp;"A1",code,0)))</f>
        <v/>
      </c>
      <c r="G22" s="219" t="str">
        <f>IF(ISERROR(INDEX(perf_ath,MATCH($F$2878&amp;$B$2879&amp;$A$2879&amp;$B22&amp;"A1",code,0),0)),"",INDEX(perf_ath,MATCH($F$2878&amp;$B$2879&amp;$A$2879&amp;$B22&amp;"A1",code,0)))</f>
        <v/>
      </c>
      <c r="H22" s="219"/>
      <c r="I22" s="205">
        <f>+SUM(H20:H23)/4</f>
        <v>0</v>
      </c>
      <c r="J22" s="218" t="str">
        <f>IF(ISERROR(INDEX(PLACE,MATCH($F$2878&amp;$B$2879&amp;$A$2879&amp;$B22&amp;"a2",code,0),0)),"",INDEX(PLACE,MATCH($F$2878&amp;$B$2879&amp;$A$2879&amp;$B22&amp;"a2",code,0)))</f>
        <v/>
      </c>
      <c r="K22" s="219" t="str">
        <f>IF(ISERROR(INDEX(NOM_ATH,MATCH($F$2878&amp;$B$2879&amp;$A$2879&amp;$B22&amp;"a2",code,0),0)),"",INDEX(NOM_ATH,MATCH($F$2878&amp;$B$2879&amp;$A$2879&amp;$B22&amp;"a2",code,0)))</f>
        <v/>
      </c>
      <c r="L22" s="219" t="str">
        <f>IF(ISERROR(INDEX(age_ath,MATCH($F$2878&amp;$B$2879&amp;$A$2879&amp;$B22&amp;"a2",code,0),0)),"",INDEX(age_ath,MATCH($F$2878&amp;$B$2879&amp;$A$2879&amp;$B22&amp;"a2",code,0)))</f>
        <v/>
      </c>
      <c r="M22" s="219" t="str">
        <f>IF(ISERROR(INDEX(cat_ath,MATCH($F$2878&amp;$B$2879&amp;$A$2879&amp;$B22&amp;"a2",code,0),0)),"",INDEX(cat_ath,MATCH($F$2878&amp;$B$2879&amp;$A$2879&amp;$B22&amp;"a2",code,0)))</f>
        <v/>
      </c>
      <c r="N22" s="219" t="str">
        <f>IF(ISERROR(INDEX(perf_ath,MATCH($F$2878&amp;$B$2879&amp;$A$2879&amp;$B22&amp;"a2",code,0),0)),"",INDEX(perf_ath,MATCH($F$2878&amp;$B$2879&amp;$A$2879&amp;$B22&amp;"a2",code,0)))</f>
        <v/>
      </c>
      <c r="O22" s="223"/>
      <c r="P22" s="189">
        <f>+SUM(O20:O23)/4</f>
        <v>0</v>
      </c>
      <c r="Q22" s="65"/>
      <c r="R22" s="176">
        <f t="shared" si="0"/>
        <v>0</v>
      </c>
      <c r="S22" s="177"/>
    </row>
    <row r="23" spans="1:19" ht="15.75" thickBot="1" x14ac:dyDescent="0.3">
      <c r="A23" s="148"/>
      <c r="B23" s="150" t="s">
        <v>74</v>
      </c>
      <c r="C23" s="220" t="str">
        <f>IF(ISERROR(INDEX(PLACE,MATCH($F$2878&amp;$B$2879&amp;$A$2879&amp;$B23&amp;"A1",code,0),0)),"",INDEX(PLACE,MATCH($F$2878&amp;$B$2879&amp;$A$2879&amp;$B23&amp;"A1",code,0)))</f>
        <v/>
      </c>
      <c r="D23" s="221" t="str">
        <f>IF(ISERROR(INDEX(NOM_ATH,MATCH($F$2878&amp;$B$2879&amp;$A$2879&amp;$B23&amp;"A1",code,0),0)),"",INDEX(NOM_ATH,MATCH($F$2878&amp;$B$2879&amp;$A$2879&amp;$B23&amp;"A1",code,0)))</f>
        <v/>
      </c>
      <c r="E23" s="221" t="str">
        <f>IF(ISERROR(INDEX(age_ath,MATCH($F$2878&amp;$B$2879&amp;$A$2879&amp;$B23&amp;"A1",code,0),0)),"",INDEX(age_ath,MATCH($F$2878&amp;$B$2879&amp;$A$2879&amp;$B23&amp;"A1",code,0)))</f>
        <v/>
      </c>
      <c r="F23" s="221" t="str">
        <f>IF(ISERROR(INDEX(cat_ath,MATCH($F$2878&amp;$B$2879&amp;$A$2879&amp;$B23&amp;"A1",code,0),0)),"",INDEX(cat_ath,MATCH($F$2878&amp;$B$2879&amp;$A$2879&amp;$B23&amp;"A1",code,0)))</f>
        <v/>
      </c>
      <c r="G23" s="221" t="str">
        <f>IF(ISERROR(INDEX(perf_ath,MATCH($F$2878&amp;$B$2879&amp;$A$2879&amp;$B23&amp;"A1",code,0),0)),"",INDEX(perf_ath,MATCH($F$2878&amp;$B$2879&amp;$A$2879&amp;$B23&amp;"A1",code,0)))</f>
        <v/>
      </c>
      <c r="H23" s="221"/>
      <c r="I23" s="206"/>
      <c r="J23" s="220" t="str">
        <f>IF(ISERROR(INDEX(PLACE,MATCH($F$2878&amp;$B$2879&amp;$A$2879&amp;$B23&amp;"a2",code,0),0)),"",INDEX(PLACE,MATCH($F$2878&amp;$B$2879&amp;$A$2879&amp;$B23&amp;"a2",code,0)))</f>
        <v/>
      </c>
      <c r="K23" s="221" t="str">
        <f>IF(ISERROR(INDEX(NOM_ATH,MATCH($F$2878&amp;$B$2879&amp;$A$2879&amp;$B23&amp;"a2",code,0),0)),"",INDEX(NOM_ATH,MATCH($F$2878&amp;$B$2879&amp;$A$2879&amp;$B23&amp;"a2",code,0)))</f>
        <v/>
      </c>
      <c r="L23" s="221" t="str">
        <f>IF(ISERROR(INDEX(age_ath,MATCH($F$2878&amp;$B$2879&amp;$A$2879&amp;$B23&amp;"a2",code,0),0)),"",INDEX(age_ath,MATCH($F$2878&amp;$B$2879&amp;$A$2879&amp;$B23&amp;"a2",code,0)))</f>
        <v/>
      </c>
      <c r="M23" s="221" t="str">
        <f>IF(ISERROR(INDEX(cat_ath,MATCH($F$2878&amp;$B$2879&amp;$A$2879&amp;$B23&amp;"a2",code,0),0)),"",INDEX(cat_ath,MATCH($F$2878&amp;$B$2879&amp;$A$2879&amp;$B23&amp;"a2",code,0)))</f>
        <v/>
      </c>
      <c r="N23" s="221" t="str">
        <f>IF(ISERROR(INDEX(perf_ath,MATCH($F$2878&amp;$B$2879&amp;$A$2879&amp;$B23&amp;"a2",code,0),0)),"",INDEX(perf_ath,MATCH($F$2878&amp;$B$2879&amp;$A$2879&amp;$B23&amp;"a2",code,0)))</f>
        <v/>
      </c>
      <c r="O23" s="224"/>
      <c r="P23" s="190"/>
      <c r="Q23" s="74"/>
      <c r="R23" s="181">
        <f t="shared" si="0"/>
        <v>0</v>
      </c>
      <c r="S23" s="182"/>
    </row>
    <row r="24" spans="1:19" ht="15.75" thickBot="1" x14ac:dyDescent="0.3">
      <c r="A24" s="151" t="s">
        <v>84</v>
      </c>
      <c r="B24" s="152"/>
      <c r="C24" s="132"/>
      <c r="D24" s="133"/>
      <c r="E24" s="133"/>
      <c r="F24" s="133"/>
      <c r="G24" s="133"/>
      <c r="H24" s="207">
        <f>+SUM(H2:H23)</f>
        <v>0</v>
      </c>
      <c r="I24" s="207" t="e">
        <f>ROUNDUP(AVERAGE(H5:H23),0)&amp;"/"&amp;ROUNDUP(H24/18,0)</f>
        <v>#DIV/0!</v>
      </c>
      <c r="J24" s="134"/>
      <c r="K24" s="135"/>
      <c r="L24" s="135"/>
      <c r="M24" s="135"/>
      <c r="N24" s="135"/>
      <c r="O24" s="191">
        <f>+SUM(O2:O23)</f>
        <v>0</v>
      </c>
      <c r="P24" s="192" t="e">
        <f>ROUNDUP(AVERAGE(O5:O23),0)&amp;"/"&amp;ROUNDUP(O24/18,0)</f>
        <v>#DIV/0!</v>
      </c>
      <c r="Q24" s="94" t="e">
        <f>ROUNDUP(AVERAGE(H5:H23,O5:O23),0)&amp;"/"&amp;ROUNDUP(R24/36,0)</f>
        <v>#DIV/0!</v>
      </c>
      <c r="R24" s="193">
        <f>+H24+O24</f>
        <v>0</v>
      </c>
      <c r="S24" s="136"/>
    </row>
    <row r="25" spans="1:19" x14ac:dyDescent="0.25">
      <c r="A25" s="168" t="s">
        <v>41</v>
      </c>
      <c r="B25" s="169" t="s">
        <v>75</v>
      </c>
      <c r="C25" s="216" t="str">
        <f>IF(ISERROR(INDEX(PLACE,MATCH($F$2878&amp;$B$2879&amp;$A$2879&amp;$B25&amp;"A1",code,0),0)),"",INDEX(PLACE,MATCH($F$2878&amp;$B$2879&amp;$A$2879&amp;$B25&amp;"A1",code,0)))</f>
        <v/>
      </c>
      <c r="D25" s="225" t="str">
        <f>IF(ISERROR(INDEX(NOM_ATH,MATCH($F$2878&amp;$B$2879&amp;$A$2879&amp;$B25&amp;"A1",code,0),0)),"",INDEX(NOM_ATH,MATCH($F$2878&amp;$B$2879&amp;$A$2879&amp;$B25&amp;"A1",code,0)))</f>
        <v/>
      </c>
      <c r="E25" s="226"/>
      <c r="F25" s="226"/>
      <c r="G25" s="226"/>
      <c r="H25" s="226"/>
      <c r="I25" s="226"/>
      <c r="J25" s="226"/>
      <c r="K25" s="226"/>
      <c r="L25" s="227"/>
      <c r="M25" s="217" t="str">
        <f>IF(ISERROR(INDEX(cat_ath,MATCH($F$2878&amp;$B$2879&amp;$A$2879&amp;$B25&amp;"a1",code,0),0)),"",INDEX(cat_ath,MATCH($F$2878&amp;$B$2879&amp;$A$2879&amp;$B25&amp;"a1",code,0)))</f>
        <v/>
      </c>
      <c r="N25" s="217" t="str">
        <f>IF(ISERROR(INDEX(perf_ath,MATCH($F$2878&amp;$B$2879&amp;$A$2879&amp;$B25&amp;"a1",code,0),0)),"",INDEX(perf_ath,MATCH($F$2878&amp;$B$2879&amp;$A$2879&amp;$B25&amp;"a1",code,0)))</f>
        <v/>
      </c>
      <c r="O25" s="222" t="str">
        <f>IF(ISERROR(INDEX(pts_ath,MATCH($F$2878&amp;$B$2879&amp;$A$2879&amp;$B25&amp;"a1",code,0),0)),"",INDEX(pts_ath,MATCH($F$2878&amp;$B$2879&amp;$A$2879&amp;$B25&amp;"a1",code,0)))</f>
        <v/>
      </c>
      <c r="P25" s="137"/>
      <c r="Q25" s="194" t="e">
        <f>AVERAGE(R25:R26)</f>
        <v>#DIV/0!</v>
      </c>
      <c r="R25" s="195" t="str">
        <f>+O25</f>
        <v/>
      </c>
      <c r="S25" s="174">
        <f>+SUM(R25:R26)</f>
        <v>0</v>
      </c>
    </row>
    <row r="26" spans="1:19" ht="15.75" thickBot="1" x14ac:dyDescent="0.3">
      <c r="A26" s="170"/>
      <c r="B26" s="171" t="s">
        <v>76</v>
      </c>
      <c r="C26" s="220" t="str">
        <f>IF(ISERROR(INDEX(PLACE,MATCH($F$2878&amp;$B$2879&amp;$A$2879&amp;$B26&amp;"A1",code,0),0)),"",INDEX(PLACE,MATCH($F$2878&amp;$B$2879&amp;$A$2879&amp;$B26&amp;"A1",code,0)))</f>
        <v/>
      </c>
      <c r="D26" s="228" t="str">
        <f>IF(ISERROR(INDEX(NOM_ATH,MATCH($F$2878&amp;$B$2879&amp;$A$2879&amp;$B26&amp;"A1",code,0),0)),"",INDEX(NOM_ATH,MATCH($F$2878&amp;$B$2879&amp;$A$2879&amp;$B26&amp;"A1",code,0)))</f>
        <v/>
      </c>
      <c r="E26" s="229"/>
      <c r="F26" s="229"/>
      <c r="G26" s="229"/>
      <c r="H26" s="229"/>
      <c r="I26" s="229"/>
      <c r="J26" s="229"/>
      <c r="K26" s="229"/>
      <c r="L26" s="230"/>
      <c r="M26" s="221" t="str">
        <f>IF(ISERROR(INDEX(cat_ath,MATCH($F$2878&amp;$B$2879&amp;$A$2879&amp;$B26&amp;"a1",code,0),0)),"",INDEX(cat_ath,MATCH($F$2878&amp;$B$2879&amp;$A$2879&amp;$B26&amp;"a1",code,0)))</f>
        <v/>
      </c>
      <c r="N26" s="221" t="str">
        <f>IF(ISERROR(INDEX(perf_ath,MATCH($F$2878&amp;$B$2879&amp;$A$2879&amp;$B26&amp;"a1",code,0),0)),"",INDEX(perf_ath,MATCH($F$2878&amp;$B$2879&amp;$A$2879&amp;$B26&amp;"a1",code,0)))</f>
        <v/>
      </c>
      <c r="O26" s="231" t="str">
        <f>IF(ISERROR(INDEX(pts_ath,MATCH($F$2878&amp;$B$2879&amp;$A$2879&amp;$B26&amp;"a1",code,0),0)),"",INDEX(pts_ath,MATCH($F$2878&amp;$B$2879&amp;$A$2879&amp;$B26&amp;"a1",code,0)))</f>
        <v/>
      </c>
      <c r="P26" s="131"/>
      <c r="Q26" s="196"/>
      <c r="R26" s="197" t="str">
        <f>+O26</f>
        <v/>
      </c>
      <c r="S26" s="182"/>
    </row>
    <row r="27" spans="1:19" ht="15.75" thickBot="1" x14ac:dyDescent="0.3">
      <c r="A27" s="151" t="s">
        <v>44</v>
      </c>
      <c r="B27" s="209"/>
      <c r="C27" s="138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40"/>
      <c r="O27" s="198" t="e">
        <f>+O25+O26</f>
        <v>#VALUE!</v>
      </c>
      <c r="P27" s="141"/>
      <c r="Q27" s="142"/>
      <c r="R27" s="117" t="e">
        <f>+O27</f>
        <v>#VALUE!</v>
      </c>
      <c r="S27" s="143"/>
    </row>
    <row r="28" spans="1:19" ht="42" customHeight="1" thickBot="1" x14ac:dyDescent="0.3">
      <c r="A28" s="208" t="s">
        <v>45</v>
      </c>
      <c r="B28" s="210"/>
      <c r="C28" s="232"/>
      <c r="D28" s="232"/>
      <c r="E28" s="232"/>
      <c r="F28" s="232"/>
      <c r="G28" s="232"/>
      <c r="H28" s="232"/>
      <c r="I28" s="232"/>
      <c r="J28" s="232"/>
      <c r="K28" s="232"/>
      <c r="L28" s="232"/>
      <c r="M28" s="232"/>
      <c r="N28" s="232"/>
      <c r="O28" s="232"/>
      <c r="P28" s="232"/>
      <c r="Q28" s="233"/>
      <c r="R28" s="193" t="e">
        <f>+R24+R25+R26</f>
        <v>#VALUE!</v>
      </c>
      <c r="S28" s="143"/>
    </row>
    <row r="33" spans="1:19" ht="15.75" thickBot="1" x14ac:dyDescent="0.3">
      <c r="A33" s="130" t="s">
        <v>263</v>
      </c>
    </row>
    <row r="34" spans="1:19" ht="15.75" thickBot="1" x14ac:dyDescent="0.3">
      <c r="A34" s="124" t="s">
        <v>85</v>
      </c>
      <c r="B34" s="247" t="s">
        <v>261</v>
      </c>
      <c r="C34" s="247"/>
      <c r="D34" s="247"/>
      <c r="E34" s="247"/>
      <c r="F34" s="247"/>
      <c r="G34" s="247"/>
      <c r="H34" s="247"/>
      <c r="I34" s="125" t="s">
        <v>46</v>
      </c>
      <c r="J34" s="211" t="s">
        <v>261</v>
      </c>
      <c r="K34" s="125" t="s">
        <v>57</v>
      </c>
      <c r="L34" s="211" t="s">
        <v>261</v>
      </c>
      <c r="M34" s="250" t="s">
        <v>48</v>
      </c>
      <c r="N34" s="250"/>
      <c r="O34" s="211" t="s">
        <v>261</v>
      </c>
      <c r="P34" s="251" t="s">
        <v>262</v>
      </c>
      <c r="Q34" s="252" t="s">
        <v>261</v>
      </c>
      <c r="R34" s="252"/>
      <c r="S34" s="252"/>
    </row>
    <row r="35" spans="1:19" x14ac:dyDescent="0.25">
      <c r="A35" s="236" t="s">
        <v>50</v>
      </c>
      <c r="B35" s="237" t="s">
        <v>185</v>
      </c>
      <c r="C35" s="240" t="s">
        <v>1</v>
      </c>
      <c r="D35" s="241"/>
      <c r="E35" s="241"/>
      <c r="F35" s="241"/>
      <c r="G35" s="241"/>
      <c r="H35" s="241"/>
      <c r="I35" s="242"/>
      <c r="J35" s="240" t="s">
        <v>2</v>
      </c>
      <c r="K35" s="241"/>
      <c r="L35" s="241"/>
      <c r="M35" s="241"/>
      <c r="N35" s="241"/>
      <c r="O35" s="241"/>
      <c r="P35" s="242"/>
      <c r="Q35" s="248" t="s">
        <v>67</v>
      </c>
      <c r="R35" s="248" t="s">
        <v>78</v>
      </c>
      <c r="S35" s="248" t="s">
        <v>66</v>
      </c>
    </row>
    <row r="36" spans="1:19" ht="20.25" thickBot="1" x14ac:dyDescent="0.3">
      <c r="A36" s="238"/>
      <c r="B36" s="239"/>
      <c r="C36" s="153" t="s">
        <v>4</v>
      </c>
      <c r="D36" s="154" t="s">
        <v>5</v>
      </c>
      <c r="E36" s="155" t="s">
        <v>6</v>
      </c>
      <c r="F36" s="156" t="s">
        <v>7</v>
      </c>
      <c r="G36" s="157" t="s">
        <v>8</v>
      </c>
      <c r="H36" s="158" t="s">
        <v>9</v>
      </c>
      <c r="I36" s="159" t="s">
        <v>80</v>
      </c>
      <c r="J36" s="160" t="s">
        <v>4</v>
      </c>
      <c r="K36" s="161" t="s">
        <v>5</v>
      </c>
      <c r="L36" s="162" t="s">
        <v>6</v>
      </c>
      <c r="M36" s="156" t="s">
        <v>7</v>
      </c>
      <c r="N36" s="157" t="s">
        <v>8</v>
      </c>
      <c r="O36" s="163" t="s">
        <v>9</v>
      </c>
      <c r="P36" s="159" t="s">
        <v>80</v>
      </c>
      <c r="Q36" s="56" t="s">
        <v>81</v>
      </c>
      <c r="R36" s="164" t="s">
        <v>82</v>
      </c>
      <c r="S36" s="164" t="s">
        <v>83</v>
      </c>
    </row>
    <row r="37" spans="1:19" x14ac:dyDescent="0.25">
      <c r="A37" s="144" t="s">
        <v>10</v>
      </c>
      <c r="B37" s="145" t="s">
        <v>11</v>
      </c>
      <c r="C37" s="216" t="str">
        <f>IF(ISERROR(INDEX(PLACE,MATCH($F$2878&amp;$B$2879&amp;$A$2879&amp;$B37&amp;"A1",code,0),0)),"",INDEX(PLACE,MATCH($F$2878&amp;$B$2879&amp;$A$2879&amp;$B37&amp;"A1",code,0)))</f>
        <v/>
      </c>
      <c r="D37" s="217" t="str">
        <f>IF(ISERROR(INDEX(NOM_ATH,MATCH($F$2878&amp;$B$2879&amp;$A$2879&amp;$B37&amp;"A1",code,0),0)),"",INDEX(NOM_ATH,MATCH($F$2878&amp;$B$2879&amp;$A$2879&amp;$B37&amp;"A1",code,0)))</f>
        <v/>
      </c>
      <c r="E37" s="217" t="str">
        <f>IF(ISERROR(INDEX(age_ath,MATCH($F$2878&amp;$B$2879&amp;$A$2879&amp;$B37&amp;"A1",code,0),0)),"",INDEX(age_ath,MATCH($F$2878&amp;$B$2879&amp;$A$2879&amp;$B37&amp;"A1",code,0)))</f>
        <v/>
      </c>
      <c r="F37" s="217" t="str">
        <f>IF(ISERROR(INDEX(cat_ath,MATCH($F$2878&amp;$B$2879&amp;$A$2879&amp;$B37&amp;"A1",code,0),0)),"",INDEX(cat_ath,MATCH($F$2878&amp;$B$2879&amp;$A$2879&amp;$B37&amp;"A1",code,0)))</f>
        <v/>
      </c>
      <c r="G37" s="217" t="str">
        <f>IF(ISERROR(INDEX(perf_ath,MATCH($F$2878&amp;$B$2879&amp;$A$2879&amp;$B37&amp;"A1",code,0),0)),"",INDEX(perf_ath,MATCH($F$2878&amp;$B$2879&amp;$A$2879&amp;$B37&amp;"A1",code,0)))</f>
        <v/>
      </c>
      <c r="H37" s="217"/>
      <c r="I37" s="199" t="e">
        <f>+AVERAGE(H37:H41)</f>
        <v>#DIV/0!</v>
      </c>
      <c r="J37" s="216" t="str">
        <f>IF(ISERROR(INDEX(PLACE,MATCH($F$2878&amp;$B$2879&amp;$A$2879&amp;$B37&amp;"a2",code,0),0)),"",INDEX(PLACE,MATCH($F$2878&amp;$B$2879&amp;$A$2879&amp;$B37&amp;"a2",code,0)))</f>
        <v/>
      </c>
      <c r="K37" s="217" t="str">
        <f>IF(ISERROR(INDEX(NOM_ATH,MATCH($F$2878&amp;$B$2879&amp;$A$2879&amp;$B37&amp;"a2",code,0),0)),"",INDEX(NOM_ATH,MATCH($F$2878&amp;$B$2879&amp;$A$2879&amp;$B37&amp;"a2",code,0)))</f>
        <v/>
      </c>
      <c r="L37" s="217" t="str">
        <f>IF(ISERROR(INDEX(age_ath,MATCH($F$2878&amp;$B$2879&amp;$A$2879&amp;$B37&amp;"a2",code,0),0)),"",INDEX(age_ath,MATCH($F$2878&amp;$B$2879&amp;$A$2879&amp;$B37&amp;"a2",code,0)))</f>
        <v/>
      </c>
      <c r="M37" s="217" t="str">
        <f>IF(ISERROR(INDEX(cat_ath,MATCH($F$2878&amp;$B$2879&amp;$A$2879&amp;$B37&amp;"a2",code,0),0)),"",INDEX(cat_ath,MATCH($F$2878&amp;$B$2879&amp;$A$2879&amp;$B37&amp;"a2",code,0)))</f>
        <v/>
      </c>
      <c r="N37" s="217" t="str">
        <f>IF(ISERROR(INDEX(perf_ath,MATCH($F$2878&amp;$B$2879&amp;$A$2879&amp;$B37&amp;"a2",code,0),0)),"",INDEX(perf_ath,MATCH($F$2878&amp;$B$2879&amp;$A$2879&amp;$B37&amp;"a2",code,0)))</f>
        <v/>
      </c>
      <c r="O37" s="222"/>
      <c r="P37" s="172" t="e">
        <f>+AVERAGE(O37:O41)</f>
        <v>#DIV/0!</v>
      </c>
      <c r="Q37" s="60" t="e">
        <f>ROUNDDOWN(AVERAGE(H37:H41,O37:O41),0)&amp;"/"&amp;ROUNDDOWN(S37/10,0)</f>
        <v>#DIV/0!</v>
      </c>
      <c r="R37" s="173">
        <f t="shared" ref="R37:R43" si="1">SUM(H37,O37)</f>
        <v>0</v>
      </c>
      <c r="S37" s="174">
        <f>+SUM(R37:R41)</f>
        <v>0</v>
      </c>
    </row>
    <row r="38" spans="1:19" x14ac:dyDescent="0.25">
      <c r="A38" s="146" t="s">
        <v>14</v>
      </c>
      <c r="B38" s="147" t="s">
        <v>15</v>
      </c>
      <c r="C38" s="218" t="str">
        <f>IF(ISERROR(INDEX(PLACE,MATCH($F$2878&amp;$B$2879&amp;$A$2879&amp;$B38&amp;"A1",code,0),0)),"",INDEX(PLACE,MATCH($F$2878&amp;$B$2879&amp;$A$2879&amp;$B38&amp;"A1",code,0)))</f>
        <v/>
      </c>
      <c r="D38" s="219" t="str">
        <f>IF(ISERROR(INDEX(NOM_ATH,MATCH($F$2878&amp;$B$2879&amp;$A$2879&amp;$B38&amp;"A1",code,0),0)),"",INDEX(NOM_ATH,MATCH($F$2878&amp;$B$2879&amp;$A$2879&amp;$B38&amp;"A1",code,0)))</f>
        <v/>
      </c>
      <c r="E38" s="219" t="str">
        <f>IF(ISERROR(INDEX(age_ath,MATCH($F$2878&amp;$B$2879&amp;$A$2879&amp;$B38&amp;"A1",code,0),0)),"",INDEX(age_ath,MATCH($F$2878&amp;$B$2879&amp;$A$2879&amp;$B38&amp;"A1",code,0)))</f>
        <v/>
      </c>
      <c r="F38" s="219" t="str">
        <f>IF(ISERROR(INDEX(cat_ath,MATCH($F$2878&amp;$B$2879&amp;$A$2879&amp;$B38&amp;"A1",code,0),0)),"",INDEX(cat_ath,MATCH($F$2878&amp;$B$2879&amp;$A$2879&amp;$B38&amp;"A1",code,0)))</f>
        <v/>
      </c>
      <c r="G38" s="219" t="str">
        <f>IF(ISERROR(INDEX(perf_ath,MATCH($F$2878&amp;$B$2879&amp;$A$2879&amp;$B38&amp;"A1",code,0),0)),"",INDEX(perf_ath,MATCH($F$2878&amp;$B$2879&amp;$A$2879&amp;$B38&amp;"A1",code,0)))</f>
        <v/>
      </c>
      <c r="H38" s="219"/>
      <c r="I38" s="200"/>
      <c r="J38" s="218" t="str">
        <f>IF(ISERROR(INDEX(PLACE,MATCH($F$2878&amp;$B$2879&amp;$A$2879&amp;$B38&amp;"a2",code,0),0)),"",INDEX(PLACE,MATCH($F$2878&amp;$B$2879&amp;$A$2879&amp;$B38&amp;"a2",code,0)))</f>
        <v/>
      </c>
      <c r="K38" s="219" t="str">
        <f>IF(ISERROR(INDEX(NOM_ATH,MATCH($F$2878&amp;$B$2879&amp;$A$2879&amp;$B38&amp;"a2",code,0),0)),"",INDEX(NOM_ATH,MATCH($F$2878&amp;$B$2879&amp;$A$2879&amp;$B38&amp;"a2",code,0)))</f>
        <v/>
      </c>
      <c r="L38" s="219" t="str">
        <f>IF(ISERROR(INDEX(age_ath,MATCH($F$2878&amp;$B$2879&amp;$A$2879&amp;$B38&amp;"a2",code,0),0)),"",INDEX(age_ath,MATCH($F$2878&amp;$B$2879&amp;$A$2879&amp;$B38&amp;"a2",code,0)))</f>
        <v/>
      </c>
      <c r="M38" s="219" t="str">
        <f>IF(ISERROR(INDEX(cat_ath,MATCH($F$2878&amp;$B$2879&amp;$A$2879&amp;$B38&amp;"a2",code,0),0)),"",INDEX(cat_ath,MATCH($F$2878&amp;$B$2879&amp;$A$2879&amp;$B38&amp;"a2",code,0)))</f>
        <v/>
      </c>
      <c r="N38" s="219" t="str">
        <f>IF(ISERROR(INDEX(perf_ath,MATCH($F$2878&amp;$B$2879&amp;$A$2879&amp;$B38&amp;"a2",code,0),0)),"",INDEX(perf_ath,MATCH($F$2878&amp;$B$2879&amp;$A$2879&amp;$B38&amp;"a2",code,0)))</f>
        <v/>
      </c>
      <c r="O38" s="223"/>
      <c r="P38" s="175"/>
      <c r="Q38" s="65"/>
      <c r="R38" s="176">
        <f t="shared" si="1"/>
        <v>0</v>
      </c>
      <c r="S38" s="177"/>
    </row>
    <row r="39" spans="1:19" x14ac:dyDescent="0.25">
      <c r="A39" s="146"/>
      <c r="B39" s="147" t="s">
        <v>17</v>
      </c>
      <c r="C39" s="218" t="str">
        <f>IF(ISERROR(INDEX(PLACE,MATCH($F$2878&amp;$B$2879&amp;$A$2879&amp;$B39&amp;"A1",code,0),0)),"",INDEX(PLACE,MATCH($F$2878&amp;$B$2879&amp;$A$2879&amp;$B39&amp;"A1",code,0)))</f>
        <v/>
      </c>
      <c r="D39" s="219" t="str">
        <f>IF(ISERROR(INDEX(NOM_ATH,MATCH($F$2878&amp;$B$2879&amp;$A$2879&amp;$B39&amp;"A1",code,0),0)),"",INDEX(NOM_ATH,MATCH($F$2878&amp;$B$2879&amp;$A$2879&amp;$B39&amp;"A1",code,0)))</f>
        <v/>
      </c>
      <c r="E39" s="219" t="str">
        <f>IF(ISERROR(INDEX(age_ath,MATCH($F$2878&amp;$B$2879&amp;$A$2879&amp;$B39&amp;"A1",code,0),0)),"",INDEX(age_ath,MATCH($F$2878&amp;$B$2879&amp;$A$2879&amp;$B39&amp;"A1",code,0)))</f>
        <v/>
      </c>
      <c r="F39" s="219" t="str">
        <f>IF(ISERROR(INDEX(cat_ath,MATCH($F$2878&amp;$B$2879&amp;$A$2879&amp;$B39&amp;"A1",code,0),0)),"",INDEX(cat_ath,MATCH($F$2878&amp;$B$2879&amp;$A$2879&amp;$B39&amp;"A1",code,0)))</f>
        <v/>
      </c>
      <c r="G39" s="219" t="str">
        <f>IF(ISERROR(INDEX(perf_ath,MATCH($F$2878&amp;$B$2879&amp;$A$2879&amp;$B39&amp;"A1",code,0),0)),"",INDEX(perf_ath,MATCH($F$2878&amp;$B$2879&amp;$A$2879&amp;$B39&amp;"A1",code,0)))</f>
        <v/>
      </c>
      <c r="H39" s="219"/>
      <c r="I39" s="201">
        <f>+SUM(H37:H41)/5</f>
        <v>0</v>
      </c>
      <c r="J39" s="218" t="str">
        <f>IF(ISERROR(INDEX(PLACE,MATCH($F$2878&amp;$B$2879&amp;$A$2879&amp;$B39&amp;"a2",code,0),0)),"",INDEX(PLACE,MATCH($F$2878&amp;$B$2879&amp;$A$2879&amp;$B39&amp;"a2",code,0)))</f>
        <v/>
      </c>
      <c r="K39" s="219" t="str">
        <f>IF(ISERROR(INDEX(NOM_ATH,MATCH($F$2878&amp;$B$2879&amp;$A$2879&amp;$B39&amp;"a2",code,0),0)),"",INDEX(NOM_ATH,MATCH($F$2878&amp;$B$2879&amp;$A$2879&amp;$B39&amp;"a2",code,0)))</f>
        <v/>
      </c>
      <c r="L39" s="219" t="str">
        <f>IF(ISERROR(INDEX(age_ath,MATCH($F$2878&amp;$B$2879&amp;$A$2879&amp;$B39&amp;"a2",code,0),0)),"",INDEX(age_ath,MATCH($F$2878&amp;$B$2879&amp;$A$2879&amp;$B39&amp;"a2",code,0)))</f>
        <v/>
      </c>
      <c r="M39" s="219" t="str">
        <f>IF(ISERROR(INDEX(cat_ath,MATCH($F$2878&amp;$B$2879&amp;$A$2879&amp;$B39&amp;"a2",code,0),0)),"",INDEX(cat_ath,MATCH($F$2878&amp;$B$2879&amp;$A$2879&amp;$B39&amp;"a2",code,0)))</f>
        <v/>
      </c>
      <c r="N39" s="219" t="str">
        <f>IF(ISERROR(INDEX(perf_ath,MATCH($F$2878&amp;$B$2879&amp;$A$2879&amp;$B39&amp;"a2",code,0),0)),"",INDEX(perf_ath,MATCH($F$2878&amp;$B$2879&amp;$A$2879&amp;$B39&amp;"a2",code,0)))</f>
        <v/>
      </c>
      <c r="O39" s="223"/>
      <c r="P39" s="178">
        <f>+SUM(O37:O41)/5</f>
        <v>0</v>
      </c>
      <c r="Q39" s="65"/>
      <c r="R39" s="176">
        <f t="shared" si="1"/>
        <v>0</v>
      </c>
      <c r="S39" s="177"/>
    </row>
    <row r="40" spans="1:19" x14ac:dyDescent="0.25">
      <c r="A40" s="146"/>
      <c r="B40" s="147" t="s">
        <v>267</v>
      </c>
      <c r="C40" s="218" t="str">
        <f>IF(ISERROR(INDEX(PLACE,MATCH($F$2878&amp;$B$2879&amp;$A$2879&amp;$B40&amp;"A1",code,0),0)),"",INDEX(PLACE,MATCH($F$2878&amp;$B$2879&amp;$A$2879&amp;$B40&amp;"A1",code,0)))</f>
        <v/>
      </c>
      <c r="D40" s="219" t="str">
        <f>IF(ISERROR(INDEX(NOM_ATH,MATCH($F$2878&amp;$B$2879&amp;$A$2879&amp;$B40&amp;"A1",code,0),0)),"",INDEX(NOM_ATH,MATCH($F$2878&amp;$B$2879&amp;$A$2879&amp;$B40&amp;"A1",code,0)))</f>
        <v/>
      </c>
      <c r="E40" s="219" t="str">
        <f>IF(ISERROR(INDEX(age_ath,MATCH($F$2878&amp;$B$2879&amp;$A$2879&amp;$B40&amp;"A1",code,0),0)),"",INDEX(age_ath,MATCH($F$2878&amp;$B$2879&amp;$A$2879&amp;$B40&amp;"A1",code,0)))</f>
        <v/>
      </c>
      <c r="F40" s="219" t="str">
        <f>IF(ISERROR(INDEX(cat_ath,MATCH($F$2878&amp;$B$2879&amp;$A$2879&amp;$B40&amp;"A1",code,0),0)),"",INDEX(cat_ath,MATCH($F$2878&amp;$B$2879&amp;$A$2879&amp;$B40&amp;"A1",code,0)))</f>
        <v/>
      </c>
      <c r="G40" s="219" t="str">
        <f>IF(ISERROR(INDEX(perf_ath,MATCH($F$2878&amp;$B$2879&amp;$A$2879&amp;$B40&amp;"A1",code,0),0)),"",INDEX(perf_ath,MATCH($F$2878&amp;$B$2879&amp;$A$2879&amp;$B40&amp;"A1",code,0)))</f>
        <v/>
      </c>
      <c r="H40" s="219"/>
      <c r="I40" s="202"/>
      <c r="J40" s="218" t="str">
        <f>IF(ISERROR(INDEX(PLACE,MATCH($F$2878&amp;$B$2879&amp;$A$2879&amp;$B40&amp;"a2",code,0),0)),"",INDEX(PLACE,MATCH($F$2878&amp;$B$2879&amp;$A$2879&amp;$B40&amp;"a2",code,0)))</f>
        <v/>
      </c>
      <c r="K40" s="219" t="str">
        <f>IF(ISERROR(INDEX(NOM_ATH,MATCH($F$2878&amp;$B$2879&amp;$A$2879&amp;$B40&amp;"a2",code,0),0)),"",INDEX(NOM_ATH,MATCH($F$2878&amp;$B$2879&amp;$A$2879&amp;$B40&amp;"a2",code,0)))</f>
        <v/>
      </c>
      <c r="L40" s="219" t="str">
        <f>IF(ISERROR(INDEX(age_ath,MATCH($F$2878&amp;$B$2879&amp;$A$2879&amp;$B40&amp;"a2",code,0),0)),"",INDEX(age_ath,MATCH($F$2878&amp;$B$2879&amp;$A$2879&amp;$B40&amp;"a2",code,0)))</f>
        <v/>
      </c>
      <c r="M40" s="219" t="str">
        <f>IF(ISERROR(INDEX(cat_ath,MATCH($F$2878&amp;$B$2879&amp;$A$2879&amp;$B40&amp;"a2",code,0),0)),"",INDEX(cat_ath,MATCH($F$2878&amp;$B$2879&amp;$A$2879&amp;$B40&amp;"a2",code,0)))</f>
        <v/>
      </c>
      <c r="N40" s="219" t="str">
        <f>IF(ISERROR(INDEX(perf_ath,MATCH($F$2878&amp;$B$2879&amp;$A$2879&amp;$B40&amp;"a2",code,0),0)),"",INDEX(perf_ath,MATCH($F$2878&amp;$B$2879&amp;$A$2879&amp;$B40&amp;"a2",code,0)))</f>
        <v/>
      </c>
      <c r="O40" s="223"/>
      <c r="P40" s="179"/>
      <c r="Q40" s="65"/>
      <c r="R40" s="176">
        <f t="shared" si="1"/>
        <v>0</v>
      </c>
      <c r="S40" s="177"/>
    </row>
    <row r="41" spans="1:19" ht="15.75" thickBot="1" x14ac:dyDescent="0.3">
      <c r="A41" s="148"/>
      <c r="B41" s="147" t="s">
        <v>186</v>
      </c>
      <c r="C41" s="220" t="str">
        <f>IF(ISERROR(INDEX(PLACE,MATCH($F$2878&amp;$B$2879&amp;$A$2879&amp;$B41&amp;"A1",code,0),0)),"",INDEX(PLACE,MATCH($F$2878&amp;$B$2879&amp;$A$2879&amp;$B41&amp;"A1",code,0)))</f>
        <v/>
      </c>
      <c r="D41" s="221" t="str">
        <f>IF(ISERROR(INDEX(NOM_ATH,MATCH($F$2878&amp;$B$2879&amp;$A$2879&amp;$B41&amp;"A1",code,0),0)),"",INDEX(NOM_ATH,MATCH($F$2878&amp;$B$2879&amp;$A$2879&amp;$B41&amp;"A1",code,0)))</f>
        <v/>
      </c>
      <c r="E41" s="221" t="str">
        <f>IF(ISERROR(INDEX(age_ath,MATCH($F$2878&amp;$B$2879&amp;$A$2879&amp;$B41&amp;"A1",code,0),0)),"",INDEX(age_ath,MATCH($F$2878&amp;$B$2879&amp;$A$2879&amp;$B41&amp;"A1",code,0)))</f>
        <v/>
      </c>
      <c r="F41" s="221" t="str">
        <f>IF(ISERROR(INDEX(cat_ath,MATCH($F$2878&amp;$B$2879&amp;$A$2879&amp;$B41&amp;"A1",code,0),0)),"",INDEX(cat_ath,MATCH($F$2878&amp;$B$2879&amp;$A$2879&amp;$B41&amp;"A1",code,0)))</f>
        <v/>
      </c>
      <c r="G41" s="221" t="str">
        <f>IF(ISERROR(INDEX(perf_ath,MATCH($F$2878&amp;$B$2879&amp;$A$2879&amp;$B41&amp;"A1",code,0),0)),"",INDEX(perf_ath,MATCH($F$2878&amp;$B$2879&amp;$A$2879&amp;$B41&amp;"A1",code,0)))</f>
        <v/>
      </c>
      <c r="H41" s="221"/>
      <c r="I41" s="203"/>
      <c r="J41" s="220" t="str">
        <f>IF(ISERROR(INDEX(PLACE,MATCH($F$2878&amp;$B$2879&amp;$A$2879&amp;$B41&amp;"a2",code,0),0)),"",INDEX(PLACE,MATCH($F$2878&amp;$B$2879&amp;$A$2879&amp;$B41&amp;"a2",code,0)))</f>
        <v/>
      </c>
      <c r="K41" s="221" t="str">
        <f>IF(ISERROR(INDEX(NOM_ATH,MATCH($F$2878&amp;$B$2879&amp;$A$2879&amp;$B41&amp;"a2",code,0),0)),"",INDEX(NOM_ATH,MATCH($F$2878&amp;$B$2879&amp;$A$2879&amp;$B41&amp;"a2",code,0)))</f>
        <v/>
      </c>
      <c r="L41" s="221" t="str">
        <f>IF(ISERROR(INDEX(age_ath,MATCH($F$2878&amp;$B$2879&amp;$A$2879&amp;$B41&amp;"a2",code,0),0)),"",INDEX(age_ath,MATCH($F$2878&amp;$B$2879&amp;$A$2879&amp;$B41&amp;"a2",code,0)))</f>
        <v/>
      </c>
      <c r="M41" s="221" t="str">
        <f>IF(ISERROR(INDEX(cat_ath,MATCH($F$2878&amp;$B$2879&amp;$A$2879&amp;$B41&amp;"a2",code,0),0)),"",INDEX(cat_ath,MATCH($F$2878&amp;$B$2879&amp;$A$2879&amp;$B41&amp;"a2",code,0)))</f>
        <v/>
      </c>
      <c r="N41" s="221" t="str">
        <f>IF(ISERROR(INDEX(perf_ath,MATCH($F$2878&amp;$B$2879&amp;$A$2879&amp;$B41&amp;"a2",code,0),0)),"",INDEX(perf_ath,MATCH($F$2878&amp;$B$2879&amp;$A$2879&amp;$B41&amp;"a2",code,0)))</f>
        <v/>
      </c>
      <c r="O41" s="224"/>
      <c r="P41" s="180"/>
      <c r="Q41" s="74"/>
      <c r="R41" s="181">
        <f t="shared" si="1"/>
        <v>0</v>
      </c>
      <c r="S41" s="182"/>
    </row>
    <row r="42" spans="1:19" x14ac:dyDescent="0.25">
      <c r="A42" s="144" t="s">
        <v>21</v>
      </c>
      <c r="B42" s="145" t="s">
        <v>22</v>
      </c>
      <c r="C42" s="216" t="str">
        <f>IF(ISERROR(INDEX(PLACE,MATCH($F$2878&amp;$B$2879&amp;$A$2879&amp;$B42&amp;"A1",code,0),0)),"",INDEX(PLACE,MATCH($F$2878&amp;$B$2879&amp;$A$2879&amp;$B42&amp;"A1",code,0)))</f>
        <v/>
      </c>
      <c r="D42" s="217" t="str">
        <f>IF(ISERROR(INDEX(NOM_ATH,MATCH($F$2878&amp;$B$2879&amp;$A$2879&amp;$B42&amp;"A1",code,0),0)),"",INDEX(NOM_ATH,MATCH($F$2878&amp;$B$2879&amp;$A$2879&amp;$B42&amp;"A1",code,0)))</f>
        <v/>
      </c>
      <c r="E42" s="217" t="str">
        <f>IF(ISERROR(INDEX(age_ath,MATCH($F$2878&amp;$B$2879&amp;$A$2879&amp;$B42&amp;"A1",code,0),0)),"",INDEX(age_ath,MATCH($F$2878&amp;$B$2879&amp;$A$2879&amp;$B42&amp;"A1",code,0)))</f>
        <v/>
      </c>
      <c r="F42" s="217" t="str">
        <f>IF(ISERROR(INDEX(cat_ath,MATCH($F$2878&amp;$B$2879&amp;$A$2879&amp;$B42&amp;"A1",code,0),0)),"",INDEX(cat_ath,MATCH($F$2878&amp;$B$2879&amp;$A$2879&amp;$B42&amp;"A1",code,0)))</f>
        <v/>
      </c>
      <c r="G42" s="217" t="str">
        <f>IF(ISERROR(INDEX(perf_ath,MATCH($F$2878&amp;$B$2879&amp;$A$2879&amp;$B42&amp;"A1",code,0),0)),"",INDEX(perf_ath,MATCH($F$2878&amp;$B$2879&amp;$A$2879&amp;$B42&amp;"A1",code,0)))</f>
        <v/>
      </c>
      <c r="H42" s="217"/>
      <c r="I42" s="199" t="e">
        <f>+AVERAGE(H42:H46)</f>
        <v>#DIV/0!</v>
      </c>
      <c r="J42" s="216" t="str">
        <f>IF(ISERROR(INDEX(PLACE,MATCH($F$2878&amp;$B$2879&amp;$A$2879&amp;$B42&amp;"a2",code,0),0)),"",INDEX(PLACE,MATCH($F$2878&amp;$B$2879&amp;$A$2879&amp;$B42&amp;"a2",code,0)))</f>
        <v/>
      </c>
      <c r="K42" s="217" t="str">
        <f>IF(ISERROR(INDEX(NOM_ATH,MATCH($F$2878&amp;$B$2879&amp;$A$2879&amp;$B42&amp;"a2",code,0),0)),"",INDEX(NOM_ATH,MATCH($F$2878&amp;$B$2879&amp;$A$2879&amp;$B42&amp;"a2",code,0)))</f>
        <v/>
      </c>
      <c r="L42" s="217" t="str">
        <f>IF(ISERROR(INDEX(age_ath,MATCH($F$2878&amp;$B$2879&amp;$A$2879&amp;$B42&amp;"a2",code,0),0)),"",INDEX(age_ath,MATCH($F$2878&amp;$B$2879&amp;$A$2879&amp;$B42&amp;"a2",code,0)))</f>
        <v/>
      </c>
      <c r="M42" s="217" t="str">
        <f>IF(ISERROR(INDEX(cat_ath,MATCH($F$2878&amp;$B$2879&amp;$A$2879&amp;$B42&amp;"a2",code,0),0)),"",INDEX(cat_ath,MATCH($F$2878&amp;$B$2879&amp;$A$2879&amp;$B42&amp;"a2",code,0)))</f>
        <v/>
      </c>
      <c r="N42" s="217" t="str">
        <f>IF(ISERROR(INDEX(perf_ath,MATCH($F$2878&amp;$B$2879&amp;$A$2879&amp;$B42&amp;"a2",code,0),0)),"",INDEX(perf_ath,MATCH($F$2878&amp;$B$2879&amp;$A$2879&amp;$B42&amp;"a2",code,0)))</f>
        <v/>
      </c>
      <c r="O42" s="222"/>
      <c r="P42" s="183" t="e">
        <f>+AVERAGE(O42:O46)</f>
        <v>#DIV/0!</v>
      </c>
      <c r="Q42" s="60" t="e">
        <f>ROUNDDOWN(AVERAGE(H42:H46,O42:O46),0)&amp;"/"&amp;ROUNDDOWN(S42/10,0)</f>
        <v>#DIV/0!</v>
      </c>
      <c r="R42" s="173">
        <f t="shared" si="1"/>
        <v>0</v>
      </c>
      <c r="S42" s="174">
        <f>+SUM(R42:R46)</f>
        <v>0</v>
      </c>
    </row>
    <row r="43" spans="1:19" x14ac:dyDescent="0.25">
      <c r="A43" s="146"/>
      <c r="B43" s="147" t="s">
        <v>26</v>
      </c>
      <c r="C43" s="218" t="str">
        <f>IF(ISERROR(INDEX(PLACE,MATCH($F$2878&amp;$B$2879&amp;$A$2879&amp;$B43&amp;"A1",code,0),0)),"",INDEX(PLACE,MATCH($F$2878&amp;$B$2879&amp;$A$2879&amp;$B43&amp;"A1",code,0)))</f>
        <v/>
      </c>
      <c r="D43" s="219" t="str">
        <f>IF(ISERROR(INDEX(NOM_ATH,MATCH($F$2878&amp;$B$2879&amp;$A$2879&amp;$B43&amp;"A1",code,0),0)),"",INDEX(NOM_ATH,MATCH($F$2878&amp;$B$2879&amp;$A$2879&amp;$B43&amp;"A1",code,0)))</f>
        <v/>
      </c>
      <c r="E43" s="219" t="str">
        <f>IF(ISERROR(INDEX(age_ath,MATCH($F$2878&amp;$B$2879&amp;$A$2879&amp;$B43&amp;"A1",code,0),0)),"",INDEX(age_ath,MATCH($F$2878&amp;$B$2879&amp;$A$2879&amp;$B43&amp;"A1",code,0)))</f>
        <v/>
      </c>
      <c r="F43" s="219" t="str">
        <f>IF(ISERROR(INDEX(cat_ath,MATCH($F$2878&amp;$B$2879&amp;$A$2879&amp;$B43&amp;"A1",code,0),0)),"",INDEX(cat_ath,MATCH($F$2878&amp;$B$2879&amp;$A$2879&amp;$B43&amp;"A1",code,0)))</f>
        <v/>
      </c>
      <c r="G43" s="219" t="str">
        <f>IF(ISERROR(INDEX(perf_ath,MATCH($F$2878&amp;$B$2879&amp;$A$2879&amp;$B43&amp;"A1",code,0),0)),"",INDEX(perf_ath,MATCH($F$2878&amp;$B$2879&amp;$A$2879&amp;$B43&amp;"A1",code,0)))</f>
        <v/>
      </c>
      <c r="H43" s="219"/>
      <c r="I43" s="200"/>
      <c r="J43" s="218" t="str">
        <f>IF(ISERROR(INDEX(PLACE,MATCH($F$2878&amp;$B$2879&amp;$A$2879&amp;$B43&amp;"a2",code,0),0)),"",INDEX(PLACE,MATCH($F$2878&amp;$B$2879&amp;$A$2879&amp;$B43&amp;"a2",code,0)))</f>
        <v/>
      </c>
      <c r="K43" s="219" t="str">
        <f>IF(ISERROR(INDEX(NOM_ATH,MATCH($F$2878&amp;$B$2879&amp;$A$2879&amp;$B43&amp;"a2",code,0),0)),"",INDEX(NOM_ATH,MATCH($F$2878&amp;$B$2879&amp;$A$2879&amp;$B43&amp;"a2",code,0)))</f>
        <v/>
      </c>
      <c r="L43" s="219" t="str">
        <f>IF(ISERROR(INDEX(age_ath,MATCH($F$2878&amp;$B$2879&amp;$A$2879&amp;$B43&amp;"a2",code,0),0)),"",INDEX(age_ath,MATCH($F$2878&amp;$B$2879&amp;$A$2879&amp;$B43&amp;"a2",code,0)))</f>
        <v/>
      </c>
      <c r="M43" s="219" t="str">
        <f>IF(ISERROR(INDEX(cat_ath,MATCH($F$2878&amp;$B$2879&amp;$A$2879&amp;$B43&amp;"a2",code,0),0)),"",INDEX(cat_ath,MATCH($F$2878&amp;$B$2879&amp;$A$2879&amp;$B43&amp;"a2",code,0)))</f>
        <v/>
      </c>
      <c r="N43" s="219" t="str">
        <f>IF(ISERROR(INDEX(perf_ath,MATCH($F$2878&amp;$B$2879&amp;$A$2879&amp;$B43&amp;"a2",code,0),0)),"",INDEX(perf_ath,MATCH($F$2878&amp;$B$2879&amp;$A$2879&amp;$B43&amp;"a2",code,0)))</f>
        <v/>
      </c>
      <c r="O43" s="223"/>
      <c r="P43" s="184"/>
      <c r="Q43" s="65"/>
      <c r="R43" s="176">
        <f t="shared" si="1"/>
        <v>0</v>
      </c>
      <c r="S43" s="177"/>
    </row>
    <row r="44" spans="1:19" x14ac:dyDescent="0.25">
      <c r="A44" s="146"/>
      <c r="B44" s="149" t="s">
        <v>28</v>
      </c>
      <c r="C44" s="218"/>
      <c r="D44" s="219"/>
      <c r="E44" s="219"/>
      <c r="F44" s="219"/>
      <c r="G44" s="219"/>
      <c r="H44" s="219"/>
      <c r="I44" s="204"/>
      <c r="J44" s="218"/>
      <c r="K44" s="219"/>
      <c r="L44" s="219"/>
      <c r="M44" s="219"/>
      <c r="N44" s="219"/>
      <c r="O44" s="223"/>
      <c r="P44" s="185"/>
      <c r="Q44" s="65"/>
      <c r="R44" s="176"/>
      <c r="S44" s="177"/>
    </row>
    <row r="45" spans="1:19" x14ac:dyDescent="0.25">
      <c r="A45" s="146"/>
      <c r="B45" s="149" t="s">
        <v>69</v>
      </c>
      <c r="C45" s="218" t="str">
        <f>IF(ISERROR(INDEX(PLACE,MATCH($F$2878&amp;$B$2879&amp;$A$2879&amp;$B45&amp;"A1",code,0),0)),"",INDEX(PLACE,MATCH($F$2878&amp;$B$2879&amp;$A$2879&amp;$B45&amp;"A1",code,0)))</f>
        <v/>
      </c>
      <c r="D45" s="219" t="str">
        <f>IF(ISERROR(INDEX(NOM_ATH,MATCH($F$2878&amp;$B$2879&amp;$A$2879&amp;$B45&amp;"A1",code,0),0)),"",INDEX(NOM_ATH,MATCH($F$2878&amp;$B$2879&amp;$A$2879&amp;$B45&amp;"A1",code,0)))</f>
        <v/>
      </c>
      <c r="E45" s="219" t="str">
        <f>IF(ISERROR(INDEX(age_ath,MATCH($F$2878&amp;$B$2879&amp;$A$2879&amp;$B45&amp;"A1",code,0),0)),"",INDEX(age_ath,MATCH($F$2878&amp;$B$2879&amp;$A$2879&amp;$B45&amp;"A1",code,0)))</f>
        <v/>
      </c>
      <c r="F45" s="219" t="str">
        <f>IF(ISERROR(INDEX(cat_ath,MATCH($F$2878&amp;$B$2879&amp;$A$2879&amp;$B45&amp;"A1",code,0),0)),"",INDEX(cat_ath,MATCH($F$2878&amp;$B$2879&amp;$A$2879&amp;$B45&amp;"A1",code,0)))</f>
        <v/>
      </c>
      <c r="G45" s="219" t="str">
        <f>IF(ISERROR(INDEX(perf_ath,MATCH($F$2878&amp;$B$2879&amp;$A$2879&amp;$B45&amp;"A1",code,0),0)),"",INDEX(perf_ath,MATCH($F$2878&amp;$B$2879&amp;$A$2879&amp;$B45&amp;"A1",code,0)))</f>
        <v/>
      </c>
      <c r="H45" s="219"/>
      <c r="I45" s="201">
        <f>+SUM(H42:H46)/5</f>
        <v>0</v>
      </c>
      <c r="J45" s="218" t="str">
        <f>IF(ISERROR(INDEX(PLACE,MATCH($F$2878&amp;$B$2879&amp;$A$2879&amp;$B45&amp;"a2",code,0),0)),"",INDEX(PLACE,MATCH($F$2878&amp;$B$2879&amp;$A$2879&amp;$B45&amp;"a2",code,0)))</f>
        <v/>
      </c>
      <c r="K45" s="219" t="str">
        <f>IF(ISERROR(INDEX(NOM_ATH,MATCH($F$2878&amp;$B$2879&amp;$A$2879&amp;$B45&amp;"a2",code,0),0)),"",INDEX(NOM_ATH,MATCH($F$2878&amp;$B$2879&amp;$A$2879&amp;$B45&amp;"a2",code,0)))</f>
        <v/>
      </c>
      <c r="L45" s="219" t="str">
        <f>IF(ISERROR(INDEX(age_ath,MATCH($F$2878&amp;$B$2879&amp;$A$2879&amp;$B45&amp;"a2",code,0),0)),"",INDEX(age_ath,MATCH($F$2878&amp;$B$2879&amp;$A$2879&amp;$B45&amp;"a2",code,0)))</f>
        <v/>
      </c>
      <c r="M45" s="219" t="str">
        <f>IF(ISERROR(INDEX(cat_ath,MATCH($F$2878&amp;$B$2879&amp;$A$2879&amp;$B45&amp;"a2",code,0),0)),"",INDEX(cat_ath,MATCH($F$2878&amp;$B$2879&amp;$A$2879&amp;$B45&amp;"a2",code,0)))</f>
        <v/>
      </c>
      <c r="N45" s="219" t="str">
        <f>IF(ISERROR(INDEX(perf_ath,MATCH($F$2878&amp;$B$2879&amp;$A$2879&amp;$B45&amp;"a2",code,0),0)),"",INDEX(perf_ath,MATCH($F$2878&amp;$B$2879&amp;$A$2879&amp;$B45&amp;"a2",code,0)))</f>
        <v/>
      </c>
      <c r="O45" s="223"/>
      <c r="P45" s="186">
        <f>+SUM(O42:O46)/5</f>
        <v>0</v>
      </c>
      <c r="Q45" s="65"/>
      <c r="R45" s="176">
        <f t="shared" ref="R45:R54" si="2">SUM(H45,O45)</f>
        <v>0</v>
      </c>
      <c r="S45" s="177"/>
    </row>
    <row r="46" spans="1:19" ht="15.75" thickBot="1" x14ac:dyDescent="0.3">
      <c r="A46" s="146"/>
      <c r="B46" s="149" t="s">
        <v>71</v>
      </c>
      <c r="C46" s="220" t="str">
        <f>IF(ISERROR(INDEX(PLACE,MATCH($F$2878&amp;$B$2879&amp;$A$2879&amp;$B46&amp;"A1",code,0),0)),"",INDEX(PLACE,MATCH($F$2878&amp;$B$2879&amp;$A$2879&amp;$B46&amp;"A1",code,0)))</f>
        <v/>
      </c>
      <c r="D46" s="221" t="str">
        <f>IF(ISERROR(INDEX(NOM_ATH,MATCH($F$2878&amp;$B$2879&amp;$A$2879&amp;$B46&amp;"A1",code,0),0)),"",INDEX(NOM_ATH,MATCH($F$2878&amp;$B$2879&amp;$A$2879&amp;$B46&amp;"A1",code,0)))</f>
        <v/>
      </c>
      <c r="E46" s="221" t="str">
        <f>IF(ISERROR(INDEX(age_ath,MATCH($F$2878&amp;$B$2879&amp;$A$2879&amp;$B46&amp;"A1",code,0),0)),"",INDEX(age_ath,MATCH($F$2878&amp;$B$2879&amp;$A$2879&amp;$B46&amp;"A1",code,0)))</f>
        <v/>
      </c>
      <c r="F46" s="221" t="str">
        <f>IF(ISERROR(INDEX(cat_ath,MATCH($F$2878&amp;$B$2879&amp;$A$2879&amp;$B46&amp;"A1",code,0),0)),"",INDEX(cat_ath,MATCH($F$2878&amp;$B$2879&amp;$A$2879&amp;$B46&amp;"A1",code,0)))</f>
        <v/>
      </c>
      <c r="G46" s="221" t="str">
        <f>IF(ISERROR(INDEX(perf_ath,MATCH($F$2878&amp;$B$2879&amp;$A$2879&amp;$B46&amp;"A1",code,0),0)),"",INDEX(perf_ath,MATCH($F$2878&amp;$B$2879&amp;$A$2879&amp;$B46&amp;"A1",code,0)))</f>
        <v/>
      </c>
      <c r="H46" s="221"/>
      <c r="I46" s="203"/>
      <c r="J46" s="220" t="str">
        <f>IF(ISERROR(INDEX(PLACE,MATCH($F$2878&amp;$B$2879&amp;$A$2879&amp;$B46&amp;"a2",code,0),0)),"",INDEX(PLACE,MATCH($F$2878&amp;$B$2879&amp;$A$2879&amp;$B46&amp;"a2",code,0)))</f>
        <v/>
      </c>
      <c r="K46" s="221" t="str">
        <f>IF(ISERROR(INDEX(NOM_ATH,MATCH($F$2878&amp;$B$2879&amp;$A$2879&amp;$B46&amp;"a2",code,0),0)),"",INDEX(NOM_ATH,MATCH($F$2878&amp;$B$2879&amp;$A$2879&amp;$B46&amp;"a2",code,0)))</f>
        <v/>
      </c>
      <c r="L46" s="221" t="str">
        <f>IF(ISERROR(INDEX(age_ath,MATCH($F$2878&amp;$B$2879&amp;$A$2879&amp;$B46&amp;"a2",code,0),0)),"",INDEX(age_ath,MATCH($F$2878&amp;$B$2879&amp;$A$2879&amp;$B46&amp;"a2",code,0)))</f>
        <v/>
      </c>
      <c r="M46" s="221" t="str">
        <f>IF(ISERROR(INDEX(cat_ath,MATCH($F$2878&amp;$B$2879&amp;$A$2879&amp;$B46&amp;"a2",code,0),0)),"",INDEX(cat_ath,MATCH($F$2878&amp;$B$2879&amp;$A$2879&amp;$B46&amp;"a2",code,0)))</f>
        <v/>
      </c>
      <c r="N46" s="221" t="str">
        <f>IF(ISERROR(INDEX(perf_ath,MATCH($F$2878&amp;$B$2879&amp;$A$2879&amp;$B46&amp;"a2",code,0),0)),"",INDEX(perf_ath,MATCH($F$2878&amp;$B$2879&amp;$A$2879&amp;$B46&amp;"a2",code,0)))</f>
        <v/>
      </c>
      <c r="O46" s="224"/>
      <c r="P46" s="188"/>
      <c r="Q46" s="74"/>
      <c r="R46" s="181">
        <f t="shared" si="2"/>
        <v>0</v>
      </c>
      <c r="S46" s="182"/>
    </row>
    <row r="47" spans="1:19" x14ac:dyDescent="0.25">
      <c r="A47" s="144" t="s">
        <v>30</v>
      </c>
      <c r="B47" s="145" t="s">
        <v>34</v>
      </c>
      <c r="C47" s="216" t="str">
        <f>IF(ISERROR(INDEX(PLACE,MATCH($F$2878&amp;$B$2879&amp;$A$2879&amp;$B47&amp;"A1",code,0),0)),"",INDEX(PLACE,MATCH($F$2878&amp;$B$2879&amp;$A$2879&amp;$B47&amp;"A1",code,0)))</f>
        <v/>
      </c>
      <c r="D47" s="217" t="str">
        <f>IF(ISERROR(INDEX(NOM_ATH,MATCH($F$2878&amp;$B$2879&amp;$A$2879&amp;$B47&amp;"A1",code,0),0)),"",INDEX(NOM_ATH,MATCH($F$2878&amp;$B$2879&amp;$A$2879&amp;$B47&amp;"A1",code,0)))</f>
        <v/>
      </c>
      <c r="E47" s="217" t="str">
        <f>IF(ISERROR(INDEX(age_ath,MATCH($F$2878&amp;$B$2879&amp;$A$2879&amp;$B47&amp;"A1",code,0),0)),"",INDEX(age_ath,MATCH($F$2878&amp;$B$2879&amp;$A$2879&amp;$B47&amp;"A1",code,0)))</f>
        <v/>
      </c>
      <c r="F47" s="217" t="str">
        <f>IF(ISERROR(INDEX(cat_ath,MATCH($F$2878&amp;$B$2879&amp;$A$2879&amp;$B47&amp;"A1",code,0),0)),"",INDEX(cat_ath,MATCH($F$2878&amp;$B$2879&amp;$A$2879&amp;$B47&amp;"A1",code,0)))</f>
        <v/>
      </c>
      <c r="G47" s="217" t="str">
        <f>IF(ISERROR(INDEX(perf_ath,MATCH($F$2878&amp;$B$2879&amp;$A$2879&amp;$B47&amp;"A1",code,0),0)),"",INDEX(perf_ath,MATCH($F$2878&amp;$B$2879&amp;$A$2879&amp;$B47&amp;"A1",code,0)))</f>
        <v/>
      </c>
      <c r="H47" s="217"/>
      <c r="I47" s="199" t="e">
        <f>+AVERAGE(H47:H50)</f>
        <v>#DIV/0!</v>
      </c>
      <c r="J47" s="216" t="str">
        <f>IF(ISERROR(INDEX(PLACE,MATCH($F$2878&amp;$B$2879&amp;$A$2879&amp;$B47&amp;"a2",code,0),0)),"",INDEX(PLACE,MATCH($F$2878&amp;$B$2879&amp;$A$2879&amp;$B47&amp;"a2",code,0)))</f>
        <v/>
      </c>
      <c r="K47" s="217" t="str">
        <f>IF(ISERROR(INDEX(NOM_ATH,MATCH($F$2878&amp;$B$2879&amp;$A$2879&amp;$B47&amp;"a2",code,0),0)),"",INDEX(NOM_ATH,MATCH($F$2878&amp;$B$2879&amp;$A$2879&amp;$B47&amp;"a2",code,0)))</f>
        <v/>
      </c>
      <c r="L47" s="217" t="str">
        <f>IF(ISERROR(INDEX(age_ath,MATCH($F$2878&amp;$B$2879&amp;$A$2879&amp;$B47&amp;"a2",code,0),0)),"",INDEX(age_ath,MATCH($F$2878&amp;$B$2879&amp;$A$2879&amp;$B47&amp;"a2",code,0)))</f>
        <v/>
      </c>
      <c r="M47" s="217" t="str">
        <f>IF(ISERROR(INDEX(cat_ath,MATCH($F$2878&amp;$B$2879&amp;$A$2879&amp;$B47&amp;"a2",code,0),0)),"",INDEX(cat_ath,MATCH($F$2878&amp;$B$2879&amp;$A$2879&amp;$B47&amp;"a2",code,0)))</f>
        <v/>
      </c>
      <c r="N47" s="217" t="str">
        <f>IF(ISERROR(INDEX(perf_ath,MATCH($F$2878&amp;$B$2879&amp;$A$2879&amp;$B47&amp;"a2",code,0),0)),"",INDEX(perf_ath,MATCH($F$2878&amp;$B$2879&amp;$A$2879&amp;$B47&amp;"a2",code,0)))</f>
        <v/>
      </c>
      <c r="O47" s="222"/>
      <c r="P47" s="172" t="e">
        <f>+AVERAGE(O47:O50)</f>
        <v>#DIV/0!</v>
      </c>
      <c r="Q47" s="60" t="e">
        <f>ROUNDDOWN(AVERAGE(H47:H50,O47:O50),0)&amp;"/"&amp;ROUNDDOWN(S47/8,0)</f>
        <v>#DIV/0!</v>
      </c>
      <c r="R47" s="173">
        <f t="shared" si="2"/>
        <v>0</v>
      </c>
      <c r="S47" s="174">
        <f>+SUM(R47:R50)</f>
        <v>0</v>
      </c>
    </row>
    <row r="48" spans="1:19" x14ac:dyDescent="0.25">
      <c r="A48" s="146"/>
      <c r="B48" s="147" t="s">
        <v>35</v>
      </c>
      <c r="C48" s="218" t="str">
        <f>IF(ISERROR(INDEX(PLACE,MATCH($F$2878&amp;$B$2879&amp;$A$2879&amp;$B48&amp;"A1",code,0),0)),"",INDEX(PLACE,MATCH($F$2878&amp;$B$2879&amp;$A$2879&amp;$B48&amp;"A1",code,0)))</f>
        <v/>
      </c>
      <c r="D48" s="219" t="str">
        <f>IF(ISERROR(INDEX(NOM_ATH,MATCH($F$2878&amp;$B$2879&amp;$A$2879&amp;$B48&amp;"A1",code,0),0)),"",INDEX(NOM_ATH,MATCH($F$2878&amp;$B$2879&amp;$A$2879&amp;$B48&amp;"A1",code,0)))</f>
        <v/>
      </c>
      <c r="E48" s="219" t="str">
        <f>IF(ISERROR(INDEX(age_ath,MATCH($F$2878&amp;$B$2879&amp;$A$2879&amp;$B48&amp;"A1",code,0),0)),"",INDEX(age_ath,MATCH($F$2878&amp;$B$2879&amp;$A$2879&amp;$B48&amp;"A1",code,0)))</f>
        <v/>
      </c>
      <c r="F48" s="219" t="str">
        <f>IF(ISERROR(INDEX(cat_ath,MATCH($F$2878&amp;$B$2879&amp;$A$2879&amp;$B48&amp;"A1",code,0),0)),"",INDEX(cat_ath,MATCH($F$2878&amp;$B$2879&amp;$A$2879&amp;$B48&amp;"A1",code,0)))</f>
        <v/>
      </c>
      <c r="G48" s="219" t="str">
        <f>IF(ISERROR(INDEX(perf_ath,MATCH($F$2878&amp;$B$2879&amp;$A$2879&amp;$B48&amp;"A1",code,0),0)),"",INDEX(perf_ath,MATCH($F$2878&amp;$B$2879&amp;$A$2879&amp;$B48&amp;"A1",code,0)))</f>
        <v/>
      </c>
      <c r="H48" s="219"/>
      <c r="I48" s="200"/>
      <c r="J48" s="218" t="str">
        <f>IF(ISERROR(INDEX(PLACE,MATCH($F$2878&amp;$B$2879&amp;$A$2879&amp;$B48&amp;"a2",code,0),0)),"",INDEX(PLACE,MATCH($F$2878&amp;$B$2879&amp;$A$2879&amp;$B48&amp;"a2",code,0)))</f>
        <v/>
      </c>
      <c r="K48" s="219" t="str">
        <f>IF(ISERROR(INDEX(NOM_ATH,MATCH($F$2878&amp;$B$2879&amp;$A$2879&amp;$B48&amp;"a2",code,0),0)),"",INDEX(NOM_ATH,MATCH($F$2878&amp;$B$2879&amp;$A$2879&amp;$B48&amp;"a2",code,0)))</f>
        <v/>
      </c>
      <c r="L48" s="219" t="str">
        <f>IF(ISERROR(INDEX(age_ath,MATCH($F$2878&amp;$B$2879&amp;$A$2879&amp;$B48&amp;"a2",code,0),0)),"",INDEX(age_ath,MATCH($F$2878&amp;$B$2879&amp;$A$2879&amp;$B48&amp;"a2",code,0)))</f>
        <v/>
      </c>
      <c r="M48" s="219" t="str">
        <f>IF(ISERROR(INDEX(cat_ath,MATCH($F$2878&amp;$B$2879&amp;$A$2879&amp;$B48&amp;"a2",code,0),0)),"",INDEX(cat_ath,MATCH($F$2878&amp;$B$2879&amp;$A$2879&amp;$B48&amp;"a2",code,0)))</f>
        <v/>
      </c>
      <c r="N48" s="219" t="str">
        <f>IF(ISERROR(INDEX(perf_ath,MATCH($F$2878&amp;$B$2879&amp;$A$2879&amp;$B48&amp;"a2",code,0),0)),"",INDEX(perf_ath,MATCH($F$2878&amp;$B$2879&amp;$A$2879&amp;$B48&amp;"a2",code,0)))</f>
        <v/>
      </c>
      <c r="O48" s="223"/>
      <c r="P48" s="175"/>
      <c r="Q48" s="65"/>
      <c r="R48" s="176">
        <f t="shared" si="2"/>
        <v>0</v>
      </c>
      <c r="S48" s="177"/>
    </row>
    <row r="49" spans="1:19" x14ac:dyDescent="0.25">
      <c r="A49" s="146"/>
      <c r="B49" s="147" t="s">
        <v>31</v>
      </c>
      <c r="C49" s="218" t="str">
        <f>IF(ISERROR(INDEX(PLACE,MATCH($F$2878&amp;$B$2879&amp;$A$2879&amp;$B49&amp;"A1",code,0),0)),"",INDEX(PLACE,MATCH($F$2878&amp;$B$2879&amp;$A$2879&amp;$B49&amp;"A1",code,0)))</f>
        <v/>
      </c>
      <c r="D49" s="219" t="str">
        <f>IF(ISERROR(INDEX(NOM_ATH,MATCH($F$2878&amp;$B$2879&amp;$A$2879&amp;$B49&amp;"A1",code,0),0)),"",INDEX(NOM_ATH,MATCH($F$2878&amp;$B$2879&amp;$A$2879&amp;$B49&amp;"A1",code,0)))</f>
        <v/>
      </c>
      <c r="E49" s="219" t="str">
        <f>IF(ISERROR(INDEX(age_ath,MATCH($F$2878&amp;$B$2879&amp;$A$2879&amp;$B49&amp;"A1",code,0),0)),"",INDEX(age_ath,MATCH($F$2878&amp;$B$2879&amp;$A$2879&amp;$B49&amp;"A1",code,0)))</f>
        <v/>
      </c>
      <c r="F49" s="219" t="str">
        <f>IF(ISERROR(INDEX(cat_ath,MATCH($F$2878&amp;$B$2879&amp;$A$2879&amp;$B49&amp;"A1",code,0),0)),"",INDEX(cat_ath,MATCH($F$2878&amp;$B$2879&amp;$A$2879&amp;$B49&amp;"A1",code,0)))</f>
        <v/>
      </c>
      <c r="G49" s="219" t="str">
        <f>IF(ISERROR(INDEX(perf_ath,MATCH($F$2878&amp;$B$2879&amp;$A$2879&amp;$B49&amp;"A1",code,0),0)),"",INDEX(perf_ath,MATCH($F$2878&amp;$B$2879&amp;$A$2879&amp;$B49&amp;"A1",code,0)))</f>
        <v/>
      </c>
      <c r="H49" s="219"/>
      <c r="I49" s="205">
        <f>+SUM(H47:H50)/4</f>
        <v>0</v>
      </c>
      <c r="J49" s="218" t="str">
        <f>IF(ISERROR(INDEX(PLACE,MATCH($F$2878&amp;$B$2879&amp;$A$2879&amp;$B49&amp;"a2",code,0),0)),"",INDEX(PLACE,MATCH($F$2878&amp;$B$2879&amp;$A$2879&amp;$B49&amp;"a2",code,0)))</f>
        <v/>
      </c>
      <c r="K49" s="219" t="str">
        <f>IF(ISERROR(INDEX(NOM_ATH,MATCH($F$2878&amp;$B$2879&amp;$A$2879&amp;$B49&amp;"a2",code,0),0)),"",INDEX(NOM_ATH,MATCH($F$2878&amp;$B$2879&amp;$A$2879&amp;$B49&amp;"a2",code,0)))</f>
        <v/>
      </c>
      <c r="L49" s="219" t="str">
        <f>IF(ISERROR(INDEX(age_ath,MATCH($F$2878&amp;$B$2879&amp;$A$2879&amp;$B49&amp;"a2",code,0),0)),"",INDEX(age_ath,MATCH($F$2878&amp;$B$2879&amp;$A$2879&amp;$B49&amp;"a2",code,0)))</f>
        <v/>
      </c>
      <c r="M49" s="219" t="str">
        <f>IF(ISERROR(INDEX(cat_ath,MATCH($F$2878&amp;$B$2879&amp;$A$2879&amp;$B49&amp;"a2",code,0),0)),"",INDEX(cat_ath,MATCH($F$2878&amp;$B$2879&amp;$A$2879&amp;$B49&amp;"a2",code,0)))</f>
        <v/>
      </c>
      <c r="N49" s="219" t="str">
        <f>IF(ISERROR(INDEX(perf_ath,MATCH($F$2878&amp;$B$2879&amp;$A$2879&amp;$B49&amp;"a2",code,0),0)),"",INDEX(perf_ath,MATCH($F$2878&amp;$B$2879&amp;$A$2879&amp;$B49&amp;"a2",code,0)))</f>
        <v/>
      </c>
      <c r="O49" s="223"/>
      <c r="P49" s="189">
        <f>+SUM(O47:O50)/4</f>
        <v>0</v>
      </c>
      <c r="Q49" s="65"/>
      <c r="R49" s="176">
        <f t="shared" si="2"/>
        <v>0</v>
      </c>
      <c r="S49" s="177"/>
    </row>
    <row r="50" spans="1:19" ht="15.75" thickBot="1" x14ac:dyDescent="0.3">
      <c r="A50" s="148"/>
      <c r="B50" s="150" t="s">
        <v>33</v>
      </c>
      <c r="C50" s="220" t="str">
        <f>IF(ISERROR(INDEX(PLACE,MATCH($F$2878&amp;$B$2879&amp;$A$2879&amp;$B50&amp;"A1",code,0),0)),"",INDEX(PLACE,MATCH($F$2878&amp;$B$2879&amp;$A$2879&amp;$B50&amp;"A1",code,0)))</f>
        <v/>
      </c>
      <c r="D50" s="221" t="str">
        <f>IF(ISERROR(INDEX(NOM_ATH,MATCH($F$2878&amp;$B$2879&amp;$A$2879&amp;$B50&amp;"A1",code,0),0)),"",INDEX(NOM_ATH,MATCH($F$2878&amp;$B$2879&amp;$A$2879&amp;$B50&amp;"A1",code,0)))</f>
        <v/>
      </c>
      <c r="E50" s="221" t="str">
        <f>IF(ISERROR(INDEX(age_ath,MATCH($F$2878&amp;$B$2879&amp;$A$2879&amp;$B50&amp;"A1",code,0),0)),"",INDEX(age_ath,MATCH($F$2878&amp;$B$2879&amp;$A$2879&amp;$B50&amp;"A1",code,0)))</f>
        <v/>
      </c>
      <c r="F50" s="221" t="str">
        <f>IF(ISERROR(INDEX(cat_ath,MATCH($F$2878&amp;$B$2879&amp;$A$2879&amp;$B50&amp;"A1",code,0),0)),"",INDEX(cat_ath,MATCH($F$2878&amp;$B$2879&amp;$A$2879&amp;$B50&amp;"A1",code,0)))</f>
        <v/>
      </c>
      <c r="G50" s="221" t="str">
        <f>IF(ISERROR(INDEX(perf_ath,MATCH($F$2878&amp;$B$2879&amp;$A$2879&amp;$B50&amp;"A1",code,0),0)),"",INDEX(perf_ath,MATCH($F$2878&amp;$B$2879&amp;$A$2879&amp;$B50&amp;"A1",code,0)))</f>
        <v/>
      </c>
      <c r="H50" s="221"/>
      <c r="I50" s="206"/>
      <c r="J50" s="220" t="str">
        <f>IF(ISERROR(INDEX(PLACE,MATCH($F$2878&amp;$B$2879&amp;$A$2879&amp;$B50&amp;"a2",code,0),0)),"",INDEX(PLACE,MATCH($F$2878&amp;$B$2879&amp;$A$2879&amp;$B50&amp;"a2",code,0)))</f>
        <v/>
      </c>
      <c r="K50" s="221" t="str">
        <f>IF(ISERROR(INDEX(NOM_ATH,MATCH($F$2878&amp;$B$2879&amp;$A$2879&amp;$B50&amp;"a2",code,0),0)),"",INDEX(NOM_ATH,MATCH($F$2878&amp;$B$2879&amp;$A$2879&amp;$B50&amp;"a2",code,0)))</f>
        <v/>
      </c>
      <c r="L50" s="221" t="str">
        <f>IF(ISERROR(INDEX(age_ath,MATCH($F$2878&amp;$B$2879&amp;$A$2879&amp;$B50&amp;"a2",code,0),0)),"",INDEX(age_ath,MATCH($F$2878&amp;$B$2879&amp;$A$2879&amp;$B50&amp;"a2",code,0)))</f>
        <v/>
      </c>
      <c r="M50" s="221" t="str">
        <f>IF(ISERROR(INDEX(cat_ath,MATCH($F$2878&amp;$B$2879&amp;$A$2879&amp;$B50&amp;"a2",code,0),0)),"",INDEX(cat_ath,MATCH($F$2878&amp;$B$2879&amp;$A$2879&amp;$B50&amp;"a2",code,0)))</f>
        <v/>
      </c>
      <c r="N50" s="221" t="str">
        <f>IF(ISERROR(INDEX(perf_ath,MATCH($F$2878&amp;$B$2879&amp;$A$2879&amp;$B50&amp;"a2",code,0),0)),"",INDEX(perf_ath,MATCH($F$2878&amp;$B$2879&amp;$A$2879&amp;$B50&amp;"a2",code,0)))</f>
        <v/>
      </c>
      <c r="O50" s="224"/>
      <c r="P50" s="190"/>
      <c r="Q50" s="74"/>
      <c r="R50" s="181">
        <f t="shared" si="2"/>
        <v>0</v>
      </c>
      <c r="S50" s="182"/>
    </row>
    <row r="51" spans="1:19" x14ac:dyDescent="0.25">
      <c r="A51" s="144" t="s">
        <v>36</v>
      </c>
      <c r="B51" s="145" t="s">
        <v>187</v>
      </c>
      <c r="C51" s="216" t="str">
        <f>IF(ISERROR(INDEX(PLACE,MATCH($F$2878&amp;$B$2879&amp;$A$2879&amp;$B51&amp;"A1",code,0),0)),"",INDEX(PLACE,MATCH($F$2878&amp;$B$2879&amp;$A$2879&amp;$B51&amp;"A1",code,0)))</f>
        <v/>
      </c>
      <c r="D51" s="217" t="str">
        <f>IF(ISERROR(INDEX(NOM_ATH,MATCH($F$2878&amp;$B$2879&amp;$A$2879&amp;$B51&amp;"A1",code,0),0)),"",INDEX(NOM_ATH,MATCH($F$2878&amp;$B$2879&amp;$A$2879&amp;$B51&amp;"A1",code,0)))</f>
        <v/>
      </c>
      <c r="E51" s="217" t="str">
        <f>IF(ISERROR(INDEX(age_ath,MATCH($F$2878&amp;$B$2879&amp;$A$2879&amp;$B51&amp;"A1",code,0),0)),"",INDEX(age_ath,MATCH($F$2878&amp;$B$2879&amp;$A$2879&amp;$B51&amp;"A1",code,0)))</f>
        <v/>
      </c>
      <c r="F51" s="217" t="str">
        <f>IF(ISERROR(INDEX(cat_ath,MATCH($F$2878&amp;$B$2879&amp;$A$2879&amp;$B51&amp;"A1",code,0),0)),"",INDEX(cat_ath,MATCH($F$2878&amp;$B$2879&amp;$A$2879&amp;$B51&amp;"A1",code,0)))</f>
        <v/>
      </c>
      <c r="G51" s="217" t="str">
        <f>IF(ISERROR(INDEX(perf_ath,MATCH($F$2878&amp;$B$2879&amp;$A$2879&amp;$B51&amp;"A1",code,0),0)),"",INDEX(perf_ath,MATCH($F$2878&amp;$B$2879&amp;$A$2879&amp;$B51&amp;"A1",code,0)))</f>
        <v/>
      </c>
      <c r="H51" s="217"/>
      <c r="I51" s="199" t="e">
        <f>+AVERAGE(H51:H54)</f>
        <v>#DIV/0!</v>
      </c>
      <c r="J51" s="216" t="str">
        <f>IF(ISERROR(INDEX(PLACE,MATCH($F$2878&amp;$B$2879&amp;$A$2879&amp;$B51&amp;"a2",code,0),0)),"",INDEX(PLACE,MATCH($F$2878&amp;$B$2879&amp;$A$2879&amp;$B51&amp;"a2",code,0)))</f>
        <v/>
      </c>
      <c r="K51" s="217" t="str">
        <f>IF(ISERROR(INDEX(NOM_ATH,MATCH($F$2878&amp;$B$2879&amp;$A$2879&amp;$B51&amp;"a2",code,0),0)),"",INDEX(NOM_ATH,MATCH($F$2878&amp;$B$2879&amp;$A$2879&amp;$B51&amp;"a2",code,0)))</f>
        <v/>
      </c>
      <c r="L51" s="217" t="str">
        <f>IF(ISERROR(INDEX(age_ath,MATCH($F$2878&amp;$B$2879&amp;$A$2879&amp;$B51&amp;"a2",code,0),0)),"",INDEX(age_ath,MATCH($F$2878&amp;$B$2879&amp;$A$2879&amp;$B51&amp;"a2",code,0)))</f>
        <v/>
      </c>
      <c r="M51" s="217" t="str">
        <f>IF(ISERROR(INDEX(cat_ath,MATCH($F$2878&amp;$B$2879&amp;$A$2879&amp;$B51&amp;"a2",code,0),0)),"",INDEX(cat_ath,MATCH($F$2878&amp;$B$2879&amp;$A$2879&amp;$B51&amp;"a2",code,0)))</f>
        <v/>
      </c>
      <c r="N51" s="217" t="str">
        <f>IF(ISERROR(INDEX(perf_ath,MATCH($F$2878&amp;$B$2879&amp;$A$2879&amp;$B51&amp;"a2",code,0),0)),"",INDEX(perf_ath,MATCH($F$2878&amp;$B$2879&amp;$A$2879&amp;$B51&amp;"a2",code,0)))</f>
        <v/>
      </c>
      <c r="O51" s="222"/>
      <c r="P51" s="172" t="e">
        <f>+AVERAGE(O51:O54)</f>
        <v>#DIV/0!</v>
      </c>
      <c r="Q51" s="60" t="e">
        <f>ROUNDDOWN(AVERAGE(H51:H54,O51:O54),0)&amp;"/"&amp;ROUNDDOWN(S51/8,0)</f>
        <v>#DIV/0!</v>
      </c>
      <c r="R51" s="173">
        <f t="shared" si="2"/>
        <v>0</v>
      </c>
      <c r="S51" s="174">
        <f>+SUM(R51:R54)</f>
        <v>0</v>
      </c>
    </row>
    <row r="52" spans="1:19" x14ac:dyDescent="0.25">
      <c r="A52" s="146"/>
      <c r="B52" s="147" t="s">
        <v>188</v>
      </c>
      <c r="C52" s="218" t="str">
        <f>IF(ISERROR(INDEX(PLACE,MATCH($F$2878&amp;$B$2879&amp;$A$2879&amp;$B52&amp;"A1",code,0),0)),"",INDEX(PLACE,MATCH($F$2878&amp;$B$2879&amp;$A$2879&amp;$B52&amp;"A1",code,0)))</f>
        <v/>
      </c>
      <c r="D52" s="219" t="str">
        <f>IF(ISERROR(INDEX(NOM_ATH,MATCH($F$2878&amp;$B$2879&amp;$A$2879&amp;$B52&amp;"A1",code,0),0)),"",INDEX(NOM_ATH,MATCH($F$2878&amp;$B$2879&amp;$A$2879&amp;$B52&amp;"A1",code,0)))</f>
        <v/>
      </c>
      <c r="E52" s="219" t="str">
        <f>IF(ISERROR(INDEX(age_ath,MATCH($F$2878&amp;$B$2879&amp;$A$2879&amp;$B52&amp;"A1",code,0),0)),"",INDEX(age_ath,MATCH($F$2878&amp;$B$2879&amp;$A$2879&amp;$B52&amp;"A1",code,0)))</f>
        <v/>
      </c>
      <c r="F52" s="219" t="str">
        <f>IF(ISERROR(INDEX(cat_ath,MATCH($F$2878&amp;$B$2879&amp;$A$2879&amp;$B52&amp;"A1",code,0),0)),"",INDEX(cat_ath,MATCH($F$2878&amp;$B$2879&amp;$A$2879&amp;$B52&amp;"A1",code,0)))</f>
        <v/>
      </c>
      <c r="G52" s="219" t="str">
        <f>IF(ISERROR(INDEX(perf_ath,MATCH($F$2878&amp;$B$2879&amp;$A$2879&amp;$B52&amp;"A1",code,0),0)),"",INDEX(perf_ath,MATCH($F$2878&amp;$B$2879&amp;$A$2879&amp;$B52&amp;"A1",code,0)))</f>
        <v/>
      </c>
      <c r="H52" s="219"/>
      <c r="I52" s="200"/>
      <c r="J52" s="218" t="str">
        <f>IF(ISERROR(INDEX(PLACE,MATCH($F$2878&amp;$B$2879&amp;$A$2879&amp;$B52&amp;"a2",code,0),0)),"",INDEX(PLACE,MATCH($F$2878&amp;$B$2879&amp;$A$2879&amp;$B52&amp;"a2",code,0)))</f>
        <v/>
      </c>
      <c r="K52" s="219" t="str">
        <f>IF(ISERROR(INDEX(NOM_ATH,MATCH($F$2878&amp;$B$2879&amp;$A$2879&amp;$B52&amp;"a2",code,0),0)),"",INDEX(NOM_ATH,MATCH($F$2878&amp;$B$2879&amp;$A$2879&amp;$B52&amp;"a2",code,0)))</f>
        <v/>
      </c>
      <c r="L52" s="219" t="str">
        <f>IF(ISERROR(INDEX(age_ath,MATCH($F$2878&amp;$B$2879&amp;$A$2879&amp;$B52&amp;"a2",code,0),0)),"",INDEX(age_ath,MATCH($F$2878&amp;$B$2879&amp;$A$2879&amp;$B52&amp;"a2",code,0)))</f>
        <v/>
      </c>
      <c r="M52" s="219" t="str">
        <f>IF(ISERROR(INDEX(cat_ath,MATCH($F$2878&amp;$B$2879&amp;$A$2879&amp;$B52&amp;"a2",code,0),0)),"",INDEX(cat_ath,MATCH($F$2878&amp;$B$2879&amp;$A$2879&amp;$B52&amp;"a2",code,0)))</f>
        <v/>
      </c>
      <c r="N52" s="219" t="str">
        <f>IF(ISERROR(INDEX(perf_ath,MATCH($F$2878&amp;$B$2879&amp;$A$2879&amp;$B52&amp;"a2",code,0),0)),"",INDEX(perf_ath,MATCH($F$2878&amp;$B$2879&amp;$A$2879&amp;$B52&amp;"a2",code,0)))</f>
        <v/>
      </c>
      <c r="O52" s="223"/>
      <c r="P52" s="175"/>
      <c r="Q52" s="65"/>
      <c r="R52" s="176">
        <f t="shared" si="2"/>
        <v>0</v>
      </c>
      <c r="S52" s="177"/>
    </row>
    <row r="53" spans="1:19" x14ac:dyDescent="0.25">
      <c r="A53" s="146"/>
      <c r="B53" s="149" t="s">
        <v>189</v>
      </c>
      <c r="C53" s="218" t="str">
        <f>IF(ISERROR(INDEX(PLACE,MATCH($F$2878&amp;$B$2879&amp;$A$2879&amp;$B53&amp;"A1",code,0),0)),"",INDEX(PLACE,MATCH($F$2878&amp;$B$2879&amp;$A$2879&amp;$B53&amp;"A1",code,0)))</f>
        <v/>
      </c>
      <c r="D53" s="219" t="str">
        <f>IF(ISERROR(INDEX(NOM_ATH,MATCH($F$2878&amp;$B$2879&amp;$A$2879&amp;$B53&amp;"A1",code,0),0)),"",INDEX(NOM_ATH,MATCH($F$2878&amp;$B$2879&amp;$A$2879&amp;$B53&amp;"A1",code,0)))</f>
        <v/>
      </c>
      <c r="E53" s="219" t="str">
        <f>IF(ISERROR(INDEX(age_ath,MATCH($F$2878&amp;$B$2879&amp;$A$2879&amp;$B53&amp;"A1",code,0),0)),"",INDEX(age_ath,MATCH($F$2878&amp;$B$2879&amp;$A$2879&amp;$B53&amp;"A1",code,0)))</f>
        <v/>
      </c>
      <c r="F53" s="219" t="str">
        <f>IF(ISERROR(INDEX(cat_ath,MATCH($F$2878&amp;$B$2879&amp;$A$2879&amp;$B53&amp;"A1",code,0),0)),"",INDEX(cat_ath,MATCH($F$2878&amp;$B$2879&amp;$A$2879&amp;$B53&amp;"A1",code,0)))</f>
        <v/>
      </c>
      <c r="G53" s="219" t="str">
        <f>IF(ISERROR(INDEX(perf_ath,MATCH($F$2878&amp;$B$2879&amp;$A$2879&amp;$B53&amp;"A1",code,0),0)),"",INDEX(perf_ath,MATCH($F$2878&amp;$B$2879&amp;$A$2879&amp;$B53&amp;"A1",code,0)))</f>
        <v/>
      </c>
      <c r="H53" s="219"/>
      <c r="I53" s="205">
        <f>+SUM(H51:H54)/4</f>
        <v>0</v>
      </c>
      <c r="J53" s="218" t="str">
        <f>IF(ISERROR(INDEX(PLACE,MATCH($F$2878&amp;$B$2879&amp;$A$2879&amp;$B53&amp;"a2",code,0),0)),"",INDEX(PLACE,MATCH($F$2878&amp;$B$2879&amp;$A$2879&amp;$B53&amp;"a2",code,0)))</f>
        <v/>
      </c>
      <c r="K53" s="219" t="str">
        <f>IF(ISERROR(INDEX(NOM_ATH,MATCH($F$2878&amp;$B$2879&amp;$A$2879&amp;$B53&amp;"a2",code,0),0)),"",INDEX(NOM_ATH,MATCH($F$2878&amp;$B$2879&amp;$A$2879&amp;$B53&amp;"a2",code,0)))</f>
        <v/>
      </c>
      <c r="L53" s="219" t="str">
        <f>IF(ISERROR(INDEX(age_ath,MATCH($F$2878&amp;$B$2879&amp;$A$2879&amp;$B53&amp;"a2",code,0),0)),"",INDEX(age_ath,MATCH($F$2878&amp;$B$2879&amp;$A$2879&amp;$B53&amp;"a2",code,0)))</f>
        <v/>
      </c>
      <c r="M53" s="219" t="str">
        <f>IF(ISERROR(INDEX(cat_ath,MATCH($F$2878&amp;$B$2879&amp;$A$2879&amp;$B53&amp;"a2",code,0),0)),"",INDEX(cat_ath,MATCH($F$2878&amp;$B$2879&amp;$A$2879&amp;$B53&amp;"a2",code,0)))</f>
        <v/>
      </c>
      <c r="N53" s="219" t="str">
        <f>IF(ISERROR(INDEX(perf_ath,MATCH($F$2878&amp;$B$2879&amp;$A$2879&amp;$B53&amp;"a2",code,0),0)),"",INDEX(perf_ath,MATCH($F$2878&amp;$B$2879&amp;$A$2879&amp;$B53&amp;"a2",code,0)))</f>
        <v/>
      </c>
      <c r="O53" s="223"/>
      <c r="P53" s="189">
        <f>+SUM(O51:O54)/4</f>
        <v>0</v>
      </c>
      <c r="Q53" s="65"/>
      <c r="R53" s="176">
        <f t="shared" si="2"/>
        <v>0</v>
      </c>
      <c r="S53" s="177"/>
    </row>
    <row r="54" spans="1:19" ht="15.75" thickBot="1" x14ac:dyDescent="0.3">
      <c r="A54" s="148"/>
      <c r="B54" s="150" t="s">
        <v>190</v>
      </c>
      <c r="C54" s="220" t="str">
        <f>IF(ISERROR(INDEX(PLACE,MATCH($F$2878&amp;$B$2879&amp;$A$2879&amp;$B54&amp;"A1",code,0),0)),"",INDEX(PLACE,MATCH($F$2878&amp;$B$2879&amp;$A$2879&amp;$B54&amp;"A1",code,0)))</f>
        <v/>
      </c>
      <c r="D54" s="221" t="str">
        <f>IF(ISERROR(INDEX(NOM_ATH,MATCH($F$2878&amp;$B$2879&amp;$A$2879&amp;$B54&amp;"A1",code,0),0)),"",INDEX(NOM_ATH,MATCH($F$2878&amp;$B$2879&amp;$A$2879&amp;$B54&amp;"A1",code,0)))</f>
        <v/>
      </c>
      <c r="E54" s="221" t="str">
        <f>IF(ISERROR(INDEX(age_ath,MATCH($F$2878&amp;$B$2879&amp;$A$2879&amp;$B54&amp;"A1",code,0),0)),"",INDEX(age_ath,MATCH($F$2878&amp;$B$2879&amp;$A$2879&amp;$B54&amp;"A1",code,0)))</f>
        <v/>
      </c>
      <c r="F54" s="221" t="str">
        <f>IF(ISERROR(INDEX(cat_ath,MATCH($F$2878&amp;$B$2879&amp;$A$2879&amp;$B54&amp;"A1",code,0),0)),"",INDEX(cat_ath,MATCH($F$2878&amp;$B$2879&amp;$A$2879&amp;$B54&amp;"A1",code,0)))</f>
        <v/>
      </c>
      <c r="G54" s="221" t="str">
        <f>IF(ISERROR(INDEX(perf_ath,MATCH($F$2878&amp;$B$2879&amp;$A$2879&amp;$B54&amp;"A1",code,0),0)),"",INDEX(perf_ath,MATCH($F$2878&amp;$B$2879&amp;$A$2879&amp;$B54&amp;"A1",code,0)))</f>
        <v/>
      </c>
      <c r="H54" s="221"/>
      <c r="I54" s="206"/>
      <c r="J54" s="220" t="str">
        <f>IF(ISERROR(INDEX(PLACE,MATCH($F$2878&amp;$B$2879&amp;$A$2879&amp;$B54&amp;"a2",code,0),0)),"",INDEX(PLACE,MATCH($F$2878&amp;$B$2879&amp;$A$2879&amp;$B54&amp;"a2",code,0)))</f>
        <v/>
      </c>
      <c r="K54" s="221" t="str">
        <f>IF(ISERROR(INDEX(NOM_ATH,MATCH($F$2878&amp;$B$2879&amp;$A$2879&amp;$B54&amp;"a2",code,0),0)),"",INDEX(NOM_ATH,MATCH($F$2878&amp;$B$2879&amp;$A$2879&amp;$B54&amp;"a2",code,0)))</f>
        <v/>
      </c>
      <c r="L54" s="221" t="str">
        <f>IF(ISERROR(INDEX(age_ath,MATCH($F$2878&amp;$B$2879&amp;$A$2879&amp;$B54&amp;"a2",code,0),0)),"",INDEX(age_ath,MATCH($F$2878&amp;$B$2879&amp;$A$2879&amp;$B54&amp;"a2",code,0)))</f>
        <v/>
      </c>
      <c r="M54" s="221" t="str">
        <f>IF(ISERROR(INDEX(cat_ath,MATCH($F$2878&amp;$B$2879&amp;$A$2879&amp;$B54&amp;"a2",code,0),0)),"",INDEX(cat_ath,MATCH($F$2878&amp;$B$2879&amp;$A$2879&amp;$B54&amp;"a2",code,0)))</f>
        <v/>
      </c>
      <c r="N54" s="221" t="str">
        <f>IF(ISERROR(INDEX(perf_ath,MATCH($F$2878&amp;$B$2879&amp;$A$2879&amp;$B54&amp;"a2",code,0),0)),"",INDEX(perf_ath,MATCH($F$2878&amp;$B$2879&amp;$A$2879&amp;$B54&amp;"a2",code,0)))</f>
        <v/>
      </c>
      <c r="O54" s="224"/>
      <c r="P54" s="190"/>
      <c r="Q54" s="74"/>
      <c r="R54" s="181">
        <f t="shared" si="2"/>
        <v>0</v>
      </c>
      <c r="S54" s="182"/>
    </row>
    <row r="55" spans="1:19" ht="15.75" thickBot="1" x14ac:dyDescent="0.3">
      <c r="A55" s="151" t="s">
        <v>84</v>
      </c>
      <c r="B55" s="152"/>
      <c r="C55" s="132"/>
      <c r="D55" s="133"/>
      <c r="E55" s="133"/>
      <c r="F55" s="133"/>
      <c r="G55" s="133"/>
      <c r="H55" s="207">
        <f>+SUM(H34:H54)</f>
        <v>0</v>
      </c>
      <c r="I55" s="207" t="e">
        <f>ROUNDUP(AVERAGE(H37:H54),0)&amp;"/"&amp;ROUNDUP(H55/18,0)</f>
        <v>#DIV/0!</v>
      </c>
      <c r="J55" s="134"/>
      <c r="K55" s="135"/>
      <c r="L55" s="135"/>
      <c r="M55" s="135"/>
      <c r="N55" s="135"/>
      <c r="O55" s="191">
        <f>+SUM(O34:O54)</f>
        <v>0</v>
      </c>
      <c r="P55" s="192" t="e">
        <f>ROUNDUP(AVERAGE(O37:O54),0)&amp;"/"&amp;ROUNDUP(O55/18,0)</f>
        <v>#DIV/0!</v>
      </c>
      <c r="Q55" s="94" t="e">
        <f>ROUNDUP(AVERAGE(H37:H54,O37:O54),0)&amp;"/"&amp;ROUNDUP(R55/36,0)</f>
        <v>#DIV/0!</v>
      </c>
      <c r="R55" s="193">
        <f>+H55+O55</f>
        <v>0</v>
      </c>
      <c r="S55" s="136"/>
    </row>
    <row r="56" spans="1:19" x14ac:dyDescent="0.25">
      <c r="A56" s="168" t="s">
        <v>41</v>
      </c>
      <c r="B56" s="169" t="s">
        <v>75</v>
      </c>
      <c r="C56" s="216" t="str">
        <f>IF(ISERROR(INDEX(PLACE,MATCH($F$2878&amp;$B$2879&amp;$A$2879&amp;$B56&amp;"A1",code,0),0)),"",INDEX(PLACE,MATCH($F$2878&amp;$B$2879&amp;$A$2879&amp;$B56&amp;"A1",code,0)))</f>
        <v/>
      </c>
      <c r="D56" s="225" t="str">
        <f>IF(ISERROR(INDEX(NOM_ATH,MATCH($F$2878&amp;$B$2879&amp;$A$2879&amp;$B56&amp;"A1",code,0),0)),"",INDEX(NOM_ATH,MATCH($F$2878&amp;$B$2879&amp;$A$2879&amp;$B56&amp;"A1",code,0)))</f>
        <v/>
      </c>
      <c r="E56" s="226"/>
      <c r="F56" s="226"/>
      <c r="G56" s="226"/>
      <c r="H56" s="226"/>
      <c r="I56" s="226"/>
      <c r="J56" s="226"/>
      <c r="K56" s="226"/>
      <c r="L56" s="227"/>
      <c r="M56" s="217" t="str">
        <f>IF(ISERROR(INDEX(cat_ath,MATCH($F$2878&amp;$B$2879&amp;$A$2879&amp;$B56&amp;"a1",code,0),0)),"",INDEX(cat_ath,MATCH($F$2878&amp;$B$2879&amp;$A$2879&amp;$B56&amp;"a1",code,0)))</f>
        <v/>
      </c>
      <c r="N56" s="217" t="str">
        <f>IF(ISERROR(INDEX(perf_ath,MATCH($F$2878&amp;$B$2879&amp;$A$2879&amp;$B56&amp;"a1",code,0),0)),"",INDEX(perf_ath,MATCH($F$2878&amp;$B$2879&amp;$A$2879&amp;$B56&amp;"a1",code,0)))</f>
        <v/>
      </c>
      <c r="O56" s="222" t="str">
        <f>IF(ISERROR(INDEX(pts_ath,MATCH($F$2878&amp;$B$2879&amp;$A$2879&amp;$B56&amp;"a1",code,0),0)),"",INDEX(pts_ath,MATCH($F$2878&amp;$B$2879&amp;$A$2879&amp;$B56&amp;"a1",code,0)))</f>
        <v/>
      </c>
      <c r="P56" s="137"/>
      <c r="Q56" s="194" t="e">
        <f>AVERAGE(R56:R57)</f>
        <v>#DIV/0!</v>
      </c>
      <c r="R56" s="195" t="str">
        <f>+O56</f>
        <v/>
      </c>
      <c r="S56" s="174">
        <f>+SUM(R56:R57)</f>
        <v>0</v>
      </c>
    </row>
    <row r="57" spans="1:19" ht="15.75" thickBot="1" x14ac:dyDescent="0.3">
      <c r="A57" s="170"/>
      <c r="B57" s="171" t="s">
        <v>76</v>
      </c>
      <c r="C57" s="220" t="str">
        <f>IF(ISERROR(INDEX(PLACE,MATCH($F$2878&amp;$B$2879&amp;$A$2879&amp;$B57&amp;"A1",code,0),0)),"",INDEX(PLACE,MATCH($F$2878&amp;$B$2879&amp;$A$2879&amp;$B57&amp;"A1",code,0)))</f>
        <v/>
      </c>
      <c r="D57" s="228" t="str">
        <f>IF(ISERROR(INDEX(NOM_ATH,MATCH($F$2878&amp;$B$2879&amp;$A$2879&amp;$B57&amp;"A1",code,0),0)),"",INDEX(NOM_ATH,MATCH($F$2878&amp;$B$2879&amp;$A$2879&amp;$B57&amp;"A1",code,0)))</f>
        <v/>
      </c>
      <c r="E57" s="229"/>
      <c r="F57" s="229"/>
      <c r="G57" s="229"/>
      <c r="H57" s="229"/>
      <c r="I57" s="229"/>
      <c r="J57" s="229"/>
      <c r="K57" s="229"/>
      <c r="L57" s="230"/>
      <c r="M57" s="221" t="str">
        <f>IF(ISERROR(INDEX(cat_ath,MATCH($F$2878&amp;$B$2879&amp;$A$2879&amp;$B57&amp;"a1",code,0),0)),"",INDEX(cat_ath,MATCH($F$2878&amp;$B$2879&amp;$A$2879&amp;$B57&amp;"a1",code,0)))</f>
        <v/>
      </c>
      <c r="N57" s="221" t="str">
        <f>IF(ISERROR(INDEX(perf_ath,MATCH($F$2878&amp;$B$2879&amp;$A$2879&amp;$B57&amp;"a1",code,0),0)),"",INDEX(perf_ath,MATCH($F$2878&amp;$B$2879&amp;$A$2879&amp;$B57&amp;"a1",code,0)))</f>
        <v/>
      </c>
      <c r="O57" s="231" t="str">
        <f>IF(ISERROR(INDEX(pts_ath,MATCH($F$2878&amp;$B$2879&amp;$A$2879&amp;$B57&amp;"a1",code,0),0)),"",INDEX(pts_ath,MATCH($F$2878&amp;$B$2879&amp;$A$2879&amp;$B57&amp;"a1",code,0)))</f>
        <v/>
      </c>
      <c r="P57" s="131"/>
      <c r="Q57" s="196"/>
      <c r="R57" s="197" t="str">
        <f>+O57</f>
        <v/>
      </c>
      <c r="S57" s="182"/>
    </row>
    <row r="58" spans="1:19" ht="15.75" thickBot="1" x14ac:dyDescent="0.3">
      <c r="A58" s="151" t="s">
        <v>44</v>
      </c>
      <c r="B58" s="209"/>
      <c r="C58" s="138"/>
      <c r="D58" s="139"/>
      <c r="E58" s="139"/>
      <c r="F58" s="139"/>
      <c r="G58" s="139"/>
      <c r="H58" s="139"/>
      <c r="I58" s="139"/>
      <c r="J58" s="139"/>
      <c r="K58" s="139"/>
      <c r="L58" s="139"/>
      <c r="M58" s="139"/>
      <c r="N58" s="140"/>
      <c r="O58" s="198" t="e">
        <f>+O56+O57</f>
        <v>#VALUE!</v>
      </c>
      <c r="P58" s="141"/>
      <c r="Q58" s="142"/>
      <c r="R58" s="117" t="e">
        <f>+O58</f>
        <v>#VALUE!</v>
      </c>
      <c r="S58" s="143"/>
    </row>
    <row r="59" spans="1:19" ht="36" customHeight="1" thickBot="1" x14ac:dyDescent="0.3">
      <c r="A59" s="208" t="s">
        <v>45</v>
      </c>
      <c r="B59" s="210"/>
      <c r="C59" s="232"/>
      <c r="D59" s="232"/>
      <c r="E59" s="232"/>
      <c r="F59" s="232"/>
      <c r="G59" s="232"/>
      <c r="H59" s="232"/>
      <c r="I59" s="232"/>
      <c r="J59" s="232"/>
      <c r="K59" s="232"/>
      <c r="L59" s="232"/>
      <c r="M59" s="232"/>
      <c r="N59" s="232"/>
      <c r="O59" s="232"/>
      <c r="P59" s="232"/>
      <c r="Q59" s="233"/>
      <c r="R59" s="193" t="e">
        <f>+R55+R56+R57</f>
        <v>#VALUE!</v>
      </c>
      <c r="S59" s="143"/>
    </row>
    <row r="61" spans="1:19" x14ac:dyDescent="0.25">
      <c r="A61" s="252" t="s">
        <v>265</v>
      </c>
      <c r="B61" s="252"/>
      <c r="C61" s="252"/>
      <c r="D61" s="252"/>
      <c r="E61" s="252"/>
      <c r="F61" s="252"/>
      <c r="G61" s="252"/>
      <c r="H61" s="252"/>
      <c r="I61" s="252"/>
      <c r="J61" s="252"/>
      <c r="K61" s="252"/>
      <c r="L61" s="249"/>
      <c r="M61" s="249"/>
      <c r="N61" s="249"/>
    </row>
  </sheetData>
  <mergeCells count="74">
    <mergeCell ref="A61:K61"/>
    <mergeCell ref="L61:N61"/>
    <mergeCell ref="C58:N58"/>
    <mergeCell ref="B34:H34"/>
    <mergeCell ref="Q34:S34"/>
    <mergeCell ref="M34:N34"/>
    <mergeCell ref="B2:H2"/>
    <mergeCell ref="M2:N2"/>
    <mergeCell ref="Q2:S2"/>
    <mergeCell ref="C55:G55"/>
    <mergeCell ref="J55:N55"/>
    <mergeCell ref="D56:L56"/>
    <mergeCell ref="Q56:Q57"/>
    <mergeCell ref="S56:S57"/>
    <mergeCell ref="D57:L57"/>
    <mergeCell ref="I51:I52"/>
    <mergeCell ref="P51:P52"/>
    <mergeCell ref="Q51:Q54"/>
    <mergeCell ref="S51:S54"/>
    <mergeCell ref="I53:I54"/>
    <mergeCell ref="P53:P54"/>
    <mergeCell ref="I47:I48"/>
    <mergeCell ref="P47:P48"/>
    <mergeCell ref="Q47:Q50"/>
    <mergeCell ref="S47:S50"/>
    <mergeCell ref="I49:I50"/>
    <mergeCell ref="P49:P50"/>
    <mergeCell ref="S37:S41"/>
    <mergeCell ref="I39:I41"/>
    <mergeCell ref="P39:P41"/>
    <mergeCell ref="I42:I43"/>
    <mergeCell ref="P42:P43"/>
    <mergeCell ref="Q42:Q46"/>
    <mergeCell ref="S42:S46"/>
    <mergeCell ref="I45:I46"/>
    <mergeCell ref="P45:P46"/>
    <mergeCell ref="C27:N27"/>
    <mergeCell ref="C35:I35"/>
    <mergeCell ref="J35:P35"/>
    <mergeCell ref="I37:I38"/>
    <mergeCell ref="P37:P38"/>
    <mergeCell ref="Q37:Q41"/>
    <mergeCell ref="C24:G24"/>
    <mergeCell ref="J24:N24"/>
    <mergeCell ref="D25:L25"/>
    <mergeCell ref="Q25:Q26"/>
    <mergeCell ref="S25:S26"/>
    <mergeCell ref="D26:L26"/>
    <mergeCell ref="Q16:Q19"/>
    <mergeCell ref="S16:S19"/>
    <mergeCell ref="I18:I19"/>
    <mergeCell ref="P18:P19"/>
    <mergeCell ref="I20:I21"/>
    <mergeCell ref="P20:P21"/>
    <mergeCell ref="Q20:Q23"/>
    <mergeCell ref="S20:S23"/>
    <mergeCell ref="I22:I23"/>
    <mergeCell ref="P22:P23"/>
    <mergeCell ref="Q5:Q9"/>
    <mergeCell ref="S5:S9"/>
    <mergeCell ref="I7:I9"/>
    <mergeCell ref="P7:P9"/>
    <mergeCell ref="I10:I11"/>
    <mergeCell ref="P10:P11"/>
    <mergeCell ref="Q10:Q15"/>
    <mergeCell ref="S10:S15"/>
    <mergeCell ref="I13:I15"/>
    <mergeCell ref="P13:P15"/>
    <mergeCell ref="C3:I3"/>
    <mergeCell ref="J3:P3"/>
    <mergeCell ref="I5:I6"/>
    <mergeCell ref="P5:P6"/>
    <mergeCell ref="I16:I17"/>
    <mergeCell ref="P16:P17"/>
  </mergeCells>
  <conditionalFormatting sqref="L4 E4">
    <cfRule type="cellIs" dxfId="4" priority="2" stopIfTrue="1" operator="equal">
      <formula>#VALUE!</formula>
    </cfRule>
  </conditionalFormatting>
  <conditionalFormatting sqref="L36 E36">
    <cfRule type="cellIs" dxfId="3" priority="1" stopIfTrue="1" operator="equal">
      <formula>#VALUE!</formula>
    </cfRule>
  </conditionalFormatting>
  <pageMargins left="0.16" right="0.13" top="0.47" bottom="0.5" header="0" footer="0.13"/>
  <pageSetup paperSize="9" scale="67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"/>
  <sheetViews>
    <sheetView topLeftCell="A67" workbookViewId="0">
      <selection activeCell="M20" sqref="M20"/>
    </sheetView>
  </sheetViews>
  <sheetFormatPr baseColWidth="10" defaultRowHeight="12.75" x14ac:dyDescent="0.2"/>
  <cols>
    <col min="1" max="1" width="12.85546875" style="27" bestFit="1" customWidth="1"/>
    <col min="2" max="2" width="7.5703125" style="27" bestFit="1" customWidth="1"/>
    <col min="3" max="3" width="10.140625" style="27" bestFit="1" customWidth="1"/>
    <col min="4" max="4" width="7.140625" style="27" bestFit="1" customWidth="1"/>
    <col min="5" max="5" width="6.28515625" style="27" bestFit="1" customWidth="1"/>
    <col min="6" max="6" width="9.42578125" style="27" bestFit="1" customWidth="1"/>
    <col min="7" max="7" width="11.28515625" style="27" bestFit="1" customWidth="1"/>
    <col min="8" max="8" width="8.5703125" style="27" bestFit="1" customWidth="1"/>
    <col min="9" max="9" width="4.85546875" style="27" bestFit="1" customWidth="1"/>
    <col min="10" max="10" width="14.7109375" style="27" bestFit="1" customWidth="1"/>
    <col min="11" max="11" width="3.7109375" style="27" bestFit="1" customWidth="1"/>
    <col min="12" max="12" width="4.5703125" style="27" bestFit="1" customWidth="1"/>
    <col min="13" max="13" width="13" style="27" bestFit="1" customWidth="1"/>
    <col min="14" max="14" width="6" style="27" bestFit="1" customWidth="1"/>
    <col min="15" max="15" width="11.42578125" style="27"/>
    <col min="16" max="16" width="7" style="27" bestFit="1" customWidth="1"/>
    <col min="17" max="17" width="10.140625" style="27" bestFit="1" customWidth="1"/>
    <col min="18" max="18" width="5" style="27" bestFit="1" customWidth="1"/>
    <col min="19" max="19" width="75" style="27" bestFit="1" customWidth="1"/>
    <col min="20" max="20" width="4.140625" style="27" bestFit="1" customWidth="1"/>
    <col min="21" max="21" width="3.85546875" style="27" bestFit="1" customWidth="1"/>
    <col min="22" max="22" width="7.140625" style="27" bestFit="1" customWidth="1"/>
    <col min="23" max="23" width="3.85546875" style="27" bestFit="1" customWidth="1"/>
    <col min="24" max="24" width="11.42578125" style="27"/>
    <col min="25" max="25" width="5" style="27" bestFit="1" customWidth="1"/>
    <col min="26" max="26" width="17.5703125" style="27" bestFit="1" customWidth="1"/>
    <col min="27" max="28" width="7.42578125" style="27" bestFit="1" customWidth="1"/>
    <col min="29" max="29" width="8.42578125" style="27" bestFit="1" customWidth="1"/>
    <col min="30" max="30" width="3.85546875" style="27" bestFit="1" customWidth="1"/>
    <col min="31" max="31" width="11.42578125" style="27"/>
    <col min="32" max="32" width="3.85546875" style="27" bestFit="1" customWidth="1"/>
    <col min="33" max="16384" width="11.42578125" style="27"/>
  </cols>
  <sheetData>
    <row r="1" spans="1:14" x14ac:dyDescent="0.2">
      <c r="A1" s="243" t="s">
        <v>47</v>
      </c>
      <c r="B1" s="243" t="s">
        <v>85</v>
      </c>
      <c r="C1" s="243" t="s">
        <v>48</v>
      </c>
      <c r="D1" s="243" t="s">
        <v>49</v>
      </c>
      <c r="E1" s="243" t="s">
        <v>86</v>
      </c>
      <c r="F1" s="243" t="s">
        <v>50</v>
      </c>
      <c r="G1" s="243" t="s">
        <v>65</v>
      </c>
      <c r="H1" s="243" t="s">
        <v>51</v>
      </c>
      <c r="I1" s="243" t="s">
        <v>4</v>
      </c>
      <c r="J1" s="243" t="s">
        <v>52</v>
      </c>
      <c r="K1" s="243" t="s">
        <v>6</v>
      </c>
      <c r="L1" s="243" t="s">
        <v>7</v>
      </c>
      <c r="M1" s="243" t="s">
        <v>8</v>
      </c>
      <c r="N1" s="243" t="s">
        <v>53</v>
      </c>
    </row>
    <row r="2" spans="1:14" x14ac:dyDescent="0.2">
      <c r="A2" s="28">
        <v>1960</v>
      </c>
      <c r="B2" s="28" t="s">
        <v>109</v>
      </c>
      <c r="C2" s="244">
        <v>22051</v>
      </c>
      <c r="D2" s="245" t="s">
        <v>3</v>
      </c>
      <c r="E2" s="245" t="s">
        <v>58</v>
      </c>
      <c r="F2" s="244" t="s">
        <v>0</v>
      </c>
      <c r="G2" s="258" t="s">
        <v>11</v>
      </c>
      <c r="H2" s="28">
        <v>1</v>
      </c>
      <c r="I2" s="246">
        <v>8</v>
      </c>
      <c r="J2" s="246" t="s">
        <v>87</v>
      </c>
      <c r="K2" s="29" t="str">
        <f>IF(OR(G2="résultats",ISERROR(VALUE(RIGHT(YEAR($C2),2))-VALUE(LEFT(RIGHT(J2,3),2)))),"",VALUE(RIGHT(YEAR($C2),2))-VALUE(LEFT(RIGHT(J2,3),2)))</f>
        <v/>
      </c>
      <c r="L2" s="259"/>
      <c r="M2" s="260" t="s">
        <v>12</v>
      </c>
      <c r="N2" s="28"/>
    </row>
    <row r="3" spans="1:14" x14ac:dyDescent="0.2">
      <c r="A3" s="28">
        <v>1960</v>
      </c>
      <c r="B3" s="28" t="s">
        <v>109</v>
      </c>
      <c r="C3" s="244">
        <v>22051</v>
      </c>
      <c r="D3" s="245" t="s">
        <v>3</v>
      </c>
      <c r="E3" s="245" t="s">
        <v>58</v>
      </c>
      <c r="F3" s="244" t="s">
        <v>0</v>
      </c>
      <c r="G3" s="258" t="s">
        <v>15</v>
      </c>
      <c r="H3" s="28">
        <v>1</v>
      </c>
      <c r="I3" s="246">
        <v>4</v>
      </c>
      <c r="J3" s="246" t="s">
        <v>88</v>
      </c>
      <c r="K3" s="29">
        <f>IF(OR(G3="résultats",ISERROR(VALUE(RIGHT(YEAR($C3),2))-VALUE(LEFT(RIGHT(J3,3),2)))),"",VALUE(RIGHT(YEAR($C3),2))-VALUE(LEFT(RIGHT(J3,3),2)))</f>
        <v>20</v>
      </c>
      <c r="L3" s="259" t="s">
        <v>13</v>
      </c>
      <c r="M3" s="260" t="s">
        <v>16</v>
      </c>
      <c r="N3" s="28"/>
    </row>
    <row r="4" spans="1:14" x14ac:dyDescent="0.2">
      <c r="A4" s="28">
        <v>1960</v>
      </c>
      <c r="B4" s="28" t="s">
        <v>109</v>
      </c>
      <c r="C4" s="244">
        <v>22051</v>
      </c>
      <c r="D4" s="245" t="s">
        <v>3</v>
      </c>
      <c r="E4" s="245" t="s">
        <v>58</v>
      </c>
      <c r="F4" s="244" t="s">
        <v>0</v>
      </c>
      <c r="G4" s="258" t="s">
        <v>17</v>
      </c>
      <c r="H4" s="28">
        <v>1</v>
      </c>
      <c r="I4" s="246">
        <v>5</v>
      </c>
      <c r="J4" s="246" t="s">
        <v>89</v>
      </c>
      <c r="K4" s="29">
        <f>IF(OR(G4="résultats",ISERROR(VALUE(RIGHT(YEAR($C4),2))-VALUE(LEFT(RIGHT(J4,3),2)))),"",VALUE(RIGHT(YEAR($C4),2))-VALUE(LEFT(RIGHT(J4,3),2)))</f>
        <v>24</v>
      </c>
      <c r="L4" s="259" t="s">
        <v>13</v>
      </c>
      <c r="M4" s="260" t="s">
        <v>18</v>
      </c>
      <c r="N4" s="28"/>
    </row>
    <row r="5" spans="1:14" x14ac:dyDescent="0.2">
      <c r="A5" s="28">
        <v>1960</v>
      </c>
      <c r="B5" s="28" t="s">
        <v>109</v>
      </c>
      <c r="C5" s="244">
        <v>22051</v>
      </c>
      <c r="D5" s="245" t="s">
        <v>3</v>
      </c>
      <c r="E5" s="245" t="s">
        <v>58</v>
      </c>
      <c r="F5" s="244" t="s">
        <v>0</v>
      </c>
      <c r="G5" s="258" t="s">
        <v>19</v>
      </c>
      <c r="H5" s="28">
        <v>1</v>
      </c>
      <c r="I5" s="246">
        <v>1</v>
      </c>
      <c r="J5" s="246" t="s">
        <v>90</v>
      </c>
      <c r="K5" s="29">
        <f>IF(OR(G5="résultats",ISERROR(VALUE(RIGHT(YEAR($C5),2))-VALUE(LEFT(RIGHT(J5,3),2)))),"",VALUE(RIGHT(YEAR($C5),2))-VALUE(LEFT(RIGHT(J5,3),2)))</f>
        <v>33</v>
      </c>
      <c r="L5" s="259" t="s">
        <v>13</v>
      </c>
      <c r="M5" s="260" t="s">
        <v>20</v>
      </c>
      <c r="N5" s="28"/>
    </row>
    <row r="6" spans="1:14" x14ac:dyDescent="0.2">
      <c r="A6" s="28">
        <v>1960</v>
      </c>
      <c r="B6" s="28" t="s">
        <v>109</v>
      </c>
      <c r="C6" s="244">
        <v>22051</v>
      </c>
      <c r="D6" s="245" t="s">
        <v>3</v>
      </c>
      <c r="E6" s="245" t="s">
        <v>58</v>
      </c>
      <c r="F6" s="244" t="s">
        <v>0</v>
      </c>
      <c r="G6" s="258" t="s">
        <v>22</v>
      </c>
      <c r="H6" s="28">
        <v>1</v>
      </c>
      <c r="I6" s="246">
        <v>8</v>
      </c>
      <c r="J6" s="246" t="s">
        <v>91</v>
      </c>
      <c r="K6" s="29">
        <f>IF(OR(G6="résultats",ISERROR(VALUE(RIGHT(YEAR($C6),2))-VALUE(LEFT(RIGHT(J6,3),2)))),"",VALUE(RIGHT(YEAR($C6),2))-VALUE(LEFT(RIGHT(J6,3),2)))</f>
        <v>18</v>
      </c>
      <c r="L6" s="259" t="s">
        <v>23</v>
      </c>
      <c r="M6" s="260" t="s">
        <v>24</v>
      </c>
      <c r="N6" s="28"/>
    </row>
    <row r="7" spans="1:14" x14ac:dyDescent="0.2">
      <c r="A7" s="28">
        <v>1960</v>
      </c>
      <c r="B7" s="28" t="s">
        <v>109</v>
      </c>
      <c r="C7" s="244">
        <v>22051</v>
      </c>
      <c r="D7" s="245" t="s">
        <v>3</v>
      </c>
      <c r="E7" s="245" t="s">
        <v>58</v>
      </c>
      <c r="F7" s="244" t="s">
        <v>0</v>
      </c>
      <c r="G7" s="258" t="s">
        <v>26</v>
      </c>
      <c r="H7" s="28">
        <v>1</v>
      </c>
      <c r="I7" s="246">
        <v>2</v>
      </c>
      <c r="J7" s="246" t="s">
        <v>92</v>
      </c>
      <c r="K7" s="29">
        <f>IF(OR(G7="résultats",ISERROR(VALUE(RIGHT(YEAR($C7),2))-VALUE(LEFT(RIGHT(J7,3),2)))),"",VALUE(RIGHT(YEAR($C7),2))-VALUE(LEFT(RIGHT(J7,3),2)))</f>
        <v>23</v>
      </c>
      <c r="L7" s="259" t="s">
        <v>13</v>
      </c>
      <c r="M7" s="260" t="s">
        <v>27</v>
      </c>
      <c r="N7" s="28"/>
    </row>
    <row r="8" spans="1:14" x14ac:dyDescent="0.2">
      <c r="A8" s="28">
        <v>1960</v>
      </c>
      <c r="B8" s="28" t="s">
        <v>109</v>
      </c>
      <c r="C8" s="244">
        <v>22051</v>
      </c>
      <c r="D8" s="245" t="s">
        <v>3</v>
      </c>
      <c r="E8" s="245" t="s">
        <v>58</v>
      </c>
      <c r="F8" s="244" t="s">
        <v>0</v>
      </c>
      <c r="G8" s="258" t="s">
        <v>28</v>
      </c>
      <c r="H8" s="28">
        <v>1</v>
      </c>
      <c r="I8" s="246">
        <v>6</v>
      </c>
      <c r="J8" s="246" t="s">
        <v>93</v>
      </c>
      <c r="K8" s="29">
        <f>IF(OR(G8="résultats",ISERROR(VALUE(RIGHT(YEAR($C8),2))-VALUE(LEFT(RIGHT(J8,3),2)))),"",VALUE(RIGHT(YEAR($C8),2))-VALUE(LEFT(RIGHT(J8,3),2)))</f>
        <v>19</v>
      </c>
      <c r="L8" s="259" t="s">
        <v>23</v>
      </c>
      <c r="M8" s="260" t="s">
        <v>29</v>
      </c>
      <c r="N8" s="28"/>
    </row>
    <row r="9" spans="1:14" x14ac:dyDescent="0.2">
      <c r="A9" s="28">
        <v>1960</v>
      </c>
      <c r="B9" s="28" t="s">
        <v>109</v>
      </c>
      <c r="C9" s="244">
        <v>22051</v>
      </c>
      <c r="D9" s="245" t="s">
        <v>3</v>
      </c>
      <c r="E9" s="245" t="s">
        <v>58</v>
      </c>
      <c r="F9" s="244" t="s">
        <v>0</v>
      </c>
      <c r="G9" s="258" t="s">
        <v>31</v>
      </c>
      <c r="H9" s="28">
        <v>1</v>
      </c>
      <c r="I9" s="246">
        <v>2</v>
      </c>
      <c r="J9" s="246" t="s">
        <v>88</v>
      </c>
      <c r="K9" s="29">
        <f>IF(OR(G9="résultats",ISERROR(VALUE(RIGHT(YEAR($C9),2))-VALUE(LEFT(RIGHT(J9,3),2)))),"",VALUE(RIGHT(YEAR($C9),2))-VALUE(LEFT(RIGHT(J9,3),2)))</f>
        <v>20</v>
      </c>
      <c r="L9" s="259" t="s">
        <v>13</v>
      </c>
      <c r="M9" s="260">
        <v>1.8</v>
      </c>
      <c r="N9" s="28"/>
    </row>
    <row r="10" spans="1:14" x14ac:dyDescent="0.2">
      <c r="A10" s="28">
        <v>1960</v>
      </c>
      <c r="B10" s="28" t="s">
        <v>109</v>
      </c>
      <c r="C10" s="244">
        <v>22051</v>
      </c>
      <c r="D10" s="245" t="s">
        <v>3</v>
      </c>
      <c r="E10" s="245" t="s">
        <v>58</v>
      </c>
      <c r="F10" s="244" t="s">
        <v>0</v>
      </c>
      <c r="G10" s="258" t="s">
        <v>33</v>
      </c>
      <c r="H10" s="28">
        <v>1</v>
      </c>
      <c r="I10" s="246">
        <v>2</v>
      </c>
      <c r="J10" s="246" t="s">
        <v>94</v>
      </c>
      <c r="K10" s="29">
        <f>IF(OR(G10="résultats",ISERROR(VALUE(RIGHT(YEAR($C10),2))-VALUE(LEFT(RIGHT(J10,3),2)))),"",VALUE(RIGHT(YEAR($C10),2))-VALUE(LEFT(RIGHT(J10,3),2)))</f>
        <v>19</v>
      </c>
      <c r="L10" s="259" t="s">
        <v>23</v>
      </c>
      <c r="M10" s="260">
        <v>3.5</v>
      </c>
      <c r="N10" s="28"/>
    </row>
    <row r="11" spans="1:14" x14ac:dyDescent="0.2">
      <c r="A11" s="28">
        <v>1960</v>
      </c>
      <c r="B11" s="28" t="s">
        <v>109</v>
      </c>
      <c r="C11" s="244">
        <v>22051</v>
      </c>
      <c r="D11" s="245" t="s">
        <v>3</v>
      </c>
      <c r="E11" s="245" t="s">
        <v>58</v>
      </c>
      <c r="F11" s="244" t="s">
        <v>0</v>
      </c>
      <c r="G11" s="258" t="s">
        <v>34</v>
      </c>
      <c r="H11" s="28">
        <v>1</v>
      </c>
      <c r="I11" s="246">
        <v>1</v>
      </c>
      <c r="J11" s="246" t="s">
        <v>95</v>
      </c>
      <c r="K11" s="29">
        <f>IF(OR(G11="résultats",ISERROR(VALUE(RIGHT(YEAR($C11),2))-VALUE(LEFT(RIGHT(J11,3),2)))),"",VALUE(RIGHT(YEAR($C11),2))-VALUE(LEFT(RIGHT(J11,3),2)))</f>
        <v>31</v>
      </c>
      <c r="L11" s="259" t="s">
        <v>13</v>
      </c>
      <c r="M11" s="260">
        <v>6.72</v>
      </c>
      <c r="N11" s="28"/>
    </row>
    <row r="12" spans="1:14" x14ac:dyDescent="0.2">
      <c r="A12" s="28">
        <v>1960</v>
      </c>
      <c r="B12" s="28" t="s">
        <v>109</v>
      </c>
      <c r="C12" s="244">
        <v>22051</v>
      </c>
      <c r="D12" s="245" t="s">
        <v>3</v>
      </c>
      <c r="E12" s="245" t="s">
        <v>58</v>
      </c>
      <c r="F12" s="244" t="s">
        <v>0</v>
      </c>
      <c r="G12" s="258" t="s">
        <v>35</v>
      </c>
      <c r="H12" s="28">
        <v>1</v>
      </c>
      <c r="I12" s="246">
        <v>1</v>
      </c>
      <c r="J12" s="246" t="s">
        <v>90</v>
      </c>
      <c r="K12" s="29">
        <f>IF(OR(G12="résultats",ISERROR(VALUE(RIGHT(YEAR($C12),2))-VALUE(LEFT(RIGHT(J12,3),2)))),"",VALUE(RIGHT(YEAR($C12),2))-VALUE(LEFT(RIGHT(J12,3),2)))</f>
        <v>33</v>
      </c>
      <c r="L12" s="259" t="s">
        <v>13</v>
      </c>
      <c r="M12" s="260">
        <v>14.07</v>
      </c>
      <c r="N12" s="28"/>
    </row>
    <row r="13" spans="1:14" x14ac:dyDescent="0.2">
      <c r="A13" s="28">
        <v>1960</v>
      </c>
      <c r="B13" s="28" t="s">
        <v>109</v>
      </c>
      <c r="C13" s="244">
        <v>22051</v>
      </c>
      <c r="D13" s="245" t="s">
        <v>3</v>
      </c>
      <c r="E13" s="245" t="s">
        <v>58</v>
      </c>
      <c r="F13" s="244" t="s">
        <v>0</v>
      </c>
      <c r="G13" s="258" t="s">
        <v>37</v>
      </c>
      <c r="H13" s="28">
        <v>1</v>
      </c>
      <c r="I13" s="246">
        <v>2</v>
      </c>
      <c r="J13" s="246" t="s">
        <v>96</v>
      </c>
      <c r="K13" s="29">
        <f>IF(OR(G13="résultats",ISERROR(VALUE(RIGHT(YEAR($C13),2))-VALUE(LEFT(RIGHT(J13,3),2)))),"",VALUE(RIGHT(YEAR($C13),2))-VALUE(LEFT(RIGHT(J13,3),2)))</f>
        <v>32</v>
      </c>
      <c r="L13" s="259" t="s">
        <v>13</v>
      </c>
      <c r="M13" s="260">
        <v>12.59</v>
      </c>
      <c r="N13" s="28"/>
    </row>
    <row r="14" spans="1:14" x14ac:dyDescent="0.2">
      <c r="A14" s="28">
        <v>1960</v>
      </c>
      <c r="B14" s="28" t="s">
        <v>109</v>
      </c>
      <c r="C14" s="244">
        <v>22051</v>
      </c>
      <c r="D14" s="245" t="s">
        <v>3</v>
      </c>
      <c r="E14" s="245" t="s">
        <v>58</v>
      </c>
      <c r="F14" s="244" t="s">
        <v>0</v>
      </c>
      <c r="G14" s="258" t="s">
        <v>38</v>
      </c>
      <c r="H14" s="28">
        <v>1</v>
      </c>
      <c r="I14" s="246">
        <v>1</v>
      </c>
      <c r="J14" s="246" t="s">
        <v>97</v>
      </c>
      <c r="K14" s="29">
        <f>IF(OR(G14="résultats",ISERROR(VALUE(RIGHT(YEAR($C14),2))-VALUE(LEFT(RIGHT(J14,3),2)))),"",VALUE(RIGHT(YEAR($C14),2))-VALUE(LEFT(RIGHT(J14,3),2)))</f>
        <v>29</v>
      </c>
      <c r="L14" s="259" t="s">
        <v>13</v>
      </c>
      <c r="M14" s="260">
        <v>41.52</v>
      </c>
      <c r="N14" s="28"/>
    </row>
    <row r="15" spans="1:14" x14ac:dyDescent="0.2">
      <c r="A15" s="28">
        <v>1960</v>
      </c>
      <c r="B15" s="28" t="s">
        <v>109</v>
      </c>
      <c r="C15" s="244">
        <v>22051</v>
      </c>
      <c r="D15" s="245" t="s">
        <v>3</v>
      </c>
      <c r="E15" s="245" t="s">
        <v>58</v>
      </c>
      <c r="F15" s="244" t="s">
        <v>0</v>
      </c>
      <c r="G15" s="258" t="s">
        <v>39</v>
      </c>
      <c r="H15" s="28">
        <v>1</v>
      </c>
      <c r="I15" s="246">
        <v>1</v>
      </c>
      <c r="J15" s="246" t="s">
        <v>94</v>
      </c>
      <c r="K15" s="29">
        <f>IF(OR(G15="résultats",ISERROR(VALUE(RIGHT(YEAR($C15),2))-VALUE(LEFT(RIGHT(J15,3),2)))),"",VALUE(RIGHT(YEAR($C15),2))-VALUE(LEFT(RIGHT(J15,3),2)))</f>
        <v>19</v>
      </c>
      <c r="L15" s="259" t="s">
        <v>23</v>
      </c>
      <c r="M15" s="260">
        <v>59.41</v>
      </c>
      <c r="N15" s="28"/>
    </row>
    <row r="16" spans="1:14" x14ac:dyDescent="0.2">
      <c r="A16" s="28">
        <v>1960</v>
      </c>
      <c r="B16" s="28" t="s">
        <v>109</v>
      </c>
      <c r="C16" s="244">
        <v>22051</v>
      </c>
      <c r="D16" s="245" t="s">
        <v>3</v>
      </c>
      <c r="E16" s="245" t="s">
        <v>58</v>
      </c>
      <c r="F16" s="244" t="s">
        <v>0</v>
      </c>
      <c r="G16" s="258" t="s">
        <v>42</v>
      </c>
      <c r="H16" s="28">
        <v>1</v>
      </c>
      <c r="I16" s="246">
        <v>1</v>
      </c>
      <c r="J16" s="246" t="s">
        <v>94</v>
      </c>
      <c r="K16" s="29">
        <f>IF(OR(G16="résultats",ISERROR(VALUE(RIGHT(YEAR($C16),2))-VALUE(LEFT(RIGHT(J16,3),2)))),"",VALUE(RIGHT(YEAR($C16),2))-VALUE(LEFT(RIGHT(J16,3),2)))</f>
        <v>19</v>
      </c>
      <c r="L16" s="259" t="s">
        <v>23</v>
      </c>
      <c r="M16" s="260">
        <v>59.41</v>
      </c>
      <c r="N16" s="28"/>
    </row>
    <row r="17" spans="1:14" x14ac:dyDescent="0.2">
      <c r="A17" s="28">
        <v>1960</v>
      </c>
      <c r="B17" s="28" t="s">
        <v>109</v>
      </c>
      <c r="C17" s="244">
        <v>22051</v>
      </c>
      <c r="D17" s="245" t="s">
        <v>3</v>
      </c>
      <c r="E17" s="245" t="s">
        <v>58</v>
      </c>
      <c r="F17" s="244" t="s">
        <v>0</v>
      </c>
      <c r="G17" s="28" t="s">
        <v>45</v>
      </c>
      <c r="H17" s="28">
        <v>1</v>
      </c>
      <c r="I17" s="246">
        <v>4</v>
      </c>
      <c r="J17" s="246" t="s">
        <v>98</v>
      </c>
      <c r="K17" s="29" t="str">
        <f>IF(OR(G17="résultats",ISERROR(VALUE(RIGHT(YEAR($C17),2))-VALUE(LEFT(RIGHT(J17,3),2)))),"",VALUE(RIGHT(YEAR($C17),2))-VALUE(LEFT(RIGHT(J17,3),2)))</f>
        <v/>
      </c>
      <c r="L17" s="28"/>
      <c r="M17" s="260" t="s">
        <v>43</v>
      </c>
      <c r="N17" s="28"/>
    </row>
    <row r="18" spans="1:14" x14ac:dyDescent="0.2">
      <c r="A18" s="28">
        <v>1960</v>
      </c>
      <c r="B18" s="28" t="s">
        <v>109</v>
      </c>
      <c r="C18" s="244">
        <v>22051</v>
      </c>
      <c r="D18" s="245" t="s">
        <v>3</v>
      </c>
      <c r="E18" s="245" t="s">
        <v>58</v>
      </c>
      <c r="F18" s="244" t="s">
        <v>0</v>
      </c>
      <c r="G18" s="258" t="s">
        <v>11</v>
      </c>
      <c r="H18" s="28">
        <v>2</v>
      </c>
      <c r="I18" s="246">
        <v>10</v>
      </c>
      <c r="J18" s="246" t="s">
        <v>99</v>
      </c>
      <c r="K18" s="29">
        <f>IF(OR(G18="résultats",ISERROR(VALUE(RIGHT(YEAR($C18),2))-VALUE(LEFT(RIGHT(J18,3),2)))),"",VALUE(RIGHT(YEAR($C18),2))-VALUE(LEFT(RIGHT(J18,3),2)))</f>
        <v>22</v>
      </c>
      <c r="L18" s="259" t="s">
        <v>13</v>
      </c>
      <c r="M18" s="28" t="s">
        <v>266</v>
      </c>
      <c r="N18" s="28"/>
    </row>
    <row r="19" spans="1:14" x14ac:dyDescent="0.2">
      <c r="A19" s="28">
        <v>1960</v>
      </c>
      <c r="B19" s="28" t="s">
        <v>109</v>
      </c>
      <c r="C19" s="244">
        <v>22051</v>
      </c>
      <c r="D19" s="245" t="s">
        <v>3</v>
      </c>
      <c r="E19" s="245" t="s">
        <v>58</v>
      </c>
      <c r="F19" s="244" t="s">
        <v>0</v>
      </c>
      <c r="G19" s="258" t="s">
        <v>15</v>
      </c>
      <c r="H19" s="28">
        <v>2</v>
      </c>
      <c r="I19" s="246">
        <v>11</v>
      </c>
      <c r="J19" s="246" t="s">
        <v>100</v>
      </c>
      <c r="K19" s="29" t="str">
        <f>IF(OR(G19="résultats",ISERROR(VALUE(RIGHT(YEAR($C19),2))-VALUE(LEFT(RIGHT(J19,3),2)))),"",VALUE(RIGHT(YEAR($C19),2))-VALUE(LEFT(RIGHT(J19,3),2)))</f>
        <v/>
      </c>
      <c r="L19" s="259" t="s">
        <v>13</v>
      </c>
      <c r="M19" s="28" t="s">
        <v>266</v>
      </c>
      <c r="N19" s="28"/>
    </row>
    <row r="20" spans="1:14" x14ac:dyDescent="0.2">
      <c r="A20" s="28">
        <v>1960</v>
      </c>
      <c r="B20" s="28" t="s">
        <v>109</v>
      </c>
      <c r="C20" s="244">
        <v>22051</v>
      </c>
      <c r="D20" s="245" t="s">
        <v>3</v>
      </c>
      <c r="E20" s="245" t="s">
        <v>58</v>
      </c>
      <c r="F20" s="244" t="s">
        <v>0</v>
      </c>
      <c r="G20" s="258" t="s">
        <v>17</v>
      </c>
      <c r="H20" s="28">
        <v>2</v>
      </c>
      <c r="I20" s="246">
        <v>7</v>
      </c>
      <c r="J20" s="246" t="s">
        <v>101</v>
      </c>
      <c r="K20" s="29">
        <f>IF(OR(G20="résultats",ISERROR(VALUE(RIGHT(YEAR($C20),2))-VALUE(LEFT(RIGHT(J20,3),2)))),"",VALUE(RIGHT(YEAR($C20),2))-VALUE(LEFT(RIGHT(J20,3),2)))</f>
        <v>21</v>
      </c>
      <c r="L20" s="259" t="s">
        <v>13</v>
      </c>
      <c r="M20" s="28" t="s">
        <v>266</v>
      </c>
      <c r="N20" s="28"/>
    </row>
    <row r="21" spans="1:14" x14ac:dyDescent="0.2">
      <c r="A21" s="28">
        <v>1960</v>
      </c>
      <c r="B21" s="28" t="s">
        <v>109</v>
      </c>
      <c r="C21" s="244">
        <v>22051</v>
      </c>
      <c r="D21" s="245" t="s">
        <v>3</v>
      </c>
      <c r="E21" s="245" t="s">
        <v>58</v>
      </c>
      <c r="F21" s="244" t="s">
        <v>0</v>
      </c>
      <c r="G21" s="258" t="s">
        <v>19</v>
      </c>
      <c r="H21" s="28">
        <v>2</v>
      </c>
      <c r="I21" s="246">
        <v>2</v>
      </c>
      <c r="J21" s="246" t="s">
        <v>102</v>
      </c>
      <c r="K21" s="29">
        <f>IF(OR(G21="résultats",ISERROR(VALUE(RIGHT(YEAR($C21),2))-VALUE(LEFT(RIGHT(J21,3),2)))),"",VALUE(RIGHT(YEAR($C21),2))-VALUE(LEFT(RIGHT(J21,3),2)))</f>
        <v>22</v>
      </c>
      <c r="L21" s="259" t="s">
        <v>13</v>
      </c>
      <c r="M21" s="28" t="s">
        <v>266</v>
      </c>
      <c r="N21" s="28"/>
    </row>
    <row r="22" spans="1:14" x14ac:dyDescent="0.2">
      <c r="A22" s="28">
        <v>1960</v>
      </c>
      <c r="B22" s="28" t="s">
        <v>109</v>
      </c>
      <c r="C22" s="244">
        <v>22051</v>
      </c>
      <c r="D22" s="245" t="s">
        <v>3</v>
      </c>
      <c r="E22" s="245" t="s">
        <v>58</v>
      </c>
      <c r="F22" s="244" t="s">
        <v>0</v>
      </c>
      <c r="G22" s="258" t="s">
        <v>22</v>
      </c>
      <c r="H22" s="28">
        <v>2</v>
      </c>
      <c r="I22" s="246">
        <v>11</v>
      </c>
      <c r="J22" s="246" t="s">
        <v>25</v>
      </c>
      <c r="K22" s="28" t="s">
        <v>266</v>
      </c>
      <c r="L22" s="28" t="s">
        <v>266</v>
      </c>
      <c r="M22" s="28" t="s">
        <v>266</v>
      </c>
      <c r="N22" s="28"/>
    </row>
    <row r="23" spans="1:14" x14ac:dyDescent="0.2">
      <c r="A23" s="28">
        <v>1960</v>
      </c>
      <c r="B23" s="28" t="s">
        <v>109</v>
      </c>
      <c r="C23" s="244">
        <v>22051</v>
      </c>
      <c r="D23" s="245" t="s">
        <v>3</v>
      </c>
      <c r="E23" s="245" t="s">
        <v>58</v>
      </c>
      <c r="F23" s="244" t="s">
        <v>0</v>
      </c>
      <c r="G23" s="258" t="s">
        <v>26</v>
      </c>
      <c r="H23" s="28">
        <v>2</v>
      </c>
      <c r="I23" s="246">
        <v>11</v>
      </c>
      <c r="J23" s="246" t="s">
        <v>103</v>
      </c>
      <c r="K23" s="28" t="s">
        <v>266</v>
      </c>
      <c r="L23" s="28" t="s">
        <v>266</v>
      </c>
      <c r="M23" s="28" t="s">
        <v>266</v>
      </c>
      <c r="N23" s="28"/>
    </row>
    <row r="24" spans="1:14" x14ac:dyDescent="0.2">
      <c r="A24" s="28">
        <v>1960</v>
      </c>
      <c r="B24" s="28" t="s">
        <v>109</v>
      </c>
      <c r="C24" s="244">
        <v>22051</v>
      </c>
      <c r="D24" s="245" t="s">
        <v>3</v>
      </c>
      <c r="E24" s="245" t="s">
        <v>58</v>
      </c>
      <c r="F24" s="244" t="s">
        <v>0</v>
      </c>
      <c r="G24" s="258" t="s">
        <v>28</v>
      </c>
      <c r="H24" s="28">
        <v>2</v>
      </c>
      <c r="I24" s="246">
        <v>8</v>
      </c>
      <c r="J24" s="246" t="s">
        <v>104</v>
      </c>
      <c r="K24" s="28" t="s">
        <v>266</v>
      </c>
      <c r="L24" s="28" t="s">
        <v>266</v>
      </c>
      <c r="M24" s="28" t="s">
        <v>266</v>
      </c>
      <c r="N24" s="28"/>
    </row>
    <row r="25" spans="1:14" x14ac:dyDescent="0.2">
      <c r="A25" s="28">
        <v>1960</v>
      </c>
      <c r="B25" s="28" t="s">
        <v>109</v>
      </c>
      <c r="C25" s="244">
        <v>22051</v>
      </c>
      <c r="D25" s="245" t="s">
        <v>3</v>
      </c>
      <c r="E25" s="245" t="s">
        <v>58</v>
      </c>
      <c r="F25" s="244" t="s">
        <v>0</v>
      </c>
      <c r="G25" s="258" t="s">
        <v>31</v>
      </c>
      <c r="H25" s="28">
        <v>2</v>
      </c>
      <c r="I25" s="246">
        <v>8</v>
      </c>
      <c r="J25" s="246" t="s">
        <v>32</v>
      </c>
      <c r="K25" s="28" t="s">
        <v>266</v>
      </c>
      <c r="L25" s="28" t="s">
        <v>266</v>
      </c>
      <c r="M25" s="28" t="s">
        <v>266</v>
      </c>
      <c r="N25" s="28"/>
    </row>
    <row r="26" spans="1:14" x14ac:dyDescent="0.2">
      <c r="A26" s="28">
        <v>1960</v>
      </c>
      <c r="B26" s="28" t="s">
        <v>109</v>
      </c>
      <c r="C26" s="244">
        <v>22051</v>
      </c>
      <c r="D26" s="245" t="s">
        <v>3</v>
      </c>
      <c r="E26" s="245" t="s">
        <v>58</v>
      </c>
      <c r="F26" s="244" t="s">
        <v>0</v>
      </c>
      <c r="G26" s="258" t="s">
        <v>33</v>
      </c>
      <c r="H26" s="28">
        <v>2</v>
      </c>
      <c r="I26" s="246">
        <v>4</v>
      </c>
      <c r="J26" s="246" t="s">
        <v>97</v>
      </c>
      <c r="K26" s="29">
        <f>IF(OR(G26="résultats",ISERROR(VALUE(RIGHT(YEAR($C26),2))-VALUE(LEFT(RIGHT(J26,3),2)))),"",VALUE(RIGHT(YEAR($C26),2))-VALUE(LEFT(RIGHT(J26,3),2)))</f>
        <v>29</v>
      </c>
      <c r="L26" s="259"/>
      <c r="M26" s="28" t="s">
        <v>266</v>
      </c>
      <c r="N26" s="28"/>
    </row>
    <row r="27" spans="1:14" x14ac:dyDescent="0.2">
      <c r="A27" s="28">
        <v>1960</v>
      </c>
      <c r="B27" s="28" t="s">
        <v>109</v>
      </c>
      <c r="C27" s="244">
        <v>22051</v>
      </c>
      <c r="D27" s="245" t="s">
        <v>3</v>
      </c>
      <c r="E27" s="245" t="s">
        <v>58</v>
      </c>
      <c r="F27" s="244" t="s">
        <v>0</v>
      </c>
      <c r="G27" s="258" t="s">
        <v>34</v>
      </c>
      <c r="H27" s="28">
        <v>2</v>
      </c>
      <c r="I27" s="246">
        <v>3</v>
      </c>
      <c r="J27" s="246" t="s">
        <v>105</v>
      </c>
      <c r="K27" s="29">
        <f>IF(OR(G27="résultats",ISERROR(VALUE(RIGHT(YEAR($C27),2))-VALUE(LEFT(RIGHT(J27,3),2)))),"",VALUE(RIGHT(YEAR($C27),2))-VALUE(LEFT(RIGHT(J27,3),2)))</f>
        <v>25</v>
      </c>
      <c r="L27" s="259" t="s">
        <v>13</v>
      </c>
      <c r="M27" s="28" t="s">
        <v>266</v>
      </c>
      <c r="N27" s="28"/>
    </row>
    <row r="28" spans="1:14" x14ac:dyDescent="0.2">
      <c r="A28" s="28">
        <v>1960</v>
      </c>
      <c r="B28" s="28" t="s">
        <v>109</v>
      </c>
      <c r="C28" s="244">
        <v>22051</v>
      </c>
      <c r="D28" s="245" t="s">
        <v>3</v>
      </c>
      <c r="E28" s="245" t="s">
        <v>58</v>
      </c>
      <c r="F28" s="244" t="s">
        <v>0</v>
      </c>
      <c r="G28" s="258" t="s">
        <v>35</v>
      </c>
      <c r="H28" s="28">
        <v>2</v>
      </c>
      <c r="I28" s="246">
        <v>2</v>
      </c>
      <c r="J28" s="246" t="s">
        <v>105</v>
      </c>
      <c r="K28" s="29">
        <f>IF(OR(G28="résultats",ISERROR(VALUE(RIGHT(YEAR($C28),2))-VALUE(LEFT(RIGHT(J28,3),2)))),"",VALUE(RIGHT(YEAR($C28),2))-VALUE(LEFT(RIGHT(J28,3),2)))</f>
        <v>25</v>
      </c>
      <c r="L28" s="259" t="s">
        <v>13</v>
      </c>
      <c r="M28" s="28" t="s">
        <v>266</v>
      </c>
      <c r="N28" s="28"/>
    </row>
    <row r="29" spans="1:14" x14ac:dyDescent="0.2">
      <c r="A29" s="28">
        <v>1960</v>
      </c>
      <c r="B29" s="28" t="s">
        <v>109</v>
      </c>
      <c r="C29" s="244">
        <v>22051</v>
      </c>
      <c r="D29" s="245" t="s">
        <v>3</v>
      </c>
      <c r="E29" s="245" t="s">
        <v>58</v>
      </c>
      <c r="F29" s="244" t="s">
        <v>0</v>
      </c>
      <c r="G29" s="258" t="s">
        <v>37</v>
      </c>
      <c r="H29" s="28">
        <v>2</v>
      </c>
      <c r="I29" s="246">
        <v>6</v>
      </c>
      <c r="J29" s="246" t="s">
        <v>106</v>
      </c>
      <c r="K29" s="29">
        <f>IF(OR(G29="résultats",ISERROR(VALUE(RIGHT(YEAR($C29),2))-VALUE(LEFT(RIGHT(J29,3),2)))),"",VALUE(RIGHT(YEAR($C29),2))-VALUE(LEFT(RIGHT(J29,3),2)))</f>
        <v>28</v>
      </c>
      <c r="L29" s="259" t="s">
        <v>13</v>
      </c>
      <c r="M29" s="28" t="s">
        <v>266</v>
      </c>
      <c r="N29" s="28"/>
    </row>
    <row r="30" spans="1:14" x14ac:dyDescent="0.2">
      <c r="A30" s="28">
        <v>1960</v>
      </c>
      <c r="B30" s="28" t="s">
        <v>109</v>
      </c>
      <c r="C30" s="244">
        <v>22051</v>
      </c>
      <c r="D30" s="245" t="s">
        <v>3</v>
      </c>
      <c r="E30" s="245" t="s">
        <v>58</v>
      </c>
      <c r="F30" s="244" t="s">
        <v>0</v>
      </c>
      <c r="G30" s="258" t="s">
        <v>38</v>
      </c>
      <c r="H30" s="28">
        <v>2</v>
      </c>
      <c r="I30" s="246">
        <v>5</v>
      </c>
      <c r="J30" s="246" t="s">
        <v>107</v>
      </c>
      <c r="K30" s="29">
        <f>IF(OR(G30="résultats",ISERROR(VALUE(RIGHT(YEAR($C30),2))-VALUE(LEFT(RIGHT(J30,3),2)))),"",VALUE(RIGHT(YEAR($C30),2))-VALUE(LEFT(RIGHT(J30,3),2)))</f>
        <v>40</v>
      </c>
      <c r="L30" s="259" t="s">
        <v>13</v>
      </c>
      <c r="M30" s="28" t="s">
        <v>266</v>
      </c>
      <c r="N30" s="28"/>
    </row>
    <row r="31" spans="1:14" x14ac:dyDescent="0.2">
      <c r="A31" s="28">
        <v>1960</v>
      </c>
      <c r="B31" s="28" t="s">
        <v>109</v>
      </c>
      <c r="C31" s="244">
        <v>22051</v>
      </c>
      <c r="D31" s="245" t="s">
        <v>3</v>
      </c>
      <c r="E31" s="245" t="s">
        <v>58</v>
      </c>
      <c r="F31" s="244" t="s">
        <v>0</v>
      </c>
      <c r="G31" s="258" t="s">
        <v>39</v>
      </c>
      <c r="H31" s="28">
        <v>2</v>
      </c>
      <c r="I31" s="28"/>
      <c r="J31" s="246" t="s">
        <v>108</v>
      </c>
      <c r="K31" s="29">
        <f>IF(OR(G31="résultats",ISERROR(VALUE(RIGHT(YEAR($C31),2))-VALUE(LEFT(RIGHT(J31,3),2)))),"",VALUE(RIGHT(YEAR($C31),2))-VALUE(LEFT(RIGHT(J31,3),2)))</f>
        <v>19</v>
      </c>
      <c r="L31" s="259" t="s">
        <v>40</v>
      </c>
      <c r="M31" s="28" t="s">
        <v>266</v>
      </c>
      <c r="N31" s="28"/>
    </row>
    <row r="32" spans="1:14" x14ac:dyDescent="0.2">
      <c r="A32" s="28">
        <v>2013</v>
      </c>
      <c r="B32" s="28" t="s">
        <v>150</v>
      </c>
      <c r="C32" s="258">
        <v>41413</v>
      </c>
      <c r="D32" s="28" t="s">
        <v>151</v>
      </c>
      <c r="E32" s="28" t="s">
        <v>59</v>
      </c>
      <c r="F32" s="244" t="s">
        <v>0</v>
      </c>
      <c r="G32" s="258" t="s">
        <v>11</v>
      </c>
      <c r="H32" s="28">
        <v>1</v>
      </c>
      <c r="I32" s="246">
        <v>2</v>
      </c>
      <c r="J32" s="261" t="s">
        <v>155</v>
      </c>
      <c r="K32" s="246">
        <f>113-96</f>
        <v>17</v>
      </c>
      <c r="L32" s="259" t="str">
        <f t="shared" ref="L32:L49" si="0">VLOOKUP(K32,categ,2)</f>
        <v>cam</v>
      </c>
      <c r="M32" s="260" t="s">
        <v>117</v>
      </c>
      <c r="N32" s="246">
        <v>685</v>
      </c>
    </row>
    <row r="33" spans="1:14" x14ac:dyDescent="0.2">
      <c r="A33" s="28">
        <v>2013</v>
      </c>
      <c r="B33" s="28" t="s">
        <v>150</v>
      </c>
      <c r="C33" s="258">
        <v>41413</v>
      </c>
      <c r="D33" s="28" t="s">
        <v>151</v>
      </c>
      <c r="E33" s="28" t="s">
        <v>59</v>
      </c>
      <c r="F33" s="244" t="s">
        <v>0</v>
      </c>
      <c r="G33" s="258" t="s">
        <v>15</v>
      </c>
      <c r="H33" s="28">
        <v>1</v>
      </c>
      <c r="I33" s="246">
        <v>9</v>
      </c>
      <c r="J33" s="261" t="s">
        <v>156</v>
      </c>
      <c r="K33" s="246">
        <v>17</v>
      </c>
      <c r="L33" s="259" t="str">
        <f t="shared" si="0"/>
        <v>cam</v>
      </c>
      <c r="M33" s="260" t="s">
        <v>119</v>
      </c>
      <c r="N33" s="262">
        <v>607</v>
      </c>
    </row>
    <row r="34" spans="1:14" x14ac:dyDescent="0.2">
      <c r="A34" s="28">
        <v>2013</v>
      </c>
      <c r="B34" s="28" t="s">
        <v>150</v>
      </c>
      <c r="C34" s="258">
        <v>41413</v>
      </c>
      <c r="D34" s="28" t="s">
        <v>151</v>
      </c>
      <c r="E34" s="28" t="s">
        <v>59</v>
      </c>
      <c r="F34" s="244" t="s">
        <v>0</v>
      </c>
      <c r="G34" s="258" t="s">
        <v>17</v>
      </c>
      <c r="H34" s="28">
        <v>1</v>
      </c>
      <c r="I34" s="246">
        <v>9</v>
      </c>
      <c r="J34" s="261" t="s">
        <v>157</v>
      </c>
      <c r="K34" s="246">
        <v>25</v>
      </c>
      <c r="L34" s="259" t="str">
        <f t="shared" si="0"/>
        <v>sem</v>
      </c>
      <c r="M34" s="260" t="s">
        <v>121</v>
      </c>
      <c r="N34" s="262">
        <v>432</v>
      </c>
    </row>
    <row r="35" spans="1:14" x14ac:dyDescent="0.2">
      <c r="A35" s="28">
        <v>2013</v>
      </c>
      <c r="B35" s="28" t="s">
        <v>150</v>
      </c>
      <c r="C35" s="258">
        <v>41413</v>
      </c>
      <c r="D35" s="28" t="s">
        <v>151</v>
      </c>
      <c r="E35" s="28" t="s">
        <v>59</v>
      </c>
      <c r="F35" s="244" t="s">
        <v>0</v>
      </c>
      <c r="G35" s="258" t="s">
        <v>19</v>
      </c>
      <c r="H35" s="28">
        <v>1</v>
      </c>
      <c r="I35" s="246">
        <v>7</v>
      </c>
      <c r="J35" s="261" t="s">
        <v>158</v>
      </c>
      <c r="K35" s="246">
        <v>17</v>
      </c>
      <c r="L35" s="259" t="str">
        <f t="shared" si="0"/>
        <v>cam</v>
      </c>
      <c r="M35" s="260" t="s">
        <v>123</v>
      </c>
      <c r="N35" s="262">
        <v>312</v>
      </c>
    </row>
    <row r="36" spans="1:14" x14ac:dyDescent="0.2">
      <c r="A36" s="28">
        <v>2013</v>
      </c>
      <c r="B36" s="28" t="s">
        <v>150</v>
      </c>
      <c r="C36" s="258">
        <v>41413</v>
      </c>
      <c r="D36" s="28" t="s">
        <v>151</v>
      </c>
      <c r="E36" s="28" t="s">
        <v>59</v>
      </c>
      <c r="F36" s="244" t="s">
        <v>0</v>
      </c>
      <c r="G36" s="258" t="s">
        <v>68</v>
      </c>
      <c r="H36" s="28">
        <v>1</v>
      </c>
      <c r="I36" s="246">
        <v>3</v>
      </c>
      <c r="J36" s="261" t="s">
        <v>159</v>
      </c>
      <c r="K36" s="246">
        <v>19</v>
      </c>
      <c r="L36" s="259" t="str">
        <f t="shared" si="0"/>
        <v>jum</v>
      </c>
      <c r="M36" s="260" t="s">
        <v>125</v>
      </c>
      <c r="N36" s="262">
        <v>731</v>
      </c>
    </row>
    <row r="37" spans="1:14" x14ac:dyDescent="0.2">
      <c r="A37" s="28">
        <v>2013</v>
      </c>
      <c r="B37" s="28" t="s">
        <v>150</v>
      </c>
      <c r="C37" s="258">
        <v>41413</v>
      </c>
      <c r="D37" s="28" t="s">
        <v>151</v>
      </c>
      <c r="E37" s="28" t="s">
        <v>59</v>
      </c>
      <c r="F37" s="244" t="s">
        <v>0</v>
      </c>
      <c r="G37" s="258" t="s">
        <v>22</v>
      </c>
      <c r="H37" s="28">
        <v>1</v>
      </c>
      <c r="I37" s="246">
        <v>8</v>
      </c>
      <c r="J37" s="261" t="s">
        <v>160</v>
      </c>
      <c r="K37" s="246">
        <v>21</v>
      </c>
      <c r="L37" s="259" t="str">
        <f t="shared" si="0"/>
        <v>esm</v>
      </c>
      <c r="M37" s="260" t="s">
        <v>127</v>
      </c>
      <c r="N37" s="262">
        <v>530</v>
      </c>
    </row>
    <row r="38" spans="1:14" x14ac:dyDescent="0.2">
      <c r="A38" s="28">
        <v>2013</v>
      </c>
      <c r="B38" s="28" t="s">
        <v>150</v>
      </c>
      <c r="C38" s="258">
        <v>41413</v>
      </c>
      <c r="D38" s="28" t="s">
        <v>151</v>
      </c>
      <c r="E38" s="28" t="s">
        <v>59</v>
      </c>
      <c r="F38" s="244" t="s">
        <v>0</v>
      </c>
      <c r="G38" s="258" t="s">
        <v>26</v>
      </c>
      <c r="H38" s="28">
        <v>1</v>
      </c>
      <c r="I38" s="246">
        <v>8</v>
      </c>
      <c r="J38" s="261" t="s">
        <v>161</v>
      </c>
      <c r="K38" s="246">
        <f>113-62</f>
        <v>51</v>
      </c>
      <c r="L38" s="259" t="str">
        <f t="shared" si="0"/>
        <v>vem</v>
      </c>
      <c r="M38" s="260" t="s">
        <v>129</v>
      </c>
      <c r="N38" s="262">
        <v>497</v>
      </c>
    </row>
    <row r="39" spans="1:14" x14ac:dyDescent="0.2">
      <c r="A39" s="28">
        <v>2013</v>
      </c>
      <c r="B39" s="28" t="s">
        <v>150</v>
      </c>
      <c r="C39" s="258">
        <v>41413</v>
      </c>
      <c r="D39" s="28" t="s">
        <v>151</v>
      </c>
      <c r="E39" s="28" t="s">
        <v>59</v>
      </c>
      <c r="F39" s="244" t="s">
        <v>0</v>
      </c>
      <c r="G39" s="258" t="s">
        <v>69</v>
      </c>
      <c r="H39" s="28">
        <v>1</v>
      </c>
      <c r="I39" s="246">
        <v>1</v>
      </c>
      <c r="J39" s="246" t="s">
        <v>162</v>
      </c>
      <c r="K39" s="246">
        <v>18</v>
      </c>
      <c r="L39" s="259" t="str">
        <f t="shared" si="0"/>
        <v>jum</v>
      </c>
      <c r="M39" s="260" t="s">
        <v>131</v>
      </c>
      <c r="N39" s="262">
        <v>719</v>
      </c>
    </row>
    <row r="40" spans="1:14" x14ac:dyDescent="0.2">
      <c r="A40" s="28">
        <v>2013</v>
      </c>
      <c r="B40" s="28" t="s">
        <v>150</v>
      </c>
      <c r="C40" s="258">
        <v>41413</v>
      </c>
      <c r="D40" s="28" t="s">
        <v>151</v>
      </c>
      <c r="E40" s="28" t="s">
        <v>59</v>
      </c>
      <c r="F40" s="244" t="s">
        <v>0</v>
      </c>
      <c r="G40" s="258" t="s">
        <v>70</v>
      </c>
      <c r="H40" s="28">
        <v>1</v>
      </c>
      <c r="I40" s="246">
        <v>1</v>
      </c>
      <c r="J40" s="261" t="s">
        <v>163</v>
      </c>
      <c r="K40" s="246">
        <f>113-93</f>
        <v>20</v>
      </c>
      <c r="L40" s="259" t="str">
        <f t="shared" si="0"/>
        <v>esm</v>
      </c>
      <c r="M40" s="260" t="s">
        <v>133</v>
      </c>
      <c r="N40" s="262">
        <v>820</v>
      </c>
    </row>
    <row r="41" spans="1:14" x14ac:dyDescent="0.2">
      <c r="A41" s="28">
        <v>2013</v>
      </c>
      <c r="B41" s="28" t="s">
        <v>150</v>
      </c>
      <c r="C41" s="258">
        <v>41413</v>
      </c>
      <c r="D41" s="28" t="s">
        <v>151</v>
      </c>
      <c r="E41" s="28" t="s">
        <v>59</v>
      </c>
      <c r="F41" s="244" t="s">
        <v>0</v>
      </c>
      <c r="G41" s="258" t="s">
        <v>71</v>
      </c>
      <c r="H41" s="28">
        <v>1</v>
      </c>
      <c r="I41" s="246">
        <v>2</v>
      </c>
      <c r="J41" s="261" t="s">
        <v>164</v>
      </c>
      <c r="K41" s="246">
        <v>21</v>
      </c>
      <c r="L41" s="259" t="str">
        <f t="shared" si="0"/>
        <v>esm</v>
      </c>
      <c r="M41" s="260" t="s">
        <v>135</v>
      </c>
      <c r="N41" s="262">
        <v>769</v>
      </c>
    </row>
    <row r="42" spans="1:14" x14ac:dyDescent="0.2">
      <c r="A42" s="28">
        <v>2013</v>
      </c>
      <c r="B42" s="28" t="s">
        <v>150</v>
      </c>
      <c r="C42" s="258">
        <v>41413</v>
      </c>
      <c r="D42" s="28" t="s">
        <v>151</v>
      </c>
      <c r="E42" s="28" t="s">
        <v>59</v>
      </c>
      <c r="F42" s="244" t="s">
        <v>0</v>
      </c>
      <c r="G42" s="258" t="s">
        <v>34</v>
      </c>
      <c r="H42" s="28">
        <v>1</v>
      </c>
      <c r="I42" s="246">
        <v>6</v>
      </c>
      <c r="J42" s="261" t="s">
        <v>165</v>
      </c>
      <c r="K42" s="246">
        <v>16</v>
      </c>
      <c r="L42" s="259" t="str">
        <f t="shared" si="0"/>
        <v>cam</v>
      </c>
      <c r="M42" s="260" t="s">
        <v>136</v>
      </c>
      <c r="N42" s="262">
        <v>651</v>
      </c>
    </row>
    <row r="43" spans="1:14" x14ac:dyDescent="0.2">
      <c r="A43" s="28">
        <v>2013</v>
      </c>
      <c r="B43" s="28" t="s">
        <v>150</v>
      </c>
      <c r="C43" s="258">
        <v>41413</v>
      </c>
      <c r="D43" s="28" t="s">
        <v>151</v>
      </c>
      <c r="E43" s="28" t="s">
        <v>59</v>
      </c>
      <c r="F43" s="244" t="s">
        <v>0</v>
      </c>
      <c r="G43" s="258" t="s">
        <v>35</v>
      </c>
      <c r="H43" s="28">
        <v>1</v>
      </c>
      <c r="I43" s="246">
        <v>5</v>
      </c>
      <c r="J43" s="261" t="s">
        <v>166</v>
      </c>
      <c r="K43" s="246">
        <v>17</v>
      </c>
      <c r="L43" s="259" t="str">
        <f t="shared" si="0"/>
        <v>cam</v>
      </c>
      <c r="M43" s="260" t="s">
        <v>138</v>
      </c>
      <c r="N43" s="262">
        <v>594</v>
      </c>
    </row>
    <row r="44" spans="1:14" x14ac:dyDescent="0.2">
      <c r="A44" s="28">
        <v>2013</v>
      </c>
      <c r="B44" s="28" t="s">
        <v>150</v>
      </c>
      <c r="C44" s="258">
        <v>41413</v>
      </c>
      <c r="D44" s="28" t="s">
        <v>151</v>
      </c>
      <c r="E44" s="28" t="s">
        <v>59</v>
      </c>
      <c r="F44" s="244" t="s">
        <v>0</v>
      </c>
      <c r="G44" s="258" t="s">
        <v>31</v>
      </c>
      <c r="H44" s="28">
        <v>1</v>
      </c>
      <c r="I44" s="246">
        <v>3</v>
      </c>
      <c r="J44" s="261" t="s">
        <v>158</v>
      </c>
      <c r="K44" s="246">
        <v>17</v>
      </c>
      <c r="L44" s="259" t="str">
        <f t="shared" si="0"/>
        <v>cam</v>
      </c>
      <c r="M44" s="260" t="s">
        <v>72</v>
      </c>
      <c r="N44" s="262">
        <v>632</v>
      </c>
    </row>
    <row r="45" spans="1:14" x14ac:dyDescent="0.2">
      <c r="A45" s="28">
        <v>2013</v>
      </c>
      <c r="B45" s="28" t="s">
        <v>150</v>
      </c>
      <c r="C45" s="258">
        <v>41413</v>
      </c>
      <c r="D45" s="28" t="s">
        <v>151</v>
      </c>
      <c r="E45" s="28" t="s">
        <v>59</v>
      </c>
      <c r="F45" s="244" t="s">
        <v>0</v>
      </c>
      <c r="G45" s="258" t="s">
        <v>33</v>
      </c>
      <c r="H45" s="28">
        <v>1</v>
      </c>
      <c r="I45" s="246">
        <v>2</v>
      </c>
      <c r="J45" s="246" t="s">
        <v>159</v>
      </c>
      <c r="K45" s="246">
        <v>19</v>
      </c>
      <c r="L45" s="259" t="str">
        <f t="shared" si="0"/>
        <v>jum</v>
      </c>
      <c r="M45" s="260" t="s">
        <v>140</v>
      </c>
      <c r="N45" s="262">
        <v>678</v>
      </c>
    </row>
    <row r="46" spans="1:14" x14ac:dyDescent="0.2">
      <c r="A46" s="28">
        <v>2013</v>
      </c>
      <c r="B46" s="28" t="s">
        <v>150</v>
      </c>
      <c r="C46" s="258">
        <v>41413</v>
      </c>
      <c r="D46" s="28" t="s">
        <v>151</v>
      </c>
      <c r="E46" s="28" t="s">
        <v>59</v>
      </c>
      <c r="F46" s="244" t="s">
        <v>0</v>
      </c>
      <c r="G46" s="258" t="s">
        <v>112</v>
      </c>
      <c r="H46" s="28">
        <v>1</v>
      </c>
      <c r="I46" s="246">
        <v>7</v>
      </c>
      <c r="J46" s="261" t="s">
        <v>167</v>
      </c>
      <c r="K46" s="246">
        <v>32</v>
      </c>
      <c r="L46" s="259" t="str">
        <f t="shared" si="0"/>
        <v>sem</v>
      </c>
      <c r="M46" s="260" t="s">
        <v>141</v>
      </c>
      <c r="N46" s="262">
        <v>400</v>
      </c>
    </row>
    <row r="47" spans="1:14" x14ac:dyDescent="0.2">
      <c r="A47" s="28">
        <v>2013</v>
      </c>
      <c r="B47" s="28" t="s">
        <v>150</v>
      </c>
      <c r="C47" s="258">
        <v>41413</v>
      </c>
      <c r="D47" s="28" t="s">
        <v>151</v>
      </c>
      <c r="E47" s="28" t="s">
        <v>59</v>
      </c>
      <c r="F47" s="244" t="s">
        <v>0</v>
      </c>
      <c r="G47" s="258" t="s">
        <v>113</v>
      </c>
      <c r="H47" s="28">
        <v>1</v>
      </c>
      <c r="I47" s="246">
        <v>3</v>
      </c>
      <c r="J47" s="261" t="s">
        <v>168</v>
      </c>
      <c r="K47" s="246">
        <v>16</v>
      </c>
      <c r="L47" s="259" t="str">
        <f t="shared" si="0"/>
        <v>cam</v>
      </c>
      <c r="M47" s="260" t="s">
        <v>143</v>
      </c>
      <c r="N47" s="262">
        <v>422</v>
      </c>
    </row>
    <row r="48" spans="1:14" x14ac:dyDescent="0.2">
      <c r="A48" s="28">
        <v>2013</v>
      </c>
      <c r="B48" s="28" t="s">
        <v>150</v>
      </c>
      <c r="C48" s="258">
        <v>41413</v>
      </c>
      <c r="D48" s="28" t="s">
        <v>151</v>
      </c>
      <c r="E48" s="28" t="s">
        <v>59</v>
      </c>
      <c r="F48" s="244" t="s">
        <v>0</v>
      </c>
      <c r="G48" s="258" t="s">
        <v>114</v>
      </c>
      <c r="H48" s="28">
        <v>1</v>
      </c>
      <c r="I48" s="246">
        <v>2</v>
      </c>
      <c r="J48" s="261" t="s">
        <v>157</v>
      </c>
      <c r="K48" s="246">
        <v>25</v>
      </c>
      <c r="L48" s="259" t="str">
        <f t="shared" si="0"/>
        <v>sem</v>
      </c>
      <c r="M48" s="260" t="s">
        <v>145</v>
      </c>
      <c r="N48" s="262">
        <v>628</v>
      </c>
    </row>
    <row r="49" spans="1:14" x14ac:dyDescent="0.2">
      <c r="A49" s="28">
        <v>2013</v>
      </c>
      <c r="B49" s="28" t="s">
        <v>150</v>
      </c>
      <c r="C49" s="258">
        <v>41413</v>
      </c>
      <c r="D49" s="28" t="s">
        <v>151</v>
      </c>
      <c r="E49" s="28" t="s">
        <v>59</v>
      </c>
      <c r="F49" s="244" t="s">
        <v>0</v>
      </c>
      <c r="G49" s="258" t="s">
        <v>115</v>
      </c>
      <c r="H49" s="28">
        <v>1</v>
      </c>
      <c r="I49" s="246">
        <v>1</v>
      </c>
      <c r="J49" s="261" t="s">
        <v>169</v>
      </c>
      <c r="K49" s="246">
        <v>25</v>
      </c>
      <c r="L49" s="259" t="str">
        <f t="shared" si="0"/>
        <v>sem</v>
      </c>
      <c r="M49" s="260" t="s">
        <v>147</v>
      </c>
      <c r="N49" s="262">
        <v>480</v>
      </c>
    </row>
    <row r="50" spans="1:14" ht="13.5" customHeight="1" x14ac:dyDescent="0.2">
      <c r="A50" s="28">
        <v>2013</v>
      </c>
      <c r="B50" s="28" t="s">
        <v>150</v>
      </c>
      <c r="C50" s="258">
        <v>41413</v>
      </c>
      <c r="D50" s="28" t="s">
        <v>151</v>
      </c>
      <c r="E50" s="28" t="s">
        <v>59</v>
      </c>
      <c r="F50" s="244" t="s">
        <v>0</v>
      </c>
      <c r="G50" s="258" t="s">
        <v>75</v>
      </c>
      <c r="H50" s="28">
        <v>1</v>
      </c>
      <c r="I50" s="246">
        <v>2</v>
      </c>
      <c r="J50" s="263" t="s">
        <v>170</v>
      </c>
      <c r="K50" s="28"/>
      <c r="L50" s="264"/>
      <c r="M50" s="246" t="s">
        <v>149</v>
      </c>
      <c r="N50" s="262">
        <v>689</v>
      </c>
    </row>
    <row r="51" spans="1:14" ht="13.5" customHeight="1" x14ac:dyDescent="0.2">
      <c r="A51" s="28">
        <v>2013</v>
      </c>
      <c r="B51" s="28" t="s">
        <v>150</v>
      </c>
      <c r="C51" s="258">
        <v>41413</v>
      </c>
      <c r="D51" s="28" t="s">
        <v>151</v>
      </c>
      <c r="E51" s="28" t="s">
        <v>59</v>
      </c>
      <c r="F51" s="244" t="s">
        <v>0</v>
      </c>
      <c r="G51" s="258" t="s">
        <v>76</v>
      </c>
      <c r="H51" s="28">
        <v>1</v>
      </c>
      <c r="I51" s="246">
        <v>3</v>
      </c>
      <c r="J51" s="263" t="s">
        <v>171</v>
      </c>
      <c r="K51" s="28"/>
      <c r="L51" s="264"/>
      <c r="M51" s="246" t="s">
        <v>116</v>
      </c>
      <c r="N51" s="265">
        <v>619</v>
      </c>
    </row>
    <row r="52" spans="1:14" ht="13.5" customHeight="1" x14ac:dyDescent="0.2">
      <c r="A52" s="28">
        <v>2013</v>
      </c>
      <c r="B52" s="28" t="s">
        <v>150</v>
      </c>
      <c r="C52" s="258">
        <v>41413</v>
      </c>
      <c r="D52" s="28" t="s">
        <v>151</v>
      </c>
      <c r="E52" s="28" t="s">
        <v>59</v>
      </c>
      <c r="F52" s="244" t="s">
        <v>0</v>
      </c>
      <c r="G52" s="28" t="s">
        <v>45</v>
      </c>
      <c r="H52" s="28">
        <v>1</v>
      </c>
      <c r="I52" s="28"/>
      <c r="J52" s="28" t="s">
        <v>172</v>
      </c>
      <c r="K52" s="28"/>
      <c r="L52" s="28"/>
      <c r="M52" s="28"/>
      <c r="N52" s="28"/>
    </row>
    <row r="53" spans="1:14" ht="13.5" customHeight="1" x14ac:dyDescent="0.2">
      <c r="A53" s="28">
        <v>2013</v>
      </c>
      <c r="B53" s="28" t="s">
        <v>150</v>
      </c>
      <c r="C53" s="258">
        <v>41413</v>
      </c>
      <c r="D53" s="28" t="s">
        <v>151</v>
      </c>
      <c r="E53" s="28" t="s">
        <v>59</v>
      </c>
      <c r="F53" s="244" t="s">
        <v>0</v>
      </c>
      <c r="G53" s="258" t="s">
        <v>11</v>
      </c>
      <c r="H53" s="28">
        <v>2</v>
      </c>
      <c r="I53" s="246">
        <v>5</v>
      </c>
      <c r="J53" s="261" t="s">
        <v>173</v>
      </c>
      <c r="K53" s="246">
        <v>16</v>
      </c>
      <c r="L53" s="259" t="s">
        <v>152</v>
      </c>
      <c r="M53" s="260" t="s">
        <v>118</v>
      </c>
      <c r="N53" s="246">
        <v>653</v>
      </c>
    </row>
    <row r="54" spans="1:14" ht="13.5" customHeight="1" x14ac:dyDescent="0.2">
      <c r="A54" s="28">
        <v>2013</v>
      </c>
      <c r="B54" s="28" t="s">
        <v>150</v>
      </c>
      <c r="C54" s="258">
        <v>41413</v>
      </c>
      <c r="D54" s="28" t="s">
        <v>151</v>
      </c>
      <c r="E54" s="28" t="s">
        <v>59</v>
      </c>
      <c r="F54" s="244" t="s">
        <v>0</v>
      </c>
      <c r="G54" s="258" t="s">
        <v>15</v>
      </c>
      <c r="H54" s="28">
        <v>2</v>
      </c>
      <c r="I54" s="246">
        <v>10</v>
      </c>
      <c r="J54" s="246" t="s">
        <v>174</v>
      </c>
      <c r="K54" s="246">
        <v>17</v>
      </c>
      <c r="L54" s="259" t="s">
        <v>152</v>
      </c>
      <c r="M54" s="260" t="s">
        <v>120</v>
      </c>
      <c r="N54" s="246">
        <v>582</v>
      </c>
    </row>
    <row r="55" spans="1:14" x14ac:dyDescent="0.2">
      <c r="A55" s="28">
        <v>2013</v>
      </c>
      <c r="B55" s="28" t="s">
        <v>150</v>
      </c>
      <c r="C55" s="258">
        <v>41413</v>
      </c>
      <c r="D55" s="28" t="s">
        <v>151</v>
      </c>
      <c r="E55" s="28" t="s">
        <v>59</v>
      </c>
      <c r="F55" s="244" t="s">
        <v>0</v>
      </c>
      <c r="G55" s="258" t="s">
        <v>17</v>
      </c>
      <c r="H55" s="28">
        <v>2</v>
      </c>
      <c r="I55" s="246">
        <v>10</v>
      </c>
      <c r="J55" s="261" t="s">
        <v>175</v>
      </c>
      <c r="K55" s="246">
        <v>21</v>
      </c>
      <c r="L55" s="259" t="s">
        <v>153</v>
      </c>
      <c r="M55" s="260" t="s">
        <v>122</v>
      </c>
      <c r="N55" s="246">
        <v>408</v>
      </c>
    </row>
    <row r="56" spans="1:14" x14ac:dyDescent="0.2">
      <c r="A56" s="28">
        <v>2013</v>
      </c>
      <c r="B56" s="28" t="s">
        <v>150</v>
      </c>
      <c r="C56" s="258">
        <v>41413</v>
      </c>
      <c r="D56" s="28" t="s">
        <v>151</v>
      </c>
      <c r="E56" s="28" t="s">
        <v>59</v>
      </c>
      <c r="F56" s="244" t="s">
        <v>0</v>
      </c>
      <c r="G56" s="258" t="s">
        <v>19</v>
      </c>
      <c r="H56" s="28">
        <v>2</v>
      </c>
      <c r="I56" s="246">
        <v>8</v>
      </c>
      <c r="J56" s="246" t="s">
        <v>176</v>
      </c>
      <c r="K56" s="246">
        <v>40</v>
      </c>
      <c r="L56" s="259" t="s">
        <v>154</v>
      </c>
      <c r="M56" s="260" t="s">
        <v>124</v>
      </c>
      <c r="N56" s="246">
        <v>278</v>
      </c>
    </row>
    <row r="57" spans="1:14" x14ac:dyDescent="0.2">
      <c r="A57" s="28">
        <v>2013</v>
      </c>
      <c r="B57" s="28" t="s">
        <v>150</v>
      </c>
      <c r="C57" s="258">
        <v>41413</v>
      </c>
      <c r="D57" s="28" t="s">
        <v>151</v>
      </c>
      <c r="E57" s="28" t="s">
        <v>59</v>
      </c>
      <c r="F57" s="244" t="s">
        <v>0</v>
      </c>
      <c r="G57" s="258" t="s">
        <v>68</v>
      </c>
      <c r="H57" s="28">
        <v>2</v>
      </c>
      <c r="I57" s="246">
        <v>12</v>
      </c>
      <c r="J57" s="261" t="s">
        <v>165</v>
      </c>
      <c r="K57" s="246">
        <v>16</v>
      </c>
      <c r="L57" s="259" t="s">
        <v>152</v>
      </c>
      <c r="M57" s="260" t="s">
        <v>126</v>
      </c>
      <c r="N57" s="246">
        <v>0</v>
      </c>
    </row>
    <row r="58" spans="1:14" x14ac:dyDescent="0.2">
      <c r="A58" s="28">
        <v>2013</v>
      </c>
      <c r="B58" s="28" t="s">
        <v>150</v>
      </c>
      <c r="C58" s="258">
        <v>41413</v>
      </c>
      <c r="D58" s="28" t="s">
        <v>151</v>
      </c>
      <c r="E58" s="28" t="s">
        <v>59</v>
      </c>
      <c r="F58" s="244" t="s">
        <v>0</v>
      </c>
      <c r="G58" s="258" t="s">
        <v>22</v>
      </c>
      <c r="H58" s="28">
        <v>2</v>
      </c>
      <c r="I58" s="246">
        <v>9</v>
      </c>
      <c r="J58" s="261" t="s">
        <v>177</v>
      </c>
      <c r="K58" s="246">
        <v>17</v>
      </c>
      <c r="L58" s="259" t="s">
        <v>152</v>
      </c>
      <c r="M58" s="260" t="s">
        <v>128</v>
      </c>
      <c r="N58" s="246">
        <v>511</v>
      </c>
    </row>
    <row r="59" spans="1:14" x14ac:dyDescent="0.2">
      <c r="A59" s="28">
        <v>2013</v>
      </c>
      <c r="B59" s="28" t="s">
        <v>150</v>
      </c>
      <c r="C59" s="258">
        <v>41413</v>
      </c>
      <c r="D59" s="28" t="s">
        <v>151</v>
      </c>
      <c r="E59" s="28" t="s">
        <v>59</v>
      </c>
      <c r="F59" s="244" t="s">
        <v>0</v>
      </c>
      <c r="G59" s="258" t="s">
        <v>26</v>
      </c>
      <c r="H59" s="28">
        <v>2</v>
      </c>
      <c r="I59" s="246">
        <v>9</v>
      </c>
      <c r="J59" s="261" t="s">
        <v>178</v>
      </c>
      <c r="K59" s="246">
        <v>31</v>
      </c>
      <c r="L59" s="259" t="s">
        <v>13</v>
      </c>
      <c r="M59" s="260" t="s">
        <v>130</v>
      </c>
      <c r="N59" s="246">
        <v>428</v>
      </c>
    </row>
    <row r="60" spans="1:14" x14ac:dyDescent="0.2">
      <c r="A60" s="28">
        <v>2013</v>
      </c>
      <c r="B60" s="28" t="s">
        <v>150</v>
      </c>
      <c r="C60" s="258">
        <v>41413</v>
      </c>
      <c r="D60" s="28" t="s">
        <v>151</v>
      </c>
      <c r="E60" s="28" t="s">
        <v>59</v>
      </c>
      <c r="F60" s="244" t="s">
        <v>0</v>
      </c>
      <c r="G60" s="258" t="s">
        <v>69</v>
      </c>
      <c r="H60" s="28">
        <v>2</v>
      </c>
      <c r="I60" s="246">
        <v>11</v>
      </c>
      <c r="J60" s="261" t="s">
        <v>179</v>
      </c>
      <c r="K60" s="246">
        <v>38</v>
      </c>
      <c r="L60" s="259" t="s">
        <v>13</v>
      </c>
      <c r="M60" s="260" t="s">
        <v>132</v>
      </c>
      <c r="N60" s="246">
        <v>381</v>
      </c>
    </row>
    <row r="61" spans="1:14" x14ac:dyDescent="0.2">
      <c r="A61" s="28">
        <v>2013</v>
      </c>
      <c r="B61" s="28" t="s">
        <v>150</v>
      </c>
      <c r="C61" s="258">
        <v>41413</v>
      </c>
      <c r="D61" s="28" t="s">
        <v>151</v>
      </c>
      <c r="E61" s="28" t="s">
        <v>59</v>
      </c>
      <c r="F61" s="244" t="s">
        <v>0</v>
      </c>
      <c r="G61" s="258" t="s">
        <v>70</v>
      </c>
      <c r="H61" s="28">
        <v>2</v>
      </c>
      <c r="I61" s="246">
        <v>9</v>
      </c>
      <c r="J61" s="261" t="s">
        <v>180</v>
      </c>
      <c r="K61" s="246">
        <v>30</v>
      </c>
      <c r="L61" s="259" t="s">
        <v>13</v>
      </c>
      <c r="M61" s="260" t="s">
        <v>134</v>
      </c>
      <c r="N61" s="246">
        <v>466</v>
      </c>
    </row>
    <row r="62" spans="1:14" x14ac:dyDescent="0.2">
      <c r="A62" s="28">
        <v>2013</v>
      </c>
      <c r="B62" s="28" t="s">
        <v>150</v>
      </c>
      <c r="C62" s="258">
        <v>41413</v>
      </c>
      <c r="D62" s="28" t="s">
        <v>151</v>
      </c>
      <c r="E62" s="28" t="s">
        <v>59</v>
      </c>
      <c r="F62" s="244" t="s">
        <v>0</v>
      </c>
      <c r="G62" s="258" t="s">
        <v>71</v>
      </c>
      <c r="H62" s="28">
        <v>2</v>
      </c>
      <c r="I62" s="246" t="s">
        <v>110</v>
      </c>
      <c r="J62" s="246" t="s">
        <v>110</v>
      </c>
      <c r="K62" s="246" t="s">
        <v>110</v>
      </c>
      <c r="L62" s="259" t="s">
        <v>110</v>
      </c>
      <c r="M62" s="260" t="s">
        <v>110</v>
      </c>
      <c r="N62" s="246" t="s">
        <v>110</v>
      </c>
    </row>
    <row r="63" spans="1:14" x14ac:dyDescent="0.2">
      <c r="A63" s="28">
        <v>2013</v>
      </c>
      <c r="B63" s="28" t="s">
        <v>150</v>
      </c>
      <c r="C63" s="258">
        <v>41413</v>
      </c>
      <c r="D63" s="28" t="s">
        <v>151</v>
      </c>
      <c r="E63" s="28" t="s">
        <v>59</v>
      </c>
      <c r="F63" s="244" t="s">
        <v>0</v>
      </c>
      <c r="G63" s="258" t="s">
        <v>34</v>
      </c>
      <c r="H63" s="28">
        <v>2</v>
      </c>
      <c r="I63" s="261">
        <v>8</v>
      </c>
      <c r="J63" s="261" t="s">
        <v>156</v>
      </c>
      <c r="K63" s="266"/>
      <c r="L63" s="259"/>
      <c r="M63" s="260" t="s">
        <v>137</v>
      </c>
      <c r="N63" s="262">
        <v>614</v>
      </c>
    </row>
    <row r="64" spans="1:14" x14ac:dyDescent="0.2">
      <c r="A64" s="28">
        <v>2013</v>
      </c>
      <c r="B64" s="28" t="s">
        <v>150</v>
      </c>
      <c r="C64" s="258">
        <v>41413</v>
      </c>
      <c r="D64" s="28" t="s">
        <v>151</v>
      </c>
      <c r="E64" s="28" t="s">
        <v>59</v>
      </c>
      <c r="F64" s="244" t="s">
        <v>0</v>
      </c>
      <c r="G64" s="258" t="s">
        <v>35</v>
      </c>
      <c r="H64" s="28">
        <v>2</v>
      </c>
      <c r="I64" s="246">
        <v>10</v>
      </c>
      <c r="J64" s="261" t="s">
        <v>181</v>
      </c>
      <c r="K64" s="266"/>
      <c r="L64" s="259"/>
      <c r="M64" s="260" t="s">
        <v>139</v>
      </c>
      <c r="N64" s="262">
        <v>435</v>
      </c>
    </row>
    <row r="65" spans="1:14" x14ac:dyDescent="0.2">
      <c r="A65" s="28">
        <v>2013</v>
      </c>
      <c r="B65" s="28" t="s">
        <v>150</v>
      </c>
      <c r="C65" s="258">
        <v>41413</v>
      </c>
      <c r="D65" s="28" t="s">
        <v>151</v>
      </c>
      <c r="E65" s="28" t="s">
        <v>59</v>
      </c>
      <c r="F65" s="244" t="s">
        <v>0</v>
      </c>
      <c r="G65" s="258" t="s">
        <v>31</v>
      </c>
      <c r="H65" s="28">
        <v>2</v>
      </c>
      <c r="I65" s="246">
        <v>5</v>
      </c>
      <c r="J65" s="261" t="s">
        <v>155</v>
      </c>
      <c r="K65" s="266"/>
      <c r="L65" s="259"/>
      <c r="M65" s="260" t="s">
        <v>73</v>
      </c>
      <c r="N65" s="262">
        <v>585</v>
      </c>
    </row>
    <row r="66" spans="1:14" x14ac:dyDescent="0.2">
      <c r="A66" s="28">
        <v>2013</v>
      </c>
      <c r="B66" s="28" t="s">
        <v>150</v>
      </c>
      <c r="C66" s="258">
        <v>41413</v>
      </c>
      <c r="D66" s="28" t="s">
        <v>151</v>
      </c>
      <c r="E66" s="28" t="s">
        <v>59</v>
      </c>
      <c r="F66" s="244" t="s">
        <v>0</v>
      </c>
      <c r="G66" s="258" t="s">
        <v>33</v>
      </c>
      <c r="H66" s="28">
        <v>2</v>
      </c>
      <c r="I66" s="246">
        <v>7</v>
      </c>
      <c r="J66" s="246" t="s">
        <v>182</v>
      </c>
      <c r="K66" s="266"/>
      <c r="L66" s="259"/>
      <c r="M66" s="260" t="s">
        <v>111</v>
      </c>
      <c r="N66" s="262">
        <v>243</v>
      </c>
    </row>
    <row r="67" spans="1:14" x14ac:dyDescent="0.2">
      <c r="A67" s="28">
        <v>2013</v>
      </c>
      <c r="B67" s="28" t="s">
        <v>150</v>
      </c>
      <c r="C67" s="258">
        <v>41413</v>
      </c>
      <c r="D67" s="28" t="s">
        <v>151</v>
      </c>
      <c r="E67" s="28" t="s">
        <v>59</v>
      </c>
      <c r="F67" s="244" t="s">
        <v>0</v>
      </c>
      <c r="G67" s="258" t="s">
        <v>112</v>
      </c>
      <c r="H67" s="28">
        <v>2</v>
      </c>
      <c r="I67" s="246">
        <v>12</v>
      </c>
      <c r="J67" s="261" t="s">
        <v>174</v>
      </c>
      <c r="K67" s="246">
        <v>17</v>
      </c>
      <c r="L67" s="259" t="s">
        <v>152</v>
      </c>
      <c r="M67" s="260" t="s">
        <v>142</v>
      </c>
      <c r="N67" s="262">
        <v>342</v>
      </c>
    </row>
    <row r="68" spans="1:14" x14ac:dyDescent="0.2">
      <c r="A68" s="28">
        <v>2013</v>
      </c>
      <c r="B68" s="28" t="s">
        <v>150</v>
      </c>
      <c r="C68" s="258">
        <v>41413</v>
      </c>
      <c r="D68" s="28" t="s">
        <v>151</v>
      </c>
      <c r="E68" s="28" t="s">
        <v>59</v>
      </c>
      <c r="F68" s="244" t="s">
        <v>0</v>
      </c>
      <c r="G68" s="258" t="s">
        <v>113</v>
      </c>
      <c r="H68" s="28">
        <v>2</v>
      </c>
      <c r="I68" s="246">
        <v>7</v>
      </c>
      <c r="J68" s="261" t="s">
        <v>166</v>
      </c>
      <c r="K68" s="246">
        <v>17</v>
      </c>
      <c r="L68" s="259" t="s">
        <v>152</v>
      </c>
      <c r="M68" s="260" t="s">
        <v>144</v>
      </c>
      <c r="N68" s="262">
        <v>351</v>
      </c>
    </row>
    <row r="69" spans="1:14" x14ac:dyDescent="0.2">
      <c r="A69" s="28">
        <v>2013</v>
      </c>
      <c r="B69" s="28" t="s">
        <v>150</v>
      </c>
      <c r="C69" s="258">
        <v>41413</v>
      </c>
      <c r="D69" s="28" t="s">
        <v>151</v>
      </c>
      <c r="E69" s="28" t="s">
        <v>59</v>
      </c>
      <c r="F69" s="244" t="s">
        <v>0</v>
      </c>
      <c r="G69" s="258" t="s">
        <v>114</v>
      </c>
      <c r="H69" s="28">
        <v>2</v>
      </c>
      <c r="I69" s="246">
        <v>5</v>
      </c>
      <c r="J69" s="261" t="s">
        <v>175</v>
      </c>
      <c r="K69" s="246">
        <v>21</v>
      </c>
      <c r="L69" s="259" t="s">
        <v>153</v>
      </c>
      <c r="M69" s="260" t="s">
        <v>146</v>
      </c>
      <c r="N69" s="262">
        <v>446</v>
      </c>
    </row>
    <row r="70" spans="1:14" x14ac:dyDescent="0.2">
      <c r="A70" s="28">
        <v>2013</v>
      </c>
      <c r="B70" s="28" t="s">
        <v>150</v>
      </c>
      <c r="C70" s="258">
        <v>41413</v>
      </c>
      <c r="D70" s="28" t="s">
        <v>151</v>
      </c>
      <c r="E70" s="28" t="s">
        <v>59</v>
      </c>
      <c r="F70" s="244" t="s">
        <v>0</v>
      </c>
      <c r="G70" s="258" t="s">
        <v>115</v>
      </c>
      <c r="H70" s="28">
        <v>2</v>
      </c>
      <c r="I70" s="246">
        <v>8</v>
      </c>
      <c r="J70" s="246" t="s">
        <v>176</v>
      </c>
      <c r="K70" s="246">
        <v>40</v>
      </c>
      <c r="L70" s="259" t="s">
        <v>154</v>
      </c>
      <c r="M70" s="260" t="s">
        <v>148</v>
      </c>
      <c r="N70" s="262">
        <v>153</v>
      </c>
    </row>
    <row r="71" spans="1:14" x14ac:dyDescent="0.2">
      <c r="A71" s="28">
        <v>2013</v>
      </c>
      <c r="B71" s="28" t="s">
        <v>150</v>
      </c>
      <c r="C71" s="258">
        <v>41413</v>
      </c>
      <c r="D71" s="28" t="s">
        <v>151</v>
      </c>
      <c r="E71" s="28" t="s">
        <v>260</v>
      </c>
      <c r="F71" s="28" t="s">
        <v>185</v>
      </c>
      <c r="G71" s="258" t="s">
        <v>11</v>
      </c>
      <c r="H71" s="28">
        <v>1</v>
      </c>
      <c r="I71" s="246">
        <v>2</v>
      </c>
      <c r="J71" s="267" t="s">
        <v>236</v>
      </c>
      <c r="K71" s="268">
        <f>113-96</f>
        <v>17</v>
      </c>
      <c r="L71" s="259" t="s">
        <v>191</v>
      </c>
      <c r="M71" s="260" t="s">
        <v>192</v>
      </c>
      <c r="N71" s="246">
        <v>732</v>
      </c>
    </row>
    <row r="72" spans="1:14" x14ac:dyDescent="0.2">
      <c r="A72" s="28">
        <v>2013</v>
      </c>
      <c r="B72" s="28" t="s">
        <v>150</v>
      </c>
      <c r="C72" s="258">
        <v>41413</v>
      </c>
      <c r="D72" s="28" t="s">
        <v>151</v>
      </c>
      <c r="E72" s="28" t="s">
        <v>260</v>
      </c>
      <c r="F72" s="28" t="s">
        <v>185</v>
      </c>
      <c r="G72" s="258" t="s">
        <v>15</v>
      </c>
      <c r="H72" s="28">
        <v>1</v>
      </c>
      <c r="I72" s="246">
        <v>1</v>
      </c>
      <c r="J72" s="267" t="s">
        <v>237</v>
      </c>
      <c r="K72" s="268">
        <v>16</v>
      </c>
      <c r="L72" s="259" t="s">
        <v>191</v>
      </c>
      <c r="M72" s="260" t="s">
        <v>194</v>
      </c>
      <c r="N72" s="262">
        <v>785</v>
      </c>
    </row>
    <row r="73" spans="1:14" x14ac:dyDescent="0.2">
      <c r="A73" s="28">
        <v>2013</v>
      </c>
      <c r="B73" s="28" t="s">
        <v>150</v>
      </c>
      <c r="C73" s="258">
        <v>41413</v>
      </c>
      <c r="D73" s="28" t="s">
        <v>151</v>
      </c>
      <c r="E73" s="28" t="s">
        <v>260</v>
      </c>
      <c r="F73" s="28" t="s">
        <v>185</v>
      </c>
      <c r="G73" s="258" t="s">
        <v>17</v>
      </c>
      <c r="H73" s="28">
        <v>1</v>
      </c>
      <c r="I73" s="246">
        <v>1</v>
      </c>
      <c r="J73" s="267" t="s">
        <v>238</v>
      </c>
      <c r="K73" s="268">
        <v>16</v>
      </c>
      <c r="L73" s="259" t="s">
        <v>191</v>
      </c>
      <c r="M73" s="260" t="s">
        <v>196</v>
      </c>
      <c r="N73" s="262">
        <v>800</v>
      </c>
    </row>
    <row r="74" spans="1:14" x14ac:dyDescent="0.2">
      <c r="A74" s="28">
        <v>2013</v>
      </c>
      <c r="B74" s="28" t="s">
        <v>150</v>
      </c>
      <c r="C74" s="258">
        <v>41413</v>
      </c>
      <c r="D74" s="28" t="s">
        <v>151</v>
      </c>
      <c r="E74" s="28" t="s">
        <v>260</v>
      </c>
      <c r="F74" s="28" t="s">
        <v>185</v>
      </c>
      <c r="G74" s="258" t="s">
        <v>199</v>
      </c>
      <c r="H74" s="28">
        <v>1</v>
      </c>
      <c r="I74" s="246">
        <v>5</v>
      </c>
      <c r="J74" s="267" t="s">
        <v>239</v>
      </c>
      <c r="K74" s="268">
        <f>113-97</f>
        <v>16</v>
      </c>
      <c r="L74" s="259" t="s">
        <v>191</v>
      </c>
      <c r="M74" s="260" t="s">
        <v>200</v>
      </c>
      <c r="N74" s="262">
        <v>581</v>
      </c>
    </row>
    <row r="75" spans="1:14" x14ac:dyDescent="0.2">
      <c r="A75" s="28">
        <v>2013</v>
      </c>
      <c r="B75" s="28" t="s">
        <v>150</v>
      </c>
      <c r="C75" s="258">
        <v>41413</v>
      </c>
      <c r="D75" s="28" t="s">
        <v>151</v>
      </c>
      <c r="E75" s="28" t="s">
        <v>260</v>
      </c>
      <c r="F75" s="28" t="s">
        <v>185</v>
      </c>
      <c r="G75" s="258" t="s">
        <v>202</v>
      </c>
      <c r="H75" s="28">
        <v>1</v>
      </c>
      <c r="I75" s="246">
        <v>1</v>
      </c>
      <c r="J75" s="267" t="s">
        <v>240</v>
      </c>
      <c r="K75" s="268">
        <f>113-90</f>
        <v>23</v>
      </c>
      <c r="L75" s="259" t="s">
        <v>203</v>
      </c>
      <c r="M75" s="260" t="s">
        <v>204</v>
      </c>
      <c r="N75" s="262">
        <v>731</v>
      </c>
    </row>
    <row r="76" spans="1:14" x14ac:dyDescent="0.2">
      <c r="A76" s="28">
        <v>2013</v>
      </c>
      <c r="B76" s="28" t="s">
        <v>150</v>
      </c>
      <c r="C76" s="258">
        <v>41413</v>
      </c>
      <c r="D76" s="28" t="s">
        <v>151</v>
      </c>
      <c r="E76" s="28" t="s">
        <v>260</v>
      </c>
      <c r="F76" s="28" t="s">
        <v>185</v>
      </c>
      <c r="G76" s="258" t="s">
        <v>22</v>
      </c>
      <c r="H76" s="28">
        <v>1</v>
      </c>
      <c r="I76" s="246">
        <v>13</v>
      </c>
      <c r="J76" s="267" t="s">
        <v>241</v>
      </c>
      <c r="K76" s="268">
        <f>113-97</f>
        <v>16</v>
      </c>
      <c r="L76" s="259" t="s">
        <v>191</v>
      </c>
      <c r="M76" s="260" t="s">
        <v>206</v>
      </c>
      <c r="N76" s="262">
        <v>363</v>
      </c>
    </row>
    <row r="77" spans="1:14" x14ac:dyDescent="0.2">
      <c r="A77" s="28">
        <v>2013</v>
      </c>
      <c r="B77" s="28" t="s">
        <v>150</v>
      </c>
      <c r="C77" s="258">
        <v>41413</v>
      </c>
      <c r="D77" s="28" t="s">
        <v>151</v>
      </c>
      <c r="E77" s="28" t="s">
        <v>260</v>
      </c>
      <c r="F77" s="28" t="s">
        <v>185</v>
      </c>
      <c r="G77" s="258" t="s">
        <v>26</v>
      </c>
      <c r="H77" s="28">
        <v>1</v>
      </c>
      <c r="I77" s="246">
        <v>7</v>
      </c>
      <c r="J77" s="267" t="s">
        <v>242</v>
      </c>
      <c r="K77" s="268">
        <v>16</v>
      </c>
      <c r="L77" s="259" t="s">
        <v>191</v>
      </c>
      <c r="M77" s="260" t="s">
        <v>208</v>
      </c>
      <c r="N77" s="262">
        <v>599</v>
      </c>
    </row>
    <row r="78" spans="1:14" x14ac:dyDescent="0.2">
      <c r="A78" s="28">
        <v>2013</v>
      </c>
      <c r="B78" s="28" t="s">
        <v>150</v>
      </c>
      <c r="C78" s="258">
        <v>41413</v>
      </c>
      <c r="D78" s="28" t="s">
        <v>151</v>
      </c>
      <c r="E78" s="28" t="s">
        <v>260</v>
      </c>
      <c r="F78" s="28" t="s">
        <v>185</v>
      </c>
      <c r="G78" s="258" t="s">
        <v>28</v>
      </c>
      <c r="H78" s="28">
        <v>1</v>
      </c>
      <c r="I78" s="246">
        <v>1</v>
      </c>
      <c r="J78" s="267" t="s">
        <v>243</v>
      </c>
      <c r="K78" s="268">
        <f>113-95</f>
        <v>18</v>
      </c>
      <c r="L78" s="259" t="s">
        <v>197</v>
      </c>
      <c r="M78" s="260" t="s">
        <v>210</v>
      </c>
      <c r="N78" s="262">
        <v>654</v>
      </c>
    </row>
    <row r="79" spans="1:14" x14ac:dyDescent="0.2">
      <c r="A79" s="28">
        <v>2013</v>
      </c>
      <c r="B79" s="28" t="s">
        <v>150</v>
      </c>
      <c r="C79" s="258">
        <v>41413</v>
      </c>
      <c r="D79" s="28" t="s">
        <v>151</v>
      </c>
      <c r="E79" s="28" t="s">
        <v>260</v>
      </c>
      <c r="F79" s="28" t="s">
        <v>185</v>
      </c>
      <c r="G79" s="258" t="s">
        <v>212</v>
      </c>
      <c r="H79" s="28">
        <v>1</v>
      </c>
      <c r="I79" s="246">
        <v>5</v>
      </c>
      <c r="J79" s="267" t="s">
        <v>244</v>
      </c>
      <c r="K79" s="268">
        <v>17</v>
      </c>
      <c r="L79" s="259" t="s">
        <v>191</v>
      </c>
      <c r="M79" s="260" t="s">
        <v>213</v>
      </c>
      <c r="N79" s="262">
        <v>460</v>
      </c>
    </row>
    <row r="80" spans="1:14" ht="12.75" customHeight="1" x14ac:dyDescent="0.2">
      <c r="A80" s="28">
        <v>2013</v>
      </c>
      <c r="B80" s="28" t="s">
        <v>150</v>
      </c>
      <c r="C80" s="258">
        <v>41413</v>
      </c>
      <c r="D80" s="28" t="s">
        <v>151</v>
      </c>
      <c r="E80" s="28" t="s">
        <v>260</v>
      </c>
      <c r="F80" s="28" t="s">
        <v>185</v>
      </c>
      <c r="G80" s="258" t="s">
        <v>34</v>
      </c>
      <c r="H80" s="28">
        <v>1</v>
      </c>
      <c r="I80" s="246">
        <v>3</v>
      </c>
      <c r="J80" s="267" t="s">
        <v>245</v>
      </c>
      <c r="K80" s="268">
        <v>16</v>
      </c>
      <c r="L80" s="259" t="s">
        <v>191</v>
      </c>
      <c r="M80" s="260" t="s">
        <v>215</v>
      </c>
      <c r="N80" s="262">
        <v>598</v>
      </c>
    </row>
    <row r="81" spans="1:14" ht="13.5" customHeight="1" x14ac:dyDescent="0.2">
      <c r="A81" s="28">
        <v>2013</v>
      </c>
      <c r="B81" s="28" t="s">
        <v>150</v>
      </c>
      <c r="C81" s="258">
        <v>41413</v>
      </c>
      <c r="D81" s="28" t="s">
        <v>151</v>
      </c>
      <c r="E81" s="28" t="s">
        <v>260</v>
      </c>
      <c r="F81" s="28" t="s">
        <v>185</v>
      </c>
      <c r="G81" s="258" t="s">
        <v>35</v>
      </c>
      <c r="H81" s="28">
        <v>1</v>
      </c>
      <c r="I81" s="246">
        <v>4</v>
      </c>
      <c r="J81" s="267" t="s">
        <v>238</v>
      </c>
      <c r="K81" s="268">
        <v>16</v>
      </c>
      <c r="L81" s="259" t="s">
        <v>191</v>
      </c>
      <c r="M81" s="260" t="s">
        <v>217</v>
      </c>
      <c r="N81" s="262">
        <v>650</v>
      </c>
    </row>
    <row r="82" spans="1:14" x14ac:dyDescent="0.2">
      <c r="A82" s="28">
        <v>2013</v>
      </c>
      <c r="B82" s="28" t="s">
        <v>150</v>
      </c>
      <c r="C82" s="258">
        <v>41413</v>
      </c>
      <c r="D82" s="28" t="s">
        <v>151</v>
      </c>
      <c r="E82" s="28" t="s">
        <v>260</v>
      </c>
      <c r="F82" s="28" t="s">
        <v>185</v>
      </c>
      <c r="G82" s="258" t="s">
        <v>31</v>
      </c>
      <c r="H82" s="28">
        <v>1</v>
      </c>
      <c r="I82" s="246">
        <v>2</v>
      </c>
      <c r="J82" s="267" t="s">
        <v>239</v>
      </c>
      <c r="K82" s="268">
        <f>113-97</f>
        <v>16</v>
      </c>
      <c r="L82" s="259" t="s">
        <v>191</v>
      </c>
      <c r="M82" s="260" t="s">
        <v>219</v>
      </c>
      <c r="N82" s="262">
        <v>724</v>
      </c>
    </row>
    <row r="83" spans="1:14" x14ac:dyDescent="0.2">
      <c r="A83" s="28">
        <v>2013</v>
      </c>
      <c r="B83" s="28" t="s">
        <v>150</v>
      </c>
      <c r="C83" s="258">
        <v>41413</v>
      </c>
      <c r="D83" s="28" t="s">
        <v>151</v>
      </c>
      <c r="E83" s="28" t="s">
        <v>260</v>
      </c>
      <c r="F83" s="28" t="s">
        <v>185</v>
      </c>
      <c r="G83" s="258" t="s">
        <v>33</v>
      </c>
      <c r="H83" s="28">
        <v>1</v>
      </c>
      <c r="I83" s="246">
        <v>3</v>
      </c>
      <c r="J83" s="267" t="s">
        <v>246</v>
      </c>
      <c r="K83" s="268">
        <v>17</v>
      </c>
      <c r="L83" s="259" t="s">
        <v>191</v>
      </c>
      <c r="M83" s="260" t="s">
        <v>221</v>
      </c>
      <c r="N83" s="262">
        <v>294</v>
      </c>
    </row>
    <row r="84" spans="1:14" x14ac:dyDescent="0.2">
      <c r="A84" s="28">
        <v>2013</v>
      </c>
      <c r="B84" s="28" t="s">
        <v>150</v>
      </c>
      <c r="C84" s="258">
        <v>41413</v>
      </c>
      <c r="D84" s="28" t="s">
        <v>151</v>
      </c>
      <c r="E84" s="28" t="s">
        <v>260</v>
      </c>
      <c r="F84" s="28" t="s">
        <v>185</v>
      </c>
      <c r="G84" s="258" t="s">
        <v>222</v>
      </c>
      <c r="H84" s="28">
        <v>1</v>
      </c>
      <c r="I84" s="246">
        <v>4</v>
      </c>
      <c r="J84" s="267" t="s">
        <v>247</v>
      </c>
      <c r="K84" s="268">
        <v>27</v>
      </c>
      <c r="L84" s="259" t="s">
        <v>203</v>
      </c>
      <c r="M84" s="260" t="s">
        <v>223</v>
      </c>
      <c r="N84" s="262">
        <v>375</v>
      </c>
    </row>
    <row r="85" spans="1:14" x14ac:dyDescent="0.2">
      <c r="A85" s="28">
        <v>2013</v>
      </c>
      <c r="B85" s="28" t="s">
        <v>150</v>
      </c>
      <c r="C85" s="258">
        <v>41413</v>
      </c>
      <c r="D85" s="28" t="s">
        <v>151</v>
      </c>
      <c r="E85" s="28" t="s">
        <v>260</v>
      </c>
      <c r="F85" s="28" t="s">
        <v>185</v>
      </c>
      <c r="G85" s="258" t="s">
        <v>225</v>
      </c>
      <c r="H85" s="28">
        <v>1</v>
      </c>
      <c r="I85" s="246">
        <v>5</v>
      </c>
      <c r="J85" s="267" t="s">
        <v>244</v>
      </c>
      <c r="K85" s="268">
        <v>17</v>
      </c>
      <c r="L85" s="259" t="s">
        <v>191</v>
      </c>
      <c r="M85" s="260" t="s">
        <v>226</v>
      </c>
      <c r="N85" s="262">
        <v>275</v>
      </c>
    </row>
    <row r="86" spans="1:14" x14ac:dyDescent="0.2">
      <c r="A86" s="28">
        <v>2013</v>
      </c>
      <c r="B86" s="28" t="s">
        <v>150</v>
      </c>
      <c r="C86" s="258">
        <v>41413</v>
      </c>
      <c r="D86" s="28" t="s">
        <v>151</v>
      </c>
      <c r="E86" s="28" t="s">
        <v>260</v>
      </c>
      <c r="F86" s="28" t="s">
        <v>185</v>
      </c>
      <c r="G86" s="258" t="s">
        <v>228</v>
      </c>
      <c r="H86" s="28">
        <v>1</v>
      </c>
      <c r="I86" s="246">
        <v>4</v>
      </c>
      <c r="J86" s="267" t="s">
        <v>246</v>
      </c>
      <c r="K86" s="268">
        <v>17</v>
      </c>
      <c r="L86" s="259" t="s">
        <v>191</v>
      </c>
      <c r="M86" s="260" t="s">
        <v>229</v>
      </c>
      <c r="N86" s="262">
        <v>319</v>
      </c>
    </row>
    <row r="87" spans="1:14" x14ac:dyDescent="0.2">
      <c r="A87" s="28">
        <v>2013</v>
      </c>
      <c r="B87" s="28" t="s">
        <v>150</v>
      </c>
      <c r="C87" s="258">
        <v>41413</v>
      </c>
      <c r="D87" s="28" t="s">
        <v>151</v>
      </c>
      <c r="E87" s="28" t="s">
        <v>260</v>
      </c>
      <c r="F87" s="28" t="s">
        <v>185</v>
      </c>
      <c r="G87" s="258" t="s">
        <v>231</v>
      </c>
      <c r="H87" s="28">
        <v>1</v>
      </c>
      <c r="I87" s="246">
        <v>3</v>
      </c>
      <c r="J87" s="267" t="s">
        <v>248</v>
      </c>
      <c r="K87" s="268">
        <f>113-88</f>
        <v>25</v>
      </c>
      <c r="L87" s="259" t="s">
        <v>203</v>
      </c>
      <c r="M87" s="260" t="s">
        <v>232</v>
      </c>
      <c r="N87" s="262">
        <v>459</v>
      </c>
    </row>
    <row r="88" spans="1:14" ht="12.75" customHeight="1" x14ac:dyDescent="0.2">
      <c r="A88" s="28">
        <v>2013</v>
      </c>
      <c r="B88" s="28" t="s">
        <v>150</v>
      </c>
      <c r="C88" s="258">
        <v>41413</v>
      </c>
      <c r="D88" s="28" t="s">
        <v>151</v>
      </c>
      <c r="E88" s="28" t="s">
        <v>260</v>
      </c>
      <c r="F88" s="28" t="s">
        <v>185</v>
      </c>
      <c r="G88" s="258" t="s">
        <v>75</v>
      </c>
      <c r="H88" s="28">
        <v>1</v>
      </c>
      <c r="I88" s="246">
        <v>1</v>
      </c>
      <c r="J88" s="264" t="s">
        <v>249</v>
      </c>
      <c r="K88" s="264"/>
      <c r="L88" s="259" t="s">
        <v>191</v>
      </c>
      <c r="M88" s="246" t="s">
        <v>234</v>
      </c>
      <c r="N88" s="262">
        <v>780</v>
      </c>
    </row>
    <row r="89" spans="1:14" ht="13.5" customHeight="1" x14ac:dyDescent="0.2">
      <c r="A89" s="28">
        <v>2013</v>
      </c>
      <c r="B89" s="28" t="s">
        <v>150</v>
      </c>
      <c r="C89" s="258">
        <v>41413</v>
      </c>
      <c r="D89" s="28" t="s">
        <v>151</v>
      </c>
      <c r="E89" s="28" t="s">
        <v>260</v>
      </c>
      <c r="F89" s="28" t="s">
        <v>185</v>
      </c>
      <c r="G89" s="258" t="s">
        <v>76</v>
      </c>
      <c r="H89" s="28">
        <v>1</v>
      </c>
      <c r="I89" s="246">
        <v>2</v>
      </c>
      <c r="J89" s="264" t="s">
        <v>250</v>
      </c>
      <c r="K89" s="264"/>
      <c r="L89" s="259" t="s">
        <v>197</v>
      </c>
      <c r="M89" s="246" t="s">
        <v>235</v>
      </c>
      <c r="N89" s="265">
        <v>703</v>
      </c>
    </row>
    <row r="90" spans="1:14" x14ac:dyDescent="0.2">
      <c r="A90" s="28">
        <v>2013</v>
      </c>
      <c r="B90" s="28" t="s">
        <v>150</v>
      </c>
      <c r="C90" s="258">
        <v>41413</v>
      </c>
      <c r="D90" s="28" t="s">
        <v>151</v>
      </c>
      <c r="E90" s="28" t="s">
        <v>260</v>
      </c>
      <c r="F90" s="28" t="s">
        <v>185</v>
      </c>
      <c r="G90" s="258" t="s">
        <v>11</v>
      </c>
      <c r="H90" s="28">
        <v>2</v>
      </c>
      <c r="I90" s="246">
        <v>3</v>
      </c>
      <c r="J90" s="267" t="s">
        <v>251</v>
      </c>
      <c r="K90" s="259">
        <v>16</v>
      </c>
      <c r="L90" s="259" t="s">
        <v>191</v>
      </c>
      <c r="M90" s="260" t="s">
        <v>193</v>
      </c>
      <c r="N90" s="246">
        <v>691</v>
      </c>
    </row>
    <row r="91" spans="1:14" x14ac:dyDescent="0.2">
      <c r="A91" s="28">
        <v>2013</v>
      </c>
      <c r="B91" s="28" t="s">
        <v>150</v>
      </c>
      <c r="C91" s="258">
        <v>41413</v>
      </c>
      <c r="D91" s="28" t="s">
        <v>151</v>
      </c>
      <c r="E91" s="28" t="s">
        <v>260</v>
      </c>
      <c r="F91" s="28" t="s">
        <v>185</v>
      </c>
      <c r="G91" s="258" t="s">
        <v>15</v>
      </c>
      <c r="H91" s="28">
        <v>2</v>
      </c>
      <c r="I91" s="246">
        <v>3</v>
      </c>
      <c r="J91" s="267" t="s">
        <v>252</v>
      </c>
      <c r="K91" s="259">
        <v>16</v>
      </c>
      <c r="L91" s="259" t="s">
        <v>191</v>
      </c>
      <c r="M91" s="260" t="s">
        <v>195</v>
      </c>
      <c r="N91" s="246">
        <v>754</v>
      </c>
    </row>
    <row r="92" spans="1:14" x14ac:dyDescent="0.2">
      <c r="A92" s="28">
        <v>2013</v>
      </c>
      <c r="B92" s="28" t="s">
        <v>150</v>
      </c>
      <c r="C92" s="258">
        <v>41413</v>
      </c>
      <c r="D92" s="28" t="s">
        <v>151</v>
      </c>
      <c r="E92" s="28" t="s">
        <v>260</v>
      </c>
      <c r="F92" s="28" t="s">
        <v>185</v>
      </c>
      <c r="G92" s="258" t="s">
        <v>17</v>
      </c>
      <c r="H92" s="28">
        <v>2</v>
      </c>
      <c r="I92" s="246">
        <v>2</v>
      </c>
      <c r="J92" s="267" t="s">
        <v>253</v>
      </c>
      <c r="K92" s="259">
        <f>113-94</f>
        <v>19</v>
      </c>
      <c r="L92" s="259" t="s">
        <v>197</v>
      </c>
      <c r="M92" s="260" t="s">
        <v>198</v>
      </c>
      <c r="N92" s="246">
        <v>741</v>
      </c>
    </row>
    <row r="93" spans="1:14" x14ac:dyDescent="0.2">
      <c r="A93" s="28">
        <v>2013</v>
      </c>
      <c r="B93" s="28" t="s">
        <v>150</v>
      </c>
      <c r="C93" s="258">
        <v>41413</v>
      </c>
      <c r="D93" s="28" t="s">
        <v>151</v>
      </c>
      <c r="E93" s="28" t="s">
        <v>260</v>
      </c>
      <c r="F93" s="28" t="s">
        <v>185</v>
      </c>
      <c r="G93" s="258" t="s">
        <v>199</v>
      </c>
      <c r="H93" s="28">
        <v>2</v>
      </c>
      <c r="I93" s="246">
        <v>8</v>
      </c>
      <c r="J93" s="267" t="s">
        <v>245</v>
      </c>
      <c r="K93" s="259">
        <f>113-97</f>
        <v>16</v>
      </c>
      <c r="L93" s="259" t="s">
        <v>191</v>
      </c>
      <c r="M93" s="260" t="s">
        <v>201</v>
      </c>
      <c r="N93" s="246">
        <v>507</v>
      </c>
    </row>
    <row r="94" spans="1:14" x14ac:dyDescent="0.2">
      <c r="A94" s="28">
        <v>2013</v>
      </c>
      <c r="B94" s="28" t="s">
        <v>150</v>
      </c>
      <c r="C94" s="258">
        <v>41413</v>
      </c>
      <c r="D94" s="28" t="s">
        <v>151</v>
      </c>
      <c r="E94" s="28" t="s">
        <v>260</v>
      </c>
      <c r="F94" s="28" t="s">
        <v>185</v>
      </c>
      <c r="G94" s="258" t="s">
        <v>202</v>
      </c>
      <c r="H94" s="28">
        <v>2</v>
      </c>
      <c r="I94" s="246">
        <v>2</v>
      </c>
      <c r="J94" s="267" t="s">
        <v>254</v>
      </c>
      <c r="K94" s="259">
        <f>113-95</f>
        <v>18</v>
      </c>
      <c r="L94" s="259" t="s">
        <v>197</v>
      </c>
      <c r="M94" s="260" t="s">
        <v>205</v>
      </c>
      <c r="N94" s="246">
        <v>689</v>
      </c>
    </row>
    <row r="95" spans="1:14" x14ac:dyDescent="0.2">
      <c r="A95" s="28">
        <v>2013</v>
      </c>
      <c r="B95" s="28" t="s">
        <v>150</v>
      </c>
      <c r="C95" s="258">
        <v>41413</v>
      </c>
      <c r="D95" s="28" t="s">
        <v>151</v>
      </c>
      <c r="E95" s="28" t="s">
        <v>260</v>
      </c>
      <c r="F95" s="28" t="s">
        <v>185</v>
      </c>
      <c r="G95" s="258" t="s">
        <v>22</v>
      </c>
      <c r="H95" s="28">
        <v>2</v>
      </c>
      <c r="I95" s="246">
        <v>15</v>
      </c>
      <c r="J95" s="267" t="s">
        <v>255</v>
      </c>
      <c r="K95" s="259">
        <f>113-97</f>
        <v>16</v>
      </c>
      <c r="L95" s="259" t="s">
        <v>191</v>
      </c>
      <c r="M95" s="260" t="s">
        <v>207</v>
      </c>
      <c r="N95" s="246">
        <v>215</v>
      </c>
    </row>
    <row r="96" spans="1:14" x14ac:dyDescent="0.2">
      <c r="A96" s="28">
        <v>2013</v>
      </c>
      <c r="B96" s="28" t="s">
        <v>150</v>
      </c>
      <c r="C96" s="258">
        <v>41413</v>
      </c>
      <c r="D96" s="28" t="s">
        <v>151</v>
      </c>
      <c r="E96" s="28" t="s">
        <v>260</v>
      </c>
      <c r="F96" s="28" t="s">
        <v>185</v>
      </c>
      <c r="G96" s="258" t="s">
        <v>26</v>
      </c>
      <c r="H96" s="28">
        <v>2</v>
      </c>
      <c r="I96" s="246">
        <v>10</v>
      </c>
      <c r="J96" s="267" t="s">
        <v>256</v>
      </c>
      <c r="K96" s="259">
        <f>113-89</f>
        <v>24</v>
      </c>
      <c r="L96" s="259" t="s">
        <v>203</v>
      </c>
      <c r="M96" s="260" t="s">
        <v>209</v>
      </c>
      <c r="N96" s="246">
        <v>414</v>
      </c>
    </row>
    <row r="97" spans="1:14" x14ac:dyDescent="0.2">
      <c r="A97" s="28">
        <v>2013</v>
      </c>
      <c r="B97" s="28" t="s">
        <v>150</v>
      </c>
      <c r="C97" s="258">
        <v>41413</v>
      </c>
      <c r="D97" s="28" t="s">
        <v>151</v>
      </c>
      <c r="E97" s="28" t="s">
        <v>260</v>
      </c>
      <c r="F97" s="28" t="s">
        <v>185</v>
      </c>
      <c r="G97" s="258" t="s">
        <v>28</v>
      </c>
      <c r="H97" s="28">
        <v>2</v>
      </c>
      <c r="I97" s="246">
        <v>8</v>
      </c>
      <c r="J97" s="267" t="s">
        <v>257</v>
      </c>
      <c r="K97" s="259">
        <f>113-84</f>
        <v>29</v>
      </c>
      <c r="L97" s="259" t="s">
        <v>203</v>
      </c>
      <c r="M97" s="260" t="s">
        <v>211</v>
      </c>
      <c r="N97" s="246">
        <v>560</v>
      </c>
    </row>
    <row r="98" spans="1:14" x14ac:dyDescent="0.2">
      <c r="A98" s="28">
        <v>2013</v>
      </c>
      <c r="B98" s="28" t="s">
        <v>150</v>
      </c>
      <c r="C98" s="258">
        <v>41413</v>
      </c>
      <c r="D98" s="28" t="s">
        <v>151</v>
      </c>
      <c r="E98" s="28" t="s">
        <v>260</v>
      </c>
      <c r="F98" s="28" t="s">
        <v>185</v>
      </c>
      <c r="G98" s="258" t="s">
        <v>212</v>
      </c>
      <c r="H98" s="28">
        <v>2</v>
      </c>
      <c r="I98" s="246"/>
      <c r="J98" s="267" t="s">
        <v>248</v>
      </c>
      <c r="K98" s="259">
        <f>113-88</f>
        <v>25</v>
      </c>
      <c r="L98" s="259" t="s">
        <v>203</v>
      </c>
      <c r="M98" s="260" t="s">
        <v>214</v>
      </c>
      <c r="N98" s="246">
        <v>319</v>
      </c>
    </row>
    <row r="99" spans="1:14" x14ac:dyDescent="0.2">
      <c r="A99" s="28">
        <v>2013</v>
      </c>
      <c r="B99" s="28" t="s">
        <v>150</v>
      </c>
      <c r="C99" s="258">
        <v>41413</v>
      </c>
      <c r="D99" s="28" t="s">
        <v>151</v>
      </c>
      <c r="E99" s="28" t="s">
        <v>260</v>
      </c>
      <c r="F99" s="28" t="s">
        <v>185</v>
      </c>
      <c r="G99" s="258" t="s">
        <v>34</v>
      </c>
      <c r="H99" s="28">
        <v>2</v>
      </c>
      <c r="I99" s="267">
        <v>13</v>
      </c>
      <c r="J99" s="267" t="s">
        <v>258</v>
      </c>
      <c r="K99" s="268">
        <v>16</v>
      </c>
      <c r="L99" s="259" t="s">
        <v>191</v>
      </c>
      <c r="M99" s="260" t="s">
        <v>216</v>
      </c>
      <c r="N99" s="262">
        <v>402</v>
      </c>
    </row>
    <row r="100" spans="1:14" x14ac:dyDescent="0.2">
      <c r="A100" s="28">
        <v>2013</v>
      </c>
      <c r="B100" s="28" t="s">
        <v>150</v>
      </c>
      <c r="C100" s="258">
        <v>41413</v>
      </c>
      <c r="D100" s="28" t="s">
        <v>151</v>
      </c>
      <c r="E100" s="28" t="s">
        <v>260</v>
      </c>
      <c r="F100" s="28" t="s">
        <v>185</v>
      </c>
      <c r="G100" s="258" t="s">
        <v>35</v>
      </c>
      <c r="H100" s="28">
        <v>2</v>
      </c>
      <c r="I100" s="246">
        <v>8</v>
      </c>
      <c r="J100" s="267" t="s">
        <v>237</v>
      </c>
      <c r="K100" s="259">
        <v>16</v>
      </c>
      <c r="L100" s="259" t="s">
        <v>191</v>
      </c>
      <c r="M100" s="260" t="s">
        <v>218</v>
      </c>
      <c r="N100" s="262">
        <v>511</v>
      </c>
    </row>
    <row r="101" spans="1:14" x14ac:dyDescent="0.2">
      <c r="A101" s="28">
        <v>2013</v>
      </c>
      <c r="B101" s="28" t="s">
        <v>150</v>
      </c>
      <c r="C101" s="258">
        <v>41413</v>
      </c>
      <c r="D101" s="28" t="s">
        <v>151</v>
      </c>
      <c r="E101" s="28" t="s">
        <v>260</v>
      </c>
      <c r="F101" s="28" t="s">
        <v>185</v>
      </c>
      <c r="G101" s="258" t="s">
        <v>31</v>
      </c>
      <c r="H101" s="28">
        <v>2</v>
      </c>
      <c r="I101" s="246">
        <v>6</v>
      </c>
      <c r="J101" s="267" t="s">
        <v>247</v>
      </c>
      <c r="K101" s="259">
        <f>113-86</f>
        <v>27</v>
      </c>
      <c r="L101" s="259" t="s">
        <v>203</v>
      </c>
      <c r="M101" s="260" t="s">
        <v>220</v>
      </c>
      <c r="N101" s="262">
        <v>565</v>
      </c>
    </row>
    <row r="102" spans="1:14" x14ac:dyDescent="0.2">
      <c r="A102" s="28">
        <v>2013</v>
      </c>
      <c r="B102" s="28" t="s">
        <v>150</v>
      </c>
      <c r="C102" s="258">
        <v>41413</v>
      </c>
      <c r="D102" s="28" t="s">
        <v>151</v>
      </c>
      <c r="E102" s="28" t="s">
        <v>260</v>
      </c>
      <c r="F102" s="28" t="s">
        <v>185</v>
      </c>
      <c r="G102" s="258" t="s">
        <v>33</v>
      </c>
      <c r="H102" s="28">
        <v>2</v>
      </c>
      <c r="I102" s="246">
        <v>4</v>
      </c>
      <c r="J102" s="267" t="s">
        <v>236</v>
      </c>
      <c r="K102" s="259">
        <v>17</v>
      </c>
      <c r="L102" s="259" t="s">
        <v>191</v>
      </c>
      <c r="M102" s="260" t="s">
        <v>221</v>
      </c>
      <c r="N102" s="262">
        <v>294</v>
      </c>
    </row>
    <row r="103" spans="1:14" x14ac:dyDescent="0.2">
      <c r="A103" s="28">
        <v>2013</v>
      </c>
      <c r="B103" s="28" t="s">
        <v>150</v>
      </c>
      <c r="C103" s="258">
        <v>41413</v>
      </c>
      <c r="D103" s="28" t="s">
        <v>151</v>
      </c>
      <c r="E103" s="28" t="s">
        <v>260</v>
      </c>
      <c r="F103" s="28" t="s">
        <v>185</v>
      </c>
      <c r="G103" s="258" t="s">
        <v>222</v>
      </c>
      <c r="H103" s="28">
        <v>2</v>
      </c>
      <c r="I103" s="246">
        <v>7</v>
      </c>
      <c r="J103" s="268" t="s">
        <v>258</v>
      </c>
      <c r="K103" s="259">
        <v>16</v>
      </c>
      <c r="L103" s="259" t="s">
        <v>191</v>
      </c>
      <c r="M103" s="260" t="s">
        <v>224</v>
      </c>
      <c r="N103" s="262">
        <v>322</v>
      </c>
    </row>
    <row r="104" spans="1:14" x14ac:dyDescent="0.2">
      <c r="A104" s="28">
        <v>2013</v>
      </c>
      <c r="B104" s="28" t="s">
        <v>150</v>
      </c>
      <c r="C104" s="258">
        <v>41413</v>
      </c>
      <c r="D104" s="28" t="s">
        <v>151</v>
      </c>
      <c r="E104" s="28" t="s">
        <v>260</v>
      </c>
      <c r="F104" s="28" t="s">
        <v>185</v>
      </c>
      <c r="G104" s="258" t="s">
        <v>225</v>
      </c>
      <c r="H104" s="28">
        <v>2</v>
      </c>
      <c r="I104" s="246">
        <v>6</v>
      </c>
      <c r="J104" s="267" t="s">
        <v>240</v>
      </c>
      <c r="K104" s="268">
        <f>113-90</f>
        <v>23</v>
      </c>
      <c r="L104" s="259" t="s">
        <v>203</v>
      </c>
      <c r="M104" s="260" t="s">
        <v>227</v>
      </c>
      <c r="N104" s="262">
        <v>206</v>
      </c>
    </row>
    <row r="105" spans="1:14" x14ac:dyDescent="0.2">
      <c r="A105" s="28">
        <v>2013</v>
      </c>
      <c r="B105" s="28" t="s">
        <v>150</v>
      </c>
      <c r="C105" s="258">
        <v>41413</v>
      </c>
      <c r="D105" s="28" t="s">
        <v>151</v>
      </c>
      <c r="E105" s="28" t="s">
        <v>260</v>
      </c>
      <c r="F105" s="28" t="s">
        <v>185</v>
      </c>
      <c r="G105" s="258" t="s">
        <v>228</v>
      </c>
      <c r="H105" s="28">
        <v>2</v>
      </c>
      <c r="I105" s="246">
        <v>6</v>
      </c>
      <c r="J105" s="267" t="s">
        <v>259</v>
      </c>
      <c r="K105" s="259">
        <f>113-88</f>
        <v>25</v>
      </c>
      <c r="L105" s="259" t="s">
        <v>203</v>
      </c>
      <c r="M105" s="260" t="s">
        <v>230</v>
      </c>
      <c r="N105" s="262">
        <v>255</v>
      </c>
    </row>
    <row r="106" spans="1:14" x14ac:dyDescent="0.2">
      <c r="A106" s="28">
        <v>2013</v>
      </c>
      <c r="B106" s="28" t="s">
        <v>150</v>
      </c>
      <c r="C106" s="258">
        <v>41413</v>
      </c>
      <c r="D106" s="28" t="s">
        <v>151</v>
      </c>
      <c r="E106" s="28" t="s">
        <v>260</v>
      </c>
      <c r="F106" s="28" t="s">
        <v>185</v>
      </c>
      <c r="G106" s="258" t="s">
        <v>231</v>
      </c>
      <c r="H106" s="28">
        <v>2</v>
      </c>
      <c r="I106" s="246">
        <v>5</v>
      </c>
      <c r="J106" s="267" t="s">
        <v>255</v>
      </c>
      <c r="K106" s="259">
        <f>113-97</f>
        <v>16</v>
      </c>
      <c r="L106" s="259" t="s">
        <v>191</v>
      </c>
      <c r="M106" s="260" t="s">
        <v>233</v>
      </c>
      <c r="N106" s="262">
        <v>370</v>
      </c>
    </row>
  </sheetData>
  <conditionalFormatting sqref="K32:K49">
    <cfRule type="cellIs" dxfId="2" priority="2" stopIfTrue="1" operator="equal">
      <formula>#VALUE!</formula>
    </cfRule>
  </conditionalFormatting>
  <conditionalFormatting sqref="K53:K70">
    <cfRule type="cellIs" dxfId="1" priority="1" stopIfTrue="1" operator="equal">
      <formula>#VALUE!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workbookViewId="0">
      <selection activeCell="E3" sqref="E3"/>
    </sheetView>
  </sheetViews>
  <sheetFormatPr baseColWidth="10" defaultRowHeight="19.5" x14ac:dyDescent="0.3"/>
  <cols>
    <col min="1" max="1" width="22.28515625" bestFit="1" customWidth="1"/>
    <col min="2" max="2" width="18.7109375" customWidth="1"/>
    <col min="3" max="3" width="2.5703125" customWidth="1"/>
    <col min="4" max="4" width="17.140625" bestFit="1" customWidth="1"/>
    <col min="7" max="7" width="7" style="23" hidden="1" customWidth="1"/>
    <col min="8" max="8" width="4.5703125" style="23" hidden="1" customWidth="1"/>
    <col min="9" max="9" width="6" style="17" hidden="1" customWidth="1"/>
  </cols>
  <sheetData>
    <row r="1" spans="1:11" ht="26.25" x14ac:dyDescent="0.4">
      <c r="A1" s="15" t="s">
        <v>64</v>
      </c>
      <c r="B1" s="15"/>
      <c r="C1" s="15"/>
      <c r="D1" s="15"/>
      <c r="E1" s="15"/>
      <c r="G1" s="23">
        <v>1960</v>
      </c>
      <c r="H1" s="23" t="s">
        <v>54</v>
      </c>
      <c r="I1" s="17" t="s">
        <v>58</v>
      </c>
    </row>
    <row r="2" spans="1:11" ht="20.25" thickBot="1" x14ac:dyDescent="0.35">
      <c r="G2" s="23">
        <f>1+G1</f>
        <v>1961</v>
      </c>
      <c r="H2" s="23" t="s">
        <v>55</v>
      </c>
      <c r="I2" s="17" t="s">
        <v>59</v>
      </c>
    </row>
    <row r="3" spans="1:11" ht="27" thickBot="1" x14ac:dyDescent="0.45">
      <c r="A3" s="22" t="s">
        <v>62</v>
      </c>
      <c r="B3" s="25">
        <v>1960</v>
      </c>
      <c r="C3" s="18"/>
      <c r="D3" s="22" t="s">
        <v>63</v>
      </c>
      <c r="E3" s="25">
        <v>1961</v>
      </c>
      <c r="G3" s="23">
        <f t="shared" ref="G3:G66" si="0">1+G2</f>
        <v>1962</v>
      </c>
      <c r="H3" s="23" t="s">
        <v>56</v>
      </c>
      <c r="I3" s="17" t="s">
        <v>60</v>
      </c>
    </row>
    <row r="4" spans="1:11" ht="27" thickBot="1" x14ac:dyDescent="0.45">
      <c r="A4" s="19"/>
      <c r="B4" s="24"/>
      <c r="C4" s="20"/>
      <c r="D4" s="20"/>
      <c r="E4" s="26"/>
      <c r="F4" s="16"/>
      <c r="G4" s="23">
        <f>1+G3</f>
        <v>1963</v>
      </c>
      <c r="H4" s="17"/>
      <c r="I4" s="17" t="s">
        <v>61</v>
      </c>
      <c r="J4" s="16"/>
      <c r="K4" s="16"/>
    </row>
    <row r="5" spans="1:11" ht="27" thickBot="1" x14ac:dyDescent="0.45">
      <c r="A5" s="22" t="s">
        <v>50</v>
      </c>
      <c r="B5" s="25" t="s">
        <v>55</v>
      </c>
      <c r="C5" s="21"/>
      <c r="D5" s="22" t="s">
        <v>57</v>
      </c>
      <c r="E5" s="25" t="s">
        <v>59</v>
      </c>
      <c r="G5" s="23">
        <f t="shared" si="0"/>
        <v>1964</v>
      </c>
    </row>
    <row r="6" spans="1:11" x14ac:dyDescent="0.3">
      <c r="G6" s="23">
        <f t="shared" si="0"/>
        <v>1965</v>
      </c>
    </row>
    <row r="7" spans="1:11" x14ac:dyDescent="0.3">
      <c r="G7" s="23">
        <f t="shared" si="0"/>
        <v>1966</v>
      </c>
    </row>
    <row r="8" spans="1:11" x14ac:dyDescent="0.3">
      <c r="G8" s="23">
        <f t="shared" si="0"/>
        <v>1967</v>
      </c>
    </row>
    <row r="9" spans="1:11" x14ac:dyDescent="0.3">
      <c r="G9" s="23">
        <f t="shared" si="0"/>
        <v>1968</v>
      </c>
    </row>
    <row r="10" spans="1:11" x14ac:dyDescent="0.3">
      <c r="G10" s="23">
        <f t="shared" si="0"/>
        <v>1969</v>
      </c>
    </row>
    <row r="11" spans="1:11" x14ac:dyDescent="0.3">
      <c r="G11" s="23">
        <f t="shared" si="0"/>
        <v>1970</v>
      </c>
    </row>
    <row r="12" spans="1:11" x14ac:dyDescent="0.3">
      <c r="G12" s="23">
        <f t="shared" si="0"/>
        <v>1971</v>
      </c>
    </row>
    <row r="13" spans="1:11" x14ac:dyDescent="0.3">
      <c r="G13" s="23">
        <f t="shared" si="0"/>
        <v>1972</v>
      </c>
    </row>
    <row r="14" spans="1:11" x14ac:dyDescent="0.3">
      <c r="G14" s="23">
        <f t="shared" si="0"/>
        <v>1973</v>
      </c>
    </row>
    <row r="15" spans="1:11" x14ac:dyDescent="0.3">
      <c r="G15" s="23">
        <f t="shared" si="0"/>
        <v>1974</v>
      </c>
    </row>
    <row r="16" spans="1:11" x14ac:dyDescent="0.3">
      <c r="G16" s="23">
        <f t="shared" si="0"/>
        <v>1975</v>
      </c>
    </row>
    <row r="17" spans="7:7" x14ac:dyDescent="0.3">
      <c r="G17" s="23">
        <f t="shared" si="0"/>
        <v>1976</v>
      </c>
    </row>
    <row r="18" spans="7:7" x14ac:dyDescent="0.3">
      <c r="G18" s="23">
        <f t="shared" si="0"/>
        <v>1977</v>
      </c>
    </row>
    <row r="19" spans="7:7" x14ac:dyDescent="0.3">
      <c r="G19" s="23">
        <f t="shared" si="0"/>
        <v>1978</v>
      </c>
    </row>
    <row r="20" spans="7:7" x14ac:dyDescent="0.3">
      <c r="G20" s="23">
        <f t="shared" si="0"/>
        <v>1979</v>
      </c>
    </row>
    <row r="21" spans="7:7" x14ac:dyDescent="0.3">
      <c r="G21" s="23">
        <f t="shared" si="0"/>
        <v>1980</v>
      </c>
    </row>
    <row r="22" spans="7:7" x14ac:dyDescent="0.3">
      <c r="G22" s="23">
        <f t="shared" si="0"/>
        <v>1981</v>
      </c>
    </row>
    <row r="23" spans="7:7" x14ac:dyDescent="0.3">
      <c r="G23" s="23">
        <f t="shared" si="0"/>
        <v>1982</v>
      </c>
    </row>
    <row r="24" spans="7:7" x14ac:dyDescent="0.3">
      <c r="G24" s="23">
        <f t="shared" si="0"/>
        <v>1983</v>
      </c>
    </row>
    <row r="25" spans="7:7" x14ac:dyDescent="0.3">
      <c r="G25" s="23">
        <f t="shared" si="0"/>
        <v>1984</v>
      </c>
    </row>
    <row r="26" spans="7:7" x14ac:dyDescent="0.3">
      <c r="G26" s="23">
        <f t="shared" si="0"/>
        <v>1985</v>
      </c>
    </row>
    <row r="27" spans="7:7" x14ac:dyDescent="0.3">
      <c r="G27" s="23">
        <f t="shared" si="0"/>
        <v>1986</v>
      </c>
    </row>
    <row r="28" spans="7:7" x14ac:dyDescent="0.3">
      <c r="G28" s="23">
        <f t="shared" si="0"/>
        <v>1987</v>
      </c>
    </row>
    <row r="29" spans="7:7" x14ac:dyDescent="0.3">
      <c r="G29" s="23">
        <f t="shared" si="0"/>
        <v>1988</v>
      </c>
    </row>
    <row r="30" spans="7:7" x14ac:dyDescent="0.3">
      <c r="G30" s="23">
        <f t="shared" si="0"/>
        <v>1989</v>
      </c>
    </row>
    <row r="31" spans="7:7" x14ac:dyDescent="0.3">
      <c r="G31" s="23">
        <f t="shared" si="0"/>
        <v>1990</v>
      </c>
    </row>
    <row r="32" spans="7:7" x14ac:dyDescent="0.3">
      <c r="G32" s="23">
        <f t="shared" si="0"/>
        <v>1991</v>
      </c>
    </row>
    <row r="33" spans="7:7" x14ac:dyDescent="0.3">
      <c r="G33" s="23">
        <f t="shared" si="0"/>
        <v>1992</v>
      </c>
    </row>
    <row r="34" spans="7:7" x14ac:dyDescent="0.3">
      <c r="G34" s="23">
        <f t="shared" si="0"/>
        <v>1993</v>
      </c>
    </row>
    <row r="35" spans="7:7" x14ac:dyDescent="0.3">
      <c r="G35" s="23">
        <f t="shared" si="0"/>
        <v>1994</v>
      </c>
    </row>
    <row r="36" spans="7:7" x14ac:dyDescent="0.3">
      <c r="G36" s="23">
        <f t="shared" si="0"/>
        <v>1995</v>
      </c>
    </row>
    <row r="37" spans="7:7" x14ac:dyDescent="0.3">
      <c r="G37" s="23">
        <f t="shared" si="0"/>
        <v>1996</v>
      </c>
    </row>
    <row r="38" spans="7:7" x14ac:dyDescent="0.3">
      <c r="G38" s="23">
        <f t="shared" si="0"/>
        <v>1997</v>
      </c>
    </row>
    <row r="39" spans="7:7" x14ac:dyDescent="0.3">
      <c r="G39" s="23">
        <f t="shared" si="0"/>
        <v>1998</v>
      </c>
    </row>
    <row r="40" spans="7:7" x14ac:dyDescent="0.3">
      <c r="G40" s="23">
        <f t="shared" si="0"/>
        <v>1999</v>
      </c>
    </row>
    <row r="41" spans="7:7" x14ac:dyDescent="0.3">
      <c r="G41" s="23">
        <f t="shared" si="0"/>
        <v>2000</v>
      </c>
    </row>
    <row r="42" spans="7:7" x14ac:dyDescent="0.3">
      <c r="G42" s="23">
        <f t="shared" si="0"/>
        <v>2001</v>
      </c>
    </row>
    <row r="43" spans="7:7" x14ac:dyDescent="0.3">
      <c r="G43" s="23">
        <f t="shared" si="0"/>
        <v>2002</v>
      </c>
    </row>
    <row r="44" spans="7:7" x14ac:dyDescent="0.3">
      <c r="G44" s="23">
        <f t="shared" si="0"/>
        <v>2003</v>
      </c>
    </row>
    <row r="45" spans="7:7" x14ac:dyDescent="0.3">
      <c r="G45" s="23">
        <f t="shared" si="0"/>
        <v>2004</v>
      </c>
    </row>
    <row r="46" spans="7:7" x14ac:dyDescent="0.3">
      <c r="G46" s="23">
        <f t="shared" si="0"/>
        <v>2005</v>
      </c>
    </row>
    <row r="47" spans="7:7" x14ac:dyDescent="0.3">
      <c r="G47" s="23">
        <f t="shared" si="0"/>
        <v>2006</v>
      </c>
    </row>
    <row r="48" spans="7:7" x14ac:dyDescent="0.3">
      <c r="G48" s="23">
        <f t="shared" si="0"/>
        <v>2007</v>
      </c>
    </row>
    <row r="49" spans="7:7" x14ac:dyDescent="0.3">
      <c r="G49" s="23">
        <f t="shared" si="0"/>
        <v>2008</v>
      </c>
    </row>
    <row r="50" spans="7:7" x14ac:dyDescent="0.3">
      <c r="G50" s="23">
        <f t="shared" si="0"/>
        <v>2009</v>
      </c>
    </row>
    <row r="51" spans="7:7" x14ac:dyDescent="0.3">
      <c r="G51" s="23">
        <f t="shared" si="0"/>
        <v>2010</v>
      </c>
    </row>
    <row r="52" spans="7:7" x14ac:dyDescent="0.3">
      <c r="G52" s="23">
        <f t="shared" si="0"/>
        <v>2011</v>
      </c>
    </row>
    <row r="53" spans="7:7" x14ac:dyDescent="0.3">
      <c r="G53" s="23">
        <f t="shared" si="0"/>
        <v>2012</v>
      </c>
    </row>
    <row r="54" spans="7:7" x14ac:dyDescent="0.3">
      <c r="G54" s="23">
        <f t="shared" si="0"/>
        <v>2013</v>
      </c>
    </row>
    <row r="55" spans="7:7" x14ac:dyDescent="0.3">
      <c r="G55" s="23">
        <f t="shared" si="0"/>
        <v>2014</v>
      </c>
    </row>
    <row r="56" spans="7:7" x14ac:dyDescent="0.3">
      <c r="G56" s="23">
        <f t="shared" si="0"/>
        <v>2015</v>
      </c>
    </row>
    <row r="57" spans="7:7" x14ac:dyDescent="0.3">
      <c r="G57" s="23">
        <f t="shared" si="0"/>
        <v>2016</v>
      </c>
    </row>
    <row r="58" spans="7:7" x14ac:dyDescent="0.3">
      <c r="G58" s="23">
        <f t="shared" si="0"/>
        <v>2017</v>
      </c>
    </row>
    <row r="59" spans="7:7" x14ac:dyDescent="0.3">
      <c r="G59" s="23">
        <f t="shared" si="0"/>
        <v>2018</v>
      </c>
    </row>
    <row r="60" spans="7:7" x14ac:dyDescent="0.3">
      <c r="G60" s="23">
        <f t="shared" si="0"/>
        <v>2019</v>
      </c>
    </row>
    <row r="61" spans="7:7" x14ac:dyDescent="0.3">
      <c r="G61" s="23">
        <f t="shared" si="0"/>
        <v>2020</v>
      </c>
    </row>
    <row r="62" spans="7:7" x14ac:dyDescent="0.3">
      <c r="G62" s="23">
        <f t="shared" si="0"/>
        <v>2021</v>
      </c>
    </row>
    <row r="63" spans="7:7" x14ac:dyDescent="0.3">
      <c r="G63" s="23">
        <f t="shared" si="0"/>
        <v>2022</v>
      </c>
    </row>
    <row r="64" spans="7:7" x14ac:dyDescent="0.3">
      <c r="G64" s="23">
        <f t="shared" si="0"/>
        <v>2023</v>
      </c>
    </row>
    <row r="65" spans="7:7" x14ac:dyDescent="0.3">
      <c r="G65" s="23">
        <f t="shared" si="0"/>
        <v>2024</v>
      </c>
    </row>
    <row r="66" spans="7:7" x14ac:dyDescent="0.3">
      <c r="G66" s="23">
        <f t="shared" si="0"/>
        <v>2025</v>
      </c>
    </row>
  </sheetData>
  <mergeCells count="1">
    <mergeCell ref="A1:E1"/>
  </mergeCells>
  <dataValidations count="3">
    <dataValidation type="list" allowBlank="1" showInputMessage="1" showErrorMessage="1" sqref="B5:C5">
      <formula1>$H$1:$H$3</formula1>
    </dataValidation>
    <dataValidation type="list" allowBlank="1" showInputMessage="1" showErrorMessage="1" sqref="E5:F5">
      <formula1>$I$1:$I$4</formula1>
    </dataValidation>
    <dataValidation type="list" allowBlank="1" showInputMessage="1" showErrorMessage="1" sqref="E3:F3 B3:C3">
      <formula1>$G:$G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workbookViewId="0">
      <selection activeCell="F17" sqref="F17"/>
    </sheetView>
  </sheetViews>
  <sheetFormatPr baseColWidth="10" defaultRowHeight="15" x14ac:dyDescent="0.25"/>
  <cols>
    <col min="3" max="3" width="5" bestFit="1" customWidth="1"/>
    <col min="4" max="4" width="15.42578125" bestFit="1" customWidth="1"/>
    <col min="5" max="5" width="7.42578125" bestFit="1" customWidth="1"/>
    <col min="6" max="6" width="3.85546875" bestFit="1" customWidth="1"/>
    <col min="7" max="7" width="5.42578125" bestFit="1" customWidth="1"/>
    <col min="8" max="8" width="7.7109375" customWidth="1"/>
    <col min="9" max="9" width="10.140625" customWidth="1"/>
    <col min="10" max="10" width="5" bestFit="1" customWidth="1"/>
    <col min="11" max="11" width="15.42578125" bestFit="1" customWidth="1"/>
    <col min="12" max="12" width="7.42578125" bestFit="1" customWidth="1"/>
    <col min="13" max="13" width="3.85546875" bestFit="1" customWidth="1"/>
    <col min="14" max="14" width="4.7109375" bestFit="1" customWidth="1"/>
    <col min="15" max="15" width="7" customWidth="1"/>
  </cols>
  <sheetData>
    <row r="1" spans="1:19" ht="15.75" thickBot="1" x14ac:dyDescent="0.3">
      <c r="A1" s="124" t="s">
        <v>183</v>
      </c>
      <c r="B1" s="234"/>
      <c r="C1" s="234"/>
      <c r="D1" s="234"/>
      <c r="E1" s="234"/>
      <c r="F1" s="234"/>
      <c r="G1" s="234"/>
      <c r="H1" s="234"/>
      <c r="I1" s="125" t="s">
        <v>46</v>
      </c>
      <c r="J1" s="235"/>
      <c r="K1" s="235"/>
      <c r="L1" s="36"/>
      <c r="M1" s="37"/>
      <c r="N1" s="35"/>
      <c r="O1" s="38"/>
      <c r="P1" s="38"/>
      <c r="Q1" s="38"/>
      <c r="R1" s="38"/>
      <c r="S1" s="39"/>
    </row>
    <row r="2" spans="1:19" x14ac:dyDescent="0.25">
      <c r="A2" s="126" t="s">
        <v>77</v>
      </c>
      <c r="B2" s="127" t="s">
        <v>0</v>
      </c>
      <c r="C2" s="40" t="s">
        <v>1</v>
      </c>
      <c r="D2" s="41"/>
      <c r="E2" s="41"/>
      <c r="F2" s="41"/>
      <c r="G2" s="41"/>
      <c r="H2" s="41"/>
      <c r="I2" s="42"/>
      <c r="J2" s="40" t="s">
        <v>2</v>
      </c>
      <c r="K2" s="41"/>
      <c r="L2" s="41"/>
      <c r="M2" s="41"/>
      <c r="N2" s="41"/>
      <c r="O2" s="41"/>
      <c r="P2" s="42"/>
      <c r="Q2" s="43" t="s">
        <v>67</v>
      </c>
      <c r="R2" s="44" t="s">
        <v>78</v>
      </c>
      <c r="S2" s="44" t="s">
        <v>66</v>
      </c>
    </row>
    <row r="3" spans="1:19" ht="20.25" thickBot="1" x14ac:dyDescent="0.3">
      <c r="A3" s="128" t="s">
        <v>79</v>
      </c>
      <c r="B3" s="129">
        <v>41275</v>
      </c>
      <c r="C3" s="45" t="s">
        <v>4</v>
      </c>
      <c r="D3" s="46" t="s">
        <v>5</v>
      </c>
      <c r="E3" s="47" t="s">
        <v>6</v>
      </c>
      <c r="F3" s="48" t="s">
        <v>7</v>
      </c>
      <c r="G3" s="49" t="s">
        <v>8</v>
      </c>
      <c r="H3" s="50" t="s">
        <v>9</v>
      </c>
      <c r="I3" s="51" t="s">
        <v>80</v>
      </c>
      <c r="J3" s="52" t="s">
        <v>4</v>
      </c>
      <c r="K3" s="53" t="s">
        <v>5</v>
      </c>
      <c r="L3" s="54"/>
      <c r="M3" s="48" t="s">
        <v>7</v>
      </c>
      <c r="N3" s="49" t="s">
        <v>8</v>
      </c>
      <c r="O3" s="55" t="s">
        <v>9</v>
      </c>
      <c r="P3" s="51" t="s">
        <v>80</v>
      </c>
      <c r="Q3" s="56" t="s">
        <v>81</v>
      </c>
      <c r="R3" s="57" t="s">
        <v>82</v>
      </c>
      <c r="S3" s="57" t="s">
        <v>83</v>
      </c>
    </row>
    <row r="4" spans="1:19" x14ac:dyDescent="0.25">
      <c r="A4" s="1" t="s">
        <v>10</v>
      </c>
      <c r="B4" s="34" t="s">
        <v>11</v>
      </c>
      <c r="C4" s="30" t="str">
        <f>IF(ISERROR(INDEX(PLACE,MATCH($F$2876&amp;$B$2877&amp;$A$2877&amp;$B4&amp;"A1",code,0),0)),"",INDEX(PLACE,MATCH($F$2876&amp;$B$2877&amp;$A$2877&amp;$B4&amp;"A1",code,0)))</f>
        <v/>
      </c>
      <c r="D4" s="3" t="str">
        <f>IF(ISERROR(INDEX(NOM_ATH,MATCH($F$2876&amp;$B$2877&amp;$A$2877&amp;$B4&amp;"A1",code,0),0)),"",INDEX(NOM_ATH,MATCH($F$2876&amp;$B$2877&amp;$A$2877&amp;$B4&amp;"A1",code,0)))</f>
        <v/>
      </c>
      <c r="E4" s="3" t="str">
        <f>IF(ISERROR(INDEX(age_ath,MATCH($F$2876&amp;$B$2877&amp;$A$2877&amp;$B4&amp;"A1",code,0),0)),"",INDEX(age_ath,MATCH($F$2876&amp;$B$2877&amp;$A$2877&amp;$B4&amp;"A1",code,0)))</f>
        <v/>
      </c>
      <c r="F4" s="3" t="str">
        <f>IF(ISERROR(INDEX(cat_ath,MATCH($F$2876&amp;$B$2877&amp;$A$2877&amp;$B4&amp;"A1",code,0),0)),"",INDEX(cat_ath,MATCH($F$2876&amp;$B$2877&amp;$A$2877&amp;$B4&amp;"A1",code,0)))</f>
        <v/>
      </c>
      <c r="G4" s="3" t="str">
        <f>IF(ISERROR(INDEX(perf_ath,MATCH($F$2876&amp;$B$2877&amp;$A$2877&amp;$B4&amp;"A1",code,0),0)),"",INDEX(perf_ath,MATCH($F$2876&amp;$B$2877&amp;$A$2877&amp;$B4&amp;"A1",code,0)))</f>
        <v/>
      </c>
      <c r="H4" s="3"/>
      <c r="I4" s="58" t="e">
        <f>+AVERAGE(H4:H8)</f>
        <v>#DIV/0!</v>
      </c>
      <c r="J4" s="30" t="str">
        <f>IF(ISERROR(INDEX(PLACE,MATCH($F$2876&amp;$B$2877&amp;$A$2877&amp;$B4&amp;"a2",code,0),0)),"",INDEX(PLACE,MATCH($F$2876&amp;$B$2877&amp;$A$2877&amp;$B4&amp;"a2",code,0)))</f>
        <v/>
      </c>
      <c r="K4" s="3" t="str">
        <f>IF(ISERROR(INDEX(NOM_ATH,MATCH($F$2876&amp;$B$2877&amp;$A$2877&amp;$B4&amp;"a2",code,0),0)),"",INDEX(NOM_ATH,MATCH($F$2876&amp;$B$2877&amp;$A$2877&amp;$B4&amp;"a2",code,0)))</f>
        <v/>
      </c>
      <c r="L4" s="3" t="str">
        <f>IF(ISERROR(INDEX(age_ath,MATCH($F$2876&amp;$B$2877&amp;$A$2877&amp;$B4&amp;"a2",code,0),0)),"",INDEX(age_ath,MATCH($F$2876&amp;$B$2877&amp;$A$2877&amp;$B4&amp;"a2",code,0)))</f>
        <v/>
      </c>
      <c r="M4" s="3" t="str">
        <f>IF(ISERROR(INDEX(cat_ath,MATCH($F$2876&amp;$B$2877&amp;$A$2877&amp;$B4&amp;"a2",code,0),0)),"",INDEX(cat_ath,MATCH($F$2876&amp;$B$2877&amp;$A$2877&amp;$B4&amp;"a2",code,0)))</f>
        <v/>
      </c>
      <c r="N4" s="3" t="str">
        <f>IF(ISERROR(INDEX(perf_ath,MATCH($F$2876&amp;$B$2877&amp;$A$2877&amp;$B4&amp;"a2",code,0),0)),"",INDEX(perf_ath,MATCH($F$2876&amp;$B$2877&amp;$A$2877&amp;$B4&amp;"a2",code,0)))</f>
        <v/>
      </c>
      <c r="O4" s="2" t="e">
        <f>IF(OR(ISERROR(INDEX(pts_ath,MATCH($F$2876&amp;$B$2877&amp;$A$2877&amp;$B4&amp;"a2",code,0),0)),INDEX(pts_ath,MATCH($F$2876&amp;$B$2877&amp;$A$2877&amp;$B4&amp;"a2",code,0),0)=0),"",INDEX(pts_ath,MATCH($F$2876&amp;$B$2877&amp;$A$2877&amp;$B4&amp;"a2",code,0)))</f>
        <v>#N/A</v>
      </c>
      <c r="P4" s="59" t="e">
        <f>+AVERAGE(O4:O8)</f>
        <v>#N/A</v>
      </c>
      <c r="Q4" s="60" t="e">
        <f>ROUNDDOWN(AVERAGE(H4:H8,O4:O8),0)&amp;"/"&amp;ROUNDDOWN(S4/10,0)</f>
        <v>#N/A</v>
      </c>
      <c r="R4" s="31" t="e">
        <f t="shared" ref="R4:R22" si="0">SUM(H4,O4)</f>
        <v>#N/A</v>
      </c>
      <c r="S4" s="61" t="e">
        <f>+SUM(R4:R8)</f>
        <v>#N/A</v>
      </c>
    </row>
    <row r="5" spans="1:19" x14ac:dyDescent="0.25">
      <c r="A5" s="4" t="s">
        <v>14</v>
      </c>
      <c r="B5" s="62" t="s">
        <v>15</v>
      </c>
      <c r="C5" s="32" t="str">
        <f>IF(ISERROR(INDEX(PLACE,MATCH($F$2876&amp;$B$2877&amp;$A$2877&amp;$B5&amp;"A1",code,0),0)),"",INDEX(PLACE,MATCH($F$2876&amp;$B$2877&amp;$A$2877&amp;$B5&amp;"A1",code,0)))</f>
        <v/>
      </c>
      <c r="D5" s="6" t="str">
        <f>IF(ISERROR(INDEX(NOM_ATH,MATCH($F$2876&amp;$B$2877&amp;$A$2877&amp;$B5&amp;"A1",code,0),0)),"",INDEX(NOM_ATH,MATCH($F$2876&amp;$B$2877&amp;$A$2877&amp;$B5&amp;"A1",code,0)))</f>
        <v/>
      </c>
      <c r="E5" s="6" t="str">
        <f>IF(ISERROR(INDEX(age_ath,MATCH($F$2876&amp;$B$2877&amp;$A$2877&amp;$B5&amp;"A1",code,0),0)),"",INDEX(age_ath,MATCH($F$2876&amp;$B$2877&amp;$A$2877&amp;$B5&amp;"A1",code,0)))</f>
        <v/>
      </c>
      <c r="F5" s="6" t="str">
        <f>IF(ISERROR(INDEX(cat_ath,MATCH($F$2876&amp;$B$2877&amp;$A$2877&amp;$B5&amp;"A1",code,0),0)),"",INDEX(cat_ath,MATCH($F$2876&amp;$B$2877&amp;$A$2877&amp;$B5&amp;"A1",code,0)))</f>
        <v/>
      </c>
      <c r="G5" s="6" t="str">
        <f>IF(ISERROR(INDEX(perf_ath,MATCH($F$2876&amp;$B$2877&amp;$A$2877&amp;$B5&amp;"A1",code,0),0)),"",INDEX(perf_ath,MATCH($F$2876&amp;$B$2877&amp;$A$2877&amp;$B5&amp;"A1",code,0)))</f>
        <v/>
      </c>
      <c r="H5" s="6"/>
      <c r="I5" s="63"/>
      <c r="J5" s="32" t="str">
        <f>IF(ISERROR(INDEX(PLACE,MATCH($F$2876&amp;$B$2877&amp;$A$2877&amp;$B5&amp;"a2",code,0),0)),"",INDEX(PLACE,MATCH($F$2876&amp;$B$2877&amp;$A$2877&amp;$B5&amp;"a2",code,0)))</f>
        <v/>
      </c>
      <c r="K5" s="6" t="str">
        <f>IF(ISERROR(INDEX(NOM_ATH,MATCH($F$2876&amp;$B$2877&amp;$A$2877&amp;$B5&amp;"a2",code,0),0)),"",INDEX(NOM_ATH,MATCH($F$2876&amp;$B$2877&amp;$A$2877&amp;$B5&amp;"a2",code,0)))</f>
        <v/>
      </c>
      <c r="L5" s="6" t="str">
        <f>IF(ISERROR(INDEX(age_ath,MATCH($F$2876&amp;$B$2877&amp;$A$2877&amp;$B5&amp;"a2",code,0),0)),"",INDEX(age_ath,MATCH($F$2876&amp;$B$2877&amp;$A$2877&amp;$B5&amp;"a2",code,0)))</f>
        <v/>
      </c>
      <c r="M5" s="6" t="str">
        <f>IF(ISERROR(INDEX(cat_ath,MATCH($F$2876&amp;$B$2877&amp;$A$2877&amp;$B5&amp;"a2",code,0),0)),"",INDEX(cat_ath,MATCH($F$2876&amp;$B$2877&amp;$A$2877&amp;$B5&amp;"a2",code,0)))</f>
        <v/>
      </c>
      <c r="N5" s="6" t="str">
        <f>IF(ISERROR(INDEX(perf_ath,MATCH($F$2876&amp;$B$2877&amp;$A$2877&amp;$B5&amp;"a2",code,0),0)),"",INDEX(perf_ath,MATCH($F$2876&amp;$B$2877&amp;$A$2877&amp;$B5&amp;"a2",code,0)))</f>
        <v/>
      </c>
      <c r="O5" s="5" t="e">
        <f>IF(OR(ISERROR(INDEX(pts_ath,MATCH($F$2876&amp;$B$2877&amp;$A$2877&amp;$B5&amp;"a2",code,0),0)),INDEX(pts_ath,MATCH($F$2876&amp;$B$2877&amp;$A$2877&amp;$B5&amp;"a2",code,0),0)=0),"",INDEX(pts_ath,MATCH($F$2876&amp;$B$2877&amp;$A$2877&amp;$B5&amp;"a2",code,0)))</f>
        <v>#N/A</v>
      </c>
      <c r="P5" s="64"/>
      <c r="Q5" s="65"/>
      <c r="R5" s="66" t="e">
        <f t="shared" si="0"/>
        <v>#N/A</v>
      </c>
      <c r="S5" s="67"/>
    </row>
    <row r="6" spans="1:19" x14ac:dyDescent="0.25">
      <c r="A6" s="4"/>
      <c r="B6" s="62" t="s">
        <v>17</v>
      </c>
      <c r="C6" s="32" t="str">
        <f>IF(ISERROR(INDEX(PLACE,MATCH($F$2876&amp;$B$2877&amp;$A$2877&amp;$B6&amp;"A1",code,0),0)),"",INDEX(PLACE,MATCH($F$2876&amp;$B$2877&amp;$A$2877&amp;$B6&amp;"A1",code,0)))</f>
        <v/>
      </c>
      <c r="D6" s="6" t="str">
        <f>IF(ISERROR(INDEX(NOM_ATH,MATCH($F$2876&amp;$B$2877&amp;$A$2877&amp;$B6&amp;"A1",code,0),0)),"",INDEX(NOM_ATH,MATCH($F$2876&amp;$B$2877&amp;$A$2877&amp;$B6&amp;"A1",code,0)))</f>
        <v/>
      </c>
      <c r="E6" s="6" t="str">
        <f>IF(ISERROR(INDEX(age_ath,MATCH($F$2876&amp;$B$2877&amp;$A$2877&amp;$B6&amp;"A1",code,0),0)),"",INDEX(age_ath,MATCH($F$2876&amp;$B$2877&amp;$A$2877&amp;$B6&amp;"A1",code,0)))</f>
        <v/>
      </c>
      <c r="F6" s="6" t="str">
        <f>IF(ISERROR(INDEX(cat_ath,MATCH($F$2876&amp;$B$2877&amp;$A$2877&amp;$B6&amp;"A1",code,0),0)),"",INDEX(cat_ath,MATCH($F$2876&amp;$B$2877&amp;$A$2877&amp;$B6&amp;"A1",code,0)))</f>
        <v/>
      </c>
      <c r="G6" s="6" t="str">
        <f>IF(ISERROR(INDEX(perf_ath,MATCH($F$2876&amp;$B$2877&amp;$A$2877&amp;$B6&amp;"A1",code,0),0)),"",INDEX(perf_ath,MATCH($F$2876&amp;$B$2877&amp;$A$2877&amp;$B6&amp;"A1",code,0)))</f>
        <v/>
      </c>
      <c r="H6" s="6"/>
      <c r="I6" s="68">
        <f>+SUM(H4:H8)/5</f>
        <v>0</v>
      </c>
      <c r="J6" s="32" t="str">
        <f>IF(ISERROR(INDEX(PLACE,MATCH($F$2876&amp;$B$2877&amp;$A$2877&amp;$B6&amp;"a2",code,0),0)),"",INDEX(PLACE,MATCH($F$2876&amp;$B$2877&amp;$A$2877&amp;$B6&amp;"a2",code,0)))</f>
        <v/>
      </c>
      <c r="K6" s="6" t="str">
        <f>IF(ISERROR(INDEX(NOM_ATH,MATCH($F$2876&amp;$B$2877&amp;$A$2877&amp;$B6&amp;"a2",code,0),0)),"",INDEX(NOM_ATH,MATCH($F$2876&amp;$B$2877&amp;$A$2877&amp;$B6&amp;"a2",code,0)))</f>
        <v/>
      </c>
      <c r="L6" s="6" t="str">
        <f>IF(ISERROR(INDEX(age_ath,MATCH($F$2876&amp;$B$2877&amp;$A$2877&amp;$B6&amp;"a2",code,0),0)),"",INDEX(age_ath,MATCH($F$2876&amp;$B$2877&amp;$A$2877&amp;$B6&amp;"a2",code,0)))</f>
        <v/>
      </c>
      <c r="M6" s="6" t="str">
        <f>IF(ISERROR(INDEX(cat_ath,MATCH($F$2876&amp;$B$2877&amp;$A$2877&amp;$B6&amp;"a2",code,0),0)),"",INDEX(cat_ath,MATCH($F$2876&amp;$B$2877&amp;$A$2877&amp;$B6&amp;"a2",code,0)))</f>
        <v/>
      </c>
      <c r="N6" s="6" t="str">
        <f>IF(ISERROR(INDEX(perf_ath,MATCH($F$2876&amp;$B$2877&amp;$A$2877&amp;$B6&amp;"a2",code,0),0)),"",INDEX(perf_ath,MATCH($F$2876&amp;$B$2877&amp;$A$2877&amp;$B6&amp;"a2",code,0)))</f>
        <v/>
      </c>
      <c r="O6" s="5" t="e">
        <f>IF(OR(ISERROR(INDEX(pts_ath,MATCH($F$2876&amp;$B$2877&amp;$A$2877&amp;$B6&amp;"a2",code,0),0)),INDEX(pts_ath,MATCH($F$2876&amp;$B$2877&amp;$A$2877&amp;$B6&amp;"a2",code,0),0)=0),"",INDEX(pts_ath,MATCH($F$2876&amp;$B$2877&amp;$A$2877&amp;$B6&amp;"a2",code,0)))</f>
        <v>#N/A</v>
      </c>
      <c r="P6" s="69" t="e">
        <f>+SUM(O4:O8)/5</f>
        <v>#N/A</v>
      </c>
      <c r="Q6" s="65"/>
      <c r="R6" s="66" t="e">
        <f t="shared" si="0"/>
        <v>#N/A</v>
      </c>
      <c r="S6" s="67"/>
    </row>
    <row r="7" spans="1:19" x14ac:dyDescent="0.25">
      <c r="A7" s="4"/>
      <c r="B7" s="62" t="s">
        <v>19</v>
      </c>
      <c r="C7" s="32" t="str">
        <f>IF(ISERROR(INDEX(PLACE,MATCH($F$2876&amp;$B$2877&amp;$A$2877&amp;$B7&amp;"A1",code,0),0)),"",INDEX(PLACE,MATCH($F$2876&amp;$B$2877&amp;$A$2877&amp;$B7&amp;"A1",code,0)))</f>
        <v/>
      </c>
      <c r="D7" s="6" t="str">
        <f>IF(ISERROR(INDEX(NOM_ATH,MATCH($F$2876&amp;$B$2877&amp;$A$2877&amp;$B7&amp;"A1",code,0),0)),"",INDEX(NOM_ATH,MATCH($F$2876&amp;$B$2877&amp;$A$2877&amp;$B7&amp;"A1",code,0)))</f>
        <v/>
      </c>
      <c r="E7" s="6" t="str">
        <f>IF(ISERROR(INDEX(age_ath,MATCH($F$2876&amp;$B$2877&amp;$A$2877&amp;$B7&amp;"A1",code,0),0)),"",INDEX(age_ath,MATCH($F$2876&amp;$B$2877&amp;$A$2877&amp;$B7&amp;"A1",code,0)))</f>
        <v/>
      </c>
      <c r="F7" s="6" t="str">
        <f>IF(ISERROR(INDEX(cat_ath,MATCH($F$2876&amp;$B$2877&amp;$A$2877&amp;$B7&amp;"A1",code,0),0)),"",INDEX(cat_ath,MATCH($F$2876&amp;$B$2877&amp;$A$2877&amp;$B7&amp;"A1",code,0)))</f>
        <v/>
      </c>
      <c r="G7" s="6" t="str">
        <f>IF(ISERROR(INDEX(perf_ath,MATCH($F$2876&amp;$B$2877&amp;$A$2877&amp;$B7&amp;"A1",code,0),0)),"",INDEX(perf_ath,MATCH($F$2876&amp;$B$2877&amp;$A$2877&amp;$B7&amp;"A1",code,0)))</f>
        <v/>
      </c>
      <c r="H7" s="6"/>
      <c r="I7" s="70"/>
      <c r="J7" s="32" t="str">
        <f>IF(ISERROR(INDEX(PLACE,MATCH($F$2876&amp;$B$2877&amp;$A$2877&amp;$B7&amp;"a2",code,0),0)),"",INDEX(PLACE,MATCH($F$2876&amp;$B$2877&amp;$A$2877&amp;$B7&amp;"a2",code,0)))</f>
        <v/>
      </c>
      <c r="K7" s="6" t="str">
        <f>IF(ISERROR(INDEX(NOM_ATH,MATCH($F$2876&amp;$B$2877&amp;$A$2877&amp;$B7&amp;"a2",code,0),0)),"",INDEX(NOM_ATH,MATCH($F$2876&amp;$B$2877&amp;$A$2877&amp;$B7&amp;"a2",code,0)))</f>
        <v/>
      </c>
      <c r="L7" s="6" t="str">
        <f>IF(ISERROR(INDEX(age_ath,MATCH($F$2876&amp;$B$2877&amp;$A$2877&amp;$B7&amp;"a2",code,0),0)),"",INDEX(age_ath,MATCH($F$2876&amp;$B$2877&amp;$A$2877&amp;$B7&amp;"a2",code,0)))</f>
        <v/>
      </c>
      <c r="M7" s="6" t="str">
        <f>IF(ISERROR(INDEX(cat_ath,MATCH($F$2876&amp;$B$2877&amp;$A$2877&amp;$B7&amp;"a2",code,0),0)),"",INDEX(cat_ath,MATCH($F$2876&amp;$B$2877&amp;$A$2877&amp;$B7&amp;"a2",code,0)))</f>
        <v/>
      </c>
      <c r="N7" s="6" t="str">
        <f>IF(ISERROR(INDEX(perf_ath,MATCH($F$2876&amp;$B$2877&amp;$A$2877&amp;$B7&amp;"a2",code,0),0)),"",INDEX(perf_ath,MATCH($F$2876&amp;$B$2877&amp;$A$2877&amp;$B7&amp;"a2",code,0)))</f>
        <v/>
      </c>
      <c r="O7" s="5" t="e">
        <f>IF(OR(ISERROR(INDEX(pts_ath,MATCH($F$2876&amp;$B$2877&amp;$A$2877&amp;$B7&amp;"a2",code,0),0)),INDEX(pts_ath,MATCH($F$2876&amp;$B$2877&amp;$A$2877&amp;$B7&amp;"a2",code,0),0)=0),"",INDEX(pts_ath,MATCH($F$2876&amp;$B$2877&amp;$A$2877&amp;$B7&amp;"a2",code,0)))</f>
        <v>#N/A</v>
      </c>
      <c r="P7" s="71"/>
      <c r="Q7" s="65"/>
      <c r="R7" s="66" t="e">
        <f t="shared" si="0"/>
        <v>#N/A</v>
      </c>
      <c r="S7" s="67"/>
    </row>
    <row r="8" spans="1:19" ht="15.75" thickBot="1" x14ac:dyDescent="0.3">
      <c r="A8" s="7"/>
      <c r="B8" s="62" t="s">
        <v>68</v>
      </c>
      <c r="C8" s="13" t="str">
        <f>IF(ISERROR(INDEX(PLACE,MATCH($F$2876&amp;$B$2877&amp;$A$2877&amp;$B8&amp;"A1",code,0),0)),"",INDEX(PLACE,MATCH($F$2876&amp;$B$2877&amp;$A$2877&amp;$B8&amp;"A1",code,0)))</f>
        <v/>
      </c>
      <c r="D8" s="9" t="str">
        <f>IF(ISERROR(INDEX(NOM_ATH,MATCH($F$2876&amp;$B$2877&amp;$A$2877&amp;$B8&amp;"A1",code,0),0)),"",INDEX(NOM_ATH,MATCH($F$2876&amp;$B$2877&amp;$A$2877&amp;$B8&amp;"A1",code,0)))</f>
        <v/>
      </c>
      <c r="E8" s="9" t="str">
        <f>IF(ISERROR(INDEX(age_ath,MATCH($F$2876&amp;$B$2877&amp;$A$2877&amp;$B8&amp;"A1",code,0),0)),"",INDEX(age_ath,MATCH($F$2876&amp;$B$2877&amp;$A$2877&amp;$B8&amp;"A1",code,0)))</f>
        <v/>
      </c>
      <c r="F8" s="9" t="str">
        <f>IF(ISERROR(INDEX(cat_ath,MATCH($F$2876&amp;$B$2877&amp;$A$2877&amp;$B8&amp;"A1",code,0),0)),"",INDEX(cat_ath,MATCH($F$2876&amp;$B$2877&amp;$A$2877&amp;$B8&amp;"A1",code,0)))</f>
        <v/>
      </c>
      <c r="G8" s="9" t="str">
        <f>IF(ISERROR(INDEX(perf_ath,MATCH($F$2876&amp;$B$2877&amp;$A$2877&amp;$B8&amp;"A1",code,0),0)),"",INDEX(perf_ath,MATCH($F$2876&amp;$B$2877&amp;$A$2877&amp;$B8&amp;"A1",code,0)))</f>
        <v/>
      </c>
      <c r="H8" s="9"/>
      <c r="I8" s="72"/>
      <c r="J8" s="13" t="str">
        <f>IF(ISERROR(INDEX(PLACE,MATCH($F$2876&amp;$B$2877&amp;$A$2877&amp;$B8&amp;"a2",code,0),0)),"",INDEX(PLACE,MATCH($F$2876&amp;$B$2877&amp;$A$2877&amp;$B8&amp;"a2",code,0)))</f>
        <v/>
      </c>
      <c r="K8" s="9" t="str">
        <f>IF(ISERROR(INDEX(NOM_ATH,MATCH($F$2876&amp;$B$2877&amp;$A$2877&amp;$B8&amp;"a2",code,0),0)),"",INDEX(NOM_ATH,MATCH($F$2876&amp;$B$2877&amp;$A$2877&amp;$B8&amp;"a2",code,0)))</f>
        <v/>
      </c>
      <c r="L8" s="9" t="str">
        <f>IF(ISERROR(INDEX(age_ath,MATCH($F$2876&amp;$B$2877&amp;$A$2877&amp;$B8&amp;"a2",code,0),0)),"",INDEX(age_ath,MATCH($F$2876&amp;$B$2877&amp;$A$2877&amp;$B8&amp;"a2",code,0)))</f>
        <v/>
      </c>
      <c r="M8" s="9" t="str">
        <f>IF(ISERROR(INDEX(cat_ath,MATCH($F$2876&amp;$B$2877&amp;$A$2877&amp;$B8&amp;"a2",code,0),0)),"",INDEX(cat_ath,MATCH($F$2876&amp;$B$2877&amp;$A$2877&amp;$B8&amp;"a2",code,0)))</f>
        <v/>
      </c>
      <c r="N8" s="9" t="str">
        <f>IF(ISERROR(INDEX(perf_ath,MATCH($F$2876&amp;$B$2877&amp;$A$2877&amp;$B8&amp;"a2",code,0),0)),"",INDEX(perf_ath,MATCH($F$2876&amp;$B$2877&amp;$A$2877&amp;$B8&amp;"a2",code,0)))</f>
        <v/>
      </c>
      <c r="O8" s="8" t="e">
        <f>IF(OR(ISERROR(INDEX(pts_ath,MATCH($F$2876&amp;$B$2877&amp;$A$2877&amp;$B8&amp;"a2",code,0),0)),INDEX(pts_ath,MATCH($F$2876&amp;$B$2877&amp;$A$2877&amp;$B8&amp;"a2",code,0),0)=0),"",INDEX(pts_ath,MATCH($F$2876&amp;$B$2877&amp;$A$2877&amp;$B8&amp;"a2",code,0)))</f>
        <v>#N/A</v>
      </c>
      <c r="P8" s="73"/>
      <c r="Q8" s="74"/>
      <c r="R8" s="33" t="e">
        <f t="shared" si="0"/>
        <v>#N/A</v>
      </c>
      <c r="S8" s="75"/>
    </row>
    <row r="9" spans="1:19" x14ac:dyDescent="0.25">
      <c r="A9" s="1" t="s">
        <v>21</v>
      </c>
      <c r="B9" s="34" t="s">
        <v>22</v>
      </c>
      <c r="C9" s="30" t="str">
        <f>IF(ISERROR(INDEX(PLACE,MATCH($F$2876&amp;$B$2877&amp;$A$2877&amp;$B9&amp;"A1",code,0),0)),"",INDEX(PLACE,MATCH($F$2876&amp;$B$2877&amp;$A$2877&amp;$B9&amp;"A1",code,0)))</f>
        <v/>
      </c>
      <c r="D9" s="3" t="str">
        <f>IF(ISERROR(INDEX(NOM_ATH,MATCH($F$2876&amp;$B$2877&amp;$A$2877&amp;$B9&amp;"A1",code,0),0)),"",INDEX(NOM_ATH,MATCH($F$2876&amp;$B$2877&amp;$A$2877&amp;$B9&amp;"A1",code,0)))</f>
        <v/>
      </c>
      <c r="E9" s="3" t="str">
        <f>IF(ISERROR(INDEX(age_ath,MATCH($F$2876&amp;$B$2877&amp;$A$2877&amp;$B9&amp;"A1",code,0),0)),"",INDEX(age_ath,MATCH($F$2876&amp;$B$2877&amp;$A$2877&amp;$B9&amp;"A1",code,0)))</f>
        <v/>
      </c>
      <c r="F9" s="3" t="str">
        <f>IF(ISERROR(INDEX(cat_ath,MATCH($F$2876&amp;$B$2877&amp;$A$2877&amp;$B9&amp;"A1",code,0),0)),"",INDEX(cat_ath,MATCH($F$2876&amp;$B$2877&amp;$A$2877&amp;$B9&amp;"A1",code,0)))</f>
        <v/>
      </c>
      <c r="G9" s="3" t="str">
        <f>IF(ISERROR(INDEX(perf_ath,MATCH($F$2876&amp;$B$2877&amp;$A$2877&amp;$B9&amp;"A1",code,0),0)),"",INDEX(perf_ath,MATCH($F$2876&amp;$B$2877&amp;$A$2877&amp;$B9&amp;"A1",code,0)))</f>
        <v/>
      </c>
      <c r="H9" s="3"/>
      <c r="I9" s="58" t="e">
        <f>+AVERAGE(H9:H14)</f>
        <v>#DIV/0!</v>
      </c>
      <c r="J9" s="30" t="str">
        <f>IF(ISERROR(INDEX(PLACE,MATCH($F$2876&amp;$B$2877&amp;$A$2877&amp;$B9&amp;"a2",code,0),0)),"",INDEX(PLACE,MATCH($F$2876&amp;$B$2877&amp;$A$2877&amp;$B9&amp;"a2",code,0)))</f>
        <v/>
      </c>
      <c r="K9" s="3" t="str">
        <f>IF(ISERROR(INDEX(NOM_ATH,MATCH($F$2876&amp;$B$2877&amp;$A$2877&amp;$B9&amp;"a2",code,0),0)),"",INDEX(NOM_ATH,MATCH($F$2876&amp;$B$2877&amp;$A$2877&amp;$B9&amp;"a2",code,0)))</f>
        <v/>
      </c>
      <c r="L9" s="3" t="str">
        <f>IF(ISERROR(INDEX(age_ath,MATCH($F$2876&amp;$B$2877&amp;$A$2877&amp;$B9&amp;"a2",code,0),0)),"",INDEX(age_ath,MATCH($F$2876&amp;$B$2877&amp;$A$2877&amp;$B9&amp;"a2",code,0)))</f>
        <v/>
      </c>
      <c r="M9" s="3" t="str">
        <f>IF(ISERROR(INDEX(cat_ath,MATCH($F$2876&amp;$B$2877&amp;$A$2877&amp;$B9&amp;"a2",code,0),0)),"",INDEX(cat_ath,MATCH($F$2876&amp;$B$2877&amp;$A$2877&amp;$B9&amp;"a2",code,0)))</f>
        <v/>
      </c>
      <c r="N9" s="3" t="str">
        <f>IF(ISERROR(INDEX(perf_ath,MATCH($F$2876&amp;$B$2877&amp;$A$2877&amp;$B9&amp;"a2",code,0),0)),"",INDEX(perf_ath,MATCH($F$2876&amp;$B$2877&amp;$A$2877&amp;$B9&amp;"a2",code,0)))</f>
        <v/>
      </c>
      <c r="O9" s="2" t="e">
        <f>IF(OR(ISERROR(INDEX(pts_ath,MATCH($F$2876&amp;$B$2877&amp;$A$2877&amp;$B9&amp;"a2",code,0),0)),INDEX(pts_ath,MATCH($F$2876&amp;$B$2877&amp;$A$2877&amp;$B9&amp;"a2",code,0),0)=0),"",INDEX(pts_ath,MATCH($F$2876&amp;$B$2877&amp;$A$2877&amp;$B9&amp;"a2",code,0)))</f>
        <v>#N/A</v>
      </c>
      <c r="P9" s="76" t="e">
        <f>+AVERAGE(O9:O14)</f>
        <v>#N/A</v>
      </c>
      <c r="Q9" s="60" t="e">
        <f>ROUNDDOWN(AVERAGE(H9:H14,O9:O14),0)&amp;"/"&amp;ROUNDDOWN(S9/10,0)</f>
        <v>#N/A</v>
      </c>
      <c r="R9" s="31" t="e">
        <f t="shared" si="0"/>
        <v>#N/A</v>
      </c>
      <c r="S9" s="61" t="e">
        <f>+SUM(R9:R14)</f>
        <v>#N/A</v>
      </c>
    </row>
    <row r="10" spans="1:19" x14ac:dyDescent="0.25">
      <c r="A10" s="4"/>
      <c r="B10" s="62" t="s">
        <v>26</v>
      </c>
      <c r="C10" s="32" t="str">
        <f>IF(ISERROR(INDEX(PLACE,MATCH($F$2876&amp;$B$2877&amp;$A$2877&amp;$B10&amp;"A1",code,0),0)),"",INDEX(PLACE,MATCH($F$2876&amp;$B$2877&amp;$A$2877&amp;$B10&amp;"A1",code,0)))</f>
        <v/>
      </c>
      <c r="D10" s="6" t="str">
        <f>IF(ISERROR(INDEX(NOM_ATH,MATCH($F$2876&amp;$B$2877&amp;$A$2877&amp;$B10&amp;"A1",code,0),0)),"",INDEX(NOM_ATH,MATCH($F$2876&amp;$B$2877&amp;$A$2877&amp;$B10&amp;"A1",code,0)))</f>
        <v/>
      </c>
      <c r="E10" s="6" t="str">
        <f>IF(ISERROR(INDEX(age_ath,MATCH($F$2876&amp;$B$2877&amp;$A$2877&amp;$B10&amp;"A1",code,0),0)),"",INDEX(age_ath,MATCH($F$2876&amp;$B$2877&amp;$A$2877&amp;$B10&amp;"A1",code,0)))</f>
        <v/>
      </c>
      <c r="F10" s="6" t="str">
        <f>IF(ISERROR(INDEX(cat_ath,MATCH($F$2876&amp;$B$2877&amp;$A$2877&amp;$B10&amp;"A1",code,0),0)),"",INDEX(cat_ath,MATCH($F$2876&amp;$B$2877&amp;$A$2877&amp;$B10&amp;"A1",code,0)))</f>
        <v/>
      </c>
      <c r="G10" s="6" t="str">
        <f>IF(ISERROR(INDEX(perf_ath,MATCH($F$2876&amp;$B$2877&amp;$A$2877&amp;$B10&amp;"A1",code,0),0)),"",INDEX(perf_ath,MATCH($F$2876&amp;$B$2877&amp;$A$2877&amp;$B10&amp;"A1",code,0)))</f>
        <v/>
      </c>
      <c r="H10" s="6"/>
      <c r="I10" s="63"/>
      <c r="J10" s="32" t="str">
        <f>IF(ISERROR(INDEX(PLACE,MATCH($F$2876&amp;$B$2877&amp;$A$2877&amp;$B10&amp;"a2",code,0),0)),"",INDEX(PLACE,MATCH($F$2876&amp;$B$2877&amp;$A$2877&amp;$B10&amp;"a2",code,0)))</f>
        <v/>
      </c>
      <c r="K10" s="6" t="str">
        <f>IF(ISERROR(INDEX(NOM_ATH,MATCH($F$2876&amp;$B$2877&amp;$A$2877&amp;$B10&amp;"a2",code,0),0)),"",INDEX(NOM_ATH,MATCH($F$2876&amp;$B$2877&amp;$A$2877&amp;$B10&amp;"a2",code,0)))</f>
        <v/>
      </c>
      <c r="L10" s="6" t="str">
        <f>IF(ISERROR(INDEX(age_ath,MATCH($F$2876&amp;$B$2877&amp;$A$2877&amp;$B10&amp;"a2",code,0),0)),"",INDEX(age_ath,MATCH($F$2876&amp;$B$2877&amp;$A$2877&amp;$B10&amp;"a2",code,0)))</f>
        <v/>
      </c>
      <c r="M10" s="6" t="str">
        <f>IF(ISERROR(INDEX(cat_ath,MATCH($F$2876&amp;$B$2877&amp;$A$2877&amp;$B10&amp;"a2",code,0),0)),"",INDEX(cat_ath,MATCH($F$2876&amp;$B$2877&amp;$A$2877&amp;$B10&amp;"a2",code,0)))</f>
        <v/>
      </c>
      <c r="N10" s="6" t="str">
        <f>IF(ISERROR(INDEX(perf_ath,MATCH($F$2876&amp;$B$2877&amp;$A$2877&amp;$B10&amp;"a2",code,0),0)),"",INDEX(perf_ath,MATCH($F$2876&amp;$B$2877&amp;$A$2877&amp;$B10&amp;"a2",code,0)))</f>
        <v/>
      </c>
      <c r="O10" s="5" t="e">
        <f>IF(OR(ISERROR(INDEX(pts_ath,MATCH($F$2876&amp;$B$2877&amp;$A$2877&amp;$B10&amp;"a2",code,0),0)),INDEX(pts_ath,MATCH($F$2876&amp;$B$2877&amp;$A$2877&amp;$B10&amp;"a2",code,0),0)=0),"",INDEX(pts_ath,MATCH($F$2876&amp;$B$2877&amp;$A$2877&amp;$B10&amp;"a2",code,0)))</f>
        <v>#N/A</v>
      </c>
      <c r="P10" s="77"/>
      <c r="Q10" s="65"/>
      <c r="R10" s="66" t="e">
        <f t="shared" si="0"/>
        <v>#N/A</v>
      </c>
      <c r="S10" s="67"/>
    </row>
    <row r="11" spans="1:19" x14ac:dyDescent="0.25">
      <c r="A11" s="4"/>
      <c r="B11" s="78" t="s">
        <v>28</v>
      </c>
      <c r="C11" s="32"/>
      <c r="D11" s="6"/>
      <c r="E11" s="6"/>
      <c r="F11" s="6"/>
      <c r="G11" s="6"/>
      <c r="H11" s="6"/>
      <c r="I11" s="122"/>
      <c r="J11" s="32"/>
      <c r="K11" s="6"/>
      <c r="L11" s="6"/>
      <c r="M11" s="6"/>
      <c r="N11" s="6"/>
      <c r="O11" s="5"/>
      <c r="P11" s="123"/>
      <c r="Q11" s="65"/>
      <c r="R11" s="66"/>
      <c r="S11" s="67"/>
    </row>
    <row r="12" spans="1:19" x14ac:dyDescent="0.25">
      <c r="A12" s="4"/>
      <c r="B12" s="78" t="s">
        <v>69</v>
      </c>
      <c r="C12" s="32" t="str">
        <f>IF(ISERROR(INDEX(PLACE,MATCH($F$2876&amp;$B$2877&amp;$A$2877&amp;$B12&amp;"A1",code,0),0)),"",INDEX(PLACE,MATCH($F$2876&amp;$B$2877&amp;$A$2877&amp;$B12&amp;"A1",code,0)))</f>
        <v/>
      </c>
      <c r="D12" s="6" t="str">
        <f>IF(ISERROR(INDEX(NOM_ATH,MATCH($F$2876&amp;$B$2877&amp;$A$2877&amp;$B12&amp;"A1",code,0),0)),"",INDEX(NOM_ATH,MATCH($F$2876&amp;$B$2877&amp;$A$2877&amp;$B12&amp;"A1",code,0)))</f>
        <v/>
      </c>
      <c r="E12" s="6" t="str">
        <f>IF(ISERROR(INDEX(age_ath,MATCH($F$2876&amp;$B$2877&amp;$A$2877&amp;$B12&amp;"A1",code,0),0)),"",INDEX(age_ath,MATCH($F$2876&amp;$B$2877&amp;$A$2877&amp;$B12&amp;"A1",code,0)))</f>
        <v/>
      </c>
      <c r="F12" s="6" t="str">
        <f>IF(ISERROR(INDEX(cat_ath,MATCH($F$2876&amp;$B$2877&amp;$A$2877&amp;$B12&amp;"A1",code,0),0)),"",INDEX(cat_ath,MATCH($F$2876&amp;$B$2877&amp;$A$2877&amp;$B12&amp;"A1",code,0)))</f>
        <v/>
      </c>
      <c r="G12" s="6" t="str">
        <f>IF(ISERROR(INDEX(perf_ath,MATCH($F$2876&amp;$B$2877&amp;$A$2877&amp;$B12&amp;"A1",code,0),0)),"",INDEX(perf_ath,MATCH($F$2876&amp;$B$2877&amp;$A$2877&amp;$B12&amp;"A1",code,0)))</f>
        <v/>
      </c>
      <c r="H12" s="6"/>
      <c r="I12" s="68">
        <f>+SUM(H9:H14)/5</f>
        <v>0</v>
      </c>
      <c r="J12" s="32" t="str">
        <f>IF(ISERROR(INDEX(PLACE,MATCH($F$2876&amp;$B$2877&amp;$A$2877&amp;$B12&amp;"a2",code,0),0)),"",INDEX(PLACE,MATCH($F$2876&amp;$B$2877&amp;$A$2877&amp;$B12&amp;"a2",code,0)))</f>
        <v/>
      </c>
      <c r="K12" s="6" t="str">
        <f>IF(ISERROR(INDEX(NOM_ATH,MATCH($F$2876&amp;$B$2877&amp;$A$2877&amp;$B12&amp;"a2",code,0),0)),"",INDEX(NOM_ATH,MATCH($F$2876&amp;$B$2877&amp;$A$2877&amp;$B12&amp;"a2",code,0)))</f>
        <v/>
      </c>
      <c r="L12" s="6" t="str">
        <f>IF(ISERROR(INDEX(age_ath,MATCH($F$2876&amp;$B$2877&amp;$A$2877&amp;$B12&amp;"a2",code,0),0)),"",INDEX(age_ath,MATCH($F$2876&amp;$B$2877&amp;$A$2877&amp;$B12&amp;"a2",code,0)))</f>
        <v/>
      </c>
      <c r="M12" s="6" t="str">
        <f>IF(ISERROR(INDEX(cat_ath,MATCH($F$2876&amp;$B$2877&amp;$A$2877&amp;$B12&amp;"a2",code,0),0)),"",INDEX(cat_ath,MATCH($F$2876&amp;$B$2877&amp;$A$2877&amp;$B12&amp;"a2",code,0)))</f>
        <v/>
      </c>
      <c r="N12" s="6" t="str">
        <f>IF(ISERROR(INDEX(perf_ath,MATCH($F$2876&amp;$B$2877&amp;$A$2877&amp;$B12&amp;"a2",code,0),0)),"",INDEX(perf_ath,MATCH($F$2876&amp;$B$2877&amp;$A$2877&amp;$B12&amp;"a2",code,0)))</f>
        <v/>
      </c>
      <c r="O12" s="5" t="e">
        <f>IF(OR(ISERROR(INDEX(pts_ath,MATCH($F$2876&amp;$B$2877&amp;$A$2877&amp;$B12&amp;"a2",code,0),0)),INDEX(pts_ath,MATCH($F$2876&amp;$B$2877&amp;$A$2877&amp;$B12&amp;"a2",code,0),0)=0),"",INDEX(pts_ath,MATCH($F$2876&amp;$B$2877&amp;$A$2877&amp;$B12&amp;"a2",code,0)))</f>
        <v>#N/A</v>
      </c>
      <c r="P12" s="79" t="e">
        <f>+SUM(O9:O14)/5</f>
        <v>#N/A</v>
      </c>
      <c r="Q12" s="65"/>
      <c r="R12" s="66" t="e">
        <f t="shared" si="0"/>
        <v>#N/A</v>
      </c>
      <c r="S12" s="67"/>
    </row>
    <row r="13" spans="1:19" x14ac:dyDescent="0.25">
      <c r="A13" s="4"/>
      <c r="B13" s="78" t="s">
        <v>70</v>
      </c>
      <c r="C13" s="32" t="str">
        <f>IF(ISERROR(INDEX(PLACE,MATCH($F$2876&amp;$B$2877&amp;$A$2877&amp;$B13&amp;"A1",code,0),0)),"",INDEX(PLACE,MATCH($F$2876&amp;$B$2877&amp;$A$2877&amp;$B13&amp;"A1",code,0)))</f>
        <v/>
      </c>
      <c r="D13" s="6" t="str">
        <f>IF(ISERROR(INDEX(NOM_ATH,MATCH($F$2876&amp;$B$2877&amp;$A$2877&amp;$B13&amp;"A1",code,0),0)),"",INDEX(NOM_ATH,MATCH($F$2876&amp;$B$2877&amp;$A$2877&amp;$B13&amp;"A1",code,0)))</f>
        <v/>
      </c>
      <c r="E13" s="6" t="str">
        <f>IF(ISERROR(INDEX(age_ath,MATCH($F$2876&amp;$B$2877&amp;$A$2877&amp;$B13&amp;"A1",code,0),0)),"",INDEX(age_ath,MATCH($F$2876&amp;$B$2877&amp;$A$2877&amp;$B13&amp;"A1",code,0)))</f>
        <v/>
      </c>
      <c r="F13" s="6" t="str">
        <f>IF(ISERROR(INDEX(cat_ath,MATCH($F$2876&amp;$B$2877&amp;$A$2877&amp;$B13&amp;"A1",code,0),0)),"",INDEX(cat_ath,MATCH($F$2876&amp;$B$2877&amp;$A$2877&amp;$B13&amp;"A1",code,0)))</f>
        <v/>
      </c>
      <c r="G13" s="6" t="str">
        <f>IF(ISERROR(INDEX(perf_ath,MATCH($F$2876&amp;$B$2877&amp;$A$2877&amp;$B13&amp;"A1",code,0),0)),"",INDEX(perf_ath,MATCH($F$2876&amp;$B$2877&amp;$A$2877&amp;$B13&amp;"A1",code,0)))</f>
        <v/>
      </c>
      <c r="H13" s="6"/>
      <c r="I13" s="70"/>
      <c r="J13" s="32" t="str">
        <f>IF(ISERROR(INDEX(PLACE,MATCH($F$2876&amp;$B$2877&amp;$A$2877&amp;$B13&amp;"a2",code,0),0)),"",INDEX(PLACE,MATCH($F$2876&amp;$B$2877&amp;$A$2877&amp;$B13&amp;"a2",code,0)))</f>
        <v/>
      </c>
      <c r="K13" s="6" t="str">
        <f>IF(ISERROR(INDEX(NOM_ATH,MATCH($F$2876&amp;$B$2877&amp;$A$2877&amp;$B13&amp;"a2",code,0),0)),"",INDEX(NOM_ATH,MATCH($F$2876&amp;$B$2877&amp;$A$2877&amp;$B13&amp;"a2",code,0)))</f>
        <v/>
      </c>
      <c r="L13" s="6" t="str">
        <f>IF(ISERROR(INDEX(age_ath,MATCH($F$2876&amp;$B$2877&amp;$A$2877&amp;$B13&amp;"a2",code,0),0)),"",INDEX(age_ath,MATCH($F$2876&amp;$B$2877&amp;$A$2877&amp;$B13&amp;"a2",code,0)))</f>
        <v/>
      </c>
      <c r="M13" s="6" t="str">
        <f>IF(ISERROR(INDEX(cat_ath,MATCH($F$2876&amp;$B$2877&amp;$A$2877&amp;$B13&amp;"a2",code,0),0)),"",INDEX(cat_ath,MATCH($F$2876&amp;$B$2877&amp;$A$2877&amp;$B13&amp;"a2",code,0)))</f>
        <v/>
      </c>
      <c r="N13" s="6" t="str">
        <f>IF(ISERROR(INDEX(perf_ath,MATCH($F$2876&amp;$B$2877&amp;$A$2877&amp;$B13&amp;"a2",code,0),0)),"",INDEX(perf_ath,MATCH($F$2876&amp;$B$2877&amp;$A$2877&amp;$B13&amp;"a2",code,0)))</f>
        <v/>
      </c>
      <c r="O13" s="5" t="e">
        <f>IF(OR(ISERROR(INDEX(pts_ath,MATCH($F$2876&amp;$B$2877&amp;$A$2877&amp;$B13&amp;"a2",code,0),0)),INDEX(pts_ath,MATCH($F$2876&amp;$B$2877&amp;$A$2877&amp;$B13&amp;"a2",code,0),0)=0),"",INDEX(pts_ath,MATCH($F$2876&amp;$B$2877&amp;$A$2877&amp;$B13&amp;"a2",code,0)))</f>
        <v>#N/A</v>
      </c>
      <c r="P13" s="80"/>
      <c r="Q13" s="65"/>
      <c r="R13" s="66" t="e">
        <f t="shared" si="0"/>
        <v>#N/A</v>
      </c>
      <c r="S13" s="67"/>
    </row>
    <row r="14" spans="1:19" ht="15.75" thickBot="1" x14ac:dyDescent="0.3">
      <c r="A14" s="4"/>
      <c r="B14" s="78" t="s">
        <v>71</v>
      </c>
      <c r="C14" s="13" t="str">
        <f>IF(ISERROR(INDEX(PLACE,MATCH($F$2876&amp;$B$2877&amp;$A$2877&amp;$B14&amp;"A1",code,0),0)),"",INDEX(PLACE,MATCH($F$2876&amp;$B$2877&amp;$A$2877&amp;$B14&amp;"A1",code,0)))</f>
        <v/>
      </c>
      <c r="D14" s="9" t="str">
        <f>IF(ISERROR(INDEX(NOM_ATH,MATCH($F$2876&amp;$B$2877&amp;$A$2877&amp;$B14&amp;"A1",code,0),0)),"",INDEX(NOM_ATH,MATCH($F$2876&amp;$B$2877&amp;$A$2877&amp;$B14&amp;"A1",code,0)))</f>
        <v/>
      </c>
      <c r="E14" s="9" t="str">
        <f>IF(ISERROR(INDEX(age_ath,MATCH($F$2876&amp;$B$2877&amp;$A$2877&amp;$B14&amp;"A1",code,0),0)),"",INDEX(age_ath,MATCH($F$2876&amp;$B$2877&amp;$A$2877&amp;$B14&amp;"A1",code,0)))</f>
        <v/>
      </c>
      <c r="F14" s="9" t="str">
        <f>IF(ISERROR(INDEX(cat_ath,MATCH($F$2876&amp;$B$2877&amp;$A$2877&amp;$B14&amp;"A1",code,0),0)),"",INDEX(cat_ath,MATCH($F$2876&amp;$B$2877&amp;$A$2877&amp;$B14&amp;"A1",code,0)))</f>
        <v/>
      </c>
      <c r="G14" s="9" t="str">
        <f>IF(ISERROR(INDEX(perf_ath,MATCH($F$2876&amp;$B$2877&amp;$A$2877&amp;$B14&amp;"A1",code,0),0)),"",INDEX(perf_ath,MATCH($F$2876&amp;$B$2877&amp;$A$2877&amp;$B14&amp;"A1",code,0)))</f>
        <v/>
      </c>
      <c r="H14" s="9"/>
      <c r="I14" s="72"/>
      <c r="J14" s="13" t="str">
        <f>IF(ISERROR(INDEX(PLACE,MATCH($F$2876&amp;$B$2877&amp;$A$2877&amp;$B14&amp;"a2",code,0),0)),"",INDEX(PLACE,MATCH($F$2876&amp;$B$2877&amp;$A$2877&amp;$B14&amp;"a2",code,0)))</f>
        <v/>
      </c>
      <c r="K14" s="9" t="str">
        <f>IF(ISERROR(INDEX(NOM_ATH,MATCH($F$2876&amp;$B$2877&amp;$A$2877&amp;$B14&amp;"a2",code,0),0)),"",INDEX(NOM_ATH,MATCH($F$2876&amp;$B$2877&amp;$A$2877&amp;$B14&amp;"a2",code,0)))</f>
        <v/>
      </c>
      <c r="L14" s="9" t="str">
        <f>IF(ISERROR(INDEX(age_ath,MATCH($F$2876&amp;$B$2877&amp;$A$2877&amp;$B14&amp;"a2",code,0),0)),"",INDEX(age_ath,MATCH($F$2876&amp;$B$2877&amp;$A$2877&amp;$B14&amp;"a2",code,0)))</f>
        <v/>
      </c>
      <c r="M14" s="9" t="str">
        <f>IF(ISERROR(INDEX(cat_ath,MATCH($F$2876&amp;$B$2877&amp;$A$2877&amp;$B14&amp;"a2",code,0),0)),"",INDEX(cat_ath,MATCH($F$2876&amp;$B$2877&amp;$A$2877&amp;$B14&amp;"a2",code,0)))</f>
        <v/>
      </c>
      <c r="N14" s="9" t="str">
        <f>IF(ISERROR(INDEX(perf_ath,MATCH($F$2876&amp;$B$2877&amp;$A$2877&amp;$B14&amp;"a2",code,0),0)),"",INDEX(perf_ath,MATCH($F$2876&amp;$B$2877&amp;$A$2877&amp;$B14&amp;"a2",code,0)))</f>
        <v/>
      </c>
      <c r="O14" s="8" t="e">
        <f>IF(OR(ISERROR(INDEX(pts_ath,MATCH($F$2876&amp;$B$2877&amp;$A$2877&amp;$B14&amp;"a2",code,0),0)),INDEX(pts_ath,MATCH($F$2876&amp;$B$2877&amp;$A$2877&amp;$B14&amp;"a2",code,0),0)=0),"",INDEX(pts_ath,MATCH($F$2876&amp;$B$2877&amp;$A$2877&amp;$B14&amp;"a2",code,0)))</f>
        <v>#N/A</v>
      </c>
      <c r="P14" s="81"/>
      <c r="Q14" s="74"/>
      <c r="R14" s="33" t="e">
        <f t="shared" si="0"/>
        <v>#N/A</v>
      </c>
      <c r="S14" s="75"/>
    </row>
    <row r="15" spans="1:19" x14ac:dyDescent="0.25">
      <c r="A15" s="1" t="s">
        <v>30</v>
      </c>
      <c r="B15" s="34" t="s">
        <v>34</v>
      </c>
      <c r="C15" s="30" t="str">
        <f>IF(ISERROR(INDEX(PLACE,MATCH($F$2876&amp;$B$2877&amp;$A$2877&amp;$B15&amp;"A1",code,0),0)),"",INDEX(PLACE,MATCH($F$2876&amp;$B$2877&amp;$A$2877&amp;$B15&amp;"A1",code,0)))</f>
        <v/>
      </c>
      <c r="D15" s="3" t="str">
        <f>IF(ISERROR(INDEX(NOM_ATH,MATCH($F$2876&amp;$B$2877&amp;$A$2877&amp;$B15&amp;"A1",code,0),0)),"",INDEX(NOM_ATH,MATCH($F$2876&amp;$B$2877&amp;$A$2877&amp;$B15&amp;"A1",code,0)))</f>
        <v/>
      </c>
      <c r="E15" s="3" t="str">
        <f>IF(ISERROR(INDEX(age_ath,MATCH($F$2876&amp;$B$2877&amp;$A$2877&amp;$B15&amp;"A1",code,0),0)),"",INDEX(age_ath,MATCH($F$2876&amp;$B$2877&amp;$A$2877&amp;$B15&amp;"A1",code,0)))</f>
        <v/>
      </c>
      <c r="F15" s="3" t="str">
        <f>IF(ISERROR(INDEX(cat_ath,MATCH($F$2876&amp;$B$2877&amp;$A$2877&amp;$B15&amp;"A1",code,0),0)),"",INDEX(cat_ath,MATCH($F$2876&amp;$B$2877&amp;$A$2877&amp;$B15&amp;"A1",code,0)))</f>
        <v/>
      </c>
      <c r="G15" s="3" t="str">
        <f>IF(ISERROR(INDEX(perf_ath,MATCH($F$2876&amp;$B$2877&amp;$A$2877&amp;$B15&amp;"A1",code,0),0)),"",INDEX(perf_ath,MATCH($F$2876&amp;$B$2877&amp;$A$2877&amp;$B15&amp;"A1",code,0)))</f>
        <v/>
      </c>
      <c r="H15" s="3"/>
      <c r="I15" s="58" t="e">
        <f>+AVERAGE(H15:H18)</f>
        <v>#DIV/0!</v>
      </c>
      <c r="J15" s="30" t="str">
        <f>IF(ISERROR(INDEX(PLACE,MATCH($F$2876&amp;$B$2877&amp;$A$2877&amp;$B15&amp;"a2",code,0),0)),"",INDEX(PLACE,MATCH($F$2876&amp;$B$2877&amp;$A$2877&amp;$B15&amp;"a2",code,0)))</f>
        <v/>
      </c>
      <c r="K15" s="3" t="str">
        <f>IF(ISERROR(INDEX(NOM_ATH,MATCH($F$2876&amp;$B$2877&amp;$A$2877&amp;$B15&amp;"a2",code,0),0)),"",INDEX(NOM_ATH,MATCH($F$2876&amp;$B$2877&amp;$A$2877&amp;$B15&amp;"a2",code,0)))</f>
        <v/>
      </c>
      <c r="L15" s="3" t="str">
        <f>IF(ISERROR(INDEX(age_ath,MATCH($F$2876&amp;$B$2877&amp;$A$2877&amp;$B15&amp;"a2",code,0),0)),"",INDEX(age_ath,MATCH($F$2876&amp;$B$2877&amp;$A$2877&amp;$B15&amp;"a2",code,0)))</f>
        <v/>
      </c>
      <c r="M15" s="3" t="str">
        <f>IF(ISERROR(INDEX(cat_ath,MATCH($F$2876&amp;$B$2877&amp;$A$2877&amp;$B15&amp;"a2",code,0),0)),"",INDEX(cat_ath,MATCH($F$2876&amp;$B$2877&amp;$A$2877&amp;$B15&amp;"a2",code,0)))</f>
        <v/>
      </c>
      <c r="N15" s="3" t="str">
        <f>IF(ISERROR(INDEX(perf_ath,MATCH($F$2876&amp;$B$2877&amp;$A$2877&amp;$B15&amp;"a2",code,0),0)),"",INDEX(perf_ath,MATCH($F$2876&amp;$B$2877&amp;$A$2877&amp;$B15&amp;"a2",code,0)))</f>
        <v/>
      </c>
      <c r="O15" s="2" t="e">
        <f>IF(OR(ISERROR(INDEX(pts_ath,MATCH($F$2876&amp;$B$2877&amp;$A$2877&amp;$B15&amp;"a2",code,0),0)),INDEX(pts_ath,MATCH($F$2876&amp;$B$2877&amp;$A$2877&amp;$B15&amp;"a2",code,0),0)=0),"",INDEX(pts_ath,MATCH($F$2876&amp;$B$2877&amp;$A$2877&amp;$B15&amp;"a2",code,0)))</f>
        <v>#N/A</v>
      </c>
      <c r="P15" s="59" t="e">
        <f>+AVERAGE(O15:O18)</f>
        <v>#N/A</v>
      </c>
      <c r="Q15" s="60" t="e">
        <f>ROUNDDOWN(AVERAGE(H15:H18,O15:O18),0)&amp;"/"&amp;ROUNDDOWN(S15/8,0)</f>
        <v>#N/A</v>
      </c>
      <c r="R15" s="31" t="e">
        <f t="shared" si="0"/>
        <v>#N/A</v>
      </c>
      <c r="S15" s="61" t="e">
        <f>+SUM(R15:R18)</f>
        <v>#N/A</v>
      </c>
    </row>
    <row r="16" spans="1:19" x14ac:dyDescent="0.25">
      <c r="A16" s="4"/>
      <c r="B16" s="62" t="s">
        <v>35</v>
      </c>
      <c r="C16" s="32" t="str">
        <f>IF(ISERROR(INDEX(PLACE,MATCH($F$2876&amp;$B$2877&amp;$A$2877&amp;$B16&amp;"A1",code,0),0)),"",INDEX(PLACE,MATCH($F$2876&amp;$B$2877&amp;$A$2877&amp;$B16&amp;"A1",code,0)))</f>
        <v/>
      </c>
      <c r="D16" s="6" t="str">
        <f>IF(ISERROR(INDEX(NOM_ATH,MATCH($F$2876&amp;$B$2877&amp;$A$2877&amp;$B16&amp;"A1",code,0),0)),"",INDEX(NOM_ATH,MATCH($F$2876&amp;$B$2877&amp;$A$2877&amp;$B16&amp;"A1",code,0)))</f>
        <v/>
      </c>
      <c r="E16" s="6" t="str">
        <f>IF(ISERROR(INDEX(age_ath,MATCH($F$2876&amp;$B$2877&amp;$A$2877&amp;$B16&amp;"A1",code,0),0)),"",INDEX(age_ath,MATCH($F$2876&amp;$B$2877&amp;$A$2877&amp;$B16&amp;"A1",code,0)))</f>
        <v/>
      </c>
      <c r="F16" s="6" t="str">
        <f>IF(ISERROR(INDEX(cat_ath,MATCH($F$2876&amp;$B$2877&amp;$A$2877&amp;$B16&amp;"A1",code,0),0)),"",INDEX(cat_ath,MATCH($F$2876&amp;$B$2877&amp;$A$2877&amp;$B16&amp;"A1",code,0)))</f>
        <v/>
      </c>
      <c r="G16" s="6" t="str">
        <f>IF(ISERROR(INDEX(perf_ath,MATCH($F$2876&amp;$B$2877&amp;$A$2877&amp;$B16&amp;"A1",code,0),0)),"",INDEX(perf_ath,MATCH($F$2876&amp;$B$2877&amp;$A$2877&amp;$B16&amp;"A1",code,0)))</f>
        <v/>
      </c>
      <c r="H16" s="6"/>
      <c r="I16" s="63"/>
      <c r="J16" s="32" t="str">
        <f>IF(ISERROR(INDEX(PLACE,MATCH($F$2876&amp;$B$2877&amp;$A$2877&amp;$B16&amp;"a2",code,0),0)),"",INDEX(PLACE,MATCH($F$2876&amp;$B$2877&amp;$A$2877&amp;$B16&amp;"a2",code,0)))</f>
        <v/>
      </c>
      <c r="K16" s="6" t="str">
        <f>IF(ISERROR(INDEX(NOM_ATH,MATCH($F$2876&amp;$B$2877&amp;$A$2877&amp;$B16&amp;"a2",code,0),0)),"",INDEX(NOM_ATH,MATCH($F$2876&amp;$B$2877&amp;$A$2877&amp;$B16&amp;"a2",code,0)))</f>
        <v/>
      </c>
      <c r="L16" s="6" t="str">
        <f>IF(ISERROR(INDEX(age_ath,MATCH($F$2876&amp;$B$2877&amp;$A$2877&amp;$B16&amp;"a2",code,0),0)),"",INDEX(age_ath,MATCH($F$2876&amp;$B$2877&amp;$A$2877&amp;$B16&amp;"a2",code,0)))</f>
        <v/>
      </c>
      <c r="M16" s="6" t="str">
        <f>IF(ISERROR(INDEX(cat_ath,MATCH($F$2876&amp;$B$2877&amp;$A$2877&amp;$B16&amp;"a2",code,0),0)),"",INDEX(cat_ath,MATCH($F$2876&amp;$B$2877&amp;$A$2877&amp;$B16&amp;"a2",code,0)))</f>
        <v/>
      </c>
      <c r="N16" s="6" t="str">
        <f>IF(ISERROR(INDEX(perf_ath,MATCH($F$2876&amp;$B$2877&amp;$A$2877&amp;$B16&amp;"a2",code,0),0)),"",INDEX(perf_ath,MATCH($F$2876&amp;$B$2877&amp;$A$2877&amp;$B16&amp;"a2",code,0)))</f>
        <v/>
      </c>
      <c r="O16" s="5" t="e">
        <f>IF(OR(ISERROR(INDEX(pts_ath,MATCH($F$2876&amp;$B$2877&amp;$A$2877&amp;$B16&amp;"a2",code,0),0)),INDEX(pts_ath,MATCH($F$2876&amp;$B$2877&amp;$A$2877&amp;$B16&amp;"a2",code,0),0)=0),"",INDEX(pts_ath,MATCH($F$2876&amp;$B$2877&amp;$A$2877&amp;$B16&amp;"a2",code,0)))</f>
        <v>#N/A</v>
      </c>
      <c r="P16" s="64"/>
      <c r="Q16" s="65"/>
      <c r="R16" s="66" t="e">
        <f t="shared" si="0"/>
        <v>#N/A</v>
      </c>
      <c r="S16" s="67"/>
    </row>
    <row r="17" spans="1:19" x14ac:dyDescent="0.25">
      <c r="A17" s="4"/>
      <c r="B17" s="62" t="s">
        <v>31</v>
      </c>
      <c r="C17" s="32" t="str">
        <f>IF(ISERROR(INDEX(PLACE,MATCH($F$2876&amp;$B$2877&amp;$A$2877&amp;$B17&amp;"A1",code,0),0)),"",INDEX(PLACE,MATCH($F$2876&amp;$B$2877&amp;$A$2877&amp;$B17&amp;"A1",code,0)))</f>
        <v/>
      </c>
      <c r="D17" s="6" t="str">
        <f>IF(ISERROR(INDEX(NOM_ATH,MATCH($F$2876&amp;$B$2877&amp;$A$2877&amp;$B17&amp;"A1",code,0),0)),"",INDEX(NOM_ATH,MATCH($F$2876&amp;$B$2877&amp;$A$2877&amp;$B17&amp;"A1",code,0)))</f>
        <v/>
      </c>
      <c r="E17" s="6" t="str">
        <f>IF(ISERROR(INDEX(age_ath,MATCH($F$2876&amp;$B$2877&amp;$A$2877&amp;$B17&amp;"A1",code,0),0)),"",INDEX(age_ath,MATCH($F$2876&amp;$B$2877&amp;$A$2877&amp;$B17&amp;"A1",code,0)))</f>
        <v/>
      </c>
      <c r="F17" s="6" t="str">
        <f>IF(ISERROR(INDEX(cat_ath,MATCH($F$2876&amp;$B$2877&amp;$A$2877&amp;$B17&amp;"A1",code,0),0)),"",INDEX(cat_ath,MATCH($F$2876&amp;$B$2877&amp;$A$2877&amp;$B17&amp;"A1",code,0)))</f>
        <v/>
      </c>
      <c r="G17" s="6" t="str">
        <f>IF(ISERROR(INDEX(perf_ath,MATCH($F$2876&amp;$B$2877&amp;$A$2877&amp;$B17&amp;"A1",code,0),0)),"",INDEX(perf_ath,MATCH($F$2876&amp;$B$2877&amp;$A$2877&amp;$B17&amp;"A1",code,0)))</f>
        <v/>
      </c>
      <c r="H17" s="6"/>
      <c r="I17" s="82">
        <f>+SUM(H15:H18)/4</f>
        <v>0</v>
      </c>
      <c r="J17" s="32" t="str">
        <f>IF(ISERROR(INDEX(PLACE,MATCH($F$2876&amp;$B$2877&amp;$A$2877&amp;$B17&amp;"a2",code,0),0)),"",INDEX(PLACE,MATCH($F$2876&amp;$B$2877&amp;$A$2877&amp;$B17&amp;"a2",code,0)))</f>
        <v/>
      </c>
      <c r="K17" s="6" t="str">
        <f>IF(ISERROR(INDEX(NOM_ATH,MATCH($F$2876&amp;$B$2877&amp;$A$2877&amp;$B17&amp;"a2",code,0),0)),"",INDEX(NOM_ATH,MATCH($F$2876&amp;$B$2877&amp;$A$2877&amp;$B17&amp;"a2",code,0)))</f>
        <v/>
      </c>
      <c r="L17" s="6" t="str">
        <f>IF(ISERROR(INDEX(age_ath,MATCH($F$2876&amp;$B$2877&amp;$A$2877&amp;$B17&amp;"a2",code,0),0)),"",INDEX(age_ath,MATCH($F$2876&amp;$B$2877&amp;$A$2877&amp;$B17&amp;"a2",code,0)))</f>
        <v/>
      </c>
      <c r="M17" s="6" t="str">
        <f>IF(ISERROR(INDEX(cat_ath,MATCH($F$2876&amp;$B$2877&amp;$A$2877&amp;$B17&amp;"a2",code,0),0)),"",INDEX(cat_ath,MATCH($F$2876&amp;$B$2877&amp;$A$2877&amp;$B17&amp;"a2",code,0)))</f>
        <v/>
      </c>
      <c r="N17" s="6" t="str">
        <f>IF(ISERROR(INDEX(perf_ath,MATCH($F$2876&amp;$B$2877&amp;$A$2877&amp;$B17&amp;"a2",code,0),0)),"",INDEX(perf_ath,MATCH($F$2876&amp;$B$2877&amp;$A$2877&amp;$B17&amp;"a2",code,0)))</f>
        <v/>
      </c>
      <c r="O17" s="5" t="e">
        <f>IF(OR(ISERROR(INDEX(pts_ath,MATCH($F$2876&amp;$B$2877&amp;$A$2877&amp;$B17&amp;"a2",code,0),0)),INDEX(pts_ath,MATCH($F$2876&amp;$B$2877&amp;$A$2877&amp;$B17&amp;"a2",code,0),0)=0),"",INDEX(pts_ath,MATCH($F$2876&amp;$B$2877&amp;$A$2877&amp;$B17&amp;"a2",code,0)))</f>
        <v>#N/A</v>
      </c>
      <c r="P17" s="83" t="e">
        <f>+SUM(O15:O18)/4</f>
        <v>#N/A</v>
      </c>
      <c r="Q17" s="65"/>
      <c r="R17" s="66" t="e">
        <f t="shared" si="0"/>
        <v>#N/A</v>
      </c>
      <c r="S17" s="67"/>
    </row>
    <row r="18" spans="1:19" ht="15.75" thickBot="1" x14ac:dyDescent="0.3">
      <c r="A18" s="7"/>
      <c r="B18" s="84" t="s">
        <v>33</v>
      </c>
      <c r="C18" s="13" t="str">
        <f>IF(ISERROR(INDEX(PLACE,MATCH($F$2876&amp;$B$2877&amp;$A$2877&amp;$B18&amp;"A1",code,0),0)),"",INDEX(PLACE,MATCH($F$2876&amp;$B$2877&amp;$A$2877&amp;$B18&amp;"A1",code,0)))</f>
        <v/>
      </c>
      <c r="D18" s="9" t="str">
        <f>IF(ISERROR(INDEX(NOM_ATH,MATCH($F$2876&amp;$B$2877&amp;$A$2877&amp;$B18&amp;"A1",code,0),0)),"",INDEX(NOM_ATH,MATCH($F$2876&amp;$B$2877&amp;$A$2877&amp;$B18&amp;"A1",code,0)))</f>
        <v/>
      </c>
      <c r="E18" s="9" t="str">
        <f>IF(ISERROR(INDEX(age_ath,MATCH($F$2876&amp;$B$2877&amp;$A$2877&amp;$B18&amp;"A1",code,0),0)),"",INDEX(age_ath,MATCH($F$2876&amp;$B$2877&amp;$A$2877&amp;$B18&amp;"A1",code,0)))</f>
        <v/>
      </c>
      <c r="F18" s="9" t="str">
        <f>IF(ISERROR(INDEX(cat_ath,MATCH($F$2876&amp;$B$2877&amp;$A$2877&amp;$B18&amp;"A1",code,0),0)),"",INDEX(cat_ath,MATCH($F$2876&amp;$B$2877&amp;$A$2877&amp;$B18&amp;"A1",code,0)))</f>
        <v/>
      </c>
      <c r="G18" s="9" t="str">
        <f>IF(ISERROR(INDEX(perf_ath,MATCH($F$2876&amp;$B$2877&amp;$A$2877&amp;$B18&amp;"A1",code,0),0)),"",INDEX(perf_ath,MATCH($F$2876&amp;$B$2877&amp;$A$2877&amp;$B18&amp;"A1",code,0)))</f>
        <v/>
      </c>
      <c r="H18" s="9"/>
      <c r="I18" s="85"/>
      <c r="J18" s="13" t="str">
        <f>IF(ISERROR(INDEX(PLACE,MATCH($F$2876&amp;$B$2877&amp;$A$2877&amp;$B18&amp;"a2",code,0),0)),"",INDEX(PLACE,MATCH($F$2876&amp;$B$2877&amp;$A$2877&amp;$B18&amp;"a2",code,0)))</f>
        <v/>
      </c>
      <c r="K18" s="9" t="str">
        <f>IF(ISERROR(INDEX(NOM_ATH,MATCH($F$2876&amp;$B$2877&amp;$A$2877&amp;$B18&amp;"a2",code,0),0)),"",INDEX(NOM_ATH,MATCH($F$2876&amp;$B$2877&amp;$A$2877&amp;$B18&amp;"a2",code,0)))</f>
        <v/>
      </c>
      <c r="L18" s="9" t="str">
        <f>IF(ISERROR(INDEX(age_ath,MATCH($F$2876&amp;$B$2877&amp;$A$2877&amp;$B18&amp;"a2",code,0),0)),"",INDEX(age_ath,MATCH($F$2876&amp;$B$2877&amp;$A$2877&amp;$B18&amp;"a2",code,0)))</f>
        <v/>
      </c>
      <c r="M18" s="9" t="str">
        <f>IF(ISERROR(INDEX(cat_ath,MATCH($F$2876&amp;$B$2877&amp;$A$2877&amp;$B18&amp;"a2",code,0),0)),"",INDEX(cat_ath,MATCH($F$2876&amp;$B$2877&amp;$A$2877&amp;$B18&amp;"a2",code,0)))</f>
        <v/>
      </c>
      <c r="N18" s="9" t="str">
        <f>IF(ISERROR(INDEX(perf_ath,MATCH($F$2876&amp;$B$2877&amp;$A$2877&amp;$B18&amp;"a2",code,0),0)),"",INDEX(perf_ath,MATCH($F$2876&amp;$B$2877&amp;$A$2877&amp;$B18&amp;"a2",code,0)))</f>
        <v/>
      </c>
      <c r="O18" s="8" t="e">
        <f>IF(OR(ISERROR(INDEX(pts_ath,MATCH($F$2876&amp;$B$2877&amp;$A$2877&amp;$B18&amp;"a2",code,0),0)),INDEX(pts_ath,MATCH($F$2876&amp;$B$2877&amp;$A$2877&amp;$B18&amp;"a2",code,0),0)=0),"",INDEX(pts_ath,MATCH($F$2876&amp;$B$2877&amp;$A$2877&amp;$B18&amp;"a2",code,0)))</f>
        <v>#N/A</v>
      </c>
      <c r="P18" s="86"/>
      <c r="Q18" s="74"/>
      <c r="R18" s="33" t="e">
        <f t="shared" si="0"/>
        <v>#N/A</v>
      </c>
      <c r="S18" s="75"/>
    </row>
    <row r="19" spans="1:19" x14ac:dyDescent="0.25">
      <c r="A19" s="1" t="s">
        <v>36</v>
      </c>
      <c r="B19" s="34" t="s">
        <v>37</v>
      </c>
      <c r="C19" s="30" t="str">
        <f>IF(ISERROR(INDEX(PLACE,MATCH($F$2876&amp;$B$2877&amp;$A$2877&amp;$B19&amp;"A1",code,0),0)),"",INDEX(PLACE,MATCH($F$2876&amp;$B$2877&amp;$A$2877&amp;$B19&amp;"A1",code,0)))</f>
        <v/>
      </c>
      <c r="D19" s="3" t="str">
        <f>IF(ISERROR(INDEX(NOM_ATH,MATCH($F$2876&amp;$B$2877&amp;$A$2877&amp;$B19&amp;"A1",code,0),0)),"",INDEX(NOM_ATH,MATCH($F$2876&amp;$B$2877&amp;$A$2877&amp;$B19&amp;"A1",code,0)))</f>
        <v/>
      </c>
      <c r="E19" s="3" t="str">
        <f>IF(ISERROR(INDEX(age_ath,MATCH($F$2876&amp;$B$2877&amp;$A$2877&amp;$B19&amp;"A1",code,0),0)),"",INDEX(age_ath,MATCH($F$2876&amp;$B$2877&amp;$A$2877&amp;$B19&amp;"A1",code,0)))</f>
        <v/>
      </c>
      <c r="F19" s="3" t="str">
        <f>IF(ISERROR(INDEX(cat_ath,MATCH($F$2876&amp;$B$2877&amp;$A$2877&amp;$B19&amp;"A1",code,0),0)),"",INDEX(cat_ath,MATCH($F$2876&amp;$B$2877&amp;$A$2877&amp;$B19&amp;"A1",code,0)))</f>
        <v/>
      </c>
      <c r="G19" s="3" t="str">
        <f>IF(ISERROR(INDEX(perf_ath,MATCH($F$2876&amp;$B$2877&amp;$A$2877&amp;$B19&amp;"A1",code,0),0)),"",INDEX(perf_ath,MATCH($F$2876&amp;$B$2877&amp;$A$2877&amp;$B19&amp;"A1",code,0)))</f>
        <v/>
      </c>
      <c r="H19" s="3"/>
      <c r="I19" s="58" t="e">
        <f>+AVERAGE(H19:H22)</f>
        <v>#DIV/0!</v>
      </c>
      <c r="J19" s="30" t="str">
        <f>IF(ISERROR(INDEX(PLACE,MATCH($F$2876&amp;$B$2877&amp;$A$2877&amp;$B19&amp;"a2",code,0),0)),"",INDEX(PLACE,MATCH($F$2876&amp;$B$2877&amp;$A$2877&amp;$B19&amp;"a2",code,0)))</f>
        <v/>
      </c>
      <c r="K19" s="3" t="str">
        <f>IF(ISERROR(INDEX(NOM_ATH,MATCH($F$2876&amp;$B$2877&amp;$A$2877&amp;$B19&amp;"a2",code,0),0)),"",INDEX(NOM_ATH,MATCH($F$2876&amp;$B$2877&amp;$A$2877&amp;$B19&amp;"a2",code,0)))</f>
        <v/>
      </c>
      <c r="L19" s="3" t="str">
        <f>IF(ISERROR(INDEX(age_ath,MATCH($F$2876&amp;$B$2877&amp;$A$2877&amp;$B19&amp;"a2",code,0),0)),"",INDEX(age_ath,MATCH($F$2876&amp;$B$2877&amp;$A$2877&amp;$B19&amp;"a2",code,0)))</f>
        <v/>
      </c>
      <c r="M19" s="3" t="str">
        <f>IF(ISERROR(INDEX(cat_ath,MATCH($F$2876&amp;$B$2877&amp;$A$2877&amp;$B19&amp;"a2",code,0),0)),"",INDEX(cat_ath,MATCH($F$2876&amp;$B$2877&amp;$A$2877&amp;$B19&amp;"a2",code,0)))</f>
        <v/>
      </c>
      <c r="N19" s="3" t="str">
        <f>IF(ISERROR(INDEX(perf_ath,MATCH($F$2876&amp;$B$2877&amp;$A$2877&amp;$B19&amp;"a2",code,0),0)),"",INDEX(perf_ath,MATCH($F$2876&amp;$B$2877&amp;$A$2877&amp;$B19&amp;"a2",code,0)))</f>
        <v/>
      </c>
      <c r="O19" s="2" t="e">
        <f>IF(OR(ISERROR(INDEX(pts_ath,MATCH($F$2876&amp;$B$2877&amp;$A$2877&amp;$B19&amp;"a2",code,0),0)),INDEX(pts_ath,MATCH($F$2876&amp;$B$2877&amp;$A$2877&amp;$B19&amp;"a2",code,0),0)=0),"",INDEX(pts_ath,MATCH($F$2876&amp;$B$2877&amp;$A$2877&amp;$B19&amp;"a2",code,0)))</f>
        <v>#N/A</v>
      </c>
      <c r="P19" s="59" t="e">
        <f>+AVERAGE(O19:O22)</f>
        <v>#N/A</v>
      </c>
      <c r="Q19" s="60" t="e">
        <f>ROUNDDOWN(AVERAGE(H19:H22,O19:O22),0)&amp;"/"&amp;ROUNDDOWN(S19/8,0)</f>
        <v>#N/A</v>
      </c>
      <c r="R19" s="31" t="e">
        <f t="shared" si="0"/>
        <v>#N/A</v>
      </c>
      <c r="S19" s="61" t="e">
        <f>+SUM(R19:R22)</f>
        <v>#N/A</v>
      </c>
    </row>
    <row r="20" spans="1:19" x14ac:dyDescent="0.25">
      <c r="A20" s="4"/>
      <c r="B20" s="62" t="s">
        <v>38</v>
      </c>
      <c r="C20" s="32" t="str">
        <f>IF(ISERROR(INDEX(PLACE,MATCH($F$2876&amp;$B$2877&amp;$A$2877&amp;$B20&amp;"A1",code,0),0)),"",INDEX(PLACE,MATCH($F$2876&amp;$B$2877&amp;$A$2877&amp;$B20&amp;"A1",code,0)))</f>
        <v/>
      </c>
      <c r="D20" s="6" t="str">
        <f>IF(ISERROR(INDEX(NOM_ATH,MATCH($F$2876&amp;$B$2877&amp;$A$2877&amp;$B20&amp;"A1",code,0),0)),"",INDEX(NOM_ATH,MATCH($F$2876&amp;$B$2877&amp;$A$2877&amp;$B20&amp;"A1",code,0)))</f>
        <v/>
      </c>
      <c r="E20" s="6" t="str">
        <f>IF(ISERROR(INDEX(age_ath,MATCH($F$2876&amp;$B$2877&amp;$A$2877&amp;$B20&amp;"A1",code,0),0)),"",INDEX(age_ath,MATCH($F$2876&amp;$B$2877&amp;$A$2877&amp;$B20&amp;"A1",code,0)))</f>
        <v/>
      </c>
      <c r="F20" s="6" t="str">
        <f>IF(ISERROR(INDEX(cat_ath,MATCH($F$2876&amp;$B$2877&amp;$A$2877&amp;$B20&amp;"A1",code,0),0)),"",INDEX(cat_ath,MATCH($F$2876&amp;$B$2877&amp;$A$2877&amp;$B20&amp;"A1",code,0)))</f>
        <v/>
      </c>
      <c r="G20" s="6" t="str">
        <f>IF(ISERROR(INDEX(perf_ath,MATCH($F$2876&amp;$B$2877&amp;$A$2877&amp;$B20&amp;"A1",code,0),0)),"",INDEX(perf_ath,MATCH($F$2876&amp;$B$2877&amp;$A$2877&amp;$B20&amp;"A1",code,0)))</f>
        <v/>
      </c>
      <c r="H20" s="6"/>
      <c r="I20" s="63"/>
      <c r="J20" s="32" t="str">
        <f>IF(ISERROR(INDEX(PLACE,MATCH($F$2876&amp;$B$2877&amp;$A$2877&amp;$B20&amp;"a2",code,0),0)),"",INDEX(PLACE,MATCH($F$2876&amp;$B$2877&amp;$A$2877&amp;$B20&amp;"a2",code,0)))</f>
        <v/>
      </c>
      <c r="K20" s="6" t="str">
        <f>IF(ISERROR(INDEX(NOM_ATH,MATCH($F$2876&amp;$B$2877&amp;$A$2877&amp;$B20&amp;"a2",code,0),0)),"",INDEX(NOM_ATH,MATCH($F$2876&amp;$B$2877&amp;$A$2877&amp;$B20&amp;"a2",code,0)))</f>
        <v/>
      </c>
      <c r="L20" s="6" t="str">
        <f>IF(ISERROR(INDEX(age_ath,MATCH($F$2876&amp;$B$2877&amp;$A$2877&amp;$B20&amp;"a2",code,0),0)),"",INDEX(age_ath,MATCH($F$2876&amp;$B$2877&amp;$A$2877&amp;$B20&amp;"a2",code,0)))</f>
        <v/>
      </c>
      <c r="M20" s="6" t="str">
        <f>IF(ISERROR(INDEX(cat_ath,MATCH($F$2876&amp;$B$2877&amp;$A$2877&amp;$B20&amp;"a2",code,0),0)),"",INDEX(cat_ath,MATCH($F$2876&amp;$B$2877&amp;$A$2877&amp;$B20&amp;"a2",code,0)))</f>
        <v/>
      </c>
      <c r="N20" s="6" t="str">
        <f>IF(ISERROR(INDEX(perf_ath,MATCH($F$2876&amp;$B$2877&amp;$A$2877&amp;$B20&amp;"a2",code,0),0)),"",INDEX(perf_ath,MATCH($F$2876&amp;$B$2877&amp;$A$2877&amp;$B20&amp;"a2",code,0)))</f>
        <v/>
      </c>
      <c r="O20" s="5" t="e">
        <f>IF(OR(ISERROR(INDEX(pts_ath,MATCH($F$2876&amp;$B$2877&amp;$A$2877&amp;$B20&amp;"a2",code,0),0)),INDEX(pts_ath,MATCH($F$2876&amp;$B$2877&amp;$A$2877&amp;$B20&amp;"a2",code,0),0)=0),"",INDEX(pts_ath,MATCH($F$2876&amp;$B$2877&amp;$A$2877&amp;$B20&amp;"a2",code,0)))</f>
        <v>#N/A</v>
      </c>
      <c r="P20" s="64"/>
      <c r="Q20" s="65"/>
      <c r="R20" s="66" t="e">
        <f t="shared" si="0"/>
        <v>#N/A</v>
      </c>
      <c r="S20" s="67"/>
    </row>
    <row r="21" spans="1:19" x14ac:dyDescent="0.25">
      <c r="A21" s="4"/>
      <c r="B21" s="78" t="s">
        <v>39</v>
      </c>
      <c r="C21" s="32" t="str">
        <f>IF(ISERROR(INDEX(PLACE,MATCH($F$2876&amp;$B$2877&amp;$A$2877&amp;$B21&amp;"A1",code,0),0)),"",INDEX(PLACE,MATCH($F$2876&amp;$B$2877&amp;$A$2877&amp;$B21&amp;"A1",code,0)))</f>
        <v/>
      </c>
      <c r="D21" s="6" t="str">
        <f>IF(ISERROR(INDEX(NOM_ATH,MATCH($F$2876&amp;$B$2877&amp;$A$2877&amp;$B21&amp;"A1",code,0),0)),"",INDEX(NOM_ATH,MATCH($F$2876&amp;$B$2877&amp;$A$2877&amp;$B21&amp;"A1",code,0)))</f>
        <v/>
      </c>
      <c r="E21" s="6" t="str">
        <f>IF(ISERROR(INDEX(age_ath,MATCH($F$2876&amp;$B$2877&amp;$A$2877&amp;$B21&amp;"A1",code,0),0)),"",INDEX(age_ath,MATCH($F$2876&amp;$B$2877&amp;$A$2877&amp;$B21&amp;"A1",code,0)))</f>
        <v/>
      </c>
      <c r="F21" s="6" t="str">
        <f>IF(ISERROR(INDEX(cat_ath,MATCH($F$2876&amp;$B$2877&amp;$A$2877&amp;$B21&amp;"A1",code,0),0)),"",INDEX(cat_ath,MATCH($F$2876&amp;$B$2877&amp;$A$2877&amp;$B21&amp;"A1",code,0)))</f>
        <v/>
      </c>
      <c r="G21" s="6" t="str">
        <f>IF(ISERROR(INDEX(perf_ath,MATCH($F$2876&amp;$B$2877&amp;$A$2877&amp;$B21&amp;"A1",code,0),0)),"",INDEX(perf_ath,MATCH($F$2876&amp;$B$2877&amp;$A$2877&amp;$B21&amp;"A1",code,0)))</f>
        <v/>
      </c>
      <c r="H21" s="6"/>
      <c r="I21" s="82">
        <f>+SUM(H19:H22)/4</f>
        <v>0</v>
      </c>
      <c r="J21" s="32" t="str">
        <f>IF(ISERROR(INDEX(PLACE,MATCH($F$2876&amp;$B$2877&amp;$A$2877&amp;$B21&amp;"a2",code,0),0)),"",INDEX(PLACE,MATCH($F$2876&amp;$B$2877&amp;$A$2877&amp;$B21&amp;"a2",code,0)))</f>
        <v/>
      </c>
      <c r="K21" s="6" t="str">
        <f>IF(ISERROR(INDEX(NOM_ATH,MATCH($F$2876&amp;$B$2877&amp;$A$2877&amp;$B21&amp;"a2",code,0),0)),"",INDEX(NOM_ATH,MATCH($F$2876&amp;$B$2877&amp;$A$2877&amp;$B21&amp;"a2",code,0)))</f>
        <v/>
      </c>
      <c r="L21" s="6" t="str">
        <f>IF(ISERROR(INDEX(age_ath,MATCH($F$2876&amp;$B$2877&amp;$A$2877&amp;$B21&amp;"a2",code,0),0)),"",INDEX(age_ath,MATCH($F$2876&amp;$B$2877&amp;$A$2877&amp;$B21&amp;"a2",code,0)))</f>
        <v/>
      </c>
      <c r="M21" s="6" t="str">
        <f>IF(ISERROR(INDEX(cat_ath,MATCH($F$2876&amp;$B$2877&amp;$A$2877&amp;$B21&amp;"a2",code,0),0)),"",INDEX(cat_ath,MATCH($F$2876&amp;$B$2877&amp;$A$2877&amp;$B21&amp;"a2",code,0)))</f>
        <v/>
      </c>
      <c r="N21" s="6" t="str">
        <f>IF(ISERROR(INDEX(perf_ath,MATCH($F$2876&amp;$B$2877&amp;$A$2877&amp;$B21&amp;"a2",code,0),0)),"",INDEX(perf_ath,MATCH($F$2876&amp;$B$2877&amp;$A$2877&amp;$B21&amp;"a2",code,0)))</f>
        <v/>
      </c>
      <c r="O21" s="5" t="e">
        <f>IF(OR(ISERROR(INDEX(pts_ath,MATCH($F$2876&amp;$B$2877&amp;$A$2877&amp;$B21&amp;"a2",code,0),0)),INDEX(pts_ath,MATCH($F$2876&amp;$B$2877&amp;$A$2877&amp;$B21&amp;"a2",code,0),0)=0),"",INDEX(pts_ath,MATCH($F$2876&amp;$B$2877&amp;$A$2877&amp;$B21&amp;"a2",code,0)))</f>
        <v>#N/A</v>
      </c>
      <c r="P21" s="83" t="e">
        <f>+SUM(O19:O22)/4</f>
        <v>#N/A</v>
      </c>
      <c r="Q21" s="65"/>
      <c r="R21" s="66" t="e">
        <f t="shared" si="0"/>
        <v>#N/A</v>
      </c>
      <c r="S21" s="67"/>
    </row>
    <row r="22" spans="1:19" ht="15.75" thickBot="1" x14ac:dyDescent="0.3">
      <c r="A22" s="7"/>
      <c r="B22" s="84" t="s">
        <v>74</v>
      </c>
      <c r="C22" s="13" t="str">
        <f>IF(ISERROR(INDEX(PLACE,MATCH($F$2876&amp;$B$2877&amp;$A$2877&amp;$B22&amp;"A1",code,0),0)),"",INDEX(PLACE,MATCH($F$2876&amp;$B$2877&amp;$A$2877&amp;$B22&amp;"A1",code,0)))</f>
        <v/>
      </c>
      <c r="D22" s="9" t="str">
        <f>IF(ISERROR(INDEX(NOM_ATH,MATCH($F$2876&amp;$B$2877&amp;$A$2877&amp;$B22&amp;"A1",code,0),0)),"",INDEX(NOM_ATH,MATCH($F$2876&amp;$B$2877&amp;$A$2877&amp;$B22&amp;"A1",code,0)))</f>
        <v/>
      </c>
      <c r="E22" s="9" t="str">
        <f>IF(ISERROR(INDEX(age_ath,MATCH($F$2876&amp;$B$2877&amp;$A$2877&amp;$B22&amp;"A1",code,0),0)),"",INDEX(age_ath,MATCH($F$2876&amp;$B$2877&amp;$A$2877&amp;$B22&amp;"A1",code,0)))</f>
        <v/>
      </c>
      <c r="F22" s="9" t="str">
        <f>IF(ISERROR(INDEX(cat_ath,MATCH($F$2876&amp;$B$2877&amp;$A$2877&amp;$B22&amp;"A1",code,0),0)),"",INDEX(cat_ath,MATCH($F$2876&amp;$B$2877&amp;$A$2877&amp;$B22&amp;"A1",code,0)))</f>
        <v/>
      </c>
      <c r="G22" s="9" t="str">
        <f>IF(ISERROR(INDEX(perf_ath,MATCH($F$2876&amp;$B$2877&amp;$A$2877&amp;$B22&amp;"A1",code,0),0)),"",INDEX(perf_ath,MATCH($F$2876&amp;$B$2877&amp;$A$2877&amp;$B22&amp;"A1",code,0)))</f>
        <v/>
      </c>
      <c r="H22" s="9"/>
      <c r="I22" s="85"/>
      <c r="J22" s="13" t="str">
        <f>IF(ISERROR(INDEX(PLACE,MATCH($F$2876&amp;$B$2877&amp;$A$2877&amp;$B22&amp;"a2",code,0),0)),"",INDEX(PLACE,MATCH($F$2876&amp;$B$2877&amp;$A$2877&amp;$B22&amp;"a2",code,0)))</f>
        <v/>
      </c>
      <c r="K22" s="9" t="str">
        <f>IF(ISERROR(INDEX(NOM_ATH,MATCH($F$2876&amp;$B$2877&amp;$A$2877&amp;$B22&amp;"a2",code,0),0)),"",INDEX(NOM_ATH,MATCH($F$2876&amp;$B$2877&amp;$A$2877&amp;$B22&amp;"a2",code,0)))</f>
        <v/>
      </c>
      <c r="L22" s="9" t="str">
        <f>IF(ISERROR(INDEX(age_ath,MATCH($F$2876&amp;$B$2877&amp;$A$2877&amp;$B22&amp;"a2",code,0),0)),"",INDEX(age_ath,MATCH($F$2876&amp;$B$2877&amp;$A$2877&amp;$B22&amp;"a2",code,0)))</f>
        <v/>
      </c>
      <c r="M22" s="9" t="str">
        <f>IF(ISERROR(INDEX(cat_ath,MATCH($F$2876&amp;$B$2877&amp;$A$2877&amp;$B22&amp;"a2",code,0),0)),"",INDEX(cat_ath,MATCH($F$2876&amp;$B$2877&amp;$A$2877&amp;$B22&amp;"a2",code,0)))</f>
        <v/>
      </c>
      <c r="N22" s="9" t="str">
        <f>IF(ISERROR(INDEX(perf_ath,MATCH($F$2876&amp;$B$2877&amp;$A$2877&amp;$B22&amp;"a2",code,0),0)),"",INDEX(perf_ath,MATCH($F$2876&amp;$B$2877&amp;$A$2877&amp;$B22&amp;"a2",code,0)))</f>
        <v/>
      </c>
      <c r="O22" s="8" t="e">
        <f>IF(OR(ISERROR(INDEX(pts_ath,MATCH($F$2876&amp;$B$2877&amp;$A$2877&amp;$B22&amp;"a2",code,0),0)),INDEX(pts_ath,MATCH($F$2876&amp;$B$2877&amp;$A$2877&amp;$B22&amp;"a2",code,0),0)=0),"",INDEX(pts_ath,MATCH($F$2876&amp;$B$2877&amp;$A$2877&amp;$B22&amp;"a2",code,0)))</f>
        <v>#N/A</v>
      </c>
      <c r="P22" s="86"/>
      <c r="Q22" s="74"/>
      <c r="R22" s="33" t="e">
        <f t="shared" si="0"/>
        <v>#N/A</v>
      </c>
      <c r="S22" s="75"/>
    </row>
    <row r="23" spans="1:19" ht="15.75" thickBot="1" x14ac:dyDescent="0.3">
      <c r="A23" s="10" t="s">
        <v>84</v>
      </c>
      <c r="B23" s="11"/>
      <c r="C23" s="87"/>
      <c r="D23" s="88"/>
      <c r="E23" s="88"/>
      <c r="F23" s="88"/>
      <c r="G23" s="88"/>
      <c r="H23" s="89">
        <f>+SUM(H1:H22)</f>
        <v>0</v>
      </c>
      <c r="I23" s="89" t="e">
        <f>ROUNDUP(AVERAGE(H4:H22),0)&amp;"/"&amp;ROUNDUP(H23/18,0)</f>
        <v>#DIV/0!</v>
      </c>
      <c r="J23" s="90"/>
      <c r="K23" s="91"/>
      <c r="L23" s="91"/>
      <c r="M23" s="91"/>
      <c r="N23" s="91"/>
      <c r="O23" s="92" t="e">
        <f>+SUM(O1:O22)</f>
        <v>#N/A</v>
      </c>
      <c r="P23" s="93" t="e">
        <f>ROUNDUP(AVERAGE(O4:O22),0)&amp;"/"&amp;ROUNDUP(O23/18,0)</f>
        <v>#N/A</v>
      </c>
      <c r="Q23" s="94" t="e">
        <f>ROUNDUP(AVERAGE(H4:H22,O4:O22),0)&amp;"/"&amp;ROUNDUP(R23/36,0)</f>
        <v>#N/A</v>
      </c>
      <c r="R23" s="95" t="e">
        <f>+H23+O23</f>
        <v>#N/A</v>
      </c>
      <c r="S23" s="96"/>
    </row>
    <row r="24" spans="1:19" x14ac:dyDescent="0.25">
      <c r="A24" s="97" t="s">
        <v>41</v>
      </c>
      <c r="B24" s="98" t="s">
        <v>75</v>
      </c>
      <c r="C24" s="30" t="str">
        <f>IF(ISERROR(INDEX(PLACE,MATCH($F$2876&amp;$B$2877&amp;$A$2877&amp;$B24&amp;"A1",code,0),0)),"",INDEX(PLACE,MATCH($F$2876&amp;$B$2877&amp;$A$2877&amp;$B24&amp;"A1",code,0)))</f>
        <v/>
      </c>
      <c r="D24" s="99" t="str">
        <f>IF(ISERROR(INDEX(NOM_ATH,MATCH($F$2876&amp;$B$2877&amp;$A$2877&amp;$B24&amp;"A1",code,0),0)),"",INDEX(NOM_ATH,MATCH($F$2876&amp;$B$2877&amp;$A$2877&amp;$B24&amp;"A1",code,0)))</f>
        <v/>
      </c>
      <c r="E24" s="12"/>
      <c r="F24" s="12"/>
      <c r="G24" s="12"/>
      <c r="H24" s="12"/>
      <c r="I24" s="12"/>
      <c r="J24" s="12"/>
      <c r="K24" s="12"/>
      <c r="L24" s="100"/>
      <c r="M24" s="3" t="str">
        <f>IF(ISERROR(INDEX(cat_ath,MATCH($F$2876&amp;$B$2877&amp;$A$2877&amp;$B24&amp;"a1",code,0),0)),"",INDEX(cat_ath,MATCH($F$2876&amp;$B$2877&amp;$A$2877&amp;$B24&amp;"a1",code,0)))</f>
        <v/>
      </c>
      <c r="N24" s="3" t="str">
        <f>IF(ISERROR(INDEX(perf_ath,MATCH($F$2876&amp;$B$2877&amp;$A$2877&amp;$B24&amp;"a1",code,0),0)),"",INDEX(perf_ath,MATCH($F$2876&amp;$B$2877&amp;$A$2877&amp;$B24&amp;"a1",code,0)))</f>
        <v/>
      </c>
      <c r="O24" s="2" t="str">
        <f>IF(ISERROR(INDEX(pts_ath,MATCH($F$2876&amp;$B$2877&amp;$A$2877&amp;$B24&amp;"a1",code,0),0)),"",INDEX(pts_ath,MATCH($F$2876&amp;$B$2877&amp;$A$2877&amp;$B24&amp;"a1",code,0)))</f>
        <v/>
      </c>
      <c r="P24" s="101"/>
      <c r="Q24" s="102" t="e">
        <f>AVERAGE(R24:R25)</f>
        <v>#DIV/0!</v>
      </c>
      <c r="R24" s="103" t="str">
        <f>+O24</f>
        <v/>
      </c>
      <c r="S24" s="61">
        <f>+SUM(R24:R25)</f>
        <v>0</v>
      </c>
    </row>
    <row r="25" spans="1:19" ht="15.75" thickBot="1" x14ac:dyDescent="0.3">
      <c r="A25" s="104"/>
      <c r="B25" s="105" t="s">
        <v>76</v>
      </c>
      <c r="C25" s="13" t="str">
        <f>IF(ISERROR(INDEX(PLACE,MATCH($F$2876&amp;$B$2877&amp;$A$2877&amp;$B25&amp;"A1",code,0),0)),"",INDEX(PLACE,MATCH($F$2876&amp;$B$2877&amp;$A$2877&amp;$B25&amp;"A1",code,0)))</f>
        <v/>
      </c>
      <c r="D25" s="106" t="str">
        <f>IF(ISERROR(INDEX(NOM_ATH,MATCH($F$2876&amp;$B$2877&amp;$A$2877&amp;$B25&amp;"A1",code,0),0)),"",INDEX(NOM_ATH,MATCH($F$2876&amp;$B$2877&amp;$A$2877&amp;$B25&amp;"A1",code,0)))</f>
        <v/>
      </c>
      <c r="E25" s="107"/>
      <c r="F25" s="107"/>
      <c r="G25" s="107"/>
      <c r="H25" s="107"/>
      <c r="I25" s="107"/>
      <c r="J25" s="107"/>
      <c r="K25" s="107"/>
      <c r="L25" s="108"/>
      <c r="M25" s="9" t="str">
        <f>IF(ISERROR(INDEX(cat_ath,MATCH($F$2876&amp;$B$2877&amp;$A$2877&amp;$B25&amp;"a1",code,0),0)),"",INDEX(cat_ath,MATCH($F$2876&amp;$B$2877&amp;$A$2877&amp;$B25&amp;"a1",code,0)))</f>
        <v/>
      </c>
      <c r="N25" s="9" t="str">
        <f>IF(ISERROR(INDEX(perf_ath,MATCH($F$2876&amp;$B$2877&amp;$A$2877&amp;$B25&amp;"a1",code,0),0)),"",INDEX(perf_ath,MATCH($F$2876&amp;$B$2877&amp;$A$2877&amp;$B25&amp;"a1",code,0)))</f>
        <v/>
      </c>
      <c r="O25" s="8" t="str">
        <f>IF(ISERROR(INDEX(pts_ath,MATCH($F$2876&amp;$B$2877&amp;$A$2877&amp;$B25&amp;"a1",code,0),0)),"",INDEX(pts_ath,MATCH($F$2876&amp;$B$2877&amp;$A$2877&amp;$B25&amp;"a1",code,0)))</f>
        <v/>
      </c>
      <c r="P25" s="109"/>
      <c r="Q25" s="75"/>
      <c r="R25" s="110" t="str">
        <f>+O25</f>
        <v/>
      </c>
      <c r="S25" s="75"/>
    </row>
    <row r="26" spans="1:19" ht="15.75" thickBot="1" x14ac:dyDescent="0.3">
      <c r="A26" s="10" t="s">
        <v>44</v>
      </c>
      <c r="B26" s="11"/>
      <c r="C26" s="111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3"/>
      <c r="O26" s="114" t="e">
        <f>+O24+O25</f>
        <v>#VALUE!</v>
      </c>
      <c r="P26" s="115"/>
      <c r="Q26" s="116"/>
      <c r="R26" s="117" t="e">
        <f>+O26</f>
        <v>#VALUE!</v>
      </c>
      <c r="S26" s="14"/>
    </row>
    <row r="27" spans="1:19" ht="15.75" thickBot="1" x14ac:dyDescent="0.3">
      <c r="A27" s="118" t="s">
        <v>45</v>
      </c>
      <c r="B27" s="119"/>
      <c r="C27" s="120"/>
      <c r="D27" s="120"/>
      <c r="E27" s="120"/>
      <c r="F27" s="120"/>
      <c r="G27" s="120"/>
      <c r="H27" s="120"/>
      <c r="I27" s="120"/>
      <c r="J27" s="120"/>
      <c r="K27" s="120"/>
      <c r="L27" s="120"/>
      <c r="M27" s="120"/>
      <c r="N27" s="120"/>
      <c r="O27" s="120"/>
      <c r="P27" s="120"/>
      <c r="Q27" s="121"/>
      <c r="R27" s="95" t="e">
        <f>+R23+R24+R25</f>
        <v>#N/A</v>
      </c>
      <c r="S27" s="14"/>
    </row>
  </sheetData>
  <mergeCells count="35">
    <mergeCell ref="C26:N26"/>
    <mergeCell ref="B1:H1"/>
    <mergeCell ref="J1:K1"/>
    <mergeCell ref="C23:G23"/>
    <mergeCell ref="J23:N23"/>
    <mergeCell ref="D24:L24"/>
    <mergeCell ref="Q24:Q25"/>
    <mergeCell ref="S24:S25"/>
    <mergeCell ref="D25:L25"/>
    <mergeCell ref="S15:S18"/>
    <mergeCell ref="I17:I18"/>
    <mergeCell ref="P17:P18"/>
    <mergeCell ref="I19:I20"/>
    <mergeCell ref="P19:P20"/>
    <mergeCell ref="Q19:Q22"/>
    <mergeCell ref="S19:S22"/>
    <mergeCell ref="I21:I22"/>
    <mergeCell ref="P21:P22"/>
    <mergeCell ref="S4:S8"/>
    <mergeCell ref="I6:I8"/>
    <mergeCell ref="P6:P8"/>
    <mergeCell ref="I9:I10"/>
    <mergeCell ref="P9:P10"/>
    <mergeCell ref="Q9:Q14"/>
    <mergeCell ref="S9:S14"/>
    <mergeCell ref="I12:I14"/>
    <mergeCell ref="P12:P14"/>
    <mergeCell ref="C2:I2"/>
    <mergeCell ref="J2:P2"/>
    <mergeCell ref="I4:I5"/>
    <mergeCell ref="P4:P5"/>
    <mergeCell ref="Q4:Q8"/>
    <mergeCell ref="I15:I16"/>
    <mergeCell ref="P15:P16"/>
    <mergeCell ref="Q15:Q18"/>
  </mergeCells>
  <conditionalFormatting sqref="L1 L3 E3">
    <cfRule type="cellIs" dxfId="0" priority="1" stopIfTrue="1" operator="equal">
      <formula>#VALUE!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masque</vt:lpstr>
      <vt:lpstr>Base-info</vt:lpstr>
      <vt:lpstr>Recherche</vt:lpstr>
      <vt:lpstr>resultats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K</dc:creator>
  <cp:lastModifiedBy>Didier K</cp:lastModifiedBy>
  <cp:lastPrinted>2016-03-14T12:40:50Z</cp:lastPrinted>
  <dcterms:created xsi:type="dcterms:W3CDTF">2016-03-14T11:54:37Z</dcterms:created>
  <dcterms:modified xsi:type="dcterms:W3CDTF">2016-03-14T20:33:31Z</dcterms:modified>
</cp:coreProperties>
</file>