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n\Documents\ATC\Documents\Etudes\Thixogum\Thixogum G\Gellan\Essais CETA\"/>
    </mc:Choice>
  </mc:AlternateContent>
  <bookViews>
    <workbookView xWindow="0" yWindow="0" windowWidth="15525" windowHeight="8340"/>
  </bookViews>
  <sheets>
    <sheet name="Formule a tester" sheetId="1" r:id="rId1"/>
    <sheet name="Besoin MP" sheetId="2" r:id="rId2"/>
  </sheets>
  <definedNames>
    <definedName name="_xlnm.Print_Area" localSheetId="0">'Formule a tester'!$A$1:$BJ$42,'Formule a tester'!$A$43:$F$85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1" l="1"/>
  <c r="D55" i="1"/>
  <c r="D56" i="1"/>
  <c r="D57" i="1"/>
  <c r="D58" i="1"/>
  <c r="D59" i="1"/>
  <c r="D60" i="1"/>
  <c r="D61" i="1"/>
  <c r="D62" i="1"/>
  <c r="D63" i="1"/>
  <c r="D54" i="1"/>
  <c r="AY10" i="1"/>
  <c r="P10" i="1"/>
  <c r="B10" i="1"/>
  <c r="C10" i="1"/>
  <c r="AX3" i="1" l="1"/>
  <c r="AQ3" i="1"/>
  <c r="AJ3" i="1"/>
  <c r="AC3" i="1"/>
  <c r="V3" i="1"/>
  <c r="O3" i="1"/>
  <c r="H3" i="1"/>
  <c r="A61" i="1"/>
  <c r="A57" i="1"/>
  <c r="A56" i="1"/>
  <c r="AS13" i="1"/>
  <c r="AS10" i="1"/>
  <c r="AL10" i="1"/>
  <c r="AL13" i="1"/>
  <c r="A60" i="1"/>
  <c r="A59" i="1"/>
  <c r="A58" i="1"/>
  <c r="AE13" i="1"/>
  <c r="AE10" i="1"/>
  <c r="X13" i="1"/>
  <c r="X10" i="1"/>
  <c r="AZ10" i="1"/>
  <c r="Q10" i="1"/>
  <c r="BH15" i="1" l="1"/>
  <c r="BH14" i="1"/>
  <c r="BH13" i="1"/>
  <c r="BH12" i="1"/>
  <c r="BH11" i="1"/>
  <c r="BH10" i="1"/>
  <c r="BH9" i="1"/>
  <c r="BH8" i="1"/>
  <c r="AL14" i="1" l="1"/>
  <c r="Q14" i="1"/>
  <c r="J10" i="1"/>
  <c r="BJ15" i="1"/>
  <c r="BJ14" i="1"/>
  <c r="BJ13" i="1"/>
  <c r="BJ12" i="1"/>
  <c r="BJ11" i="1"/>
  <c r="BJ10" i="1"/>
  <c r="BJ9" i="1"/>
  <c r="BJ8" i="1"/>
  <c r="BC14" i="1"/>
  <c r="BC13" i="1"/>
  <c r="BC12" i="1"/>
  <c r="BC11" i="1"/>
  <c r="BC10" i="1"/>
  <c r="BC9" i="1"/>
  <c r="BC15" i="1"/>
  <c r="BC8" i="1"/>
  <c r="AV14" i="1"/>
  <c r="AV13" i="1"/>
  <c r="AV12" i="1"/>
  <c r="AV11" i="1"/>
  <c r="AV10" i="1"/>
  <c r="AV9" i="1"/>
  <c r="AV15" i="1"/>
  <c r="AV8" i="1"/>
  <c r="AO14" i="1"/>
  <c r="AO13" i="1"/>
  <c r="AO12" i="1"/>
  <c r="AO11" i="1"/>
  <c r="AO10" i="1"/>
  <c r="AO9" i="1"/>
  <c r="AO15" i="1"/>
  <c r="AO8" i="1"/>
  <c r="AH14" i="1"/>
  <c r="AH13" i="1"/>
  <c r="AH12" i="1"/>
  <c r="AH11" i="1"/>
  <c r="AH10" i="1"/>
  <c r="AH9" i="1"/>
  <c r="AH15" i="1"/>
  <c r="AH8" i="1"/>
  <c r="AL15" i="1" l="1"/>
  <c r="Q15" i="1"/>
  <c r="AS14" i="1"/>
  <c r="AE14" i="1"/>
  <c r="X14" i="1"/>
  <c r="J14" i="1"/>
  <c r="AZ14" i="1"/>
  <c r="AM10" i="1" l="1"/>
  <c r="AM13" i="1"/>
  <c r="AM14" i="1"/>
  <c r="AS15" i="1"/>
  <c r="AT13" i="1" s="1"/>
  <c r="AM9" i="1"/>
  <c r="AM12" i="1"/>
  <c r="AM8" i="1"/>
  <c r="AM11" i="1"/>
  <c r="AE15" i="1"/>
  <c r="AF13" i="1" s="1"/>
  <c r="X15" i="1"/>
  <c r="Y13" i="1" s="1"/>
  <c r="C59" i="1" s="1"/>
  <c r="J15" i="1"/>
  <c r="AZ15" i="1"/>
  <c r="C60" i="1" l="1"/>
  <c r="K11" i="1"/>
  <c r="K10" i="1"/>
  <c r="K9" i="1"/>
  <c r="K12" i="1"/>
  <c r="K8" i="1"/>
  <c r="K14" i="1"/>
  <c r="AT15" i="1"/>
  <c r="AT11" i="1"/>
  <c r="AT9" i="1"/>
  <c r="AT12" i="1"/>
  <c r="AT8" i="1"/>
  <c r="AT10" i="1"/>
  <c r="AT14" i="1"/>
  <c r="BA15" i="1"/>
  <c r="BA11" i="1"/>
  <c r="BA12" i="1"/>
  <c r="C61" i="1" s="1"/>
  <c r="BA10" i="1"/>
  <c r="BA9" i="1"/>
  <c r="BA8" i="1"/>
  <c r="BA14" i="1"/>
  <c r="AM15" i="1"/>
  <c r="AF11" i="1"/>
  <c r="AF9" i="1"/>
  <c r="AF8" i="1"/>
  <c r="AF12" i="1"/>
  <c r="AF10" i="1"/>
  <c r="AF14" i="1"/>
  <c r="Y9" i="1"/>
  <c r="Y12" i="1"/>
  <c r="Y8" i="1"/>
  <c r="Y11" i="1"/>
  <c r="Y10" i="1"/>
  <c r="Y14" i="1"/>
  <c r="T9" i="1"/>
  <c r="T10" i="1"/>
  <c r="T11" i="1"/>
  <c r="T12" i="1"/>
  <c r="T13" i="1"/>
  <c r="T14" i="1"/>
  <c r="T15" i="1"/>
  <c r="T8" i="1"/>
  <c r="M9" i="1"/>
  <c r="M10" i="1"/>
  <c r="M11" i="1"/>
  <c r="M12" i="1"/>
  <c r="M13" i="1"/>
  <c r="M14" i="1"/>
  <c r="M15" i="1"/>
  <c r="M8" i="1"/>
  <c r="F9" i="1"/>
  <c r="F10" i="1"/>
  <c r="F11" i="1"/>
  <c r="F12" i="1"/>
  <c r="F13" i="1"/>
  <c r="F14" i="1"/>
  <c r="F15" i="1"/>
  <c r="F8" i="1"/>
  <c r="AA9" i="1"/>
  <c r="C58" i="1" l="1"/>
  <c r="K15" i="1"/>
  <c r="AF15" i="1"/>
  <c r="Y15" i="1"/>
  <c r="AA13" i="1"/>
  <c r="AA12" i="1"/>
  <c r="AA11" i="1"/>
  <c r="AA8" i="1"/>
  <c r="AA15" i="1"/>
  <c r="AA14" i="1"/>
  <c r="AA10" i="1"/>
  <c r="C14" i="1" l="1"/>
  <c r="C15" i="1" l="1"/>
  <c r="D8" i="1" s="1"/>
  <c r="R11" i="1" l="1"/>
  <c r="R9" i="1"/>
  <c r="R10" i="1"/>
  <c r="C57" i="1" s="1"/>
  <c r="D12" i="1"/>
  <c r="D10" i="1"/>
  <c r="C56" i="1" s="1"/>
  <c r="D11" i="1"/>
  <c r="D9" i="1"/>
  <c r="R12" i="1"/>
  <c r="R8" i="1"/>
  <c r="R14" i="1"/>
  <c r="D14" i="1"/>
  <c r="C55" i="1" l="1"/>
  <c r="C64" i="1"/>
  <c r="C54" i="1"/>
  <c r="C62" i="1"/>
  <c r="C63" i="1"/>
  <c r="R15" i="1"/>
  <c r="D15" i="1"/>
  <c r="C65" i="1" l="1"/>
</calcChain>
</file>

<file path=xl/sharedStrings.xml><?xml version="1.0" encoding="utf-8"?>
<sst xmlns="http://schemas.openxmlformats.org/spreadsheetml/2006/main" count="260" uniqueCount="47">
  <si>
    <t>Batch size</t>
  </si>
  <si>
    <t>Stabilizer</t>
  </si>
  <si>
    <t>Formula</t>
  </si>
  <si>
    <t>Ingredients</t>
  </si>
  <si>
    <t>in %</t>
  </si>
  <si>
    <t>in g</t>
  </si>
  <si>
    <t>Weight used</t>
  </si>
  <si>
    <t>Sugar</t>
  </si>
  <si>
    <t>Sodium Chloride</t>
  </si>
  <si>
    <t>Sodium Phosphate</t>
  </si>
  <si>
    <t>water</t>
  </si>
  <si>
    <t>Total</t>
  </si>
  <si>
    <t>Process</t>
  </si>
  <si>
    <t>Notes :</t>
  </si>
  <si>
    <t>Almond butter 1</t>
  </si>
  <si>
    <t>x</t>
  </si>
  <si>
    <t xml:space="preserve">pH target before UHT : 7,4-7,5
pH target after UHT : 7-7,2
</t>
  </si>
  <si>
    <t>Measured pH</t>
  </si>
  <si>
    <t>Before adding almond butter</t>
  </si>
  <si>
    <t>After adding almond butter</t>
  </si>
  <si>
    <t>After homogenization</t>
  </si>
  <si>
    <t>After UHT</t>
  </si>
  <si>
    <t>Mesurement T°</t>
  </si>
  <si>
    <t>Real %</t>
  </si>
  <si>
    <t>Almondmilk beverage - LAB192001/4-1</t>
  </si>
  <si>
    <t>Almondmilk beverage -  LAB192001/4-2</t>
  </si>
  <si>
    <t>Almondmilk beverage - LAB192004/2-2</t>
  </si>
  <si>
    <t>Almondmilk beverage - CaCO3</t>
  </si>
  <si>
    <t>Almondmilk beverage - Fournisseur 1 - M1</t>
  </si>
  <si>
    <t>Almondmilk beverage - Fournisseur 1 - M2</t>
  </si>
  <si>
    <t>Almondmilk beverage - Fournisseur 2 - E1</t>
  </si>
  <si>
    <t>Almondmilk beverage - Fournisseur 2 - E2</t>
  </si>
  <si>
    <t>F1906GH0216R</t>
  </si>
  <si>
    <t>9F3656A</t>
  </si>
  <si>
    <t>Calcium Carbonate</t>
  </si>
  <si>
    <t>essais n°</t>
  </si>
  <si>
    <t>Quantité totale en g</t>
  </si>
  <si>
    <t>Quantité necessaire pour les essais</t>
  </si>
  <si>
    <t>Quantité disponible</t>
  </si>
  <si>
    <t>ingrédient 1</t>
  </si>
  <si>
    <t>Ingrédient 2</t>
  </si>
  <si>
    <t>Ingrédient 1</t>
  </si>
  <si>
    <t>Mélange 1</t>
  </si>
  <si>
    <t>Ingrédient 3</t>
  </si>
  <si>
    <t>Ingrédient 4</t>
  </si>
  <si>
    <t>Mélange 2</t>
  </si>
  <si>
    <t>Ingrédient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</si>
</sst>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kg&quot;"/>
    <numFmt numFmtId="165" formatCode="0.00&quot; %&quot;"/>
    <numFmt numFmtId="167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4" xfId="0" applyBorder="1"/>
    <xf numFmtId="164" fontId="0" fillId="0" borderId="0" xfId="0" applyNumberFormat="1" applyBorder="1"/>
    <xf numFmtId="0" fontId="0" fillId="0" borderId="5" xfId="0" applyBorder="1"/>
    <xf numFmtId="165" fontId="0" fillId="0" borderId="9" xfId="0" applyNumberFormat="1" applyBorder="1" applyAlignment="1"/>
    <xf numFmtId="0" fontId="0" fillId="0" borderId="0" xfId="0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9" xfId="0" applyBorder="1"/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0" fontId="1" fillId="2" borderId="16" xfId="0" applyFont="1" applyFill="1" applyBorder="1"/>
    <xf numFmtId="0" fontId="0" fillId="0" borderId="20" xfId="0" applyBorder="1"/>
    <xf numFmtId="0" fontId="0" fillId="0" borderId="21" xfId="0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0" borderId="23" xfId="0" applyBorder="1"/>
    <xf numFmtId="0" fontId="0" fillId="0" borderId="0" xfId="0" applyAlignment="1">
      <alignment vertical="center" textRotation="90"/>
    </xf>
    <xf numFmtId="0" fontId="0" fillId="0" borderId="0" xfId="0" applyAlignment="1">
      <alignment vertical="top" wrapText="1"/>
    </xf>
    <xf numFmtId="2" fontId="0" fillId="0" borderId="0" xfId="0" applyNumberFormat="1"/>
    <xf numFmtId="2" fontId="0" fillId="0" borderId="0" xfId="0" applyNumberFormat="1" applyBorder="1"/>
    <xf numFmtId="0" fontId="1" fillId="0" borderId="16" xfId="0" applyFont="1" applyFill="1" applyBorder="1"/>
    <xf numFmtId="0" fontId="0" fillId="0" borderId="17" xfId="0" applyFill="1" applyBorder="1" applyAlignment="1">
      <alignment horizontal="center"/>
    </xf>
    <xf numFmtId="2" fontId="0" fillId="0" borderId="18" xfId="0" applyNumberFormat="1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165" fontId="0" fillId="2" borderId="9" xfId="0" applyNumberForma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24" xfId="0" applyBorder="1" applyAlignment="1">
      <alignment horizontal="center" vertical="center" textRotation="90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0" fillId="2" borderId="0" xfId="0" applyFill="1" applyBorder="1" applyAlignment="1">
      <alignment horizontal="left"/>
    </xf>
    <xf numFmtId="167" fontId="0" fillId="2" borderId="17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65"/>
  <sheetViews>
    <sheetView tabSelected="1" zoomScaleNormal="100" zoomScaleSheetLayoutView="55" workbookViewId="0">
      <selection activeCell="H57" sqref="H57"/>
    </sheetView>
  </sheetViews>
  <sheetFormatPr baseColWidth="10" defaultRowHeight="15" x14ac:dyDescent="0.25"/>
  <cols>
    <col min="2" max="6" width="20.7109375" customWidth="1"/>
    <col min="7" max="8" width="11.42578125" customWidth="1"/>
    <col min="9" max="13" width="20.7109375" customWidth="1"/>
    <col min="16" max="20" width="20.7109375" customWidth="1"/>
    <col min="23" max="27" width="20.7109375" customWidth="1"/>
    <col min="30" max="32" width="20.7109375" customWidth="1"/>
    <col min="33" max="33" width="16.5703125" bestFit="1" customWidth="1"/>
    <col min="34" max="34" width="8.28515625" bestFit="1" customWidth="1"/>
    <col min="37" max="39" width="20.7109375" customWidth="1"/>
    <col min="40" max="40" width="16.5703125" bestFit="1" customWidth="1"/>
    <col min="41" max="41" width="8.28515625" bestFit="1" customWidth="1"/>
    <col min="44" max="44" width="23.7109375" bestFit="1" customWidth="1"/>
    <col min="45" max="45" width="23.5703125" bestFit="1" customWidth="1"/>
    <col min="46" max="46" width="20.7109375" customWidth="1"/>
    <col min="47" max="47" width="16.5703125" bestFit="1" customWidth="1"/>
    <col min="48" max="48" width="8.28515625" bestFit="1" customWidth="1"/>
    <col min="51" max="51" width="23.7109375" bestFit="1" customWidth="1"/>
    <col min="52" max="52" width="23.5703125" bestFit="1" customWidth="1"/>
    <col min="53" max="53" width="20.7109375" customWidth="1"/>
    <col min="54" max="54" width="16.5703125" bestFit="1" customWidth="1"/>
    <col min="58" max="60" width="20.7109375" customWidth="1"/>
  </cols>
  <sheetData>
    <row r="2" spans="1:62" x14ac:dyDescent="0.25">
      <c r="A2" s="35" t="s">
        <v>35</v>
      </c>
      <c r="B2" s="37" t="s">
        <v>24</v>
      </c>
      <c r="C2" s="38"/>
      <c r="D2" s="39"/>
      <c r="H2" s="35" t="s">
        <v>35</v>
      </c>
      <c r="I2" s="37" t="s">
        <v>25</v>
      </c>
      <c r="J2" s="38"/>
      <c r="K2" s="39"/>
      <c r="O2" s="35" t="s">
        <v>35</v>
      </c>
      <c r="P2" s="37" t="s">
        <v>26</v>
      </c>
      <c r="Q2" s="38"/>
      <c r="R2" s="39"/>
      <c r="V2" s="35" t="s">
        <v>35</v>
      </c>
      <c r="W2" s="37" t="s">
        <v>28</v>
      </c>
      <c r="X2" s="38"/>
      <c r="Y2" s="39"/>
      <c r="AC2" s="35" t="s">
        <v>35</v>
      </c>
      <c r="AD2" s="37" t="s">
        <v>29</v>
      </c>
      <c r="AE2" s="38"/>
      <c r="AF2" s="39"/>
      <c r="AJ2" s="35" t="s">
        <v>35</v>
      </c>
      <c r="AK2" s="37" t="s">
        <v>30</v>
      </c>
      <c r="AL2" s="38"/>
      <c r="AM2" s="39"/>
      <c r="AQ2" s="35" t="s">
        <v>35</v>
      </c>
      <c r="AR2" s="37" t="s">
        <v>31</v>
      </c>
      <c r="AS2" s="38"/>
      <c r="AT2" s="39"/>
      <c r="AX2" s="35" t="s">
        <v>35</v>
      </c>
      <c r="AY2" s="37" t="s">
        <v>27</v>
      </c>
      <c r="AZ2" s="38"/>
      <c r="BA2" s="39"/>
      <c r="BE2" s="35" t="s">
        <v>35</v>
      </c>
      <c r="BF2" s="37"/>
      <c r="BG2" s="38"/>
      <c r="BH2" s="39"/>
    </row>
    <row r="3" spans="1:62" x14ac:dyDescent="0.25">
      <c r="A3" s="35">
        <v>1</v>
      </c>
      <c r="B3" s="1" t="s">
        <v>0</v>
      </c>
      <c r="C3" s="2">
        <v>50</v>
      </c>
      <c r="D3" s="3"/>
      <c r="H3" s="35">
        <f>A3+1</f>
        <v>2</v>
      </c>
      <c r="I3" s="1" t="s">
        <v>0</v>
      </c>
      <c r="J3" s="2">
        <v>50</v>
      </c>
      <c r="K3" s="3"/>
      <c r="O3" s="35">
        <f>H3+1</f>
        <v>3</v>
      </c>
      <c r="P3" s="1" t="s">
        <v>0</v>
      </c>
      <c r="Q3" s="2">
        <v>50</v>
      </c>
      <c r="R3" s="3"/>
      <c r="V3" s="35">
        <f>O3+1</f>
        <v>4</v>
      </c>
      <c r="W3" s="1" t="s">
        <v>0</v>
      </c>
      <c r="X3" s="2">
        <v>50</v>
      </c>
      <c r="Y3" s="3"/>
      <c r="AC3" s="35">
        <f>V3+1</f>
        <v>5</v>
      </c>
      <c r="AD3" s="1" t="s">
        <v>0</v>
      </c>
      <c r="AE3" s="2">
        <v>50</v>
      </c>
      <c r="AF3" s="3"/>
      <c r="AJ3" s="35">
        <f>AC3+1</f>
        <v>6</v>
      </c>
      <c r="AK3" s="1" t="s">
        <v>0</v>
      </c>
      <c r="AL3" s="2">
        <v>50</v>
      </c>
      <c r="AM3" s="3"/>
      <c r="AQ3" s="35">
        <f>AJ3+1</f>
        <v>7</v>
      </c>
      <c r="AR3" s="1" t="s">
        <v>0</v>
      </c>
      <c r="AS3" s="2">
        <v>50</v>
      </c>
      <c r="AT3" s="3"/>
      <c r="AX3" s="35">
        <f>AQ3+1</f>
        <v>8</v>
      </c>
      <c r="AY3" s="1" t="s">
        <v>0</v>
      </c>
      <c r="AZ3" s="2">
        <v>50</v>
      </c>
      <c r="BA3" s="3"/>
      <c r="BE3" s="35"/>
      <c r="BF3" s="1" t="s">
        <v>0</v>
      </c>
      <c r="BG3" s="2">
        <v>40</v>
      </c>
      <c r="BH3" s="3"/>
    </row>
    <row r="4" spans="1:62" x14ac:dyDescent="0.25">
      <c r="A4" s="40" t="s">
        <v>1</v>
      </c>
      <c r="B4" s="42" t="s">
        <v>39</v>
      </c>
      <c r="C4" s="43"/>
      <c r="D4" s="34">
        <v>0.25</v>
      </c>
      <c r="H4" s="40" t="s">
        <v>1</v>
      </c>
      <c r="I4" s="42" t="s">
        <v>41</v>
      </c>
      <c r="J4" s="43"/>
      <c r="K4" s="34">
        <v>0.35</v>
      </c>
      <c r="O4" s="40" t="s">
        <v>1</v>
      </c>
      <c r="P4" s="42" t="s">
        <v>40</v>
      </c>
      <c r="Q4" s="43"/>
      <c r="R4" s="34">
        <v>0.35</v>
      </c>
      <c r="V4" s="40" t="s">
        <v>1</v>
      </c>
      <c r="W4" s="42" t="s">
        <v>42</v>
      </c>
      <c r="X4" s="43"/>
      <c r="Y4" s="34">
        <v>0.25</v>
      </c>
      <c r="AC4" s="40" t="s">
        <v>1</v>
      </c>
      <c r="AD4" s="42" t="s">
        <v>42</v>
      </c>
      <c r="AE4" s="43"/>
      <c r="AF4" s="34">
        <v>0.35</v>
      </c>
      <c r="AJ4" s="40" t="s">
        <v>1</v>
      </c>
      <c r="AK4" s="42" t="s">
        <v>45</v>
      </c>
      <c r="AL4" s="43"/>
      <c r="AM4" s="34">
        <v>0.25</v>
      </c>
      <c r="AQ4" s="40" t="s">
        <v>1</v>
      </c>
      <c r="AR4" s="56" t="s">
        <v>45</v>
      </c>
      <c r="AS4" s="57"/>
      <c r="AT4" s="4">
        <v>0.35</v>
      </c>
      <c r="AX4" s="40" t="s">
        <v>1</v>
      </c>
      <c r="AY4" s="42" t="s">
        <v>41</v>
      </c>
      <c r="AZ4" s="43"/>
      <c r="BA4" s="4">
        <v>0.35</v>
      </c>
      <c r="BE4" s="40" t="s">
        <v>1</v>
      </c>
      <c r="BF4" s="42"/>
      <c r="BG4" s="43"/>
      <c r="BH4" s="4"/>
    </row>
    <row r="5" spans="1:62" x14ac:dyDescent="0.25">
      <c r="A5" s="41"/>
      <c r="B5" s="1"/>
      <c r="C5" s="5"/>
      <c r="D5" s="3"/>
      <c r="H5" s="41"/>
      <c r="I5" s="1"/>
      <c r="J5" s="5"/>
      <c r="K5" s="3"/>
      <c r="O5" s="41"/>
      <c r="P5" s="1"/>
      <c r="Q5" s="5"/>
      <c r="R5" s="3"/>
      <c r="V5" s="41"/>
      <c r="W5" s="1"/>
      <c r="X5" s="59">
        <v>171463</v>
      </c>
      <c r="Y5" s="3"/>
      <c r="AC5" s="41"/>
      <c r="AD5" s="1"/>
      <c r="AE5" s="59">
        <v>171463</v>
      </c>
      <c r="AF5" s="3"/>
      <c r="AJ5" s="41"/>
      <c r="AK5" s="1"/>
      <c r="AL5" s="59">
        <v>171463</v>
      </c>
      <c r="AM5" s="3"/>
      <c r="AQ5" s="41"/>
      <c r="AR5" s="1"/>
      <c r="AS5" s="59">
        <v>171463</v>
      </c>
      <c r="AT5" s="3"/>
      <c r="AX5" s="41"/>
      <c r="AY5" s="1"/>
      <c r="AZ5" s="5"/>
      <c r="BA5" s="3"/>
      <c r="BE5" s="41"/>
      <c r="BF5" s="1"/>
      <c r="BG5" s="5"/>
      <c r="BH5" s="3"/>
    </row>
    <row r="6" spans="1:62" x14ac:dyDescent="0.25">
      <c r="A6" s="41"/>
      <c r="B6" s="1"/>
      <c r="C6" s="5"/>
      <c r="D6" s="3"/>
      <c r="H6" s="41"/>
      <c r="I6" s="1"/>
      <c r="J6" s="5"/>
      <c r="K6" s="3"/>
      <c r="O6" s="41"/>
      <c r="P6" s="1"/>
      <c r="Q6" s="5"/>
      <c r="R6" s="3"/>
      <c r="V6" s="41"/>
      <c r="W6" s="1"/>
      <c r="X6" s="59" t="s">
        <v>32</v>
      </c>
      <c r="Y6" s="3"/>
      <c r="AC6" s="41"/>
      <c r="AD6" s="1"/>
      <c r="AE6" s="59" t="s">
        <v>32</v>
      </c>
      <c r="AF6" s="3"/>
      <c r="AJ6" s="41"/>
      <c r="AK6" s="1"/>
      <c r="AL6" s="59" t="s">
        <v>33</v>
      </c>
      <c r="AM6" s="3"/>
      <c r="AQ6" s="41"/>
      <c r="AR6" s="1"/>
      <c r="AS6" s="59" t="s">
        <v>33</v>
      </c>
      <c r="AT6" s="3"/>
      <c r="AX6" s="41"/>
      <c r="AY6" s="1"/>
      <c r="AZ6" s="5"/>
      <c r="BA6" s="3"/>
      <c r="BE6" s="41"/>
      <c r="BF6" s="1"/>
      <c r="BG6" s="5"/>
      <c r="BH6" s="3"/>
    </row>
    <row r="7" spans="1:62" x14ac:dyDescent="0.25">
      <c r="A7" s="40" t="s">
        <v>2</v>
      </c>
      <c r="B7" s="6" t="s">
        <v>3</v>
      </c>
      <c r="C7" s="7" t="s">
        <v>4</v>
      </c>
      <c r="D7" s="8" t="s">
        <v>5</v>
      </c>
      <c r="E7" s="9" t="s">
        <v>6</v>
      </c>
      <c r="F7" s="5" t="s">
        <v>23</v>
      </c>
      <c r="H7" s="40" t="s">
        <v>2</v>
      </c>
      <c r="I7" s="6" t="s">
        <v>3</v>
      </c>
      <c r="J7" s="7" t="s">
        <v>4</v>
      </c>
      <c r="K7" s="8" t="s">
        <v>5</v>
      </c>
      <c r="L7" s="9" t="s">
        <v>6</v>
      </c>
      <c r="M7" s="5" t="s">
        <v>23</v>
      </c>
      <c r="O7" s="40" t="s">
        <v>2</v>
      </c>
      <c r="P7" s="6" t="s">
        <v>3</v>
      </c>
      <c r="Q7" s="7" t="s">
        <v>4</v>
      </c>
      <c r="R7" s="8" t="s">
        <v>5</v>
      </c>
      <c r="S7" s="9" t="s">
        <v>6</v>
      </c>
      <c r="T7" s="5" t="s">
        <v>23</v>
      </c>
      <c r="V7" s="40" t="s">
        <v>2</v>
      </c>
      <c r="W7" s="6" t="s">
        <v>3</v>
      </c>
      <c r="X7" s="7" t="s">
        <v>4</v>
      </c>
      <c r="Y7" s="8" t="s">
        <v>5</v>
      </c>
      <c r="Z7" s="9" t="s">
        <v>6</v>
      </c>
      <c r="AA7" s="5" t="s">
        <v>23</v>
      </c>
      <c r="AC7" s="40" t="s">
        <v>2</v>
      </c>
      <c r="AD7" s="6" t="s">
        <v>3</v>
      </c>
      <c r="AE7" s="7" t="s">
        <v>4</v>
      </c>
      <c r="AF7" s="8" t="s">
        <v>5</v>
      </c>
      <c r="AG7" s="9" t="s">
        <v>6</v>
      </c>
      <c r="AH7" s="5" t="s">
        <v>23</v>
      </c>
      <c r="AJ7" s="40" t="s">
        <v>2</v>
      </c>
      <c r="AK7" s="6" t="s">
        <v>3</v>
      </c>
      <c r="AL7" s="7" t="s">
        <v>4</v>
      </c>
      <c r="AM7" s="8" t="s">
        <v>5</v>
      </c>
      <c r="AN7" s="9" t="s">
        <v>6</v>
      </c>
      <c r="AO7" s="5" t="s">
        <v>23</v>
      </c>
      <c r="AQ7" s="40" t="s">
        <v>2</v>
      </c>
      <c r="AR7" s="6" t="s">
        <v>3</v>
      </c>
      <c r="AS7" s="7" t="s">
        <v>4</v>
      </c>
      <c r="AT7" s="8" t="s">
        <v>5</v>
      </c>
      <c r="AU7" s="9" t="s">
        <v>6</v>
      </c>
      <c r="AV7" s="5" t="s">
        <v>23</v>
      </c>
      <c r="AX7" s="40" t="s">
        <v>2</v>
      </c>
      <c r="AY7" s="6" t="s">
        <v>3</v>
      </c>
      <c r="AZ7" s="7" t="s">
        <v>4</v>
      </c>
      <c r="BA7" s="8" t="s">
        <v>5</v>
      </c>
      <c r="BB7" s="9" t="s">
        <v>6</v>
      </c>
      <c r="BC7" s="5" t="s">
        <v>23</v>
      </c>
      <c r="BE7" s="40" t="s">
        <v>2</v>
      </c>
      <c r="BF7" s="6" t="s">
        <v>3</v>
      </c>
      <c r="BG7" s="7" t="s">
        <v>4</v>
      </c>
      <c r="BH7" s="8" t="s">
        <v>5</v>
      </c>
      <c r="BI7" s="9" t="s">
        <v>6</v>
      </c>
      <c r="BJ7" s="5" t="s">
        <v>23</v>
      </c>
    </row>
    <row r="8" spans="1:62" x14ac:dyDescent="0.25">
      <c r="A8" s="41"/>
      <c r="B8" s="10" t="s">
        <v>7</v>
      </c>
      <c r="C8" s="11">
        <v>3</v>
      </c>
      <c r="D8" s="12">
        <f t="shared" ref="D8:D12" si="0">((C8*$C$3)/$C$15)*1000</f>
        <v>1500</v>
      </c>
      <c r="E8" s="13"/>
      <c r="F8" s="29" t="e">
        <f>(E8*100)/$E$15</f>
        <v>#DIV/0!</v>
      </c>
      <c r="H8" s="41"/>
      <c r="I8" s="10" t="s">
        <v>7</v>
      </c>
      <c r="J8" s="11">
        <v>3</v>
      </c>
      <c r="K8" s="12">
        <f>((J8*$J$3)/$J$15)*1000</f>
        <v>1500</v>
      </c>
      <c r="L8" s="13"/>
      <c r="M8" s="29" t="e">
        <f>(L8*100)/$L$15</f>
        <v>#DIV/0!</v>
      </c>
      <c r="O8" s="41"/>
      <c r="P8" s="10" t="s">
        <v>7</v>
      </c>
      <c r="Q8" s="11">
        <v>3</v>
      </c>
      <c r="R8" s="12">
        <f t="shared" ref="R8:R12" si="1">((Q8*$C$3)/$C$15)*1000</f>
        <v>1500</v>
      </c>
      <c r="S8" s="13"/>
      <c r="T8" s="29" t="e">
        <f>(S8*100)/$S$15</f>
        <v>#DIV/0!</v>
      </c>
      <c r="V8" s="41"/>
      <c r="W8" s="10" t="s">
        <v>7</v>
      </c>
      <c r="X8" s="11">
        <v>3</v>
      </c>
      <c r="Y8" s="12">
        <f>((X8*$X$3)/$X$15)*1000</f>
        <v>1500</v>
      </c>
      <c r="Z8" s="13"/>
      <c r="AA8" s="29" t="e">
        <f>(Z8*100)/$Z$15</f>
        <v>#DIV/0!</v>
      </c>
      <c r="AC8" s="41"/>
      <c r="AD8" s="10" t="s">
        <v>7</v>
      </c>
      <c r="AE8" s="11">
        <v>3</v>
      </c>
      <c r="AF8" s="12">
        <f>((AE8*$AE$3)/$AE$15)*1000</f>
        <v>1500</v>
      </c>
      <c r="AG8" s="13"/>
      <c r="AH8" s="29" t="e">
        <f>(AG8*100)/$Z$15</f>
        <v>#DIV/0!</v>
      </c>
      <c r="AJ8" s="41"/>
      <c r="AK8" s="10" t="s">
        <v>7</v>
      </c>
      <c r="AL8" s="11">
        <v>3</v>
      </c>
      <c r="AM8" s="12">
        <f>((AL8*$AL$3)/$AL$15)*1000</f>
        <v>1500</v>
      </c>
      <c r="AN8" s="13"/>
      <c r="AO8" s="29" t="e">
        <f>(AN8*100)/$Z$15</f>
        <v>#DIV/0!</v>
      </c>
      <c r="AQ8" s="41"/>
      <c r="AR8" s="10" t="s">
        <v>7</v>
      </c>
      <c r="AS8" s="11">
        <v>3</v>
      </c>
      <c r="AT8" s="12">
        <f t="shared" ref="AT8:AT15" si="2">((AS8*$AS$3)/$AS$15)*1000</f>
        <v>1500</v>
      </c>
      <c r="AU8" s="13"/>
      <c r="AV8" s="29" t="e">
        <f>(AU8*100)/$Z$15</f>
        <v>#DIV/0!</v>
      </c>
      <c r="AX8" s="41"/>
      <c r="AY8" s="10" t="s">
        <v>7</v>
      </c>
      <c r="AZ8" s="11">
        <v>3</v>
      </c>
      <c r="BA8" s="12">
        <f t="shared" ref="BA8:BA15" si="3">((AZ8*$AZ$3)/$AZ$15)*1000</f>
        <v>1500</v>
      </c>
      <c r="BB8" s="13"/>
      <c r="BC8" s="29" t="e">
        <f>(BB8*100)/$Z$15</f>
        <v>#DIV/0!</v>
      </c>
      <c r="BE8" s="41"/>
      <c r="BF8" s="10"/>
      <c r="BG8" s="11">
        <v>0</v>
      </c>
      <c r="BH8" s="12">
        <f t="shared" ref="BH8:BH15" si="4">((BG8*$BG$3)/$BG$15)*1000</f>
        <v>0</v>
      </c>
      <c r="BI8" s="13"/>
      <c r="BJ8" s="29" t="e">
        <f>(BI8*100)/$Z$15</f>
        <v>#DIV/0!</v>
      </c>
    </row>
    <row r="9" spans="1:62" x14ac:dyDescent="0.25">
      <c r="A9" s="41"/>
      <c r="B9" s="14" t="s">
        <v>14</v>
      </c>
      <c r="C9" s="15">
        <v>2</v>
      </c>
      <c r="D9" s="16">
        <f t="shared" si="0"/>
        <v>1000</v>
      </c>
      <c r="E9" s="17"/>
      <c r="F9" s="29" t="e">
        <f t="shared" ref="F9:F15" si="5">(E9*100)/$E$15</f>
        <v>#DIV/0!</v>
      </c>
      <c r="H9" s="41"/>
      <c r="I9" s="14" t="s">
        <v>14</v>
      </c>
      <c r="J9" s="15">
        <v>2</v>
      </c>
      <c r="K9" s="16">
        <f>((J9*$J$3)/$J$15)*1000</f>
        <v>1000</v>
      </c>
      <c r="L9" s="17"/>
      <c r="M9" s="29" t="e">
        <f t="shared" ref="M9:M15" si="6">(L9*100)/$L$15</f>
        <v>#DIV/0!</v>
      </c>
      <c r="O9" s="41"/>
      <c r="P9" s="14" t="s">
        <v>14</v>
      </c>
      <c r="Q9" s="15">
        <v>2</v>
      </c>
      <c r="R9" s="16">
        <f t="shared" si="1"/>
        <v>1000</v>
      </c>
      <c r="S9" s="17"/>
      <c r="T9" s="29" t="e">
        <f t="shared" ref="T9:T15" si="7">(S9*100)/$S$15</f>
        <v>#DIV/0!</v>
      </c>
      <c r="V9" s="41"/>
      <c r="W9" s="14" t="s">
        <v>14</v>
      </c>
      <c r="X9" s="15">
        <v>2</v>
      </c>
      <c r="Y9" s="16">
        <f>((X9*$X$3)/$X$15)*1000</f>
        <v>1000</v>
      </c>
      <c r="Z9" s="17"/>
      <c r="AA9" s="29" t="e">
        <f>(Z9*100)/$Z$15</f>
        <v>#DIV/0!</v>
      </c>
      <c r="AC9" s="41"/>
      <c r="AD9" s="14" t="s">
        <v>14</v>
      </c>
      <c r="AE9" s="15">
        <v>2</v>
      </c>
      <c r="AF9" s="16">
        <f>((AE9*$AE$3)/$AE$15)*1000</f>
        <v>1000</v>
      </c>
      <c r="AG9" s="17"/>
      <c r="AH9" s="29" t="e">
        <f>(AG9*100)/$Z$15</f>
        <v>#DIV/0!</v>
      </c>
      <c r="AJ9" s="41"/>
      <c r="AK9" s="14" t="s">
        <v>14</v>
      </c>
      <c r="AL9" s="15">
        <v>2</v>
      </c>
      <c r="AM9" s="16">
        <f>((AL9*$AL$3)/$AL$15)*1000</f>
        <v>1000</v>
      </c>
      <c r="AN9" s="17"/>
      <c r="AO9" s="29" t="e">
        <f>(AN9*100)/$Z$15</f>
        <v>#DIV/0!</v>
      </c>
      <c r="AQ9" s="41"/>
      <c r="AR9" s="14" t="s">
        <v>14</v>
      </c>
      <c r="AS9" s="15">
        <v>2</v>
      </c>
      <c r="AT9" s="16">
        <f t="shared" si="2"/>
        <v>1000</v>
      </c>
      <c r="AU9" s="17"/>
      <c r="AV9" s="29" t="e">
        <f>(AU9*100)/$Z$15</f>
        <v>#DIV/0!</v>
      </c>
      <c r="AX9" s="41"/>
      <c r="AY9" s="14" t="s">
        <v>14</v>
      </c>
      <c r="AZ9" s="15">
        <v>2</v>
      </c>
      <c r="BA9" s="16">
        <f t="shared" si="3"/>
        <v>1000</v>
      </c>
      <c r="BB9" s="17"/>
      <c r="BC9" s="29" t="e">
        <f>(BB9*100)/$Z$15</f>
        <v>#DIV/0!</v>
      </c>
      <c r="BE9" s="41"/>
      <c r="BF9" s="14"/>
      <c r="BG9" s="11">
        <v>0</v>
      </c>
      <c r="BH9" s="16">
        <f t="shared" si="4"/>
        <v>0</v>
      </c>
      <c r="BI9" s="17"/>
      <c r="BJ9" s="29" t="e">
        <f>(BI9*100)/$Z$15</f>
        <v>#DIV/0!</v>
      </c>
    </row>
    <row r="10" spans="1:62" x14ac:dyDescent="0.25">
      <c r="A10" s="41"/>
      <c r="B10" s="18" t="str">
        <f>B4</f>
        <v>ingrédient 1</v>
      </c>
      <c r="C10" s="61">
        <f>D4</f>
        <v>0.25</v>
      </c>
      <c r="D10" s="20">
        <f t="shared" si="0"/>
        <v>125</v>
      </c>
      <c r="E10" s="17"/>
      <c r="F10" s="29" t="e">
        <f t="shared" si="5"/>
        <v>#DIV/0!</v>
      </c>
      <c r="H10" s="41"/>
      <c r="I10" s="18" t="s">
        <v>41</v>
      </c>
      <c r="J10" s="61">
        <f>K4</f>
        <v>0.35</v>
      </c>
      <c r="K10" s="20">
        <f>((J10*$J$3)/$J$15)*1000</f>
        <v>175</v>
      </c>
      <c r="L10" s="17"/>
      <c r="M10" s="29" t="e">
        <f t="shared" si="6"/>
        <v>#DIV/0!</v>
      </c>
      <c r="O10" s="41"/>
      <c r="P10" s="18" t="str">
        <f>P4</f>
        <v>Ingrédient 2</v>
      </c>
      <c r="Q10" s="61">
        <f>R4</f>
        <v>0.35</v>
      </c>
      <c r="R10" s="20">
        <f t="shared" si="1"/>
        <v>175</v>
      </c>
      <c r="S10" s="17"/>
      <c r="T10" s="29" t="e">
        <f t="shared" si="7"/>
        <v>#DIV/0!</v>
      </c>
      <c r="V10" s="41"/>
      <c r="W10" s="60" t="s">
        <v>43</v>
      </c>
      <c r="X10" s="61">
        <f>90*Y4/100</f>
        <v>0.22500000000000001</v>
      </c>
      <c r="Y10" s="20">
        <f>((X10*$X$3)/$X$15)*1000</f>
        <v>112.5</v>
      </c>
      <c r="Z10" s="17"/>
      <c r="AA10" s="29" t="e">
        <f t="shared" ref="AA10:AA15" si="8">(Z10*100)/$Z$15</f>
        <v>#DIV/0!</v>
      </c>
      <c r="AC10" s="41"/>
      <c r="AD10" s="60" t="s">
        <v>43</v>
      </c>
      <c r="AE10" s="61">
        <f>90*AF4/100</f>
        <v>0.31499999999999995</v>
      </c>
      <c r="AF10" s="20">
        <f>((AE10*$AE$3)/$AE$15)*1000</f>
        <v>157.49999999999997</v>
      </c>
      <c r="AG10" s="17"/>
      <c r="AH10" s="29" t="e">
        <f t="shared" ref="AH10:AH15" si="9">(AG10*100)/$Z$15</f>
        <v>#DIV/0!</v>
      </c>
      <c r="AJ10" s="41"/>
      <c r="AK10" s="60" t="s">
        <v>43</v>
      </c>
      <c r="AL10" s="61">
        <f>90*AM4/100</f>
        <v>0.22500000000000001</v>
      </c>
      <c r="AM10" s="20">
        <f>((AL10*$AL$3)/$AL$15)*1000</f>
        <v>112.5</v>
      </c>
      <c r="AN10" s="17"/>
      <c r="AO10" s="29" t="e">
        <f t="shared" ref="AO10:AO15" si="10">(AN10*100)/$Z$15</f>
        <v>#DIV/0!</v>
      </c>
      <c r="AQ10" s="41"/>
      <c r="AR10" s="60" t="s">
        <v>43</v>
      </c>
      <c r="AS10" s="61">
        <f>90*AT4/100</f>
        <v>0.31499999999999995</v>
      </c>
      <c r="AT10" s="20">
        <f t="shared" si="2"/>
        <v>157.49999999999997</v>
      </c>
      <c r="AU10" s="17"/>
      <c r="AV10" s="29" t="e">
        <f t="shared" ref="AV10:AV15" si="11">(AU10*100)/$Z$15</f>
        <v>#DIV/0!</v>
      </c>
      <c r="AX10" s="41"/>
      <c r="AY10" s="18" t="str">
        <f>AY4</f>
        <v>Ingrédient 1</v>
      </c>
      <c r="AZ10" s="33">
        <f>BA4</f>
        <v>0.35</v>
      </c>
      <c r="BA10" s="20">
        <f t="shared" si="3"/>
        <v>175</v>
      </c>
      <c r="BB10" s="17"/>
      <c r="BC10" s="29" t="e">
        <f t="shared" ref="BC10:BC15" si="12">(BB10*100)/$Z$15</f>
        <v>#DIV/0!</v>
      </c>
      <c r="BE10" s="41"/>
      <c r="BF10" s="18"/>
      <c r="BG10" s="11">
        <v>0</v>
      </c>
      <c r="BH10" s="20">
        <f t="shared" si="4"/>
        <v>0</v>
      </c>
      <c r="BI10" s="17"/>
      <c r="BJ10" s="29" t="e">
        <f t="shared" ref="BJ10:BJ15" si="13">(BI10*100)/$Z$15</f>
        <v>#DIV/0!</v>
      </c>
    </row>
    <row r="11" spans="1:62" x14ac:dyDescent="0.25">
      <c r="A11" s="41"/>
      <c r="B11" s="14" t="s">
        <v>8</v>
      </c>
      <c r="C11" s="15">
        <v>0.03</v>
      </c>
      <c r="D11" s="16">
        <f t="shared" si="0"/>
        <v>15</v>
      </c>
      <c r="E11" s="17"/>
      <c r="F11" s="29" t="e">
        <f t="shared" si="5"/>
        <v>#DIV/0!</v>
      </c>
      <c r="H11" s="41"/>
      <c r="I11" s="14" t="s">
        <v>8</v>
      </c>
      <c r="J11" s="15">
        <v>0.03</v>
      </c>
      <c r="K11" s="16">
        <f>((J11*$J$3)/$J$15)*1000</f>
        <v>15</v>
      </c>
      <c r="L11" s="17"/>
      <c r="M11" s="29" t="e">
        <f t="shared" si="6"/>
        <v>#DIV/0!</v>
      </c>
      <c r="O11" s="41"/>
      <c r="P11" s="14" t="s">
        <v>8</v>
      </c>
      <c r="Q11" s="15">
        <v>0.03</v>
      </c>
      <c r="R11" s="16">
        <f t="shared" si="1"/>
        <v>15</v>
      </c>
      <c r="S11" s="17"/>
      <c r="T11" s="29" t="e">
        <f t="shared" si="7"/>
        <v>#DIV/0!</v>
      </c>
      <c r="V11" s="41"/>
      <c r="W11" s="14" t="s">
        <v>8</v>
      </c>
      <c r="X11" s="15">
        <v>0.03</v>
      </c>
      <c r="Y11" s="16">
        <f>((X11*$X$3)/$X$15)*1000</f>
        <v>15</v>
      </c>
      <c r="Z11" s="17"/>
      <c r="AA11" s="29" t="e">
        <f t="shared" si="8"/>
        <v>#DIV/0!</v>
      </c>
      <c r="AC11" s="41"/>
      <c r="AD11" s="14" t="s">
        <v>8</v>
      </c>
      <c r="AE11" s="15">
        <v>0.03</v>
      </c>
      <c r="AF11" s="16">
        <f>((AE11*$AE$3)/$AE$15)*1000</f>
        <v>15</v>
      </c>
      <c r="AG11" s="17"/>
      <c r="AH11" s="29" t="e">
        <f t="shared" si="9"/>
        <v>#DIV/0!</v>
      </c>
      <c r="AJ11" s="41"/>
      <c r="AK11" s="14" t="s">
        <v>8</v>
      </c>
      <c r="AL11" s="15">
        <v>0.03</v>
      </c>
      <c r="AM11" s="16">
        <f>((AL11*$AL$3)/$AL$15)*1000</f>
        <v>15</v>
      </c>
      <c r="AN11" s="17"/>
      <c r="AO11" s="29" t="e">
        <f t="shared" si="10"/>
        <v>#DIV/0!</v>
      </c>
      <c r="AQ11" s="41"/>
      <c r="AR11" s="14" t="s">
        <v>8</v>
      </c>
      <c r="AS11" s="15">
        <v>0.03</v>
      </c>
      <c r="AT11" s="16">
        <f t="shared" si="2"/>
        <v>15</v>
      </c>
      <c r="AU11" s="17"/>
      <c r="AV11" s="29" t="e">
        <f t="shared" si="11"/>
        <v>#DIV/0!</v>
      </c>
      <c r="AX11" s="41"/>
      <c r="AY11" s="14" t="s">
        <v>8</v>
      </c>
      <c r="AZ11" s="15">
        <v>0.03</v>
      </c>
      <c r="BA11" s="16">
        <f t="shared" si="3"/>
        <v>15</v>
      </c>
      <c r="BB11" s="17"/>
      <c r="BC11" s="29" t="e">
        <f t="shared" si="12"/>
        <v>#DIV/0!</v>
      </c>
      <c r="BE11" s="41"/>
      <c r="BF11" s="14"/>
      <c r="BG11" s="11">
        <v>0</v>
      </c>
      <c r="BH11" s="16">
        <f t="shared" si="4"/>
        <v>0</v>
      </c>
      <c r="BI11" s="17"/>
      <c r="BJ11" s="29" t="e">
        <f t="shared" si="13"/>
        <v>#DIV/0!</v>
      </c>
    </row>
    <row r="12" spans="1:62" x14ac:dyDescent="0.25">
      <c r="A12" s="41"/>
      <c r="B12" s="14" t="s">
        <v>9</v>
      </c>
      <c r="C12" s="15">
        <v>0.02</v>
      </c>
      <c r="D12" s="16">
        <f t="shared" si="0"/>
        <v>10</v>
      </c>
      <c r="E12" s="17"/>
      <c r="F12" s="29" t="e">
        <f t="shared" si="5"/>
        <v>#DIV/0!</v>
      </c>
      <c r="H12" s="41"/>
      <c r="I12" s="14" t="s">
        <v>9</v>
      </c>
      <c r="J12" s="15">
        <v>0.02</v>
      </c>
      <c r="K12" s="16">
        <f>((J12*$J$3)/$J$15)*1000</f>
        <v>10</v>
      </c>
      <c r="L12" s="17"/>
      <c r="M12" s="29" t="e">
        <f t="shared" si="6"/>
        <v>#DIV/0!</v>
      </c>
      <c r="O12" s="41"/>
      <c r="P12" s="14" t="s">
        <v>9</v>
      </c>
      <c r="Q12" s="15">
        <v>0.02</v>
      </c>
      <c r="R12" s="16">
        <f t="shared" si="1"/>
        <v>10</v>
      </c>
      <c r="S12" s="17"/>
      <c r="T12" s="29" t="e">
        <f t="shared" si="7"/>
        <v>#DIV/0!</v>
      </c>
      <c r="V12" s="41"/>
      <c r="W12" s="14" t="s">
        <v>9</v>
      </c>
      <c r="X12" s="15">
        <v>0.02</v>
      </c>
      <c r="Y12" s="16">
        <f>((X12*$X$3)/$X$15)*1000</f>
        <v>10</v>
      </c>
      <c r="Z12" s="17"/>
      <c r="AA12" s="29" t="e">
        <f t="shared" si="8"/>
        <v>#DIV/0!</v>
      </c>
      <c r="AC12" s="41"/>
      <c r="AD12" s="14" t="s">
        <v>9</v>
      </c>
      <c r="AE12" s="15">
        <v>0.02</v>
      </c>
      <c r="AF12" s="16">
        <f>((AE12*$AE$3)/$AE$15)*1000</f>
        <v>10</v>
      </c>
      <c r="AG12" s="17"/>
      <c r="AH12" s="29" t="e">
        <f t="shared" si="9"/>
        <v>#DIV/0!</v>
      </c>
      <c r="AJ12" s="41"/>
      <c r="AK12" s="14" t="s">
        <v>9</v>
      </c>
      <c r="AL12" s="15">
        <v>0.02</v>
      </c>
      <c r="AM12" s="16">
        <f>((AL12*$AL$3)/$AL$15)*1000</f>
        <v>10</v>
      </c>
      <c r="AN12" s="17"/>
      <c r="AO12" s="29" t="e">
        <f t="shared" si="10"/>
        <v>#DIV/0!</v>
      </c>
      <c r="AQ12" s="41"/>
      <c r="AR12" s="14" t="s">
        <v>9</v>
      </c>
      <c r="AS12" s="15">
        <v>0.02</v>
      </c>
      <c r="AT12" s="16">
        <f t="shared" si="2"/>
        <v>10</v>
      </c>
      <c r="AU12" s="17"/>
      <c r="AV12" s="29" t="e">
        <f t="shared" si="11"/>
        <v>#DIV/0!</v>
      </c>
      <c r="AX12" s="41"/>
      <c r="AY12" s="18" t="s">
        <v>34</v>
      </c>
      <c r="AZ12" s="19">
        <v>0.02</v>
      </c>
      <c r="BA12" s="20">
        <f t="shared" si="3"/>
        <v>10</v>
      </c>
      <c r="BB12" s="17"/>
      <c r="BC12" s="29" t="e">
        <f t="shared" si="12"/>
        <v>#DIV/0!</v>
      </c>
      <c r="BE12" s="41"/>
      <c r="BF12" s="18"/>
      <c r="BG12" s="11">
        <v>0</v>
      </c>
      <c r="BH12" s="20">
        <f t="shared" si="4"/>
        <v>0</v>
      </c>
      <c r="BI12" s="17"/>
      <c r="BJ12" s="29" t="e">
        <f t="shared" si="13"/>
        <v>#DIV/0!</v>
      </c>
    </row>
    <row r="13" spans="1:62" x14ac:dyDescent="0.25">
      <c r="A13" s="41"/>
      <c r="B13" s="30" t="s">
        <v>15</v>
      </c>
      <c r="C13" s="31" t="s">
        <v>15</v>
      </c>
      <c r="D13" s="32" t="s">
        <v>15</v>
      </c>
      <c r="E13" s="17"/>
      <c r="F13" s="29" t="e">
        <f t="shared" si="5"/>
        <v>#DIV/0!</v>
      </c>
      <c r="H13" s="41"/>
      <c r="I13" s="30" t="s">
        <v>15</v>
      </c>
      <c r="J13" s="31" t="s">
        <v>15</v>
      </c>
      <c r="K13" s="32" t="s">
        <v>15</v>
      </c>
      <c r="L13" s="17"/>
      <c r="M13" s="29" t="e">
        <f t="shared" si="6"/>
        <v>#DIV/0!</v>
      </c>
      <c r="O13" s="41"/>
      <c r="P13" s="30" t="s">
        <v>15</v>
      </c>
      <c r="Q13" s="31" t="s">
        <v>15</v>
      </c>
      <c r="R13" s="32" t="s">
        <v>15</v>
      </c>
      <c r="S13" s="17"/>
      <c r="T13" s="29" t="e">
        <f t="shared" si="7"/>
        <v>#DIV/0!</v>
      </c>
      <c r="V13" s="41"/>
      <c r="W13" s="60" t="s">
        <v>44</v>
      </c>
      <c r="X13" s="19">
        <f>10*Y4/100</f>
        <v>2.5000000000000001E-2</v>
      </c>
      <c r="Y13" s="20">
        <f>((X13*$X$3)/$X$15)*1000</f>
        <v>12.5</v>
      </c>
      <c r="Z13" s="17"/>
      <c r="AA13" s="29" t="e">
        <f t="shared" si="8"/>
        <v>#DIV/0!</v>
      </c>
      <c r="AC13" s="41"/>
      <c r="AD13" s="60" t="s">
        <v>44</v>
      </c>
      <c r="AE13" s="19">
        <f>10*AF4/100</f>
        <v>3.5000000000000003E-2</v>
      </c>
      <c r="AF13" s="20">
        <f>((AE13*$AE$3)/$AE$15)*1000</f>
        <v>17.5</v>
      </c>
      <c r="AG13" s="17"/>
      <c r="AH13" s="29" t="e">
        <f t="shared" si="9"/>
        <v>#DIV/0!</v>
      </c>
      <c r="AJ13" s="41"/>
      <c r="AK13" s="60" t="s">
        <v>46</v>
      </c>
      <c r="AL13" s="19">
        <f>10*AM4/100</f>
        <v>2.5000000000000001E-2</v>
      </c>
      <c r="AM13" s="20">
        <f>((AL13*$AL$3)/$AL$15)*1000</f>
        <v>12.5</v>
      </c>
      <c r="AN13" s="17"/>
      <c r="AO13" s="29" t="e">
        <f t="shared" si="10"/>
        <v>#DIV/0!</v>
      </c>
      <c r="AQ13" s="41"/>
      <c r="AR13" s="60" t="s">
        <v>46</v>
      </c>
      <c r="AS13" s="19">
        <f>10*AT4/100</f>
        <v>3.5000000000000003E-2</v>
      </c>
      <c r="AT13" s="20">
        <f t="shared" si="2"/>
        <v>17.5</v>
      </c>
      <c r="AU13" s="17"/>
      <c r="AV13" s="29" t="e">
        <f t="shared" si="11"/>
        <v>#DIV/0!</v>
      </c>
      <c r="AX13" s="41"/>
      <c r="AY13" s="30" t="s">
        <v>15</v>
      </c>
      <c r="AZ13" s="31" t="s">
        <v>15</v>
      </c>
      <c r="BA13" s="32" t="s">
        <v>15</v>
      </c>
      <c r="BB13" s="17"/>
      <c r="BC13" s="29" t="e">
        <f t="shared" si="12"/>
        <v>#DIV/0!</v>
      </c>
      <c r="BE13" s="41"/>
      <c r="BF13" s="21"/>
      <c r="BG13" s="11">
        <v>0</v>
      </c>
      <c r="BH13" s="20">
        <f t="shared" si="4"/>
        <v>0</v>
      </c>
      <c r="BI13" s="17"/>
      <c r="BJ13" s="29" t="e">
        <f t="shared" si="13"/>
        <v>#DIV/0!</v>
      </c>
    </row>
    <row r="14" spans="1:62" x14ac:dyDescent="0.25">
      <c r="A14" s="41"/>
      <c r="B14" s="14" t="s">
        <v>10</v>
      </c>
      <c r="C14" s="15">
        <f>100-(SUM(C8:C13))</f>
        <v>94.7</v>
      </c>
      <c r="D14" s="16">
        <f>((C14*$C$3)/$C$15)*1000</f>
        <v>47350</v>
      </c>
      <c r="E14" s="17"/>
      <c r="F14" s="29" t="e">
        <f t="shared" si="5"/>
        <v>#DIV/0!</v>
      </c>
      <c r="H14" s="41"/>
      <c r="I14" s="14" t="s">
        <v>10</v>
      </c>
      <c r="J14" s="15">
        <f>100-(SUM(J8:J13))</f>
        <v>94.6</v>
      </c>
      <c r="K14" s="16">
        <f>((J14*$C$3)/$J$15)*1000</f>
        <v>47300</v>
      </c>
      <c r="L14" s="17"/>
      <c r="M14" s="29" t="e">
        <f t="shared" si="6"/>
        <v>#DIV/0!</v>
      </c>
      <c r="O14" s="41"/>
      <c r="P14" s="14" t="s">
        <v>10</v>
      </c>
      <c r="Q14" s="15">
        <f>100-(SUM(Q8:Q13))</f>
        <v>94.6</v>
      </c>
      <c r="R14" s="16">
        <f>((Q14*$C$3)/$C$15)*1000</f>
        <v>47300</v>
      </c>
      <c r="S14" s="17"/>
      <c r="T14" s="29" t="e">
        <f t="shared" si="7"/>
        <v>#DIV/0!</v>
      </c>
      <c r="V14" s="41"/>
      <c r="W14" s="14" t="s">
        <v>10</v>
      </c>
      <c r="X14" s="15">
        <f>100-(SUM(X8:X13))</f>
        <v>94.7</v>
      </c>
      <c r="Y14" s="16">
        <f>((X14*$X$3)/$X$15)*1000</f>
        <v>47350</v>
      </c>
      <c r="Z14" s="17"/>
      <c r="AA14" s="29" t="e">
        <f t="shared" si="8"/>
        <v>#DIV/0!</v>
      </c>
      <c r="AC14" s="41"/>
      <c r="AD14" s="14" t="s">
        <v>10</v>
      </c>
      <c r="AE14" s="15">
        <f>100-(SUM(AE8:AE13))</f>
        <v>94.6</v>
      </c>
      <c r="AF14" s="16">
        <f>((AE14*$AE$3)/$AE$15)*1000</f>
        <v>47300</v>
      </c>
      <c r="AG14" s="17"/>
      <c r="AH14" s="29" t="e">
        <f t="shared" si="9"/>
        <v>#DIV/0!</v>
      </c>
      <c r="AJ14" s="41"/>
      <c r="AK14" s="14" t="s">
        <v>10</v>
      </c>
      <c r="AL14" s="15">
        <f>100-(SUM(AL8:AL13))</f>
        <v>94.7</v>
      </c>
      <c r="AM14" s="16">
        <f>((AL14*$AL$3)/$AL$15)*1000</f>
        <v>47350</v>
      </c>
      <c r="AN14" s="17"/>
      <c r="AO14" s="29" t="e">
        <f t="shared" si="10"/>
        <v>#DIV/0!</v>
      </c>
      <c r="AQ14" s="41"/>
      <c r="AR14" s="14" t="s">
        <v>10</v>
      </c>
      <c r="AS14" s="15">
        <f>100-(SUM(AS8:AS13))</f>
        <v>94.6</v>
      </c>
      <c r="AT14" s="16">
        <f t="shared" si="2"/>
        <v>47300</v>
      </c>
      <c r="AU14" s="17"/>
      <c r="AV14" s="29" t="e">
        <f t="shared" si="11"/>
        <v>#DIV/0!</v>
      </c>
      <c r="AX14" s="41"/>
      <c r="AY14" s="14" t="s">
        <v>10</v>
      </c>
      <c r="AZ14" s="15">
        <f>100-(SUM(AZ8:AZ13))</f>
        <v>94.6</v>
      </c>
      <c r="BA14" s="16">
        <f t="shared" si="3"/>
        <v>47300</v>
      </c>
      <c r="BB14" s="17"/>
      <c r="BC14" s="29" t="e">
        <f t="shared" si="12"/>
        <v>#DIV/0!</v>
      </c>
      <c r="BE14" s="41"/>
      <c r="BF14" s="14"/>
      <c r="BG14" s="11">
        <v>0</v>
      </c>
      <c r="BH14" s="16">
        <f t="shared" si="4"/>
        <v>0</v>
      </c>
      <c r="BI14" s="17"/>
      <c r="BJ14" s="29" t="e">
        <f t="shared" si="13"/>
        <v>#DIV/0!</v>
      </c>
    </row>
    <row r="15" spans="1:62" x14ac:dyDescent="0.25">
      <c r="A15" s="41"/>
      <c r="B15" s="22" t="s">
        <v>11</v>
      </c>
      <c r="C15" s="23">
        <f>SUM(C8:C14)</f>
        <v>100</v>
      </c>
      <c r="D15" s="24">
        <f>SUM(D8:D14)</f>
        <v>50000</v>
      </c>
      <c r="E15" s="25"/>
      <c r="F15" s="29" t="e">
        <f t="shared" si="5"/>
        <v>#DIV/0!</v>
      </c>
      <c r="H15" s="41"/>
      <c r="I15" s="22" t="s">
        <v>11</v>
      </c>
      <c r="J15" s="23">
        <f>SUM(J8:J14)</f>
        <v>100</v>
      </c>
      <c r="K15" s="24">
        <f>SUM(K8:K14)</f>
        <v>50000</v>
      </c>
      <c r="L15" s="25"/>
      <c r="M15" s="29" t="e">
        <f t="shared" si="6"/>
        <v>#DIV/0!</v>
      </c>
      <c r="O15" s="41"/>
      <c r="P15" s="22" t="s">
        <v>11</v>
      </c>
      <c r="Q15" s="23">
        <f>SUM(Q8:Q14)</f>
        <v>100</v>
      </c>
      <c r="R15" s="24">
        <f>SUM(R8:R14)</f>
        <v>50000</v>
      </c>
      <c r="S15" s="25"/>
      <c r="T15" s="29" t="e">
        <f t="shared" si="7"/>
        <v>#DIV/0!</v>
      </c>
      <c r="V15" s="41"/>
      <c r="W15" s="22" t="s">
        <v>11</v>
      </c>
      <c r="X15" s="23">
        <f>SUM(X8:X14)</f>
        <v>100</v>
      </c>
      <c r="Y15" s="24">
        <f>SUM(Y8:Y14)</f>
        <v>50000</v>
      </c>
      <c r="Z15" s="25"/>
      <c r="AA15" s="29" t="e">
        <f t="shared" si="8"/>
        <v>#DIV/0!</v>
      </c>
      <c r="AC15" s="41"/>
      <c r="AD15" s="22" t="s">
        <v>11</v>
      </c>
      <c r="AE15" s="23">
        <f>SUM(AE8:AE14)</f>
        <v>100</v>
      </c>
      <c r="AF15" s="24">
        <f>SUM(AF8:AF14)</f>
        <v>50000</v>
      </c>
      <c r="AG15" s="25"/>
      <c r="AH15" s="29" t="e">
        <f t="shared" si="9"/>
        <v>#DIV/0!</v>
      </c>
      <c r="AJ15" s="41"/>
      <c r="AK15" s="22" t="s">
        <v>11</v>
      </c>
      <c r="AL15" s="23">
        <f>SUM(AL8:AL14)</f>
        <v>100</v>
      </c>
      <c r="AM15" s="24">
        <f>SUM(AM8:AM14)</f>
        <v>50000</v>
      </c>
      <c r="AN15" s="25"/>
      <c r="AO15" s="29" t="e">
        <f t="shared" si="10"/>
        <v>#DIV/0!</v>
      </c>
      <c r="AQ15" s="41"/>
      <c r="AR15" s="22" t="s">
        <v>11</v>
      </c>
      <c r="AS15" s="23">
        <f>SUM(AS8:AS14)</f>
        <v>100</v>
      </c>
      <c r="AT15" s="24">
        <f t="shared" si="2"/>
        <v>50000</v>
      </c>
      <c r="AU15" s="25"/>
      <c r="AV15" s="29" t="e">
        <f t="shared" si="11"/>
        <v>#DIV/0!</v>
      </c>
      <c r="AX15" s="41"/>
      <c r="AY15" s="22" t="s">
        <v>11</v>
      </c>
      <c r="AZ15" s="23">
        <f>SUM(AZ8:AZ14)</f>
        <v>100</v>
      </c>
      <c r="BA15" s="24">
        <f t="shared" si="3"/>
        <v>50000</v>
      </c>
      <c r="BB15" s="25"/>
      <c r="BC15" s="29" t="e">
        <f t="shared" si="12"/>
        <v>#DIV/0!</v>
      </c>
      <c r="BE15" s="41"/>
      <c r="BF15" s="22"/>
      <c r="BG15" s="11">
        <v>100</v>
      </c>
      <c r="BH15" s="24">
        <f t="shared" si="4"/>
        <v>40000</v>
      </c>
      <c r="BI15" s="25"/>
      <c r="BJ15" s="29" t="e">
        <f t="shared" si="13"/>
        <v>#DIV/0!</v>
      </c>
    </row>
    <row r="16" spans="1:62" ht="15" customHeight="1" x14ac:dyDescent="0.25">
      <c r="A16" s="40" t="s">
        <v>12</v>
      </c>
      <c r="B16" s="45"/>
      <c r="C16" s="46"/>
      <c r="D16" s="47"/>
      <c r="F16" s="29"/>
      <c r="H16" s="40" t="s">
        <v>12</v>
      </c>
      <c r="I16" s="45"/>
      <c r="J16" s="46"/>
      <c r="K16" s="47"/>
      <c r="O16" s="40" t="s">
        <v>12</v>
      </c>
      <c r="P16" s="45"/>
      <c r="Q16" s="46"/>
      <c r="R16" s="47"/>
      <c r="V16" s="40" t="s">
        <v>12</v>
      </c>
      <c r="W16" s="45"/>
      <c r="X16" s="46"/>
      <c r="Y16" s="47"/>
      <c r="AC16" s="40" t="s">
        <v>12</v>
      </c>
      <c r="AD16" s="45"/>
      <c r="AE16" s="46"/>
      <c r="AF16" s="47"/>
      <c r="AJ16" s="40" t="s">
        <v>12</v>
      </c>
      <c r="AK16" s="45"/>
      <c r="AL16" s="46"/>
      <c r="AM16" s="47"/>
      <c r="AQ16" s="40" t="s">
        <v>12</v>
      </c>
      <c r="AR16" s="45"/>
      <c r="AS16" s="46"/>
      <c r="AT16" s="47"/>
      <c r="AX16" s="40" t="s">
        <v>12</v>
      </c>
      <c r="AY16" s="45"/>
      <c r="AZ16" s="46"/>
      <c r="BA16" s="47"/>
      <c r="BE16" s="40" t="s">
        <v>12</v>
      </c>
      <c r="BF16" s="45"/>
      <c r="BG16" s="46"/>
      <c r="BH16" s="47"/>
    </row>
    <row r="17" spans="1:60" x14ac:dyDescent="0.25">
      <c r="A17" s="41"/>
      <c r="B17" s="48"/>
      <c r="C17" s="49"/>
      <c r="D17" s="50"/>
      <c r="F17" s="29"/>
      <c r="H17" s="41"/>
      <c r="I17" s="48"/>
      <c r="J17" s="49"/>
      <c r="K17" s="50"/>
      <c r="O17" s="41"/>
      <c r="P17" s="48"/>
      <c r="Q17" s="49"/>
      <c r="R17" s="50"/>
      <c r="V17" s="41"/>
      <c r="W17" s="48"/>
      <c r="X17" s="49"/>
      <c r="Y17" s="50"/>
      <c r="AC17" s="41"/>
      <c r="AD17" s="48"/>
      <c r="AE17" s="49"/>
      <c r="AF17" s="50"/>
      <c r="AJ17" s="41"/>
      <c r="AK17" s="48"/>
      <c r="AL17" s="49"/>
      <c r="AM17" s="50"/>
      <c r="AQ17" s="41"/>
      <c r="AR17" s="48"/>
      <c r="AS17" s="49"/>
      <c r="AT17" s="50"/>
      <c r="AX17" s="41"/>
      <c r="AY17" s="48"/>
      <c r="AZ17" s="49"/>
      <c r="BA17" s="50"/>
      <c r="BE17" s="41"/>
      <c r="BF17" s="48"/>
      <c r="BG17" s="49"/>
      <c r="BH17" s="50"/>
    </row>
    <row r="18" spans="1:60" x14ac:dyDescent="0.25">
      <c r="A18" s="41"/>
      <c r="B18" s="48"/>
      <c r="C18" s="49"/>
      <c r="D18" s="50"/>
      <c r="F18" s="29"/>
      <c r="H18" s="41"/>
      <c r="I18" s="48"/>
      <c r="J18" s="49"/>
      <c r="K18" s="50"/>
      <c r="O18" s="41"/>
      <c r="P18" s="48"/>
      <c r="Q18" s="49"/>
      <c r="R18" s="50"/>
      <c r="V18" s="41"/>
      <c r="W18" s="48"/>
      <c r="X18" s="49"/>
      <c r="Y18" s="50"/>
      <c r="AC18" s="41"/>
      <c r="AD18" s="48"/>
      <c r="AE18" s="49"/>
      <c r="AF18" s="50"/>
      <c r="AJ18" s="41"/>
      <c r="AK18" s="48"/>
      <c r="AL18" s="49"/>
      <c r="AM18" s="50"/>
      <c r="AQ18" s="41"/>
      <c r="AR18" s="48"/>
      <c r="AS18" s="49"/>
      <c r="AT18" s="50"/>
      <c r="AX18" s="41"/>
      <c r="AY18" s="48"/>
      <c r="AZ18" s="49"/>
      <c r="BA18" s="50"/>
      <c r="BE18" s="41"/>
      <c r="BF18" s="48"/>
      <c r="BG18" s="49"/>
      <c r="BH18" s="50"/>
    </row>
    <row r="19" spans="1:60" x14ac:dyDescent="0.25">
      <c r="A19" s="41"/>
      <c r="B19" s="48"/>
      <c r="C19" s="49"/>
      <c r="D19" s="50"/>
      <c r="F19" s="29"/>
      <c r="H19" s="41"/>
      <c r="I19" s="48"/>
      <c r="J19" s="49"/>
      <c r="K19" s="50"/>
      <c r="O19" s="41"/>
      <c r="P19" s="48"/>
      <c r="Q19" s="49"/>
      <c r="R19" s="50"/>
      <c r="V19" s="41"/>
      <c r="W19" s="48"/>
      <c r="X19" s="49"/>
      <c r="Y19" s="50"/>
      <c r="AC19" s="41"/>
      <c r="AD19" s="48"/>
      <c r="AE19" s="49"/>
      <c r="AF19" s="50"/>
      <c r="AJ19" s="41"/>
      <c r="AK19" s="48"/>
      <c r="AL19" s="49"/>
      <c r="AM19" s="50"/>
      <c r="AQ19" s="41"/>
      <c r="AR19" s="48"/>
      <c r="AS19" s="49"/>
      <c r="AT19" s="50"/>
      <c r="AX19" s="41"/>
      <c r="AY19" s="48"/>
      <c r="AZ19" s="49"/>
      <c r="BA19" s="50"/>
      <c r="BE19" s="41"/>
      <c r="BF19" s="48"/>
      <c r="BG19" s="49"/>
      <c r="BH19" s="50"/>
    </row>
    <row r="20" spans="1:60" ht="99" customHeight="1" x14ac:dyDescent="0.25">
      <c r="A20" s="44"/>
      <c r="B20" s="51"/>
      <c r="C20" s="52"/>
      <c r="D20" s="53"/>
      <c r="F20" s="29"/>
      <c r="H20" s="44"/>
      <c r="I20" s="51"/>
      <c r="J20" s="52"/>
      <c r="K20" s="53"/>
      <c r="O20" s="44"/>
      <c r="P20" s="51"/>
      <c r="Q20" s="52"/>
      <c r="R20" s="53"/>
      <c r="V20" s="44"/>
      <c r="W20" s="51"/>
      <c r="X20" s="52"/>
      <c r="Y20" s="53"/>
      <c r="AC20" s="44"/>
      <c r="AD20" s="51"/>
      <c r="AE20" s="52"/>
      <c r="AF20" s="53"/>
      <c r="AJ20" s="44"/>
      <c r="AK20" s="51"/>
      <c r="AL20" s="52"/>
      <c r="AM20" s="53"/>
      <c r="AQ20" s="44"/>
      <c r="AR20" s="51"/>
      <c r="AS20" s="52"/>
      <c r="AT20" s="53"/>
      <c r="AX20" s="44"/>
      <c r="AY20" s="51"/>
      <c r="AZ20" s="52"/>
      <c r="BA20" s="53"/>
      <c r="BE20" s="44"/>
      <c r="BF20" s="51"/>
      <c r="BG20" s="52"/>
      <c r="BH20" s="53"/>
    </row>
    <row r="21" spans="1:60" x14ac:dyDescent="0.25">
      <c r="A21" s="26"/>
      <c r="B21" s="27"/>
      <c r="C21" s="27"/>
      <c r="D21" s="27"/>
      <c r="H21" s="26"/>
      <c r="I21" s="27"/>
      <c r="J21" s="27"/>
      <c r="K21" s="27"/>
      <c r="O21" s="26"/>
      <c r="P21" s="27"/>
      <c r="Q21" s="27"/>
      <c r="R21" s="27"/>
      <c r="V21" s="26"/>
      <c r="W21" s="27"/>
      <c r="X21" s="27"/>
      <c r="Y21" s="27"/>
      <c r="AC21" s="26"/>
      <c r="AD21" s="27"/>
      <c r="AE21" s="27"/>
      <c r="AF21" s="27"/>
      <c r="AJ21" s="26"/>
      <c r="AK21" s="27"/>
      <c r="AL21" s="27"/>
      <c r="AM21" s="27"/>
      <c r="AQ21" s="26"/>
      <c r="AR21" s="27"/>
      <c r="AS21" s="27"/>
      <c r="AT21" s="27"/>
      <c r="AX21" s="26"/>
      <c r="AY21" s="27"/>
      <c r="AZ21" s="27"/>
      <c r="BA21" s="27"/>
      <c r="BE21" s="26"/>
      <c r="BF21" s="27"/>
      <c r="BG21" s="27"/>
      <c r="BH21" s="27"/>
    </row>
    <row r="22" spans="1:60" x14ac:dyDescent="0.25">
      <c r="A22" s="26"/>
      <c r="B22" s="27"/>
      <c r="C22" s="27"/>
      <c r="D22" s="27"/>
      <c r="H22" s="26"/>
      <c r="I22" s="27"/>
      <c r="J22" s="27"/>
      <c r="K22" s="27"/>
      <c r="O22" s="26"/>
      <c r="P22" s="27"/>
      <c r="Q22" s="27"/>
      <c r="R22" s="27"/>
      <c r="V22" s="26"/>
      <c r="W22" s="27"/>
      <c r="X22" s="27"/>
      <c r="Y22" s="27"/>
      <c r="AC22" s="26"/>
      <c r="AD22" s="27"/>
      <c r="AE22" s="27"/>
      <c r="AF22" s="27"/>
      <c r="AJ22" s="26"/>
      <c r="AK22" s="27"/>
      <c r="AL22" s="27"/>
      <c r="AM22" s="27"/>
      <c r="AQ22" s="26"/>
      <c r="AR22" s="27"/>
      <c r="AS22" s="27"/>
      <c r="AT22" s="27"/>
      <c r="AX22" s="26"/>
      <c r="AY22" s="27"/>
      <c r="AZ22" s="27"/>
      <c r="BA22" s="27"/>
      <c r="BE22" s="26"/>
      <c r="BF22" s="27"/>
      <c r="BG22" s="27"/>
      <c r="BH22" s="27"/>
    </row>
    <row r="23" spans="1:60" x14ac:dyDescent="0.25">
      <c r="A23" s="26"/>
      <c r="B23" s="27"/>
      <c r="C23" s="27"/>
      <c r="D23" s="27"/>
      <c r="H23" s="26"/>
      <c r="I23" s="27" t="s">
        <v>13</v>
      </c>
      <c r="J23" s="27"/>
      <c r="K23" s="27"/>
      <c r="O23" s="26"/>
      <c r="P23" s="27" t="s">
        <v>13</v>
      </c>
      <c r="Q23" s="27"/>
      <c r="R23" s="27"/>
      <c r="V23" s="26"/>
      <c r="W23" s="27" t="s">
        <v>13</v>
      </c>
      <c r="X23" s="27"/>
      <c r="Y23" s="27"/>
      <c r="AC23" s="26"/>
      <c r="AD23" s="27" t="s">
        <v>13</v>
      </c>
      <c r="AE23" s="27"/>
      <c r="AF23" s="27"/>
      <c r="AJ23" s="26"/>
      <c r="AK23" s="27" t="s">
        <v>13</v>
      </c>
      <c r="AL23" s="27"/>
      <c r="AM23" s="27"/>
      <c r="AQ23" s="26"/>
      <c r="AR23" s="27" t="s">
        <v>13</v>
      </c>
      <c r="AS23" s="27"/>
      <c r="AT23" s="27"/>
      <c r="AX23" s="26"/>
      <c r="AY23" s="27" t="s">
        <v>13</v>
      </c>
      <c r="AZ23" s="27"/>
      <c r="BA23" s="27"/>
      <c r="BE23" s="26"/>
      <c r="BF23" s="27" t="s">
        <v>13</v>
      </c>
      <c r="BG23" s="27"/>
      <c r="BH23" s="27"/>
    </row>
    <row r="24" spans="1:60" x14ac:dyDescent="0.25">
      <c r="A24" s="26"/>
      <c r="B24" s="54"/>
      <c r="C24" s="55"/>
      <c r="D24" s="55"/>
      <c r="H24" s="26"/>
      <c r="I24" s="54" t="s">
        <v>16</v>
      </c>
      <c r="J24" s="55"/>
      <c r="K24" s="55"/>
      <c r="O24" s="26"/>
      <c r="P24" s="54" t="s">
        <v>16</v>
      </c>
      <c r="Q24" s="55"/>
      <c r="R24" s="55"/>
      <c r="V24" s="26"/>
      <c r="W24" s="54" t="s">
        <v>16</v>
      </c>
      <c r="X24" s="55"/>
      <c r="Y24" s="55"/>
      <c r="AC24" s="26"/>
      <c r="AD24" s="54" t="s">
        <v>16</v>
      </c>
      <c r="AE24" s="55"/>
      <c r="AF24" s="55"/>
      <c r="AJ24" s="26"/>
      <c r="AK24" s="54" t="s">
        <v>16</v>
      </c>
      <c r="AL24" s="55"/>
      <c r="AM24" s="55"/>
      <c r="AQ24" s="26"/>
      <c r="AR24" s="54" t="s">
        <v>16</v>
      </c>
      <c r="AS24" s="55"/>
      <c r="AT24" s="55"/>
      <c r="AX24" s="26"/>
      <c r="AY24" s="54" t="s">
        <v>16</v>
      </c>
      <c r="AZ24" s="55"/>
      <c r="BA24" s="55"/>
      <c r="BE24" s="26"/>
      <c r="BF24" s="54" t="s">
        <v>16</v>
      </c>
      <c r="BG24" s="55"/>
      <c r="BH24" s="55"/>
    </row>
    <row r="25" spans="1:60" x14ac:dyDescent="0.25">
      <c r="B25" s="55"/>
      <c r="C25" s="55"/>
      <c r="D25" s="55"/>
      <c r="I25" s="55"/>
      <c r="J25" s="55"/>
      <c r="K25" s="55"/>
      <c r="P25" s="55"/>
      <c r="Q25" s="55"/>
      <c r="R25" s="55"/>
      <c r="W25" s="55"/>
      <c r="X25" s="55"/>
      <c r="Y25" s="55"/>
      <c r="AD25" s="55"/>
      <c r="AE25" s="55"/>
      <c r="AF25" s="55"/>
      <c r="AK25" s="55"/>
      <c r="AL25" s="55"/>
      <c r="AM25" s="55"/>
      <c r="AR25" s="55"/>
      <c r="AS25" s="55"/>
      <c r="AT25" s="55"/>
      <c r="AY25" s="55"/>
      <c r="AZ25" s="55"/>
      <c r="BA25" s="55"/>
      <c r="BF25" s="55"/>
      <c r="BG25" s="55"/>
      <c r="BH25" s="55"/>
    </row>
    <row r="26" spans="1:60" x14ac:dyDescent="0.25">
      <c r="B26" s="55"/>
      <c r="C26" s="55"/>
      <c r="D26" s="55"/>
      <c r="I26" s="55"/>
      <c r="J26" s="55"/>
      <c r="K26" s="55"/>
      <c r="P26" s="55"/>
      <c r="Q26" s="55"/>
      <c r="R26" s="55"/>
      <c r="W26" s="55"/>
      <c r="X26" s="55"/>
      <c r="Y26" s="55"/>
      <c r="AD26" s="55"/>
      <c r="AE26" s="55"/>
      <c r="AF26" s="55"/>
      <c r="AK26" s="55"/>
      <c r="AL26" s="55"/>
      <c r="AM26" s="55"/>
      <c r="AR26" s="55"/>
      <c r="AS26" s="55"/>
      <c r="AT26" s="55"/>
      <c r="AY26" s="55"/>
      <c r="AZ26" s="55"/>
      <c r="BA26" s="55"/>
      <c r="BF26" s="55"/>
      <c r="BG26" s="55"/>
      <c r="BH26" s="55"/>
    </row>
    <row r="27" spans="1:60" x14ac:dyDescent="0.25">
      <c r="B27" s="55"/>
      <c r="C27" s="55"/>
      <c r="D27" s="55"/>
      <c r="I27" s="55"/>
      <c r="J27" s="55"/>
      <c r="K27" s="55"/>
      <c r="P27" s="55"/>
      <c r="Q27" s="55"/>
      <c r="R27" s="55"/>
      <c r="W27" s="55"/>
      <c r="X27" s="55"/>
      <c r="Y27" s="55"/>
      <c r="AD27" s="55"/>
      <c r="AE27" s="55"/>
      <c r="AF27" s="55"/>
      <c r="AK27" s="55"/>
      <c r="AL27" s="55"/>
      <c r="AM27" s="55"/>
      <c r="AR27" s="55"/>
      <c r="AS27" s="55"/>
      <c r="AT27" s="55"/>
      <c r="AY27" s="55"/>
      <c r="AZ27" s="55"/>
      <c r="BA27" s="55"/>
      <c r="BF27" s="55"/>
      <c r="BG27" s="55"/>
      <c r="BH27" s="55"/>
    </row>
    <row r="28" spans="1:60" x14ac:dyDescent="0.25">
      <c r="B28" s="55"/>
      <c r="C28" s="55"/>
      <c r="D28" s="55"/>
      <c r="I28" s="55"/>
      <c r="J28" s="55"/>
      <c r="K28" s="55"/>
      <c r="P28" s="55"/>
      <c r="Q28" s="55"/>
      <c r="R28" s="55"/>
      <c r="W28" s="55"/>
      <c r="X28" s="55"/>
      <c r="Y28" s="55"/>
      <c r="AD28" s="55"/>
      <c r="AE28" s="55"/>
      <c r="AF28" s="55"/>
      <c r="AK28" s="55"/>
      <c r="AL28" s="55"/>
      <c r="AM28" s="55"/>
      <c r="AR28" s="55"/>
      <c r="AS28" s="55"/>
      <c r="AT28" s="55"/>
      <c r="AY28" s="55"/>
      <c r="AZ28" s="55"/>
      <c r="BA28" s="55"/>
      <c r="BF28" s="55"/>
      <c r="BG28" s="55"/>
      <c r="BH28" s="55"/>
    </row>
    <row r="29" spans="1:60" x14ac:dyDescent="0.25">
      <c r="B29" s="55"/>
      <c r="C29" s="55"/>
      <c r="D29" s="55"/>
      <c r="I29" s="55"/>
      <c r="J29" s="55"/>
      <c r="K29" s="55"/>
      <c r="P29" s="55"/>
      <c r="Q29" s="55"/>
      <c r="R29" s="55"/>
      <c r="W29" s="55"/>
      <c r="X29" s="55"/>
      <c r="Y29" s="55"/>
      <c r="AD29" s="55"/>
      <c r="AE29" s="55"/>
      <c r="AF29" s="55"/>
      <c r="AK29" s="55"/>
      <c r="AL29" s="55"/>
      <c r="AM29" s="55"/>
      <c r="AR29" s="55"/>
      <c r="AS29" s="55"/>
      <c r="AT29" s="55"/>
      <c r="AY29" s="55"/>
      <c r="AZ29" s="55"/>
      <c r="BA29" s="55"/>
      <c r="BF29" s="55"/>
      <c r="BG29" s="55"/>
      <c r="BH29" s="55"/>
    </row>
    <row r="30" spans="1:60" x14ac:dyDescent="0.25">
      <c r="B30" s="55"/>
      <c r="C30" s="55"/>
      <c r="D30" s="55"/>
      <c r="I30" s="55"/>
      <c r="J30" s="55"/>
      <c r="K30" s="55"/>
      <c r="P30" s="55"/>
      <c r="Q30" s="55"/>
      <c r="R30" s="55"/>
      <c r="W30" s="55"/>
      <c r="X30" s="55"/>
      <c r="Y30" s="55"/>
      <c r="AD30" s="55"/>
      <c r="AE30" s="55"/>
      <c r="AF30" s="55"/>
      <c r="AK30" s="55"/>
      <c r="AL30" s="55"/>
      <c r="AM30" s="55"/>
      <c r="AR30" s="55"/>
      <c r="AS30" s="55"/>
      <c r="AT30" s="55"/>
      <c r="AY30" s="55"/>
      <c r="AZ30" s="55"/>
      <c r="BA30" s="55"/>
      <c r="BF30" s="55"/>
      <c r="BG30" s="55"/>
      <c r="BH30" s="55"/>
    </row>
    <row r="31" spans="1:60" x14ac:dyDescent="0.25">
      <c r="B31" s="55"/>
      <c r="C31" s="55"/>
      <c r="D31" s="55"/>
      <c r="I31" s="55"/>
      <c r="J31" s="55"/>
      <c r="K31" s="55"/>
      <c r="P31" s="55"/>
      <c r="Q31" s="55"/>
      <c r="R31" s="55"/>
      <c r="W31" s="55"/>
      <c r="X31" s="55"/>
      <c r="Y31" s="55"/>
      <c r="AD31" s="55"/>
      <c r="AE31" s="55"/>
      <c r="AF31" s="55"/>
      <c r="AK31" s="55"/>
      <c r="AL31" s="55"/>
      <c r="AM31" s="55"/>
      <c r="AR31" s="55"/>
      <c r="AS31" s="55"/>
      <c r="AT31" s="55"/>
      <c r="AY31" s="55"/>
      <c r="AZ31" s="55"/>
      <c r="BA31" s="55"/>
      <c r="BF31" s="55"/>
      <c r="BG31" s="55"/>
      <c r="BH31" s="55"/>
    </row>
    <row r="32" spans="1:60" x14ac:dyDescent="0.25">
      <c r="B32" s="55"/>
      <c r="C32" s="55"/>
      <c r="D32" s="55"/>
      <c r="I32" s="55"/>
      <c r="J32" s="55"/>
      <c r="K32" s="55"/>
      <c r="P32" s="55"/>
      <c r="Q32" s="55"/>
      <c r="R32" s="55"/>
      <c r="W32" s="55"/>
      <c r="X32" s="55"/>
      <c r="Y32" s="55"/>
      <c r="AD32" s="55"/>
      <c r="AE32" s="55"/>
      <c r="AF32" s="55"/>
      <c r="AK32" s="55"/>
      <c r="AL32" s="55"/>
      <c r="AM32" s="55"/>
      <c r="AR32" s="55"/>
      <c r="AS32" s="55"/>
      <c r="AT32" s="55"/>
      <c r="AY32" s="55"/>
      <c r="AZ32" s="55"/>
      <c r="BA32" s="55"/>
      <c r="BF32" s="55"/>
      <c r="BG32" s="55"/>
      <c r="BH32" s="55"/>
    </row>
    <row r="33" spans="2:61" x14ac:dyDescent="0.25">
      <c r="B33" s="55"/>
      <c r="C33" s="55"/>
      <c r="D33" s="55"/>
      <c r="I33" s="55"/>
      <c r="J33" s="55"/>
      <c r="K33" s="55"/>
      <c r="P33" s="55"/>
      <c r="Q33" s="55"/>
      <c r="R33" s="55"/>
      <c r="W33" s="55"/>
      <c r="X33" s="55"/>
      <c r="Y33" s="55"/>
      <c r="AD33" s="55"/>
      <c r="AE33" s="55"/>
      <c r="AF33" s="55"/>
      <c r="AK33" s="55"/>
      <c r="AL33" s="55"/>
      <c r="AM33" s="55"/>
      <c r="AR33" s="55"/>
      <c r="AS33" s="55"/>
      <c r="AT33" s="55"/>
      <c r="AY33" s="55"/>
      <c r="AZ33" s="55"/>
      <c r="BA33" s="55"/>
      <c r="BF33" s="55"/>
      <c r="BG33" s="55"/>
      <c r="BH33" s="55"/>
    </row>
    <row r="34" spans="2:61" x14ac:dyDescent="0.25">
      <c r="B34" s="55"/>
      <c r="C34" s="55"/>
      <c r="D34" s="55"/>
      <c r="I34" s="55"/>
      <c r="J34" s="55"/>
      <c r="K34" s="55"/>
      <c r="P34" s="55"/>
      <c r="Q34" s="55"/>
      <c r="R34" s="55"/>
      <c r="W34" s="55"/>
      <c r="X34" s="55"/>
      <c r="Y34" s="55"/>
      <c r="AD34" s="55"/>
      <c r="AE34" s="55"/>
      <c r="AF34" s="55"/>
      <c r="AK34" s="55"/>
      <c r="AL34" s="55"/>
      <c r="AM34" s="55"/>
      <c r="AR34" s="55"/>
      <c r="AS34" s="55"/>
      <c r="AT34" s="55"/>
      <c r="AY34" s="55"/>
      <c r="AZ34" s="55"/>
      <c r="BA34" s="55"/>
      <c r="BF34" s="55"/>
      <c r="BG34" s="55"/>
      <c r="BH34" s="55"/>
    </row>
    <row r="35" spans="2:61" x14ac:dyDescent="0.25">
      <c r="B35" s="55"/>
      <c r="C35" s="55"/>
      <c r="D35" s="55"/>
      <c r="I35" s="55"/>
      <c r="J35" s="55"/>
      <c r="K35" s="55"/>
      <c r="P35" s="55"/>
      <c r="Q35" s="55"/>
      <c r="R35" s="55"/>
      <c r="W35" s="55"/>
      <c r="X35" s="55"/>
      <c r="Y35" s="55"/>
      <c r="AD35" s="55"/>
      <c r="AE35" s="55"/>
      <c r="AF35" s="55"/>
      <c r="AK35" s="55"/>
      <c r="AL35" s="55"/>
      <c r="AM35" s="55"/>
      <c r="AR35" s="55"/>
      <c r="AS35" s="55"/>
      <c r="AT35" s="55"/>
      <c r="AY35" s="55"/>
      <c r="AZ35" s="55"/>
      <c r="BA35" s="55"/>
      <c r="BF35" s="55"/>
      <c r="BG35" s="55"/>
      <c r="BH35" s="55"/>
    </row>
    <row r="37" spans="2:61" x14ac:dyDescent="0.25">
      <c r="D37" t="s">
        <v>17</v>
      </c>
      <c r="E37" t="s">
        <v>22</v>
      </c>
      <c r="K37" t="s">
        <v>17</v>
      </c>
      <c r="L37" t="s">
        <v>22</v>
      </c>
      <c r="R37" t="s">
        <v>17</v>
      </c>
      <c r="S37" t="s">
        <v>22</v>
      </c>
      <c r="Y37" t="s">
        <v>17</v>
      </c>
      <c r="Z37" t="s">
        <v>22</v>
      </c>
      <c r="AF37" t="s">
        <v>17</v>
      </c>
      <c r="AG37" t="s">
        <v>22</v>
      </c>
      <c r="AM37" t="s">
        <v>17</v>
      </c>
      <c r="AN37" t="s">
        <v>22</v>
      </c>
      <c r="AT37" t="s">
        <v>17</v>
      </c>
      <c r="AU37" t="s">
        <v>22</v>
      </c>
      <c r="BA37" t="s">
        <v>17</v>
      </c>
      <c r="BB37" t="s">
        <v>22</v>
      </c>
      <c r="BH37" t="s">
        <v>17</v>
      </c>
      <c r="BI37" t="s">
        <v>22</v>
      </c>
    </row>
    <row r="38" spans="2:61" x14ac:dyDescent="0.25">
      <c r="B38" s="36" t="s">
        <v>18</v>
      </c>
      <c r="C38" s="36"/>
      <c r="I38" s="36" t="s">
        <v>18</v>
      </c>
      <c r="J38" s="36"/>
      <c r="P38" s="36" t="s">
        <v>18</v>
      </c>
      <c r="Q38" s="36"/>
      <c r="W38" s="36" t="s">
        <v>18</v>
      </c>
      <c r="X38" s="36"/>
      <c r="AD38" s="36" t="s">
        <v>18</v>
      </c>
      <c r="AE38" s="36"/>
      <c r="AK38" s="36" t="s">
        <v>18</v>
      </c>
      <c r="AL38" s="36"/>
      <c r="AR38" s="36" t="s">
        <v>18</v>
      </c>
      <c r="AS38" s="36"/>
      <c r="AY38" s="36" t="s">
        <v>18</v>
      </c>
      <c r="AZ38" s="36"/>
      <c r="BF38" s="36" t="s">
        <v>18</v>
      </c>
      <c r="BG38" s="36"/>
    </row>
    <row r="39" spans="2:61" x14ac:dyDescent="0.25">
      <c r="B39" s="36" t="s">
        <v>19</v>
      </c>
      <c r="C39" s="36"/>
      <c r="I39" s="36" t="s">
        <v>19</v>
      </c>
      <c r="J39" s="36"/>
      <c r="P39" s="36" t="s">
        <v>19</v>
      </c>
      <c r="Q39" s="36"/>
      <c r="W39" s="36" t="s">
        <v>19</v>
      </c>
      <c r="X39" s="36"/>
      <c r="AD39" s="36" t="s">
        <v>19</v>
      </c>
      <c r="AE39" s="36"/>
      <c r="AK39" s="36" t="s">
        <v>19</v>
      </c>
      <c r="AL39" s="36"/>
      <c r="AR39" s="36" t="s">
        <v>19</v>
      </c>
      <c r="AS39" s="36"/>
      <c r="AY39" s="36" t="s">
        <v>19</v>
      </c>
      <c r="AZ39" s="36"/>
      <c r="BF39" s="36" t="s">
        <v>19</v>
      </c>
      <c r="BG39" s="36"/>
    </row>
    <row r="40" spans="2:61" x14ac:dyDescent="0.25">
      <c r="B40" s="36" t="s">
        <v>20</v>
      </c>
      <c r="C40" s="36"/>
      <c r="I40" s="36" t="s">
        <v>20</v>
      </c>
      <c r="J40" s="36"/>
      <c r="P40" s="36" t="s">
        <v>20</v>
      </c>
      <c r="Q40" s="36"/>
      <c r="W40" s="36" t="s">
        <v>20</v>
      </c>
      <c r="X40" s="36"/>
      <c r="AD40" s="36" t="s">
        <v>20</v>
      </c>
      <c r="AE40" s="36"/>
      <c r="AK40" s="36" t="s">
        <v>20</v>
      </c>
      <c r="AL40" s="36"/>
      <c r="AR40" s="36" t="s">
        <v>20</v>
      </c>
      <c r="AS40" s="36"/>
      <c r="AY40" s="36" t="s">
        <v>20</v>
      </c>
      <c r="AZ40" s="36"/>
      <c r="BF40" s="36" t="s">
        <v>20</v>
      </c>
      <c r="BG40" s="36"/>
    </row>
    <row r="41" spans="2:61" x14ac:dyDescent="0.25">
      <c r="B41" s="36" t="s">
        <v>21</v>
      </c>
      <c r="C41" s="36"/>
      <c r="I41" s="36" t="s">
        <v>21</v>
      </c>
      <c r="J41" s="36"/>
      <c r="P41" s="36" t="s">
        <v>21</v>
      </c>
      <c r="Q41" s="36"/>
      <c r="W41" s="36" t="s">
        <v>21</v>
      </c>
      <c r="X41" s="36"/>
      <c r="AD41" s="36" t="s">
        <v>21</v>
      </c>
      <c r="AE41" s="36"/>
      <c r="AK41" s="36" t="s">
        <v>21</v>
      </c>
      <c r="AL41" s="36"/>
      <c r="AR41" s="36" t="s">
        <v>21</v>
      </c>
      <c r="AS41" s="36"/>
      <c r="AY41" s="36" t="s">
        <v>21</v>
      </c>
      <c r="AZ41" s="36"/>
      <c r="BF41" s="36" t="s">
        <v>21</v>
      </c>
      <c r="BG41" s="36"/>
    </row>
    <row r="52" spans="1:5" x14ac:dyDescent="0.25">
      <c r="C52" t="s">
        <v>36</v>
      </c>
      <c r="D52" t="s">
        <v>37</v>
      </c>
      <c r="E52" t="s">
        <v>38</v>
      </c>
    </row>
    <row r="53" spans="1:5" x14ac:dyDescent="0.25">
      <c r="A53" s="58" t="s">
        <v>3</v>
      </c>
      <c r="B53" s="58"/>
    </row>
    <row r="54" spans="1:5" x14ac:dyDescent="0.25">
      <c r="A54" s="58" t="s">
        <v>7</v>
      </c>
      <c r="B54" s="58"/>
      <c r="C54" s="28">
        <f>D8+K8+R8+Y8+AF8+AM8+AT8+BA8+BH8</f>
        <v>12000</v>
      </c>
      <c r="D54">
        <f>IF($A$3&gt;0,INDEX($B$8:$D$15,MATCH(A54,$B$8:$B$15,0),3),0)+IF($H$3&gt;0,INDEX($I$8:$K$15,MATCH(A54,$I$8:$I$15,0),3),0)+IF($O$3&gt;0,INDEX($P$8:$R$15,MATCH(A54,$P$8:$P$15,0),3),0)+IF($V$3&gt;0,INDEX($W$8:$Y$15,MATCH(A54,$W$8:$W$15,0),3),0)+IF($AC$3&gt;0,INDEX($AD$8:$AF$15,MATCH(A54,$AD$8:$AD$15,0),3),0)+IF($AJ$3&gt;0,INDEX($AK$8:$AM$15,MATCH(A54,$AK$8:$AK$15,0),3),0)+IF($AQ$3&gt;0,INDEX($AR$8:$AT$15,MATCH(A54,$AR$8:$AR$15,0),3),0)+IF($AX$3&gt;0,INDEX($AY$8:$BA$15,MATCH(A54,$AY$8:$AY$15,0),3),0)+IF($BE$3&gt;0,INDEX($BF$8:$BH$15,MATCH(A54,$BF$8:$BF$15,0),3),0)</f>
        <v>12000</v>
      </c>
      <c r="E54">
        <v>5000</v>
      </c>
    </row>
    <row r="55" spans="1:5" x14ac:dyDescent="0.25">
      <c r="A55" s="58" t="s">
        <v>14</v>
      </c>
      <c r="B55" s="58"/>
      <c r="C55" s="28">
        <f>D9+K9+R9+Y9+AF9+AM9+AT9+BA9+BH9</f>
        <v>8000</v>
      </c>
      <c r="D55">
        <f t="shared" ref="D55:D64" si="14">IF($A$3&gt;0,INDEX($B$8:$D$15,MATCH(A55,$B$8:$B$15,0),3),0)+IF($H$3&gt;0,INDEX($I$8:$K$15,MATCH(A55,$I$8:$I$15,0),3),0)+IF($O$3&gt;0,INDEX($P$8:$R$15,MATCH(A55,$P$8:$P$15,0),3),0)+IF($V$3&gt;0,INDEX($W$8:$Y$15,MATCH(A55,$W$8:$W$15,0),3),0)+IF($AC$3&gt;0,INDEX($AD$8:$AF$15,MATCH(A55,$AD$8:$AD$15,0),3),0)+IF($AJ$3&gt;0,INDEX($AK$8:$AM$15,MATCH(A55,$AK$8:$AK$15,0),3),0)+IF($AQ$3&gt;0,INDEX($AR$8:$AT$15,MATCH(A55,$AR$8:$AR$15,0),3),0)+IF($AX$3&gt;0,INDEX($AY$8:$BA$15,MATCH(A55,$AY$8:$AY$15,0),3),0)+IF($BE$3&gt;0,INDEX($BF$8:$BH$15,MATCH(A55,$BF$8:$BF$15,0),3),0)</f>
        <v>8000</v>
      </c>
      <c r="E55">
        <v>5000</v>
      </c>
    </row>
    <row r="56" spans="1:5" x14ac:dyDescent="0.25">
      <c r="A56" s="58" t="str">
        <f>B4</f>
        <v>ingrédient 1</v>
      </c>
      <c r="B56" s="58"/>
      <c r="C56" s="28">
        <f>D10+K10+BA10</f>
        <v>475</v>
      </c>
      <c r="D56" t="e">
        <f t="shared" si="14"/>
        <v>#N/A</v>
      </c>
      <c r="E56">
        <v>700</v>
      </c>
    </row>
    <row r="57" spans="1:5" x14ac:dyDescent="0.25">
      <c r="A57" s="58" t="str">
        <f>P4</f>
        <v>Ingrédient 2</v>
      </c>
      <c r="B57" s="58"/>
      <c r="C57" s="28">
        <f>R10</f>
        <v>175</v>
      </c>
      <c r="D57" t="e">
        <f t="shared" si="14"/>
        <v>#N/A</v>
      </c>
    </row>
    <row r="58" spans="1:5" x14ac:dyDescent="0.25">
      <c r="A58" s="58" t="str">
        <f>W10</f>
        <v>Ingrédient 3</v>
      </c>
      <c r="B58" s="58"/>
      <c r="C58" s="28">
        <f>Y10+AF10+AM10+AT10</f>
        <v>540</v>
      </c>
      <c r="D58" t="e">
        <f t="shared" si="14"/>
        <v>#N/A</v>
      </c>
    </row>
    <row r="59" spans="1:5" x14ac:dyDescent="0.25">
      <c r="A59" s="58" t="str">
        <f>W13</f>
        <v>Ingrédient 4</v>
      </c>
      <c r="B59" s="58"/>
      <c r="C59" s="28">
        <f>Y13+AF13</f>
        <v>30</v>
      </c>
      <c r="D59" t="e">
        <f t="shared" si="14"/>
        <v>#N/A</v>
      </c>
      <c r="E59">
        <v>50</v>
      </c>
    </row>
    <row r="60" spans="1:5" x14ac:dyDescent="0.25">
      <c r="A60" s="58" t="str">
        <f>AK13</f>
        <v>Ingrédient 5</v>
      </c>
      <c r="B60" s="58"/>
      <c r="C60" s="28">
        <f>AM13+AT13</f>
        <v>30</v>
      </c>
      <c r="D60" t="e">
        <f t="shared" si="14"/>
        <v>#N/A</v>
      </c>
      <c r="E60">
        <v>100</v>
      </c>
    </row>
    <row r="61" spans="1:5" x14ac:dyDescent="0.25">
      <c r="A61" s="58" t="str">
        <f>AY12</f>
        <v>Calcium Carbonate</v>
      </c>
      <c r="B61" s="58"/>
      <c r="C61" s="28">
        <f>BA12</f>
        <v>10</v>
      </c>
      <c r="D61" t="e">
        <f t="shared" si="14"/>
        <v>#N/A</v>
      </c>
      <c r="E61">
        <v>200</v>
      </c>
    </row>
    <row r="62" spans="1:5" x14ac:dyDescent="0.25">
      <c r="A62" s="58" t="s">
        <v>8</v>
      </c>
      <c r="B62" s="58"/>
      <c r="C62" s="28">
        <f>D11+K11+R11+Y11+AF11+AM11+AT11+BA11+BH11</f>
        <v>120</v>
      </c>
      <c r="D62">
        <f t="shared" si="14"/>
        <v>120</v>
      </c>
      <c r="E62">
        <v>750</v>
      </c>
    </row>
    <row r="63" spans="1:5" x14ac:dyDescent="0.25">
      <c r="A63" s="58" t="s">
        <v>9</v>
      </c>
      <c r="B63" s="58"/>
      <c r="C63" s="28">
        <f>D12+K12+R12+Y12+AF12+AM12+AT12+BA12</f>
        <v>80</v>
      </c>
      <c r="D63" t="e">
        <f t="shared" si="14"/>
        <v>#N/A</v>
      </c>
      <c r="E63">
        <v>500</v>
      </c>
    </row>
    <row r="64" spans="1:5" x14ac:dyDescent="0.25">
      <c r="A64" s="58" t="s">
        <v>10</v>
      </c>
      <c r="B64" s="58"/>
      <c r="C64" s="28">
        <f>D14+K14+R14+Y14+AF14+AM14+AT14+BA14+BH14</f>
        <v>378550</v>
      </c>
      <c r="D64">
        <f t="shared" si="14"/>
        <v>378550</v>
      </c>
      <c r="E64" t="s">
        <v>15</v>
      </c>
    </row>
    <row r="65" spans="1:3" x14ac:dyDescent="0.25">
      <c r="A65" s="58" t="s">
        <v>11</v>
      </c>
      <c r="B65" s="58"/>
      <c r="C65" s="28">
        <f>SUM(C54:C64)</f>
        <v>400010</v>
      </c>
    </row>
  </sheetData>
  <mergeCells count="112">
    <mergeCell ref="A56:B56"/>
    <mergeCell ref="A55:B55"/>
    <mergeCell ref="A54:B54"/>
    <mergeCell ref="A53:B53"/>
    <mergeCell ref="A63:B63"/>
    <mergeCell ref="A62:B62"/>
    <mergeCell ref="A59:B59"/>
    <mergeCell ref="A58:B58"/>
    <mergeCell ref="A57:B57"/>
    <mergeCell ref="A60:B60"/>
    <mergeCell ref="A61:B61"/>
    <mergeCell ref="A65:B65"/>
    <mergeCell ref="A64:B64"/>
    <mergeCell ref="BF24:BH35"/>
    <mergeCell ref="BF38:BG38"/>
    <mergeCell ref="BF39:BG39"/>
    <mergeCell ref="BF40:BG40"/>
    <mergeCell ref="BF41:BG41"/>
    <mergeCell ref="AY40:AZ40"/>
    <mergeCell ref="AY41:AZ41"/>
    <mergeCell ref="AR41:AS41"/>
    <mergeCell ref="AK40:AL40"/>
    <mergeCell ref="AK41:AL41"/>
    <mergeCell ref="AD41:AE41"/>
    <mergeCell ref="I24:K35"/>
    <mergeCell ref="B24:D35"/>
    <mergeCell ref="I38:J38"/>
    <mergeCell ref="I39:J39"/>
    <mergeCell ref="I40:J40"/>
    <mergeCell ref="I41:J41"/>
    <mergeCell ref="P38:Q38"/>
    <mergeCell ref="P39:Q39"/>
    <mergeCell ref="BF2:BH2"/>
    <mergeCell ref="BE4:BE6"/>
    <mergeCell ref="BF4:BG4"/>
    <mergeCell ref="BE7:BE15"/>
    <mergeCell ref="BE16:BE20"/>
    <mergeCell ref="BF16:BH20"/>
    <mergeCell ref="AY24:BA35"/>
    <mergeCell ref="AY38:AZ38"/>
    <mergeCell ref="AY39:AZ39"/>
    <mergeCell ref="AY2:BA2"/>
    <mergeCell ref="AX4:AX6"/>
    <mergeCell ref="AY4:AZ4"/>
    <mergeCell ref="AX7:AX15"/>
    <mergeCell ref="AX16:AX20"/>
    <mergeCell ref="AY16:BA20"/>
    <mergeCell ref="AR24:AT35"/>
    <mergeCell ref="AR38:AS38"/>
    <mergeCell ref="AR39:AS39"/>
    <mergeCell ref="AR40:AS40"/>
    <mergeCell ref="AD38:AE38"/>
    <mergeCell ref="AD39:AE39"/>
    <mergeCell ref="AD40:AE40"/>
    <mergeCell ref="AR2:AT2"/>
    <mergeCell ref="AQ4:AQ6"/>
    <mergeCell ref="AR4:AS4"/>
    <mergeCell ref="AQ7:AQ15"/>
    <mergeCell ref="AQ16:AQ20"/>
    <mergeCell ref="AR16:AT20"/>
    <mergeCell ref="AK24:AM35"/>
    <mergeCell ref="AK38:AL38"/>
    <mergeCell ref="AK39:AL39"/>
    <mergeCell ref="AK2:AM2"/>
    <mergeCell ref="W24:Y35"/>
    <mergeCell ref="W2:Y2"/>
    <mergeCell ref="V4:V6"/>
    <mergeCell ref="W4:X4"/>
    <mergeCell ref="V7:V15"/>
    <mergeCell ref="V16:V20"/>
    <mergeCell ref="W16:Y20"/>
    <mergeCell ref="AJ4:AJ6"/>
    <mergeCell ref="AK4:AL4"/>
    <mergeCell ref="AJ7:AJ15"/>
    <mergeCell ref="AJ16:AJ20"/>
    <mergeCell ref="AK16:AM20"/>
    <mergeCell ref="AD24:AF35"/>
    <mergeCell ref="H4:H6"/>
    <mergeCell ref="I4:J4"/>
    <mergeCell ref="H7:H15"/>
    <mergeCell ref="H16:H20"/>
    <mergeCell ref="I16:K20"/>
    <mergeCell ref="AD2:AF2"/>
    <mergeCell ref="AC4:AC6"/>
    <mergeCell ref="AD4:AE4"/>
    <mergeCell ref="AC7:AC15"/>
    <mergeCell ref="AC16:AC20"/>
    <mergeCell ref="AD16:AF20"/>
    <mergeCell ref="P40:Q40"/>
    <mergeCell ref="P41:Q41"/>
    <mergeCell ref="W38:X38"/>
    <mergeCell ref="W39:X39"/>
    <mergeCell ref="W40:X40"/>
    <mergeCell ref="W41:X41"/>
    <mergeCell ref="B2:D2"/>
    <mergeCell ref="A4:A6"/>
    <mergeCell ref="B4:C4"/>
    <mergeCell ref="A7:A15"/>
    <mergeCell ref="A16:A20"/>
    <mergeCell ref="B16:D20"/>
    <mergeCell ref="B38:C38"/>
    <mergeCell ref="B41:C41"/>
    <mergeCell ref="B40:C40"/>
    <mergeCell ref="B39:C39"/>
    <mergeCell ref="P2:R2"/>
    <mergeCell ref="O4:O6"/>
    <mergeCell ref="P4:Q4"/>
    <mergeCell ref="O7:O15"/>
    <mergeCell ref="O16:O20"/>
    <mergeCell ref="P16:R20"/>
    <mergeCell ref="P24:R35"/>
    <mergeCell ref="I2:K2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6" orientation="portrait" r:id="rId1"/>
  <headerFooter>
    <oddHeader>&amp;CEssais INRA</oddHeader>
  </headerFooter>
  <colBreaks count="7" manualBreakCount="7">
    <brk id="6" max="1048575" man="1"/>
    <brk id="13" max="1048575" man="1"/>
    <brk id="20" max="1048575" man="1"/>
    <brk id="34" max="1048575" man="1"/>
    <brk id="41" max="1048575" man="1"/>
    <brk id="48" max="1048575" man="1"/>
    <brk id="5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11"/>
  <sheetViews>
    <sheetView zoomScaleNormal="100" workbookViewId="0">
      <selection activeCell="F17" sqref="A1:F17"/>
    </sheetView>
  </sheetViews>
  <sheetFormatPr baseColWidth="10" defaultRowHeight="15" x14ac:dyDescent="0.25"/>
  <cols>
    <col min="2" max="2" width="17.7109375" bestFit="1" customWidth="1"/>
  </cols>
  <sheetData>
    <row r="3" spans="3:3" x14ac:dyDescent="0.25">
      <c r="C3" s="28"/>
    </row>
    <row r="4" spans="3:3" x14ac:dyDescent="0.25">
      <c r="C4" s="28"/>
    </row>
    <row r="5" spans="3:3" x14ac:dyDescent="0.25">
      <c r="C5" s="28"/>
    </row>
    <row r="6" spans="3:3" x14ac:dyDescent="0.25">
      <c r="C6" s="28"/>
    </row>
    <row r="7" spans="3:3" x14ac:dyDescent="0.25">
      <c r="C7" s="28"/>
    </row>
    <row r="8" spans="3:3" x14ac:dyDescent="0.25">
      <c r="C8" s="28"/>
    </row>
    <row r="9" spans="3:3" x14ac:dyDescent="0.25">
      <c r="C9" s="28"/>
    </row>
    <row r="10" spans="3:3" x14ac:dyDescent="0.25">
      <c r="C10" s="28"/>
    </row>
    <row r="11" spans="3:3" x14ac:dyDescent="0.25">
      <c r="C11" s="28"/>
    </row>
  </sheetData>
  <pageMargins left="0.7" right="0.7" top="0.75" bottom="0.75" header="0.3" footer="0.3"/>
  <pageSetup paperSize="9" orientation="portrait" r:id="rId1"/>
  <headerFooter>
    <oddHeader>&amp;CEssais INRA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Formule a tester</vt:lpstr>
      <vt:lpstr>Besoin MP</vt:lpstr>
      <vt:lpstr>'Formule a tester'!Zone_d_impression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BEREPION Bastien</cp:lastModifiedBy>
  <cp:lastPrinted>2020-09-07T13:19:04Z</cp:lastPrinted>
  <dcterms:created xsi:type="dcterms:W3CDTF">2018-10-08T15:17:14Z</dcterms:created>
  <dcterms:modified xsi:type="dcterms:W3CDTF">2020-09-08T15:29:01Z</dcterms:modified>
</cp:coreProperties>
</file>