
<file path=[Content_Types].xml><?xml version="1.0" encoding="utf-8"?>
<Types xmlns="http://schemas.openxmlformats.org/package/2006/content-types">
  <Override PartName="/xl/activeX/activeX2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activeX/activeX1.bin" ContentType="application/vnd.ms-office.activeX"/>
  <Override PartName="/xl/theme/themeOverride2.xml" ContentType="application/vnd.openxmlformats-officedocument.themeOverride+xml"/>
  <Override PartName="/xl/drawings/drawing6.xml" ContentType="application/vnd.openxmlformats-officedocument.drawing+xml"/>
  <Override PartName="/xl/theme/themeOverride3.xml" ContentType="application/vnd.openxmlformats-officedocument.themeOverride+xml"/>
  <Override PartName="/xl/drawings/drawing7.xml" ContentType="application/vnd.openxmlformats-officedocument.drawingml.chartshap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emf" ContentType="image/x-emf"/>
  <Override PartName="/xl/theme/themeOverride1.xml" ContentType="application/vnd.openxmlformats-officedocument.themeOverrid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  <Default Extension="bin" ContentType="application/vnd.openxmlformats-officedocument.spreadsheetml.printerSettings"/>
  <Override PartName="/xl/activeX/activeX3.bin" ContentType="application/vnd.ms-office.activeX"/>
  <Default Extension="png" ContentType="image/p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showPivotChartFilter="1"/>
  <bookViews>
    <workbookView xWindow="13020" yWindow="60" windowWidth="15750" windowHeight="13620" tabRatio="777" firstSheet="4" activeTab="4"/>
  </bookViews>
  <sheets>
    <sheet name="LISTE" sheetId="16" state="hidden" r:id="rId1"/>
    <sheet name="Feuil1" sheetId="17" state="hidden" r:id="rId2"/>
    <sheet name="Feuil2" sheetId="19" state="hidden" r:id="rId3"/>
    <sheet name="Feuil10" sheetId="36" state="hidden" r:id="rId4"/>
    <sheet name="PANNES" sheetId="9" r:id="rId5"/>
    <sheet name="Délais" sheetId="18" r:id="rId6"/>
    <sheet name="Mensuel" sheetId="20" r:id="rId7"/>
    <sheet name="Global" sheetId="37" r:id="rId8"/>
  </sheets>
  <functionGroups/>
  <definedNames>
    <definedName name="_xlnm._FilterDatabase" localSheetId="4" hidden="1">PANNES!$B$4:$X$300</definedName>
    <definedName name="Année">LISTE!$U$2</definedName>
    <definedName name="ASTREINTE">LISTE!$K$4:$Q$64</definedName>
    <definedName name="_xlnm.Print_Titles" localSheetId="4">PANNES!$2:$3</definedName>
    <definedName name="Paques">LISTE!$U$4</definedName>
    <definedName name="PlageFériés">LISTE!$U$3:$V$15</definedName>
    <definedName name="UNITE_APPARTENANCE">LISTE!$C$4:$D$64</definedName>
  </definedNames>
  <calcPr calcId="125725"/>
  <pivotCaches>
    <pivotCache cacheId="0" r:id="rId9"/>
  </pivotCaches>
</workbook>
</file>

<file path=xl/calcChain.xml><?xml version="1.0" encoding="utf-8"?>
<calcChain xmlns="http://schemas.openxmlformats.org/spreadsheetml/2006/main">
  <c r="Q61" i="16"/>
  <c r="Q62"/>
  <c r="Q63"/>
  <c r="Q64"/>
  <c r="Q60"/>
  <c r="Q24"/>
  <c r="Q23"/>
  <c r="Q14"/>
  <c r="Q15"/>
  <c r="Q16"/>
  <c r="Q17"/>
  <c r="Q18"/>
  <c r="Q19"/>
  <c r="Q20"/>
  <c r="Q13"/>
  <c r="Q5"/>
  <c r="Q6"/>
  <c r="Q7"/>
  <c r="Q8"/>
  <c r="Q9"/>
  <c r="Q10"/>
  <c r="Q11"/>
  <c r="Q4"/>
  <c r="P44"/>
  <c r="Q44" s="1"/>
  <c r="P45"/>
  <c r="Q45" s="1"/>
  <c r="P46"/>
  <c r="Q46" s="1"/>
  <c r="P47"/>
  <c r="Q47" s="1"/>
  <c r="P48"/>
  <c r="Q48" s="1"/>
  <c r="P49"/>
  <c r="Q49" s="1"/>
  <c r="P50"/>
  <c r="Q50" s="1"/>
  <c r="P51"/>
  <c r="Q51" s="1"/>
  <c r="P52"/>
  <c r="Q52" s="1"/>
  <c r="P53"/>
  <c r="Q53" s="1"/>
  <c r="P54"/>
  <c r="Q54" s="1"/>
  <c r="P55"/>
  <c r="Q55" s="1"/>
  <c r="P56"/>
  <c r="Q56" s="1"/>
  <c r="P57"/>
  <c r="Q57" s="1"/>
  <c r="P43"/>
  <c r="Q43" s="1"/>
  <c r="P28"/>
  <c r="Q28" s="1"/>
  <c r="P29"/>
  <c r="Q29" s="1"/>
  <c r="P30"/>
  <c r="Q30" s="1"/>
  <c r="P31"/>
  <c r="Q31" s="1"/>
  <c r="P32"/>
  <c r="Q32" s="1"/>
  <c r="P33"/>
  <c r="Q33" s="1"/>
  <c r="P34"/>
  <c r="Q34" s="1"/>
  <c r="P35"/>
  <c r="Q35" s="1"/>
  <c r="P36"/>
  <c r="Q36" s="1"/>
  <c r="P37"/>
  <c r="Q37" s="1"/>
  <c r="P38"/>
  <c r="Q38" s="1"/>
  <c r="P39"/>
  <c r="Q39" s="1"/>
  <c r="P40"/>
  <c r="Q40" s="1"/>
  <c r="P27"/>
  <c r="Q27" s="1"/>
  <c r="B260" i="9" l="1"/>
  <c r="D260"/>
  <c r="I260"/>
  <c r="L260" s="1"/>
  <c r="U260"/>
  <c r="V260"/>
  <c r="W260"/>
  <c r="Z260"/>
  <c r="AA260"/>
  <c r="B261"/>
  <c r="D261"/>
  <c r="I261"/>
  <c r="L261" s="1"/>
  <c r="O260"/>
  <c r="X260" l="1"/>
  <c r="U261"/>
  <c r="V261"/>
  <c r="W261"/>
  <c r="Z261"/>
  <c r="AA261"/>
  <c r="B262"/>
  <c r="D262"/>
  <c r="I262"/>
  <c r="L262" s="1"/>
  <c r="O261"/>
  <c r="X261" l="1"/>
  <c r="U262"/>
  <c r="V262"/>
  <c r="W262"/>
  <c r="Z262"/>
  <c r="AA262"/>
  <c r="B263"/>
  <c r="D263"/>
  <c r="I263"/>
  <c r="L263" s="1"/>
  <c r="O262"/>
  <c r="X262" l="1"/>
  <c r="U263"/>
  <c r="V263"/>
  <c r="W263"/>
  <c r="Z263"/>
  <c r="AA263"/>
  <c r="B264"/>
  <c r="D264"/>
  <c r="I264"/>
  <c r="L264" s="1"/>
  <c r="O263"/>
  <c r="X263" l="1"/>
  <c r="U264"/>
  <c r="V264"/>
  <c r="W264"/>
  <c r="Z264"/>
  <c r="AA264"/>
  <c r="B265"/>
  <c r="D265"/>
  <c r="I265"/>
  <c r="L265" s="1"/>
  <c r="O264"/>
  <c r="X264" l="1"/>
  <c r="U265"/>
  <c r="V265"/>
  <c r="W265"/>
  <c r="Z265"/>
  <c r="AA265"/>
  <c r="B266"/>
  <c r="D266"/>
  <c r="I266"/>
  <c r="L266" s="1"/>
  <c r="O265"/>
  <c r="X265" l="1"/>
  <c r="U266"/>
  <c r="V266"/>
  <c r="W266"/>
  <c r="Z266"/>
  <c r="AA266"/>
  <c r="B267"/>
  <c r="D267"/>
  <c r="I267"/>
  <c r="L267" s="1"/>
  <c r="O266"/>
  <c r="X266" l="1"/>
  <c r="U267"/>
  <c r="V267"/>
  <c r="W267"/>
  <c r="Z267"/>
  <c r="AA267"/>
  <c r="B268"/>
  <c r="D268"/>
  <c r="I268"/>
  <c r="L268" s="1"/>
  <c r="O267"/>
  <c r="X267" l="1"/>
  <c r="U268"/>
  <c r="V268"/>
  <c r="W268"/>
  <c r="Z268"/>
  <c r="AA268"/>
  <c r="B269"/>
  <c r="D269"/>
  <c r="I269"/>
  <c r="L269" s="1"/>
  <c r="O268"/>
  <c r="X268" l="1"/>
  <c r="U269"/>
  <c r="V269"/>
  <c r="W269"/>
  <c r="Z269"/>
  <c r="AA269"/>
  <c r="B270"/>
  <c r="D270"/>
  <c r="I270"/>
  <c r="L270" s="1"/>
  <c r="O269"/>
  <c r="X269" l="1"/>
  <c r="U270"/>
  <c r="V270"/>
  <c r="W270"/>
  <c r="Z270"/>
  <c r="AA270"/>
  <c r="B271"/>
  <c r="D271"/>
  <c r="I271"/>
  <c r="L271" s="1"/>
  <c r="O270"/>
  <c r="X270" l="1"/>
  <c r="U271"/>
  <c r="V271"/>
  <c r="W271"/>
  <c r="Z271"/>
  <c r="AA271"/>
  <c r="B272"/>
  <c r="D272"/>
  <c r="I272"/>
  <c r="L272" s="1"/>
  <c r="O271"/>
  <c r="X271" l="1"/>
  <c r="U272"/>
  <c r="V272"/>
  <c r="W272"/>
  <c r="Z272"/>
  <c r="AA272"/>
  <c r="B273"/>
  <c r="D273"/>
  <c r="I273"/>
  <c r="L273" s="1"/>
  <c r="O272"/>
  <c r="X272" l="1"/>
  <c r="U273"/>
  <c r="V273"/>
  <c r="W273"/>
  <c r="Z273"/>
  <c r="AA273"/>
  <c r="B274"/>
  <c r="D274"/>
  <c r="I274"/>
  <c r="L274" s="1"/>
  <c r="O273"/>
  <c r="X273" l="1"/>
  <c r="U274"/>
  <c r="V274"/>
  <c r="W274"/>
  <c r="Z274"/>
  <c r="AA274"/>
  <c r="B275"/>
  <c r="D275"/>
  <c r="I275"/>
  <c r="L275" s="1"/>
  <c r="O274"/>
  <c r="X274" l="1"/>
  <c r="U275"/>
  <c r="V275"/>
  <c r="W275"/>
  <c r="Z275"/>
  <c r="AA275"/>
  <c r="B276"/>
  <c r="D276"/>
  <c r="I276"/>
  <c r="L276" s="1"/>
  <c r="O275"/>
  <c r="X275" l="1"/>
  <c r="U276"/>
  <c r="V276"/>
  <c r="W276"/>
  <c r="Z276"/>
  <c r="AA276"/>
  <c r="B277"/>
  <c r="D277"/>
  <c r="I277"/>
  <c r="L277" s="1"/>
  <c r="O276"/>
  <c r="X276" l="1"/>
  <c r="U277"/>
  <c r="V277"/>
  <c r="W277"/>
  <c r="Z277"/>
  <c r="AA277"/>
  <c r="B278"/>
  <c r="D278"/>
  <c r="I278"/>
  <c r="L278" s="1"/>
  <c r="O277"/>
  <c r="X277" l="1"/>
  <c r="U278"/>
  <c r="V278"/>
  <c r="W278"/>
  <c r="Z278"/>
  <c r="AA278"/>
  <c r="B279"/>
  <c r="D279"/>
  <c r="I279"/>
  <c r="L279" s="1"/>
  <c r="O278"/>
  <c r="X278" l="1"/>
  <c r="U279"/>
  <c r="V279"/>
  <c r="W279"/>
  <c r="Z279"/>
  <c r="AA279"/>
  <c r="B280"/>
  <c r="D280"/>
  <c r="I280"/>
  <c r="L280" s="1"/>
  <c r="O279"/>
  <c r="X279" l="1"/>
  <c r="U280"/>
  <c r="V280"/>
  <c r="W280"/>
  <c r="Z280"/>
  <c r="AA280"/>
  <c r="B281"/>
  <c r="D281"/>
  <c r="I281"/>
  <c r="L281" s="1"/>
  <c r="O280"/>
  <c r="X280" l="1"/>
  <c r="U281"/>
  <c r="V281"/>
  <c r="W281"/>
  <c r="Z281"/>
  <c r="AA281"/>
  <c r="B282"/>
  <c r="D282"/>
  <c r="I282"/>
  <c r="L282" s="1"/>
  <c r="O281"/>
  <c r="X281" l="1"/>
  <c r="U282"/>
  <c r="V282"/>
  <c r="W282"/>
  <c r="Z282"/>
  <c r="AA282"/>
  <c r="B283"/>
  <c r="D283"/>
  <c r="I283"/>
  <c r="L283" s="1"/>
  <c r="O282"/>
  <c r="X282" l="1"/>
  <c r="U283"/>
  <c r="V283"/>
  <c r="W283"/>
  <c r="Z283"/>
  <c r="AA283"/>
  <c r="B284"/>
  <c r="D284"/>
  <c r="I284"/>
  <c r="L284" s="1"/>
  <c r="O283"/>
  <c r="X283" l="1"/>
  <c r="U284"/>
  <c r="V284"/>
  <c r="W284"/>
  <c r="Z284"/>
  <c r="AA284"/>
  <c r="B285"/>
  <c r="D285"/>
  <c r="I285"/>
  <c r="L285" s="1"/>
  <c r="O284"/>
  <c r="X284" l="1"/>
  <c r="U285"/>
  <c r="V285"/>
  <c r="W285"/>
  <c r="Z285"/>
  <c r="AA285"/>
  <c r="B286"/>
  <c r="D286"/>
  <c r="I286"/>
  <c r="L286" s="1"/>
  <c r="O285"/>
  <c r="X285" l="1"/>
  <c r="U286"/>
  <c r="V286"/>
  <c r="W286"/>
  <c r="Z286"/>
  <c r="AA286"/>
  <c r="B287"/>
  <c r="D287"/>
  <c r="I287"/>
  <c r="L287" s="1"/>
  <c r="O286"/>
  <c r="X286" l="1"/>
  <c r="U287"/>
  <c r="V287"/>
  <c r="W287"/>
  <c r="Z287"/>
  <c r="AA287"/>
  <c r="B288"/>
  <c r="D288"/>
  <c r="I288"/>
  <c r="L288" s="1"/>
  <c r="O287"/>
  <c r="X287" l="1"/>
  <c r="U288"/>
  <c r="V288"/>
  <c r="W288"/>
  <c r="Z288"/>
  <c r="AA288"/>
  <c r="B289"/>
  <c r="D289"/>
  <c r="I289"/>
  <c r="L289" s="1"/>
  <c r="O288"/>
  <c r="X288" l="1"/>
  <c r="U289"/>
  <c r="V289"/>
  <c r="W289"/>
  <c r="Z289"/>
  <c r="AA289"/>
  <c r="B290"/>
  <c r="D290"/>
  <c r="I290"/>
  <c r="L290" s="1"/>
  <c r="O289"/>
  <c r="X289" l="1"/>
  <c r="U290"/>
  <c r="V290"/>
  <c r="W290"/>
  <c r="Z290"/>
  <c r="AA290"/>
  <c r="B291"/>
  <c r="D291"/>
  <c r="I291"/>
  <c r="L291" s="1"/>
  <c r="O290"/>
  <c r="X290" l="1"/>
  <c r="U291"/>
  <c r="V291"/>
  <c r="W291"/>
  <c r="Z291"/>
  <c r="AA291"/>
  <c r="B292"/>
  <c r="D292"/>
  <c r="I292"/>
  <c r="L292" s="1"/>
  <c r="O291"/>
  <c r="X291" l="1"/>
  <c r="U292"/>
  <c r="V292"/>
  <c r="W292"/>
  <c r="Z292"/>
  <c r="AA292"/>
  <c r="B293"/>
  <c r="D293"/>
  <c r="I293"/>
  <c r="L293" s="1"/>
  <c r="O292"/>
  <c r="X292" l="1"/>
  <c r="U293"/>
  <c r="V293"/>
  <c r="W293"/>
  <c r="Z293"/>
  <c r="AA293"/>
  <c r="B294"/>
  <c r="D294"/>
  <c r="I294"/>
  <c r="L294" s="1"/>
  <c r="O293"/>
  <c r="X293" l="1"/>
  <c r="U294"/>
  <c r="V294"/>
  <c r="W294"/>
  <c r="Z294"/>
  <c r="AA294"/>
  <c r="B295"/>
  <c r="D295"/>
  <c r="I295"/>
  <c r="L295" s="1"/>
  <c r="O294"/>
  <c r="X294" l="1"/>
  <c r="U295"/>
  <c r="V295"/>
  <c r="W295"/>
  <c r="Z295"/>
  <c r="AA295"/>
  <c r="B296"/>
  <c r="D296"/>
  <c r="I296"/>
  <c r="L296" s="1"/>
  <c r="O295"/>
  <c r="X295" l="1"/>
  <c r="U296"/>
  <c r="V296"/>
  <c r="W296"/>
  <c r="Z296"/>
  <c r="AA296"/>
  <c r="B297"/>
  <c r="D297"/>
  <c r="I297"/>
  <c r="L297" s="1"/>
  <c r="O296"/>
  <c r="X296" l="1"/>
  <c r="U297"/>
  <c r="V297"/>
  <c r="W297"/>
  <c r="Z297"/>
  <c r="AA297"/>
  <c r="B298"/>
  <c r="D298"/>
  <c r="I298"/>
  <c r="L298" s="1"/>
  <c r="O297"/>
  <c r="X297" l="1"/>
  <c r="U298"/>
  <c r="V298"/>
  <c r="W298"/>
  <c r="Z298"/>
  <c r="AA298"/>
  <c r="B299"/>
  <c r="D299"/>
  <c r="I299"/>
  <c r="L299" s="1"/>
  <c r="O298"/>
  <c r="X298" l="1"/>
  <c r="U299"/>
  <c r="V299"/>
  <c r="W299"/>
  <c r="Z299"/>
  <c r="AA299"/>
  <c r="B300"/>
  <c r="D300"/>
  <c r="I300"/>
  <c r="L300" s="1"/>
  <c r="O299"/>
  <c r="X299" l="1"/>
  <c r="U300"/>
  <c r="V300"/>
  <c r="W300"/>
  <c r="Z300"/>
  <c r="AA300"/>
  <c r="O300"/>
  <c r="X300" l="1"/>
  <c r="B259" l="1"/>
  <c r="D259"/>
  <c r="I259"/>
  <c r="L259" s="1"/>
  <c r="V259"/>
  <c r="W259"/>
  <c r="Z259"/>
  <c r="AA259"/>
  <c r="V2" i="16"/>
  <c r="V15" s="1"/>
  <c r="O259" i="9"/>
  <c r="U259" l="1"/>
  <c r="X259"/>
  <c r="V3" i="16"/>
  <c r="V4"/>
  <c r="V6"/>
  <c r="V7"/>
  <c r="V11"/>
  <c r="V12"/>
  <c r="V13"/>
  <c r="V14"/>
  <c r="V10" l="1"/>
  <c r="V9"/>
  <c r="V8"/>
  <c r="V5"/>
  <c r="I4" i="9"/>
  <c r="L4" s="1"/>
  <c r="D251" l="1"/>
  <c r="D258"/>
  <c r="K64" i="16"/>
  <c r="K63"/>
  <c r="K62"/>
  <c r="K61"/>
  <c r="K60"/>
  <c r="K57"/>
  <c r="K56"/>
  <c r="K55"/>
  <c r="K54"/>
  <c r="K53"/>
  <c r="K52"/>
  <c r="K51"/>
  <c r="K50"/>
  <c r="K49"/>
  <c r="K48"/>
  <c r="K47"/>
  <c r="K46"/>
  <c r="K45"/>
  <c r="K44"/>
  <c r="K43"/>
  <c r="K40"/>
  <c r="K39"/>
  <c r="K38"/>
  <c r="K37"/>
  <c r="K36"/>
  <c r="K35"/>
  <c r="K34"/>
  <c r="K33"/>
  <c r="K32"/>
  <c r="K31"/>
  <c r="K30"/>
  <c r="K29"/>
  <c r="K28"/>
  <c r="K27"/>
  <c r="K24"/>
  <c r="K23"/>
  <c r="K20"/>
  <c r="K19"/>
  <c r="K18"/>
  <c r="K17"/>
  <c r="K16"/>
  <c r="K15"/>
  <c r="K14"/>
  <c r="K13"/>
  <c r="K11"/>
  <c r="K10"/>
  <c r="K9"/>
  <c r="K8"/>
  <c r="K7"/>
  <c r="K6"/>
  <c r="K5"/>
  <c r="K4"/>
  <c r="B251" i="9" s="1"/>
  <c r="D4"/>
  <c r="W4"/>
  <c r="W251"/>
  <c r="W258"/>
  <c r="AA258"/>
  <c r="Z258"/>
  <c r="V258"/>
  <c r="AA251"/>
  <c r="Z251"/>
  <c r="V251"/>
  <c r="V4"/>
  <c r="Z4"/>
  <c r="AA4"/>
  <c r="O4" s="1"/>
  <c r="I258" l="1"/>
  <c r="L258" s="1"/>
  <c r="B258"/>
  <c r="I251"/>
  <c r="L251" s="1"/>
  <c r="B4"/>
  <c r="O258"/>
  <c r="U258" l="1"/>
  <c r="X258" s="1"/>
  <c r="U4"/>
  <c r="X4" l="1"/>
  <c r="U15" i="16"/>
  <c r="U14"/>
  <c r="U13"/>
  <c r="U12"/>
  <c r="U11"/>
  <c r="U7"/>
  <c r="U6"/>
  <c r="U4"/>
  <c r="U3"/>
  <c r="U5" l="1"/>
  <c r="U10"/>
  <c r="U9"/>
  <c r="U8"/>
  <c r="O251" i="9"/>
  <c r="U251" l="1"/>
  <c r="X251" s="1"/>
</calcChain>
</file>

<file path=xl/comments1.xml><?xml version="1.0" encoding="utf-8"?>
<comments xmlns="http://schemas.openxmlformats.org/spreadsheetml/2006/main">
  <authors>
    <author>Hervé</author>
  </authors>
  <commentList>
    <comment ref="X2" authorId="0">
      <text>
        <r>
          <rPr>
            <b/>
            <sz val="10"/>
            <color indexed="81"/>
            <rFont val="Tahoma"/>
            <family val="2"/>
          </rPr>
          <t xml:space="preserve">Hervé:
</t>
        </r>
        <r>
          <rPr>
            <sz val="10"/>
            <color indexed="81"/>
            <rFont val="Tahoma"/>
            <family val="2"/>
          </rPr>
          <t xml:space="preserve">Se remplit automatiquement en fonction des données saisies précédament
</t>
        </r>
      </text>
    </comment>
    <comment ref="B3" authorId="0">
      <text>
        <r>
          <rPr>
            <b/>
            <sz val="10"/>
            <color indexed="81"/>
            <rFont val="Tahoma"/>
            <family val="2"/>
          </rPr>
          <t xml:space="preserve">Hervé:
</t>
        </r>
        <r>
          <rPr>
            <sz val="10"/>
            <color indexed="81"/>
            <rFont val="Tahoma"/>
            <family val="2"/>
          </rPr>
          <t xml:space="preserve">Ne pas saisir.
Saisie automatique en fonction de l'appareil et du batîment en astreinte
</t>
        </r>
      </text>
    </comment>
    <comment ref="C3" authorId="0">
      <text>
        <r>
          <rPr>
            <b/>
            <sz val="10"/>
            <color indexed="81"/>
            <rFont val="Tahoma"/>
            <family val="2"/>
          </rPr>
          <t>Hervé:</t>
        </r>
        <r>
          <rPr>
            <sz val="10"/>
            <color indexed="81"/>
            <rFont val="Tahoma"/>
            <family val="2"/>
          </rPr>
          <t xml:space="preserve">
5 caracrères alpha numériques maximum. Mise en majuscule automatique.
ATTENTION: 
Seul les appareils existants peuvent être saisis.
Seul les appareils dont la dernière saisie est complette peuvent êtres de nouveau saisis</t>
        </r>
      </text>
    </comment>
    <comment ref="D3" authorId="0">
      <text>
        <r>
          <rPr>
            <b/>
            <sz val="10"/>
            <color indexed="81"/>
            <rFont val="Tahoma"/>
            <family val="2"/>
          </rPr>
          <t>Hervé:</t>
        </r>
        <r>
          <rPr>
            <sz val="10"/>
            <color indexed="81"/>
            <rFont val="Tahoma"/>
            <family val="2"/>
          </rPr>
          <t xml:space="preserve">
Ne pas saisir.
Saisie automatique en fonction de l'appareil </t>
        </r>
      </text>
    </comment>
    <comment ref="F3" authorId="0">
      <text>
        <r>
          <rPr>
            <b/>
            <sz val="10"/>
            <color indexed="81"/>
            <rFont val="Tahoma"/>
            <family val="2"/>
          </rPr>
          <t>Hervé:</t>
        </r>
        <r>
          <rPr>
            <sz val="10"/>
            <color indexed="81"/>
            <rFont val="Tahoma"/>
            <family val="2"/>
          </rPr>
          <t xml:space="preserve">
Double clique sur la cellule pour afficher le calendrier de saisie des dates</t>
        </r>
      </text>
    </comment>
    <comment ref="G3" authorId="0">
      <text>
        <r>
          <rPr>
            <sz val="10"/>
            <color indexed="81"/>
            <rFont val="Tahoma"/>
            <family val="2"/>
          </rPr>
          <t>Maximum 4 caractères
1   affichera   01:00
12   affichera   12:00
123   affichera   01:23
1234   affichera   12:34</t>
        </r>
      </text>
    </comment>
    <comment ref="I3" authorId="0">
      <text>
        <r>
          <rPr>
            <b/>
            <sz val="10"/>
            <color indexed="81"/>
            <rFont val="Tahoma"/>
            <family val="2"/>
          </rPr>
          <t xml:space="preserve">Hervé:
</t>
        </r>
        <r>
          <rPr>
            <sz val="10"/>
            <color indexed="81"/>
            <rFont val="Tahoma"/>
            <family val="2"/>
          </rPr>
          <t>Ne pas saisir.</t>
        </r>
        <r>
          <rPr>
            <b/>
            <sz val="10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Saisie automatique en fonction de l'appareil et du batîment en astreinte
</t>
        </r>
      </text>
    </comment>
    <comment ref="J3" authorId="0">
      <text>
        <r>
          <rPr>
            <b/>
            <sz val="10"/>
            <color indexed="81"/>
            <rFont val="Tahoma"/>
            <family val="2"/>
          </rPr>
          <t>Hervé:</t>
        </r>
        <r>
          <rPr>
            <sz val="10"/>
            <color indexed="81"/>
            <rFont val="Tahoma"/>
            <family val="2"/>
          </rPr>
          <t xml:space="preserve">
Double clique sur la cellule pour afficher le calendrier de saisie des dates</t>
        </r>
      </text>
    </comment>
    <comment ref="K3" authorId="0">
      <text>
        <r>
          <rPr>
            <sz val="10"/>
            <color indexed="81"/>
            <rFont val="Tahoma"/>
            <family val="2"/>
          </rPr>
          <t>Maximum 4 caractères
1   affichera   01:00
12   affichera   12:00
123   affichera   01:23
1234   affichera   12:34</t>
        </r>
      </text>
    </comment>
    <comment ref="L3" authorId="0">
      <text>
        <r>
          <rPr>
            <b/>
            <sz val="10"/>
            <color indexed="81"/>
            <rFont val="Tahoma"/>
            <family val="2"/>
          </rPr>
          <t>Hervé:</t>
        </r>
        <r>
          <rPr>
            <sz val="10"/>
            <color indexed="81"/>
            <rFont val="Tahoma"/>
            <family val="2"/>
          </rPr>
          <t xml:space="preserve">
Ne pas saisir.
Saisie automatique en fonction de l'appareil et du batîment en astreinte</t>
        </r>
      </text>
    </comment>
    <comment ref="M3" authorId="0">
      <text>
        <r>
          <rPr>
            <b/>
            <sz val="10"/>
            <color indexed="81"/>
            <rFont val="Tahoma"/>
            <family val="2"/>
          </rPr>
          <t>Hervé:</t>
        </r>
        <r>
          <rPr>
            <sz val="10"/>
            <color indexed="81"/>
            <rFont val="Tahoma"/>
            <family val="2"/>
          </rPr>
          <t xml:space="preserve">
Double clique sur la cellule pour afficher le calendrier de saisie des dates</t>
        </r>
      </text>
    </comment>
    <comment ref="N3" authorId="0">
      <text>
        <r>
          <rPr>
            <sz val="10"/>
            <color indexed="81"/>
            <rFont val="Tahoma"/>
            <family val="2"/>
          </rPr>
          <t>Maximum 4 caractères
1   affichera   01:00
12   affichera   12:00
123   affichera   01:23
1234   affichera   12:34</t>
        </r>
      </text>
    </comment>
    <comment ref="O3" authorId="0">
      <text>
        <r>
          <rPr>
            <b/>
            <sz val="10"/>
            <color indexed="81"/>
            <rFont val="Tahoma"/>
            <family val="2"/>
          </rPr>
          <t>Hervé:</t>
        </r>
        <r>
          <rPr>
            <sz val="10"/>
            <color indexed="81"/>
            <rFont val="Tahoma"/>
            <family val="2"/>
          </rPr>
          <t xml:space="preserve">
Ne pas saisir.
Saisie automatique en fonction de l'astreinte Niveau 1 ou Niveau 2 de l'appareil et de la date et de l'heure de l'appel effectif</t>
        </r>
      </text>
    </comment>
    <comment ref="S3" authorId="0">
      <text>
        <r>
          <rPr>
            <b/>
            <sz val="10"/>
            <color indexed="81"/>
            <rFont val="Tahoma"/>
            <family val="2"/>
          </rPr>
          <t>Hervé:</t>
        </r>
        <r>
          <rPr>
            <sz val="10"/>
            <color indexed="81"/>
            <rFont val="Tahoma"/>
            <family val="2"/>
          </rPr>
          <t xml:space="preserve">
Double clique sur la cellule pour afficher le calendrier de saisie des dates</t>
        </r>
      </text>
    </comment>
    <comment ref="T3" authorId="0">
      <text>
        <r>
          <rPr>
            <sz val="10"/>
            <color indexed="81"/>
            <rFont val="Tahoma"/>
            <family val="2"/>
          </rPr>
          <t>Maximum 4 caractères
1   affichera   01:00
12   affichera   12:00
123   affichera   01:23
1234   affichera   12:34</t>
        </r>
      </text>
    </comment>
    <comment ref="U3" authorId="0">
      <text>
        <r>
          <rPr>
            <b/>
            <sz val="10"/>
            <color indexed="81"/>
            <rFont val="Tahoma"/>
            <family val="2"/>
          </rPr>
          <t>Hervé:</t>
        </r>
        <r>
          <rPr>
            <sz val="10"/>
            <color indexed="81"/>
            <rFont val="Tahoma"/>
            <family val="2"/>
          </rPr>
          <t xml:space="preserve">
Se remplit automatiquement en fonction des données saisies précédament.</t>
        </r>
      </text>
    </comment>
    <comment ref="V3" authorId="0">
      <text>
        <r>
          <rPr>
            <b/>
            <sz val="10"/>
            <color indexed="81"/>
            <rFont val="Tahoma"/>
            <family val="2"/>
          </rPr>
          <t xml:space="preserve">Hervé:
</t>
        </r>
        <r>
          <rPr>
            <sz val="10"/>
            <color indexed="81"/>
            <rFont val="Tahoma"/>
            <family val="2"/>
          </rPr>
          <t xml:space="preserve">Se remplit automatiquement en fonction des données saisies précédament
</t>
        </r>
      </text>
    </comment>
    <comment ref="W3" authorId="0">
      <text>
        <r>
          <rPr>
            <b/>
            <sz val="10"/>
            <color indexed="81"/>
            <rFont val="Tahoma"/>
            <family val="2"/>
          </rPr>
          <t xml:space="preserve">Hervé:
</t>
        </r>
        <r>
          <rPr>
            <sz val="10"/>
            <color indexed="81"/>
            <rFont val="Tahoma"/>
            <family val="2"/>
          </rPr>
          <t>Se remplit automatiquement en fonction des données saisies précédament</t>
        </r>
      </text>
    </comment>
  </commentList>
</comments>
</file>

<file path=xl/sharedStrings.xml><?xml version="1.0" encoding="utf-8"?>
<sst xmlns="http://schemas.openxmlformats.org/spreadsheetml/2006/main" count="3121" uniqueCount="265">
  <si>
    <t>Date prévisible de remise en service</t>
  </si>
  <si>
    <t>Remise en service effectuée</t>
  </si>
  <si>
    <t>Non</t>
  </si>
  <si>
    <t>Mise à l'arrêt</t>
  </si>
  <si>
    <t>Motif mise à l'arrêt</t>
  </si>
  <si>
    <t>OK / PAS OK</t>
  </si>
  <si>
    <t>OK</t>
  </si>
  <si>
    <t>Retard</t>
  </si>
  <si>
    <t>janvier</t>
  </si>
  <si>
    <t>Mod</t>
  </si>
  <si>
    <t>MOD</t>
  </si>
  <si>
    <t>Oui</t>
  </si>
  <si>
    <t>Appareil en panne</t>
  </si>
  <si>
    <t>février</t>
  </si>
  <si>
    <t>Appel Hot line</t>
  </si>
  <si>
    <t>mars</t>
  </si>
  <si>
    <t>APPAREILS</t>
  </si>
  <si>
    <t>ASTREINTE</t>
  </si>
  <si>
    <t>Forcé</t>
  </si>
  <si>
    <t xml:space="preserve"> Calculé</t>
  </si>
  <si>
    <t>Calculé</t>
  </si>
  <si>
    <t>Calculé/Forcé</t>
  </si>
  <si>
    <t>13h45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</si>
  <si>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</si>
  <si>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</si>
  <si>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</si>
  <si>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</si>
  <si>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</si>
  <si>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</si>
  <si>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</si>
  <si>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</si>
  <si>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</si>
  <si>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Saisie fixée</t>
  </si>
  <si>
    <t>Dépannage en cours</t>
  </si>
  <si>
    <t>Étiquettes de lignes</t>
  </si>
  <si>
    <t>Total général</t>
  </si>
  <si>
    <t>Étiquettes de colonnes</t>
  </si>
  <si>
    <t>Nombre de OK / PAS OK</t>
  </si>
  <si>
    <t>Nbre de pannes</t>
  </si>
  <si>
    <t>Suivi global de l'ensemble des appareils par mois par années</t>
  </si>
  <si>
    <t>FIXER SAISIES</t>
  </si>
  <si>
    <t>ACTU-GRAPH</t>
  </si>
  <si>
    <t>HAUT          EN COURS           BAS</t>
  </si>
  <si>
    <t>SAUVEGARDE</t>
  </si>
  <si>
    <t>Années</t>
  </si>
  <si>
    <t>Jour de l'An</t>
  </si>
  <si>
    <t>Pâques</t>
  </si>
  <si>
    <t>Lundi de Pâque</t>
  </si>
  <si>
    <t xml:space="preserve">Fête du Travail  </t>
  </si>
  <si>
    <t xml:space="preserve">Victoire 1945 </t>
  </si>
  <si>
    <t xml:space="preserve">Ascension </t>
  </si>
  <si>
    <t xml:space="preserve">Pentecôte </t>
  </si>
  <si>
    <t xml:space="preserve">Lundi de Pentecôte </t>
  </si>
  <si>
    <t xml:space="preserve">Fête Nationale </t>
  </si>
  <si>
    <t xml:space="preserve">Assomption </t>
  </si>
  <si>
    <t xml:space="preserve">Toussaint </t>
  </si>
  <si>
    <t>Armistice 1918</t>
  </si>
  <si>
    <t xml:space="preserve">Noël </t>
  </si>
  <si>
    <t>Unité 1</t>
  </si>
  <si>
    <t>Unité 2</t>
  </si>
  <si>
    <t>UNITE</t>
  </si>
  <si>
    <t>REFERENCE APPEL</t>
  </si>
  <si>
    <t>DATE APPEL</t>
  </si>
  <si>
    <t>HEURE APPEL</t>
  </si>
  <si>
    <t>DESCRIPTIF PANNE</t>
  </si>
  <si>
    <t>CONSTAT</t>
  </si>
  <si>
    <t>APPEL EFFECTIF</t>
  </si>
  <si>
    <t>REPORTING</t>
  </si>
  <si>
    <t>ETAT DES SAISIES</t>
  </si>
  <si>
    <t>MOIS</t>
  </si>
  <si>
    <t>ANNEES</t>
  </si>
  <si>
    <t>DATE DEBUT</t>
  </si>
  <si>
    <t>HEURE DEBUT</t>
  </si>
  <si>
    <t>DESCRIPTIF D'INTERVENTION</t>
  </si>
  <si>
    <t>DATE FIN</t>
  </si>
  <si>
    <t>HEURE FIN</t>
  </si>
  <si>
    <t>VANDAL</t>
  </si>
  <si>
    <t>DELAI REALISE</t>
  </si>
  <si>
    <t>DELAI CONTRAT</t>
  </si>
  <si>
    <t>ASTREINTE EN COURS</t>
  </si>
  <si>
    <t>ALAIN</t>
  </si>
  <si>
    <t>CHRISTIAN</t>
  </si>
  <si>
    <t>DENIS</t>
  </si>
  <si>
    <t>ERIC</t>
  </si>
  <si>
    <t>GERARD</t>
  </si>
  <si>
    <t>HERVE</t>
  </si>
  <si>
    <t>MAURICE</t>
  </si>
  <si>
    <t>NICOLAS</t>
  </si>
  <si>
    <t>OLIVIER</t>
  </si>
  <si>
    <t>QUENTIN</t>
  </si>
  <si>
    <t>RENE</t>
  </si>
  <si>
    <t>AP317</t>
  </si>
  <si>
    <t>AP097</t>
  </si>
  <si>
    <t>AP065</t>
  </si>
  <si>
    <t>AP326</t>
  </si>
  <si>
    <t>AP327</t>
  </si>
  <si>
    <t>AP343</t>
  </si>
  <si>
    <t>AP342</t>
  </si>
  <si>
    <t>AP250</t>
  </si>
  <si>
    <t>AP347</t>
  </si>
  <si>
    <t>AP255</t>
  </si>
  <si>
    <t>AP256</t>
  </si>
  <si>
    <t>AP258</t>
  </si>
  <si>
    <t>AP259</t>
  </si>
  <si>
    <t>AP253</t>
  </si>
  <si>
    <t>AP252</t>
  </si>
  <si>
    <t>AP251</t>
  </si>
  <si>
    <t>AP341</t>
  </si>
  <si>
    <t>AP340</t>
  </si>
  <si>
    <t>AP312</t>
  </si>
  <si>
    <t>AP303</t>
  </si>
  <si>
    <t>AP306</t>
  </si>
  <si>
    <t>AP328</t>
  </si>
  <si>
    <t>AP330</t>
  </si>
  <si>
    <t>AP350</t>
  </si>
  <si>
    <t>AP336</t>
  </si>
  <si>
    <t>AP310</t>
  </si>
  <si>
    <t>AP263</t>
  </si>
  <si>
    <t>AP332</t>
  </si>
  <si>
    <t>AP337</t>
  </si>
  <si>
    <t>AP260</t>
  </si>
  <si>
    <t>AP264</t>
  </si>
  <si>
    <t>AP331</t>
  </si>
  <si>
    <t>AP338</t>
  </si>
  <si>
    <t>AP311</t>
  </si>
  <si>
    <t>AP301</t>
  </si>
  <si>
    <t>AP333</t>
  </si>
  <si>
    <t>AP354</t>
  </si>
  <si>
    <t>AP339</t>
  </si>
  <si>
    <t>AP262</t>
  </si>
  <si>
    <t>AP302</t>
  </si>
  <si>
    <t>AP334</t>
  </si>
  <si>
    <t>AP305</t>
  </si>
  <si>
    <t>AP357</t>
  </si>
  <si>
    <t>AP308</t>
  </si>
  <si>
    <t>AP329</t>
  </si>
  <si>
    <t>AP352</t>
  </si>
  <si>
    <t>AP351</t>
  </si>
  <si>
    <t>AP319</t>
  </si>
  <si>
    <t>AP345</t>
  </si>
  <si>
    <t>AP320</t>
  </si>
  <si>
    <t>AP325</t>
  </si>
  <si>
    <t>AP318</t>
  </si>
  <si>
    <t>BATIMENTS ZONE 1</t>
  </si>
  <si>
    <t>BATIMENTS ZONE 2</t>
  </si>
  <si>
    <t>BATIMENTS 200 ET 300</t>
  </si>
  <si>
    <t>BATIMENTS 400 ET 500</t>
  </si>
  <si>
    <t>BATIMENTS 100</t>
  </si>
  <si>
    <t>BATMENT 50</t>
  </si>
  <si>
    <t>AP01-B1-001</t>
  </si>
  <si>
    <t>AP01-B1-002</t>
  </si>
  <si>
    <t>AP01-B1-003</t>
  </si>
  <si>
    <t>AP01-B1-004</t>
  </si>
  <si>
    <t>AP01-B1-005</t>
  </si>
  <si>
    <t>AP01-B1-006</t>
  </si>
  <si>
    <t>AP00-B2-001</t>
  </si>
  <si>
    <t>AP00-B2-002</t>
  </si>
  <si>
    <t>AP23-B0-001</t>
  </si>
  <si>
    <t>AP23-B0-002</t>
  </si>
  <si>
    <t>AP23-B0-003</t>
  </si>
  <si>
    <t>AP23-B0-004</t>
  </si>
  <si>
    <t>AP23-B0-005</t>
  </si>
  <si>
    <t>AP23-B0-006</t>
  </si>
  <si>
    <t>AP20-B2-001</t>
  </si>
  <si>
    <t>AP20-B2-002</t>
  </si>
  <si>
    <t>AP20-B2-003</t>
  </si>
  <si>
    <t>AP20-B2-004</t>
  </si>
  <si>
    <t>AP30-B3-001</t>
  </si>
  <si>
    <t>AP30-B3-002</t>
  </si>
  <si>
    <t>AP30-B3-003</t>
  </si>
  <si>
    <t>AP30-B3-004</t>
  </si>
  <si>
    <t>AP40-B4-001</t>
  </si>
  <si>
    <t>AP40-B4-002</t>
  </si>
  <si>
    <t>AP40-B4-003</t>
  </si>
  <si>
    <t>AP40-B4-004</t>
  </si>
  <si>
    <t>AP50-B5-001</t>
  </si>
  <si>
    <t>AP50-B5-002</t>
  </si>
  <si>
    <t>AP50-B5-003</t>
  </si>
  <si>
    <t>AP50-B5-004</t>
  </si>
  <si>
    <t>AP50-B5-005</t>
  </si>
  <si>
    <t>AP45-B9-001</t>
  </si>
  <si>
    <t>AP45-B9-002</t>
  </si>
  <si>
    <t>AP45-B9-003</t>
  </si>
  <si>
    <t>AP45-B9-004</t>
  </si>
  <si>
    <t>AP45-B9-005</t>
  </si>
  <si>
    <t>AP45-B9-006</t>
  </si>
  <si>
    <t>AP80-B8-001</t>
  </si>
  <si>
    <t>AP80-B8-002</t>
  </si>
  <si>
    <t>AP80-B8-003</t>
  </si>
  <si>
    <t>AP80-B8-004</t>
  </si>
  <si>
    <t>AP80-B8-005</t>
  </si>
  <si>
    <t>AP80-B8-006</t>
  </si>
  <si>
    <t>AP80-B8-007</t>
  </si>
  <si>
    <t>AP80-B8-008</t>
  </si>
  <si>
    <t>AP80-B8-009</t>
  </si>
  <si>
    <t>AP80-B8-010</t>
  </si>
  <si>
    <t>AP80-B8-011</t>
  </si>
  <si>
    <t>AP80-B8-012</t>
  </si>
  <si>
    <t>AP80-B8-013</t>
  </si>
  <si>
    <t>AP80-B8-014</t>
  </si>
  <si>
    <t>AP80-B8-015</t>
  </si>
  <si>
    <t>APPAREIL</t>
  </si>
  <si>
    <t>Batîments en astreinte:</t>
  </si>
  <si>
    <t xml:space="preserve">NIVEAU ASTREINTE </t>
  </si>
  <si>
    <t>NIVEAU ASTREINTE</t>
  </si>
  <si>
    <t>BATIMENT EN ASTREINTE</t>
  </si>
  <si>
    <t>BAT400</t>
  </si>
  <si>
    <t>BAT500</t>
  </si>
  <si>
    <t>BAT200</t>
  </si>
  <si>
    <t>BAT300</t>
  </si>
  <si>
    <t>Niveau 1</t>
  </si>
  <si>
    <t>Niveau 2</t>
  </si>
  <si>
    <t>Appel effectif</t>
  </si>
  <si>
    <t>Date et heure</t>
  </si>
  <si>
    <t>Début dintervention</t>
  </si>
  <si>
    <t>BAT200-BAT300</t>
  </si>
  <si>
    <t xml:space="preserve">Nombre de NIVEAU ASTREINTE </t>
  </si>
  <si>
    <t>BATIMENTS</t>
  </si>
  <si>
    <t>RESERVE</t>
  </si>
  <si>
    <t>LOCALISATION</t>
  </si>
  <si>
    <t>UNITE D'APPARTENANCE</t>
  </si>
  <si>
    <t>Bâtiment Sud</t>
  </si>
  <si>
    <t>Bâtiment Nord</t>
  </si>
  <si>
    <t>Bâtiment Est</t>
  </si>
  <si>
    <t>Bâtiment Ouest</t>
  </si>
  <si>
    <t>Bâtiment Extérieur périmètre</t>
  </si>
  <si>
    <t>Bâtiment Extérieur périmètre (Extension)</t>
  </si>
  <si>
    <t>REFERENCE PROPRIETAIRE APPAREIL</t>
  </si>
  <si>
    <t>REFERENCE MAINTENANCE APPAREIL</t>
  </si>
  <si>
    <t>INTERVENTION</t>
  </si>
  <si>
    <t>Bâtiment commun production A et B</t>
  </si>
  <si>
    <t>Bâtiment production A</t>
  </si>
  <si>
    <t>Bâtiment production B</t>
  </si>
  <si>
    <t>Bâtiment production C</t>
  </si>
  <si>
    <t>Bâtiment production D</t>
  </si>
  <si>
    <t>Bâtiment commun production C et D</t>
  </si>
  <si>
    <t>Bâtiment stockage</t>
  </si>
  <si>
    <t>Bâtiment 200</t>
  </si>
  <si>
    <t>Bâtiment 300</t>
  </si>
  <si>
    <t>Bâtiment 400</t>
  </si>
  <si>
    <t>Bâtiment 500</t>
  </si>
  <si>
    <t>Bâtiment formation</t>
  </si>
  <si>
    <t>Bâtiment Z1-031</t>
  </si>
  <si>
    <t>Bâtiment Z1-034</t>
  </si>
  <si>
    <t>Bâtiment Z1-061</t>
  </si>
  <si>
    <t>Bâtiment Z1-062</t>
  </si>
  <si>
    <t>Bâtiment Z1-086</t>
  </si>
  <si>
    <t>Bâtiment Z2-048</t>
  </si>
  <si>
    <t>Bâtiment Z2-036</t>
  </si>
  <si>
    <t>Bâtiment Z2-038</t>
  </si>
  <si>
    <t>Bâtiment Z2-072</t>
  </si>
  <si>
    <t>Bâtiment 50</t>
  </si>
  <si>
    <t>Bâtiment 230</t>
  </si>
  <si>
    <t>Bâtiment 450</t>
  </si>
  <si>
    <t>Bâtiment 101</t>
  </si>
  <si>
    <t>Bâtiment 102</t>
  </si>
  <si>
    <t>Bâtiment 103</t>
  </si>
  <si>
    <t>Bâtiment 104</t>
  </si>
  <si>
    <t>Bâtiment 105</t>
  </si>
  <si>
    <t>INTERVENANT</t>
  </si>
  <si>
    <t>Total OK</t>
  </si>
  <si>
    <t>Total Retard</t>
  </si>
  <si>
    <t>JOURS FERIES DE 2012 A 2013</t>
  </si>
  <si>
    <t>Nbre de panne par mois (tout appareil confondus)</t>
  </si>
  <si>
    <t>Délais d'interventions</t>
  </si>
</sst>
</file>

<file path=xl/styles.xml><?xml version="1.0" encoding="utf-8"?>
<styleSheet xmlns="http://schemas.openxmlformats.org/spreadsheetml/2006/main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h:mm"/>
    <numFmt numFmtId="167" formatCode="dd/mm/yy"/>
    <numFmt numFmtId="168" formatCode="dd/mm/yy\ hh:mm:ss"/>
    <numFmt numFmtId="169" formatCode="[hh]:mm"/>
  </numFmts>
  <fonts count="3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2"/>
      <color indexed="8"/>
      <name val="Calibri"/>
      <family val="2"/>
    </font>
    <font>
      <sz val="11"/>
      <color indexed="8"/>
      <name val="Calibri"/>
      <family val="2"/>
    </font>
    <font>
      <b/>
      <sz val="9"/>
      <color indexed="8"/>
      <name val="Arial"/>
      <family val="2"/>
    </font>
    <font>
      <b/>
      <sz val="14"/>
      <color indexed="8"/>
      <name val="Arial"/>
      <family val="2"/>
    </font>
    <font>
      <sz val="10"/>
      <color indexed="8"/>
      <name val="Arial"/>
      <family val="2"/>
    </font>
    <font>
      <sz val="9"/>
      <color indexed="9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indexed="12"/>
      <name val="Arial"/>
      <family val="2"/>
    </font>
    <font>
      <b/>
      <sz val="9"/>
      <color indexed="14"/>
      <name val="Arial"/>
      <family val="2"/>
    </font>
    <font>
      <b/>
      <sz val="9"/>
      <color indexed="10"/>
      <name val="Arial"/>
      <family val="2"/>
    </font>
    <font>
      <sz val="11"/>
      <color theme="0" tint="-0.499984740745262"/>
      <name val="Calibri"/>
      <family val="2"/>
      <scheme val="minor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sz val="12"/>
      <color indexed="8"/>
      <name val="Arial"/>
      <family val="2"/>
    </font>
    <font>
      <b/>
      <sz val="18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9"/>
      <color theme="1" tint="0.249977111117893"/>
      <name val="Calibri"/>
      <family val="2"/>
      <scheme val="minor"/>
    </font>
    <font>
      <b/>
      <sz val="18"/>
      <color theme="1" tint="0.249977111117893"/>
      <name val="Calibri"/>
      <family val="2"/>
      <scheme val="minor"/>
    </font>
    <font>
      <sz val="9"/>
      <color rgb="FF404040"/>
      <name val="Calibri"/>
      <family val="2"/>
      <scheme val="minor"/>
    </font>
    <font>
      <b/>
      <sz val="12"/>
      <color rgb="FFFF0000"/>
      <name val="Arial"/>
      <family val="2"/>
    </font>
    <font>
      <sz val="12"/>
      <color theme="0" tint="-0.499984740745262"/>
      <name val="Arial"/>
      <family val="2"/>
    </font>
    <font>
      <sz val="10"/>
      <color theme="0" tint="-0.499984740745262"/>
      <name val="Arial"/>
      <family val="2"/>
    </font>
    <font>
      <b/>
      <sz val="12"/>
      <color indexed="8"/>
      <name val="Arial"/>
      <family val="2"/>
    </font>
    <font>
      <b/>
      <sz val="9"/>
      <color theme="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948B5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A5A5A5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medium">
        <color indexed="64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tted">
        <color indexed="64"/>
      </left>
      <right/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double">
        <color auto="1"/>
      </top>
      <bottom style="dotted">
        <color indexed="64"/>
      </bottom>
      <diagonal/>
    </border>
    <border>
      <left style="double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 style="medium">
        <color indexed="64"/>
      </right>
      <top/>
      <bottom style="thin">
        <color indexed="64"/>
      </bottom>
      <diagonal/>
    </border>
    <border>
      <left style="double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auto="1"/>
      </left>
      <right/>
      <top style="medium">
        <color indexed="64"/>
      </top>
      <bottom/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double">
        <color auto="1"/>
      </left>
      <right style="medium">
        <color indexed="64"/>
      </right>
      <top style="thin">
        <color indexed="64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indexed="64"/>
      </left>
      <right style="double">
        <color auto="1"/>
      </right>
      <top style="dotted">
        <color indexed="64"/>
      </top>
      <bottom style="double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auto="1"/>
      </right>
      <top style="dotted">
        <color indexed="64"/>
      </top>
      <bottom/>
      <diagonal/>
    </border>
    <border>
      <left style="medium">
        <color indexed="64"/>
      </left>
      <right style="double">
        <color auto="1"/>
      </right>
      <top/>
      <bottom/>
      <diagonal/>
    </border>
    <border>
      <left style="medium">
        <color indexed="64"/>
      </left>
      <right style="double">
        <color auto="1"/>
      </right>
      <top/>
      <bottom style="dotted">
        <color indexed="64"/>
      </bottom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0" fontId="2" fillId="0" borderId="0"/>
    <xf numFmtId="165" fontId="13" fillId="0" borderId="0" applyFont="0" applyFill="0" applyBorder="0" applyAlignment="0" applyProtection="0"/>
  </cellStyleXfs>
  <cellXfs count="351">
    <xf numFmtId="0" fontId="0" fillId="0" borderId="0" xfId="0"/>
    <xf numFmtId="0" fontId="0" fillId="3" borderId="1" xfId="0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 wrapText="1"/>
    </xf>
    <xf numFmtId="0" fontId="2" fillId="6" borderId="20" xfId="0" applyFont="1" applyFill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vertical="center" wrapText="1"/>
    </xf>
    <xf numFmtId="0" fontId="12" fillId="0" borderId="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/>
    </xf>
    <xf numFmtId="0" fontId="2" fillId="6" borderId="21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12" fillId="0" borderId="15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justify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3" fontId="12" fillId="0" borderId="0" xfId="3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justify" wrapText="1"/>
    </xf>
    <xf numFmtId="0" fontId="14" fillId="0" borderId="0" xfId="0" applyFont="1" applyFill="1" applyBorder="1" applyAlignment="1">
      <alignment horizontal="center" vertical="justify" wrapText="1"/>
    </xf>
    <xf numFmtId="14" fontId="14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/>
    <xf numFmtId="0" fontId="14" fillId="0" borderId="0" xfId="0" applyFont="1" applyFill="1" applyBorder="1" applyAlignment="1">
      <alignment horizontal="left" wrapText="1"/>
    </xf>
    <xf numFmtId="0" fontId="12" fillId="0" borderId="0" xfId="0" applyFont="1" applyBorder="1" applyAlignment="1"/>
    <xf numFmtId="0" fontId="12" fillId="0" borderId="0" xfId="0" applyFont="1" applyBorder="1" applyAlignment="1">
      <alignment wrapText="1"/>
    </xf>
    <xf numFmtId="0" fontId="14" fillId="0" borderId="0" xfId="0" applyFont="1" applyBorder="1" applyAlignment="1"/>
    <xf numFmtId="0" fontId="14" fillId="0" borderId="0" xfId="0" applyFont="1" applyBorder="1" applyAlignment="1">
      <alignment wrapText="1"/>
    </xf>
    <xf numFmtId="0" fontId="17" fillId="0" borderId="0" xfId="0" applyFont="1" applyFill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wrapText="1"/>
    </xf>
    <xf numFmtId="0" fontId="6" fillId="6" borderId="23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0" fontId="11" fillId="0" borderId="11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vertical="center" wrapText="1"/>
    </xf>
    <xf numFmtId="0" fontId="12" fillId="0" borderId="0" xfId="3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wrapText="1"/>
    </xf>
    <xf numFmtId="0" fontId="12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horizontal="center" wrapText="1"/>
    </xf>
    <xf numFmtId="0" fontId="0" fillId="3" borderId="1" xfId="0" applyFill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0" fontId="7" fillId="7" borderId="13" xfId="0" applyFont="1" applyFill="1" applyBorder="1" applyAlignment="1">
      <alignment vertical="center" wrapText="1"/>
    </xf>
    <xf numFmtId="0" fontId="7" fillId="7" borderId="14" xfId="0" applyFont="1" applyFill="1" applyBorder="1" applyAlignment="1">
      <alignment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14" fontId="0" fillId="2" borderId="3" xfId="0" applyNumberFormat="1" applyFill="1" applyBorder="1" applyAlignment="1">
      <alignment horizontal="center" vertical="center" wrapText="1"/>
    </xf>
    <xf numFmtId="167" fontId="0" fillId="4" borderId="2" xfId="0" quotePrefix="1" applyNumberFormat="1" applyFill="1" applyBorder="1" applyAlignment="1">
      <alignment horizontal="center" vertical="center" wrapText="1"/>
    </xf>
    <xf numFmtId="166" fontId="0" fillId="4" borderId="27" xfId="0" quotePrefix="1" applyNumberForma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wrapText="1"/>
    </xf>
    <xf numFmtId="0" fontId="12" fillId="0" borderId="38" xfId="0" applyFont="1" applyFill="1" applyBorder="1" applyAlignment="1">
      <alignment wrapText="1"/>
    </xf>
    <xf numFmtId="0" fontId="6" fillId="0" borderId="39" xfId="0" applyFont="1" applyFill="1" applyBorder="1" applyAlignment="1">
      <alignment horizontal="center" wrapText="1"/>
    </xf>
    <xf numFmtId="0" fontId="12" fillId="0" borderId="39" xfId="0" applyFont="1" applyFill="1" applyBorder="1" applyAlignment="1">
      <alignment wrapText="1"/>
    </xf>
    <xf numFmtId="0" fontId="6" fillId="0" borderId="38" xfId="0" applyFont="1" applyFill="1" applyBorder="1" applyAlignment="1">
      <alignment wrapText="1"/>
    </xf>
    <xf numFmtId="0" fontId="6" fillId="0" borderId="39" xfId="0" applyFont="1" applyFill="1" applyBorder="1" applyAlignment="1">
      <alignment wrapText="1"/>
    </xf>
    <xf numFmtId="0" fontId="6" fillId="13" borderId="34" xfId="0" applyFont="1" applyFill="1" applyBorder="1" applyAlignment="1">
      <alignment horizontal="center" vertical="center" wrapText="1"/>
    </xf>
    <xf numFmtId="0" fontId="6" fillId="13" borderId="32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13" borderId="37" xfId="0" applyFont="1" applyFill="1" applyBorder="1" applyAlignment="1">
      <alignment horizontal="center" vertical="center" wrapText="1"/>
    </xf>
    <xf numFmtId="0" fontId="6" fillId="14" borderId="34" xfId="0" applyFont="1" applyFill="1" applyBorder="1" applyAlignment="1">
      <alignment horizontal="center" vertical="center" wrapText="1"/>
    </xf>
    <xf numFmtId="0" fontId="6" fillId="14" borderId="32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12" borderId="3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12" borderId="32" xfId="0" applyFont="1" applyFill="1" applyBorder="1" applyAlignment="1">
      <alignment horizontal="center" vertical="center" wrapText="1"/>
    </xf>
    <xf numFmtId="0" fontId="6" fillId="1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12" borderId="33" xfId="0" applyFont="1" applyFill="1" applyBorder="1" applyAlignment="1">
      <alignment horizontal="center" vertical="center" wrapText="1"/>
    </xf>
    <xf numFmtId="0" fontId="6" fillId="10" borderId="16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wrapText="1"/>
    </xf>
    <xf numFmtId="0" fontId="6" fillId="16" borderId="36" xfId="0" applyFont="1" applyFill="1" applyBorder="1" applyAlignment="1">
      <alignment horizontal="center" vertical="center" wrapText="1"/>
    </xf>
    <xf numFmtId="0" fontId="6" fillId="17" borderId="34" xfId="0" applyFont="1" applyFill="1" applyBorder="1" applyAlignment="1">
      <alignment horizontal="center" vertical="center" wrapText="1"/>
    </xf>
    <xf numFmtId="0" fontId="6" fillId="14" borderId="37" xfId="0" applyFont="1" applyFill="1" applyBorder="1" applyAlignment="1">
      <alignment horizontal="center" vertical="center" wrapText="1"/>
    </xf>
    <xf numFmtId="0" fontId="6" fillId="13" borderId="28" xfId="0" applyFont="1" applyFill="1" applyBorder="1" applyAlignment="1">
      <alignment horizontal="center" vertical="center" wrapText="1"/>
    </xf>
    <xf numFmtId="0" fontId="6" fillId="12" borderId="35" xfId="0" applyFont="1" applyFill="1" applyBorder="1" applyAlignment="1">
      <alignment horizontal="center" vertical="center" wrapText="1"/>
    </xf>
    <xf numFmtId="0" fontId="6" fillId="10" borderId="37" xfId="0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wrapText="1"/>
    </xf>
    <xf numFmtId="0" fontId="6" fillId="17" borderId="37" xfId="0" applyFont="1" applyFill="1" applyBorder="1" applyAlignment="1">
      <alignment horizontal="center" wrapText="1"/>
    </xf>
    <xf numFmtId="0" fontId="6" fillId="16" borderId="32" xfId="0" applyFont="1" applyFill="1" applyBorder="1" applyAlignment="1">
      <alignment horizontal="center" vertical="center" wrapText="1"/>
    </xf>
    <xf numFmtId="0" fontId="6" fillId="17" borderId="36" xfId="0" applyFont="1" applyFill="1" applyBorder="1" applyAlignment="1">
      <alignment horizontal="center" vertical="center" wrapText="1"/>
    </xf>
    <xf numFmtId="0" fontId="6" fillId="17" borderId="32" xfId="0" applyFont="1" applyFill="1" applyBorder="1" applyAlignment="1">
      <alignment horizontal="center" vertical="center" wrapText="1"/>
    </xf>
    <xf numFmtId="0" fontId="12" fillId="0" borderId="42" xfId="0" applyFont="1" applyFill="1" applyBorder="1" applyAlignment="1">
      <alignment wrapText="1"/>
    </xf>
    <xf numFmtId="0" fontId="10" fillId="0" borderId="43" xfId="0" applyFont="1" applyFill="1" applyBorder="1" applyAlignment="1">
      <alignment vertical="center" wrapText="1"/>
    </xf>
    <xf numFmtId="0" fontId="12" fillId="0" borderId="44" xfId="0" applyFont="1" applyFill="1" applyBorder="1" applyAlignment="1">
      <alignment wrapText="1"/>
    </xf>
    <xf numFmtId="0" fontId="6" fillId="0" borderId="40" xfId="0" applyFont="1" applyFill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 wrapText="1"/>
    </xf>
    <xf numFmtId="0" fontId="6" fillId="17" borderId="33" xfId="0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wrapText="1"/>
    </xf>
    <xf numFmtId="0" fontId="6" fillId="0" borderId="4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 wrapText="1"/>
    </xf>
    <xf numFmtId="0" fontId="12" fillId="0" borderId="47" xfId="0" applyFont="1" applyFill="1" applyBorder="1" applyAlignment="1">
      <alignment wrapText="1"/>
    </xf>
    <xf numFmtId="0" fontId="6" fillId="0" borderId="47" xfId="0" applyFont="1" applyFill="1" applyBorder="1" applyAlignment="1">
      <alignment horizontal="center" wrapText="1"/>
    </xf>
    <xf numFmtId="0" fontId="12" fillId="0" borderId="48" xfId="0" applyFont="1" applyFill="1" applyBorder="1" applyAlignment="1">
      <alignment wrapText="1"/>
    </xf>
    <xf numFmtId="0" fontId="6" fillId="17" borderId="49" xfId="0" applyFont="1" applyFill="1" applyBorder="1" applyAlignment="1">
      <alignment horizontal="center" vertical="center" wrapText="1"/>
    </xf>
    <xf numFmtId="0" fontId="8" fillId="0" borderId="50" xfId="0" applyFont="1" applyFill="1" applyBorder="1" applyAlignment="1">
      <alignment horizontal="center" vertical="center" wrapText="1"/>
    </xf>
    <xf numFmtId="0" fontId="2" fillId="6" borderId="51" xfId="0" applyFont="1" applyFill="1" applyBorder="1" applyAlignment="1">
      <alignment horizontal="center" vertical="center" wrapText="1"/>
    </xf>
    <xf numFmtId="0" fontId="8" fillId="0" borderId="52" xfId="0" applyFont="1" applyFill="1" applyBorder="1" applyAlignment="1">
      <alignment horizontal="center" vertical="center" wrapText="1"/>
    </xf>
    <xf numFmtId="0" fontId="2" fillId="6" borderId="53" xfId="0" applyFont="1" applyFill="1" applyBorder="1" applyAlignment="1">
      <alignment horizontal="center" vertical="center" wrapText="1"/>
    </xf>
    <xf numFmtId="0" fontId="2" fillId="6" borderId="54" xfId="0" applyFont="1" applyFill="1" applyBorder="1" applyAlignment="1">
      <alignment horizontal="center" vertical="center" wrapText="1"/>
    </xf>
    <xf numFmtId="0" fontId="7" fillId="7" borderId="5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wrapText="1"/>
    </xf>
    <xf numFmtId="0" fontId="2" fillId="6" borderId="57" xfId="0" applyFont="1" applyFill="1" applyBorder="1" applyAlignment="1">
      <alignment horizontal="center" vertical="center" wrapText="1"/>
    </xf>
    <xf numFmtId="0" fontId="6" fillId="6" borderId="58" xfId="0" applyFont="1" applyFill="1" applyBorder="1" applyAlignment="1">
      <alignment vertical="center"/>
    </xf>
    <xf numFmtId="0" fontId="7" fillId="0" borderId="59" xfId="0" applyFont="1" applyFill="1" applyBorder="1" applyAlignment="1">
      <alignment vertical="center" wrapText="1"/>
    </xf>
    <xf numFmtId="0" fontId="2" fillId="0" borderId="57" xfId="0" applyFont="1" applyFill="1" applyBorder="1" applyAlignment="1">
      <alignment horizontal="center" vertical="center" wrapText="1"/>
    </xf>
    <xf numFmtId="0" fontId="2" fillId="0" borderId="54" xfId="0" applyFont="1" applyFill="1" applyBorder="1" applyAlignment="1">
      <alignment horizontal="center" vertical="center" wrapText="1"/>
    </xf>
    <xf numFmtId="0" fontId="10" fillId="0" borderId="59" xfId="0" applyFont="1" applyFill="1" applyBorder="1" applyAlignment="1">
      <alignment vertical="center"/>
    </xf>
    <xf numFmtId="0" fontId="2" fillId="0" borderId="51" xfId="0" applyFont="1" applyFill="1" applyBorder="1" applyAlignment="1">
      <alignment horizontal="center" vertical="center" wrapText="1"/>
    </xf>
    <xf numFmtId="0" fontId="6" fillId="0" borderId="58" xfId="0" applyFont="1" applyFill="1" applyBorder="1" applyAlignment="1">
      <alignment vertical="center"/>
    </xf>
    <xf numFmtId="0" fontId="10" fillId="0" borderId="59" xfId="0" applyFont="1" applyFill="1" applyBorder="1" applyAlignment="1">
      <alignment vertical="center" wrapText="1"/>
    </xf>
    <xf numFmtId="0" fontId="10" fillId="0" borderId="56" xfId="0" applyFont="1" applyFill="1" applyBorder="1" applyAlignment="1">
      <alignment vertical="center" wrapText="1"/>
    </xf>
    <xf numFmtId="0" fontId="2" fillId="0" borderId="60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wrapText="1"/>
    </xf>
    <xf numFmtId="0" fontId="8" fillId="0" borderId="62" xfId="0" applyFont="1" applyFill="1" applyBorder="1" applyAlignment="1">
      <alignment horizontal="center" vertical="center" wrapText="1"/>
    </xf>
    <xf numFmtId="0" fontId="0" fillId="0" borderId="63" xfId="0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top" wrapText="1"/>
    </xf>
    <xf numFmtId="14" fontId="0" fillId="0" borderId="0" xfId="0" applyNumberForma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/>
    </xf>
    <xf numFmtId="20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0" fontId="1" fillId="18" borderId="65" xfId="0" applyNumberFormat="1" applyFont="1" applyFill="1" applyBorder="1" applyAlignment="1">
      <alignment horizontal="center" vertical="center" wrapText="1"/>
    </xf>
    <xf numFmtId="0" fontId="0" fillId="18" borderId="64" xfId="0" applyFill="1" applyBorder="1" applyAlignment="1">
      <alignment horizontal="center" vertical="center"/>
    </xf>
    <xf numFmtId="0" fontId="0" fillId="18" borderId="64" xfId="0" applyFill="1" applyBorder="1" applyAlignment="1">
      <alignment horizontal="center" vertical="center" wrapText="1"/>
    </xf>
    <xf numFmtId="0" fontId="0" fillId="0" borderId="67" xfId="0" applyFill="1" applyBorder="1"/>
    <xf numFmtId="0" fontId="0" fillId="9" borderId="67" xfId="0" applyFill="1" applyBorder="1" applyAlignment="1">
      <alignment horizontal="center" vertical="center"/>
    </xf>
    <xf numFmtId="0" fontId="0" fillId="9" borderId="67" xfId="0" applyFill="1" applyBorder="1" applyAlignment="1">
      <alignment horizontal="center" vertical="center" wrapText="1"/>
    </xf>
    <xf numFmtId="0" fontId="0" fillId="0" borderId="67" xfId="0" applyFill="1" applyBorder="1" applyAlignment="1">
      <alignment horizontal="center" vertical="center"/>
    </xf>
    <xf numFmtId="49" fontId="1" fillId="2" borderId="14" xfId="0" quotePrefix="1" applyNumberFormat="1" applyFont="1" applyFill="1" applyBorder="1" applyAlignment="1">
      <alignment horizontal="center" vertical="center" wrapText="1"/>
    </xf>
    <xf numFmtId="0" fontId="0" fillId="11" borderId="3" xfId="0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1" fillId="18" borderId="36" xfId="0" applyNumberFormat="1" applyFont="1" applyFill="1" applyBorder="1" applyAlignment="1">
      <alignment vertical="center" wrapText="1"/>
    </xf>
    <xf numFmtId="0" fontId="1" fillId="18" borderId="37" xfId="0" applyNumberFormat="1" applyFont="1" applyFill="1" applyBorder="1" applyAlignment="1">
      <alignment horizontal="center" vertical="top" wrapText="1"/>
    </xf>
    <xf numFmtId="0" fontId="0" fillId="20" borderId="11" xfId="0" applyFill="1" applyBorder="1" applyAlignment="1" applyProtection="1">
      <alignment horizontal="center" vertical="center"/>
    </xf>
    <xf numFmtId="0" fontId="0" fillId="0" borderId="11" xfId="0" applyFill="1" applyBorder="1" applyAlignment="1" applyProtection="1">
      <alignment horizontal="center" vertical="center"/>
    </xf>
    <xf numFmtId="0" fontId="0" fillId="0" borderId="68" xfId="0" applyFill="1" applyBorder="1" applyAlignment="1">
      <alignment horizontal="center" vertical="center" wrapText="1"/>
    </xf>
    <xf numFmtId="0" fontId="0" fillId="18" borderId="0" xfId="0" applyFill="1" applyBorder="1" applyAlignment="1">
      <alignment horizontal="center" vertical="center"/>
    </xf>
    <xf numFmtId="167" fontId="0" fillId="18" borderId="0" xfId="0" applyNumberFormat="1" applyFill="1" applyBorder="1" applyAlignment="1">
      <alignment horizontal="center" vertical="center"/>
    </xf>
    <xf numFmtId="166" fontId="0" fillId="18" borderId="0" xfId="0" applyNumberFormat="1" applyFill="1" applyBorder="1" applyAlignment="1">
      <alignment horizontal="center" vertical="center"/>
    </xf>
    <xf numFmtId="20" fontId="0" fillId="18" borderId="0" xfId="0" applyNumberFormat="1" applyFill="1" applyBorder="1" applyAlignment="1">
      <alignment horizontal="center" vertical="center"/>
    </xf>
    <xf numFmtId="0" fontId="0" fillId="18" borderId="0" xfId="0" applyFill="1" applyBorder="1" applyAlignment="1">
      <alignment horizontal="left" vertical="top" wrapText="1"/>
    </xf>
    <xf numFmtId="0" fontId="4" fillId="18" borderId="0" xfId="0" applyNumberFormat="1" applyFont="1" applyFill="1" applyBorder="1" applyAlignment="1">
      <alignment horizontal="center" vertical="center"/>
    </xf>
    <xf numFmtId="0" fontId="18" fillId="18" borderId="0" xfId="0" applyFont="1" applyFill="1" applyBorder="1" applyAlignment="1">
      <alignment horizontal="center" vertical="center"/>
    </xf>
    <xf numFmtId="14" fontId="0" fillId="18" borderId="0" xfId="0" applyNumberFormat="1" applyFill="1" applyBorder="1" applyAlignment="1">
      <alignment horizontal="center" vertical="center"/>
    </xf>
    <xf numFmtId="0" fontId="0" fillId="18" borderId="0" xfId="0" applyFill="1" applyBorder="1" applyAlignment="1">
      <alignment horizontal="left" vertical="center" wrapText="1"/>
    </xf>
    <xf numFmtId="0" fontId="0" fillId="21" borderId="3" xfId="0" applyFill="1" applyBorder="1" applyAlignment="1">
      <alignment horizontal="center" vertical="center" wrapText="1"/>
    </xf>
    <xf numFmtId="20" fontId="23" fillId="0" borderId="24" xfId="0" applyNumberFormat="1" applyFont="1" applyFill="1" applyBorder="1" applyAlignment="1">
      <alignment horizontal="center" vertical="center"/>
    </xf>
    <xf numFmtId="169" fontId="23" fillId="0" borderId="1" xfId="0" applyNumberFormat="1" applyFont="1" applyFill="1" applyBorder="1" applyAlignment="1">
      <alignment horizontal="center" vertical="center"/>
    </xf>
    <xf numFmtId="0" fontId="24" fillId="0" borderId="6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25" xfId="0" applyFont="1" applyFill="1" applyBorder="1" applyAlignment="1">
      <alignment horizontal="center" vertical="center"/>
    </xf>
    <xf numFmtId="0" fontId="23" fillId="0" borderId="31" xfId="0" applyFont="1" applyFill="1" applyBorder="1" applyAlignment="1">
      <alignment horizontal="center" vertical="center"/>
    </xf>
    <xf numFmtId="0" fontId="0" fillId="0" borderId="68" xfId="0" applyFont="1" applyFill="1" applyBorder="1" applyAlignment="1">
      <alignment horizontal="center" vertical="center" wrapText="1"/>
    </xf>
    <xf numFmtId="0" fontId="0" fillId="0" borderId="63" xfId="0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/>
    </xf>
    <xf numFmtId="169" fontId="0" fillId="0" borderId="1" xfId="0" applyNumberFormat="1" applyFill="1" applyBorder="1" applyAlignment="1">
      <alignment horizontal="center" vertical="center"/>
    </xf>
    <xf numFmtId="20" fontId="0" fillId="0" borderId="24" xfId="0" applyNumberFormat="1" applyFill="1" applyBorder="1" applyAlignment="1">
      <alignment horizontal="center" vertical="center"/>
    </xf>
    <xf numFmtId="167" fontId="0" fillId="11" borderId="3" xfId="0" quotePrefix="1" applyNumberFormat="1" applyFill="1" applyBorder="1" applyAlignment="1">
      <alignment horizontal="center" vertical="center" wrapText="1"/>
    </xf>
    <xf numFmtId="0" fontId="0" fillId="11" borderId="2" xfId="0" quotePrefix="1" applyFill="1" applyBorder="1" applyAlignment="1">
      <alignment horizontal="center" vertical="center" wrapText="1"/>
    </xf>
    <xf numFmtId="20" fontId="0" fillId="11" borderId="3" xfId="0" quotePrefix="1" applyNumberFormat="1" applyFill="1" applyBorder="1" applyAlignment="1">
      <alignment horizontal="center" vertical="center" wrapText="1"/>
    </xf>
    <xf numFmtId="0" fontId="0" fillId="11" borderId="3" xfId="0" quotePrefix="1" applyFill="1" applyBorder="1" applyAlignment="1">
      <alignment horizontal="center" vertical="center" wrapText="1"/>
    </xf>
    <xf numFmtId="0" fontId="0" fillId="11" borderId="27" xfId="0" quotePrefix="1" applyFill="1" applyBorder="1" applyAlignment="1">
      <alignment horizontal="center" vertical="center" wrapText="1"/>
    </xf>
    <xf numFmtId="0" fontId="5" fillId="22" borderId="2" xfId="0" quotePrefix="1" applyNumberFormat="1" applyFont="1" applyFill="1" applyBorder="1" applyAlignment="1">
      <alignment horizontal="center" vertical="center" wrapText="1"/>
    </xf>
    <xf numFmtId="22" fontId="7" fillId="7" borderId="13" xfId="0" applyNumberFormat="1" applyFont="1" applyFill="1" applyBorder="1" applyAlignment="1">
      <alignment vertical="center" wrapText="1"/>
    </xf>
    <xf numFmtId="0" fontId="0" fillId="0" borderId="11" xfId="0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167" fontId="0" fillId="0" borderId="1" xfId="0" applyNumberFormat="1" applyBorder="1" applyAlignment="1" applyProtection="1">
      <alignment horizontal="center" vertical="center"/>
      <protection locked="0"/>
    </xf>
    <xf numFmtId="20" fontId="0" fillId="0" borderId="1" xfId="0" applyNumberFormat="1" applyBorder="1" applyAlignment="1" applyProtection="1">
      <alignment horizontal="center" vertical="center"/>
      <protection locked="0"/>
    </xf>
    <xf numFmtId="0" fontId="23" fillId="0" borderId="1" xfId="0" applyFont="1" applyFill="1" applyBorder="1" applyAlignment="1" applyProtection="1">
      <alignment horizontal="center" vertical="center"/>
      <protection locked="0"/>
    </xf>
    <xf numFmtId="167" fontId="23" fillId="0" borderId="1" xfId="0" applyNumberFormat="1" applyFont="1" applyFill="1" applyBorder="1" applyAlignment="1" applyProtection="1">
      <alignment horizontal="center" vertical="center"/>
      <protection locked="0"/>
    </xf>
    <xf numFmtId="20" fontId="23" fillId="0" borderId="1" xfId="0" applyNumberFormat="1" applyFont="1" applyFill="1" applyBorder="1" applyAlignment="1" applyProtection="1">
      <alignment horizontal="center" vertical="center"/>
      <protection locked="0"/>
    </xf>
    <xf numFmtId="20" fontId="23" fillId="0" borderId="20" xfId="0" applyNumberFormat="1" applyFont="1" applyFill="1" applyBorder="1" applyAlignment="1" applyProtection="1">
      <alignment horizontal="center" vertical="center"/>
      <protection locked="0"/>
    </xf>
    <xf numFmtId="20" fontId="0" fillId="0" borderId="20" xfId="0" applyNumberFormat="1" applyBorder="1" applyAlignment="1" applyProtection="1">
      <alignment horizontal="center" vertical="center"/>
      <protection locked="0"/>
    </xf>
    <xf numFmtId="0" fontId="0" fillId="20" borderId="11" xfId="0" applyFill="1" applyBorder="1" applyAlignment="1" applyProtection="1">
      <alignment horizontal="left" vertical="center" wrapText="1"/>
    </xf>
    <xf numFmtId="167" fontId="0" fillId="20" borderId="11" xfId="0" applyNumberFormat="1" applyFill="1" applyBorder="1" applyAlignment="1" applyProtection="1">
      <alignment horizontal="center" vertical="center"/>
    </xf>
    <xf numFmtId="20" fontId="0" fillId="20" borderId="22" xfId="0" applyNumberFormat="1" applyFill="1" applyBorder="1" applyAlignment="1" applyProtection="1">
      <alignment horizontal="center" vertical="center"/>
    </xf>
    <xf numFmtId="167" fontId="0" fillId="0" borderId="6" xfId="0" applyNumberFormat="1" applyBorder="1" applyAlignment="1" applyProtection="1">
      <alignment horizontal="center" vertical="center"/>
      <protection locked="0"/>
    </xf>
    <xf numFmtId="20" fontId="0" fillId="0" borderId="25" xfId="0" applyNumberFormat="1" applyBorder="1" applyAlignment="1" applyProtection="1">
      <alignment horizontal="center" vertical="center"/>
      <protection locked="0"/>
    </xf>
    <xf numFmtId="167" fontId="23" fillId="0" borderId="6" xfId="0" applyNumberFormat="1" applyFont="1" applyFill="1" applyBorder="1" applyAlignment="1" applyProtection="1">
      <alignment horizontal="center" vertical="center"/>
      <protection locked="0"/>
    </xf>
    <xf numFmtId="20" fontId="23" fillId="0" borderId="25" xfId="0" applyNumberFormat="1" applyFont="1" applyFill="1" applyBorder="1" applyAlignment="1" applyProtection="1">
      <alignment horizontal="center" vertical="center"/>
      <protection locked="0"/>
    </xf>
    <xf numFmtId="167" fontId="0" fillId="0" borderId="6" xfId="0" applyNumberFormat="1" applyFont="1" applyBorder="1" applyAlignment="1" applyProtection="1">
      <alignment horizontal="center" vertical="center"/>
      <protection locked="0"/>
    </xf>
    <xf numFmtId="1" fontId="0" fillId="0" borderId="11" xfId="0" applyNumberFormat="1" applyFill="1" applyBorder="1" applyAlignment="1" applyProtection="1">
      <alignment horizontal="center" vertical="center"/>
      <protection locked="0"/>
    </xf>
    <xf numFmtId="167" fontId="0" fillId="0" borderId="1" xfId="0" applyNumberFormat="1" applyFont="1" applyBorder="1" applyAlignment="1" applyProtection="1">
      <alignment horizontal="center" vertical="center"/>
      <protection locked="0"/>
    </xf>
    <xf numFmtId="1" fontId="23" fillId="0" borderId="11" xfId="0" applyNumberFormat="1" applyFont="1" applyFill="1" applyBorder="1" applyAlignment="1" applyProtection="1">
      <alignment horizontal="center" vertical="center"/>
      <protection locked="0"/>
    </xf>
    <xf numFmtId="1" fontId="23" fillId="0" borderId="1" xfId="0" applyNumberFormat="1" applyFont="1" applyFill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29" xfId="0" applyFill="1" applyBorder="1" applyAlignment="1" applyProtection="1">
      <alignment horizontal="center" vertical="center"/>
      <protection locked="0"/>
    </xf>
    <xf numFmtId="0" fontId="23" fillId="0" borderId="29" xfId="0" applyFont="1" applyFill="1" applyBorder="1" applyAlignment="1" applyProtection="1">
      <alignment horizontal="center" vertical="center"/>
      <protection locked="0"/>
    </xf>
    <xf numFmtId="0" fontId="23" fillId="0" borderId="24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18" fillId="20" borderId="31" xfId="0" applyFont="1" applyFill="1" applyBorder="1" applyAlignment="1" applyProtection="1">
      <alignment horizontal="center" vertical="center"/>
    </xf>
    <xf numFmtId="0" fontId="0" fillId="20" borderId="29" xfId="0" applyFill="1" applyBorder="1" applyAlignment="1" applyProtection="1">
      <alignment horizontal="center" vertical="center"/>
    </xf>
    <xf numFmtId="1" fontId="0" fillId="20" borderId="11" xfId="0" applyNumberFormat="1" applyFill="1" applyBorder="1" applyAlignment="1" applyProtection="1">
      <alignment horizontal="center" vertical="center"/>
    </xf>
    <xf numFmtId="20" fontId="0" fillId="20" borderId="11" xfId="0" applyNumberFormat="1" applyFill="1" applyBorder="1" applyAlignment="1" applyProtection="1">
      <alignment horizontal="center" vertical="center"/>
    </xf>
    <xf numFmtId="0" fontId="0" fillId="20" borderId="22" xfId="0" applyFill="1" applyBorder="1" applyAlignment="1" applyProtection="1">
      <alignment horizontal="center" vertical="center"/>
    </xf>
    <xf numFmtId="167" fontId="0" fillId="20" borderId="4" xfId="0" applyNumberFormat="1" applyFill="1" applyBorder="1" applyAlignment="1" applyProtection="1">
      <alignment horizontal="center" vertical="center"/>
    </xf>
    <xf numFmtId="20" fontId="0" fillId="20" borderId="66" xfId="0" applyNumberFormat="1" applyFill="1" applyBorder="1" applyAlignment="1" applyProtection="1">
      <alignment horizontal="center" vertical="center"/>
    </xf>
    <xf numFmtId="20" fontId="0" fillId="20" borderId="29" xfId="0" applyNumberFormat="1" applyFill="1" applyBorder="1" applyAlignment="1" applyProtection="1">
      <alignment horizontal="center" vertical="center"/>
    </xf>
    <xf numFmtId="169" fontId="0" fillId="20" borderId="11" xfId="0" applyNumberFormat="1" applyFill="1" applyBorder="1" applyAlignment="1" applyProtection="1">
      <alignment horizontal="center" vertical="center"/>
    </xf>
    <xf numFmtId="0" fontId="4" fillId="20" borderId="4" xfId="0" applyNumberFormat="1" applyFont="1" applyFill="1" applyBorder="1" applyAlignment="1" applyProtection="1">
      <alignment horizontal="center" vertical="center"/>
    </xf>
    <xf numFmtId="0" fontId="0" fillId="20" borderId="5" xfId="0" applyFill="1" applyBorder="1" applyAlignment="1" applyProtection="1">
      <alignment horizontal="center" vertical="center"/>
    </xf>
    <xf numFmtId="0" fontId="0" fillId="20" borderId="66" xfId="0" applyFill="1" applyBorder="1" applyAlignment="1" applyProtection="1">
      <alignment horizontal="center" vertical="center"/>
    </xf>
    <xf numFmtId="0" fontId="0" fillId="20" borderId="68" xfId="0" applyFill="1" applyBorder="1" applyAlignment="1" applyProtection="1">
      <alignment horizontal="center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26" fillId="23" borderId="0" xfId="0" applyFont="1" applyFill="1"/>
    <xf numFmtId="0" fontId="0" fillId="23" borderId="0" xfId="0" applyFill="1"/>
    <xf numFmtId="0" fontId="25" fillId="23" borderId="0" xfId="0" applyFont="1" applyFill="1" applyAlignment="1">
      <alignment horizontal="left" readingOrder="1"/>
    </xf>
    <xf numFmtId="0" fontId="0" fillId="24" borderId="0" xfId="0" applyFill="1"/>
    <xf numFmtId="1" fontId="0" fillId="0" borderId="1" xfId="0" applyNumberFormat="1" applyBorder="1" applyAlignment="1" applyProtection="1">
      <alignment horizontal="center" vertical="center" wrapText="1"/>
      <protection locked="0"/>
    </xf>
    <xf numFmtId="0" fontId="28" fillId="25" borderId="35" xfId="0" applyFont="1" applyFill="1" applyBorder="1" applyAlignment="1">
      <alignment horizontal="center"/>
    </xf>
    <xf numFmtId="0" fontId="28" fillId="25" borderId="28" xfId="0" applyFont="1" applyFill="1" applyBorder="1" applyAlignment="1">
      <alignment horizontal="center"/>
    </xf>
    <xf numFmtId="0" fontId="29" fillId="25" borderId="13" xfId="0" applyFont="1" applyFill="1" applyBorder="1" applyAlignment="1">
      <alignment vertical="center"/>
    </xf>
    <xf numFmtId="0" fontId="30" fillId="25" borderId="28" xfId="0" applyFont="1" applyFill="1" applyBorder="1" applyAlignment="1">
      <alignment horizontal="center"/>
    </xf>
    <xf numFmtId="20" fontId="0" fillId="0" borderId="1" xfId="0" applyNumberFormat="1" applyBorder="1" applyAlignment="1" applyProtection="1">
      <alignment horizontal="center" vertical="center"/>
      <protection locked="0"/>
    </xf>
    <xf numFmtId="20" fontId="0" fillId="0" borderId="25" xfId="0" applyNumberFormat="1" applyBorder="1" applyAlignment="1" applyProtection="1">
      <alignment horizontal="center" vertical="center"/>
      <protection locked="0"/>
    </xf>
    <xf numFmtId="20" fontId="0" fillId="0" borderId="20" xfId="0" applyNumberFormat="1" applyBorder="1" applyAlignment="1" applyProtection="1">
      <alignment horizontal="center" vertical="center"/>
      <protection locked="0"/>
    </xf>
    <xf numFmtId="20" fontId="0" fillId="0" borderId="1" xfId="0" applyNumberFormat="1" applyBorder="1" applyAlignment="1" applyProtection="1">
      <alignment horizontal="center" vertical="center"/>
      <protection locked="0"/>
    </xf>
    <xf numFmtId="20" fontId="0" fillId="0" borderId="25" xfId="0" applyNumberFormat="1" applyBorder="1" applyAlignment="1" applyProtection="1">
      <alignment horizontal="center" vertical="center"/>
      <protection locked="0"/>
    </xf>
    <xf numFmtId="20" fontId="0" fillId="0" borderId="20" xfId="0" applyNumberFormat="1" applyBorder="1" applyAlignment="1" applyProtection="1">
      <alignment horizontal="center" vertical="center"/>
      <protection locked="0"/>
    </xf>
    <xf numFmtId="0" fontId="31" fillId="0" borderId="36" xfId="0" applyFont="1" applyFill="1" applyBorder="1"/>
    <xf numFmtId="0" fontId="31" fillId="0" borderId="36" xfId="0" applyFont="1" applyFill="1" applyBorder="1" applyAlignment="1">
      <alignment horizontal="center" vertical="center"/>
    </xf>
    <xf numFmtId="0" fontId="27" fillId="0" borderId="34" xfId="0" applyFont="1" applyFill="1" applyBorder="1" applyAlignment="1">
      <alignment vertical="center"/>
    </xf>
    <xf numFmtId="14" fontId="26" fillId="0" borderId="36" xfId="0" applyNumberFormat="1" applyFont="1" applyFill="1" applyBorder="1" applyAlignment="1">
      <alignment vertical="center"/>
    </xf>
    <xf numFmtId="0" fontId="32" fillId="0" borderId="32" xfId="0" applyFont="1" applyFill="1" applyBorder="1" applyAlignment="1">
      <alignment vertical="center"/>
    </xf>
    <xf numFmtId="14" fontId="33" fillId="0" borderId="70" xfId="0" applyNumberFormat="1" applyFont="1" applyFill="1" applyBorder="1" applyAlignment="1">
      <alignment vertical="center"/>
    </xf>
    <xf numFmtId="0" fontId="27" fillId="0" borderId="32" xfId="0" applyFont="1" applyFill="1" applyBorder="1" applyAlignment="1">
      <alignment vertical="center"/>
    </xf>
    <xf numFmtId="14" fontId="26" fillId="0" borderId="70" xfId="0" applyNumberFormat="1" applyFont="1" applyFill="1" applyBorder="1" applyAlignment="1">
      <alignment vertical="center"/>
    </xf>
    <xf numFmtId="0" fontId="27" fillId="0" borderId="33" xfId="0" applyFont="1" applyFill="1" applyBorder="1" applyAlignment="1">
      <alignment vertical="center"/>
    </xf>
    <xf numFmtId="14" fontId="26" fillId="0" borderId="37" xfId="0" applyNumberFormat="1" applyFont="1" applyFill="1" applyBorder="1" applyAlignment="1">
      <alignment vertical="center"/>
    </xf>
    <xf numFmtId="20" fontId="0" fillId="0" borderId="1" xfId="0" applyNumberFormat="1" applyBorder="1" applyAlignment="1" applyProtection="1">
      <alignment horizontal="center" vertical="center"/>
      <protection locked="0"/>
    </xf>
    <xf numFmtId="20" fontId="0" fillId="0" borderId="25" xfId="0" applyNumberFormat="1" applyBorder="1" applyAlignment="1" applyProtection="1">
      <alignment horizontal="center" vertical="center"/>
      <protection locked="0"/>
    </xf>
    <xf numFmtId="20" fontId="0" fillId="0" borderId="20" xfId="0" applyNumberFormat="1" applyBorder="1" applyAlignment="1" applyProtection="1">
      <alignment horizontal="center" vertical="center"/>
      <protection locked="0"/>
    </xf>
    <xf numFmtId="20" fontId="0" fillId="0" borderId="25" xfId="0" applyNumberFormat="1" applyBorder="1" applyAlignment="1" applyProtection="1">
      <alignment horizontal="center" vertical="center"/>
      <protection locked="0"/>
    </xf>
    <xf numFmtId="20" fontId="0" fillId="0" borderId="1" xfId="0" applyNumberFormat="1" applyBorder="1" applyAlignment="1" applyProtection="1">
      <alignment horizontal="center" vertical="center"/>
      <protection locked="0"/>
    </xf>
    <xf numFmtId="169" fontId="0" fillId="0" borderId="1" xfId="0" applyNumberFormat="1" applyFill="1" applyBorder="1" applyAlignment="1">
      <alignment horizontal="center"/>
    </xf>
    <xf numFmtId="20" fontId="0" fillId="0" borderId="25" xfId="0" applyNumberFormat="1" applyBorder="1" applyAlignment="1" applyProtection="1">
      <alignment horizontal="center" vertical="center"/>
      <protection locked="0"/>
    </xf>
    <xf numFmtId="20" fontId="0" fillId="0" borderId="1" xfId="0" applyNumberFormat="1" applyBorder="1" applyAlignment="1" applyProtection="1">
      <alignment horizontal="center" vertical="center"/>
      <protection locked="0"/>
    </xf>
    <xf numFmtId="20" fontId="0" fillId="0" borderId="25" xfId="0" applyNumberFormat="1" applyBorder="1" applyAlignment="1" applyProtection="1">
      <alignment horizontal="center" vertical="center"/>
      <protection locked="0"/>
    </xf>
    <xf numFmtId="20" fontId="0" fillId="0" borderId="1" xfId="0" applyNumberFormat="1" applyBorder="1" applyAlignment="1" applyProtection="1">
      <alignment horizontal="center" vertical="center"/>
      <protection locked="0"/>
    </xf>
    <xf numFmtId="0" fontId="1" fillId="19" borderId="27" xfId="0" applyNumberFormat="1" applyFont="1" applyFill="1" applyBorder="1" applyAlignment="1">
      <alignment horizontal="center" vertical="center" wrapText="1"/>
    </xf>
    <xf numFmtId="0" fontId="1" fillId="22" borderId="3" xfId="0" applyNumberFormat="1" applyFont="1" applyFill="1" applyBorder="1" applyAlignment="1">
      <alignment horizontal="center" vertical="center" wrapText="1"/>
    </xf>
    <xf numFmtId="0" fontId="0" fillId="8" borderId="26" xfId="0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left" vertical="center"/>
    </xf>
    <xf numFmtId="0" fontId="2" fillId="6" borderId="10" xfId="0" applyFont="1" applyFill="1" applyBorder="1" applyAlignment="1">
      <alignment horizontal="left" vertical="center"/>
    </xf>
    <xf numFmtId="0" fontId="2" fillId="6" borderId="8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left" vertical="center" wrapText="1"/>
    </xf>
    <xf numFmtId="0" fontId="2" fillId="6" borderId="6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2" fillId="0" borderId="20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horizontal="left" vertical="center" wrapText="1"/>
    </xf>
    <xf numFmtId="0" fontId="34" fillId="7" borderId="12" xfId="0" applyFont="1" applyFill="1" applyBorder="1" applyAlignment="1">
      <alignment vertical="center"/>
    </xf>
    <xf numFmtId="0" fontId="6" fillId="15" borderId="14" xfId="0" applyFont="1" applyFill="1" applyBorder="1" applyAlignment="1">
      <alignment horizontal="center" vertical="center" wrapText="1"/>
    </xf>
    <xf numFmtId="0" fontId="0" fillId="21" borderId="13" xfId="0" applyFill="1" applyBorder="1" applyAlignment="1">
      <alignment horizontal="center" vertical="center" wrapText="1"/>
    </xf>
    <xf numFmtId="0" fontId="6" fillId="16" borderId="70" xfId="0" applyFont="1" applyFill="1" applyBorder="1" applyAlignment="1">
      <alignment horizontal="center" vertical="center" wrapText="1"/>
    </xf>
    <xf numFmtId="0" fontId="6" fillId="17" borderId="31" xfId="0" applyFont="1" applyFill="1" applyBorder="1" applyAlignment="1">
      <alignment horizontal="center" vertical="center" wrapText="1"/>
    </xf>
    <xf numFmtId="0" fontId="11" fillId="0" borderId="71" xfId="0" applyFont="1" applyFill="1" applyBorder="1" applyAlignment="1">
      <alignment vertical="center" wrapText="1"/>
    </xf>
    <xf numFmtId="0" fontId="6" fillId="0" borderId="72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6" fillId="17" borderId="73" xfId="0" applyFont="1" applyFill="1" applyBorder="1" applyAlignment="1">
      <alignment horizontal="center" vertical="center" wrapText="1"/>
    </xf>
    <xf numFmtId="0" fontId="12" fillId="0" borderId="74" xfId="0" applyFont="1" applyFill="1" applyBorder="1" applyAlignment="1">
      <alignment wrapText="1"/>
    </xf>
    <xf numFmtId="0" fontId="12" fillId="0" borderId="75" xfId="0" applyFont="1" applyFill="1" applyBorder="1" applyAlignment="1">
      <alignment wrapText="1"/>
    </xf>
    <xf numFmtId="0" fontId="12" fillId="0" borderId="76" xfId="0" applyFont="1" applyFill="1" applyBorder="1" applyAlignment="1">
      <alignment wrapText="1"/>
    </xf>
    <xf numFmtId="0" fontId="14" fillId="0" borderId="75" xfId="0" applyFont="1" applyFill="1" applyBorder="1" applyAlignment="1">
      <alignment wrapText="1"/>
    </xf>
    <xf numFmtId="0" fontId="6" fillId="0" borderId="75" xfId="0" applyFont="1" applyFill="1" applyBorder="1" applyAlignment="1">
      <alignment wrapText="1"/>
    </xf>
    <xf numFmtId="0" fontId="6" fillId="0" borderId="76" xfId="0" applyFont="1" applyFill="1" applyBorder="1" applyAlignment="1">
      <alignment wrapText="1"/>
    </xf>
    <xf numFmtId="0" fontId="0" fillId="0" borderId="0" xfId="0" applyAlignment="1">
      <alignment horizontal="left" indent="1"/>
    </xf>
    <xf numFmtId="20" fontId="0" fillId="0" borderId="1" xfId="0" applyNumberFormat="1" applyBorder="1" applyAlignment="1" applyProtection="1">
      <alignment horizontal="center" vertical="center"/>
      <protection locked="0"/>
    </xf>
    <xf numFmtId="20" fontId="0" fillId="0" borderId="1" xfId="0" applyNumberFormat="1" applyBorder="1" applyAlignment="1" applyProtection="1">
      <alignment horizontal="center" vertical="center"/>
      <protection locked="0"/>
    </xf>
    <xf numFmtId="20" fontId="0" fillId="0" borderId="25" xfId="0" applyNumberFormat="1" applyBorder="1" applyAlignment="1" applyProtection="1">
      <alignment horizontal="center" vertical="center"/>
      <protection locked="0"/>
    </xf>
    <xf numFmtId="167" fontId="0" fillId="0" borderId="24" xfId="0" applyNumberFormat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 vertical="center"/>
    </xf>
    <xf numFmtId="0" fontId="6" fillId="15" borderId="12" xfId="0" applyFont="1" applyFill="1" applyBorder="1" applyAlignment="1">
      <alignment horizontal="center" vertical="center" wrapText="1"/>
    </xf>
    <xf numFmtId="0" fontId="6" fillId="15" borderId="13" xfId="0" applyFont="1" applyFill="1" applyBorder="1" applyAlignment="1">
      <alignment horizontal="center" vertical="center" wrapText="1"/>
    </xf>
    <xf numFmtId="0" fontId="6" fillId="15" borderId="14" xfId="0" applyFont="1" applyFill="1" applyBorder="1" applyAlignment="1">
      <alignment horizontal="center" vertical="center" wrapText="1"/>
    </xf>
    <xf numFmtId="0" fontId="35" fillId="15" borderId="12" xfId="0" applyFont="1" applyFill="1" applyBorder="1" applyAlignment="1">
      <alignment horizontal="center" vertical="center"/>
    </xf>
    <xf numFmtId="0" fontId="35" fillId="15" borderId="13" xfId="0" applyFont="1" applyFill="1" applyBorder="1" applyAlignment="1">
      <alignment horizontal="center" vertical="center"/>
    </xf>
    <xf numFmtId="0" fontId="1" fillId="19" borderId="2" xfId="0" applyNumberFormat="1" applyFont="1" applyFill="1" applyBorder="1" applyAlignment="1">
      <alignment horizontal="center" vertical="center" wrapText="1"/>
    </xf>
    <xf numFmtId="0" fontId="5" fillId="19" borderId="3" xfId="0" applyNumberFormat="1" applyFont="1" applyFill="1" applyBorder="1" applyAlignment="1">
      <alignment horizontal="center" vertical="center" wrapText="1"/>
    </xf>
    <xf numFmtId="0" fontId="5" fillId="19" borderId="18" xfId="0" applyNumberFormat="1" applyFont="1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27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2" fillId="18" borderId="12" xfId="0" applyFont="1" applyFill="1" applyBorder="1" applyAlignment="1">
      <alignment horizontal="left" vertical="center"/>
    </xf>
    <xf numFmtId="0" fontId="0" fillId="0" borderId="13" xfId="0" applyBorder="1"/>
    <xf numFmtId="0" fontId="0" fillId="0" borderId="14" xfId="0" applyBorder="1"/>
  </cellXfs>
  <cellStyles count="4">
    <cellStyle name="Euro" xfId="1"/>
    <cellStyle name="Milliers" xfId="3" builtinId="3"/>
    <cellStyle name="Normal" xfId="0" builtinId="0"/>
    <cellStyle name="Normal 2" xfId="2"/>
  </cellStyles>
  <dxfs count="2">
    <dxf>
      <font>
        <b val="0"/>
        <i val="0"/>
        <color theme="1"/>
      </font>
      <fill>
        <patternFill patternType="solid">
          <bgColor rgb="FFFF9999"/>
        </patternFill>
      </fill>
    </dxf>
    <dxf>
      <font>
        <b val="0"/>
        <i val="0"/>
        <color theme="1"/>
      </font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FF5050"/>
      <color rgb="FF92D050"/>
      <color rgb="FF33CCCC"/>
      <color rgb="FF404040"/>
      <color rgb="FF7F7F7F"/>
      <color rgb="FF5F0FEF"/>
      <color rgb="FFA5A5A5"/>
      <color rgb="FFFF9999"/>
      <color rgb="FFBFBFB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chartsheet" Target="chartsheets/sheet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pivotSource>
    <c:name>[Clone interventions.xlsm]Feuil1!Tableau croisé dynamique1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DELAIS D'INTERVENTIONS</a:t>
            </a:r>
          </a:p>
        </c:rich>
      </c:tx>
      <c:layout/>
    </c:title>
    <c:pivotFmts>
      <c:pivotFmt>
        <c:idx val="0"/>
      </c:pivotFmt>
      <c:pivotFmt>
        <c:idx val="1"/>
        <c:spPr>
          <a:solidFill>
            <a:srgbClr val="00B050"/>
          </a:solidFill>
          <a:scene3d>
            <a:camera prst="orthographicFront"/>
            <a:lightRig rig="threePt" dir="t"/>
          </a:scene3d>
          <a:sp3d>
            <a:bevelT/>
            <a:bevelB/>
          </a:sp3d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 sz="900">
                  <a:solidFill>
                    <a:schemeClr val="tx1"/>
                  </a:solidFill>
                </a:defRPr>
              </a:pPr>
              <a:endParaRPr lang="fr-FR"/>
            </a:p>
          </c:txPr>
          <c:dLblPos val="inEnd"/>
          <c:showVal val="1"/>
        </c:dLbl>
      </c:pivotFmt>
      <c:pivotFmt>
        <c:idx val="2"/>
        <c:spPr>
          <a:solidFill>
            <a:srgbClr val="FF0000"/>
          </a:solidFill>
          <a:scene3d>
            <a:camera prst="orthographicFront"/>
            <a:lightRig rig="threePt" dir="t"/>
          </a:scene3d>
          <a:sp3d>
            <a:bevelT/>
            <a:bevelB/>
          </a:sp3d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 sz="900">
                  <a:solidFill>
                    <a:schemeClr val="bg1"/>
                  </a:solidFill>
                </a:defRPr>
              </a:pPr>
              <a:endParaRPr lang="fr-FR"/>
            </a:p>
          </c:txPr>
          <c:dLblPos val="inEnd"/>
          <c:showVal val="1"/>
        </c:dLbl>
      </c:pivotFmt>
      <c:pivotFmt>
        <c:idx val="3"/>
      </c:pivotFmt>
      <c:pivotFmt>
        <c:idx val="4"/>
      </c:pivotFmt>
      <c:pivotFmt>
        <c:idx val="5"/>
        <c:spPr>
          <a:solidFill>
            <a:srgbClr val="00B050"/>
          </a:solidFill>
          <a:scene3d>
            <a:camera prst="orthographicFront"/>
            <a:lightRig rig="threePt" dir="t"/>
          </a:scene3d>
          <a:sp3d>
            <a:bevelT/>
            <a:bevelB/>
          </a:sp3d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>
                  <a:solidFill>
                    <a:schemeClr val="tx1"/>
                  </a:solidFill>
                </a:defRPr>
              </a:pPr>
              <a:endParaRPr lang="fr-FR"/>
            </a:p>
          </c:txPr>
          <c:dLblPos val="inEnd"/>
          <c:showVal val="1"/>
        </c:dLbl>
      </c:pivotFmt>
      <c:pivotFmt>
        <c:idx val="6"/>
        <c:spPr>
          <a:solidFill>
            <a:srgbClr val="FF0000"/>
          </a:solidFill>
          <a:scene3d>
            <a:camera prst="orthographicFront"/>
            <a:lightRig rig="threePt" dir="t"/>
          </a:scene3d>
          <a:sp3d>
            <a:bevelT/>
            <a:bevelB/>
          </a:sp3d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>
                  <a:solidFill>
                    <a:schemeClr val="bg1"/>
                  </a:solidFill>
                </a:defRPr>
              </a:pPr>
              <a:endParaRPr lang="fr-FR"/>
            </a:p>
          </c:txPr>
          <c:dLblPos val="inEnd"/>
          <c:showVal val="1"/>
        </c:dLbl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7.5870937122861123E-2"/>
          <c:y val="8.8540940579154737E-2"/>
          <c:w val="0.80281196672263067"/>
          <c:h val="0.77701992169013723"/>
        </c:manualLayout>
      </c:layout>
      <c:barChart>
        <c:barDir val="col"/>
        <c:grouping val="stacked"/>
        <c:ser>
          <c:idx val="0"/>
          <c:order val="0"/>
          <c:tx>
            <c:strRef>
              <c:f>Feuil1!$B$3:$B$5</c:f>
              <c:strCache>
                <c:ptCount val="1"/>
                <c:pt idx="0">
                  <c:v>OK - 2013</c:v>
                </c:pt>
              </c:strCache>
            </c:strRef>
          </c:tx>
          <c:cat>
            <c:strRef>
              <c:f>Feuil1!$A$6:$A$45</c:f>
              <c:strCache>
                <c:ptCount val="39"/>
                <c:pt idx="0">
                  <c:v>AP065</c:v>
                </c:pt>
                <c:pt idx="1">
                  <c:v>AP250</c:v>
                </c:pt>
                <c:pt idx="2">
                  <c:v>AP252</c:v>
                </c:pt>
                <c:pt idx="3">
                  <c:v>AP255</c:v>
                </c:pt>
                <c:pt idx="4">
                  <c:v>AP256</c:v>
                </c:pt>
                <c:pt idx="5">
                  <c:v>AP258</c:v>
                </c:pt>
                <c:pt idx="6">
                  <c:v>AP260</c:v>
                </c:pt>
                <c:pt idx="7">
                  <c:v>AP262</c:v>
                </c:pt>
                <c:pt idx="8">
                  <c:v>AP263</c:v>
                </c:pt>
                <c:pt idx="9">
                  <c:v>AP264</c:v>
                </c:pt>
                <c:pt idx="10">
                  <c:v>AP301</c:v>
                </c:pt>
                <c:pt idx="11">
                  <c:v>AP302</c:v>
                </c:pt>
                <c:pt idx="12">
                  <c:v>AP303</c:v>
                </c:pt>
                <c:pt idx="13">
                  <c:v>AP305</c:v>
                </c:pt>
                <c:pt idx="14">
                  <c:v>AP306</c:v>
                </c:pt>
                <c:pt idx="15">
                  <c:v>AP308</c:v>
                </c:pt>
                <c:pt idx="16">
                  <c:v>AP310</c:v>
                </c:pt>
                <c:pt idx="17">
                  <c:v>AP311</c:v>
                </c:pt>
                <c:pt idx="18">
                  <c:v>AP312</c:v>
                </c:pt>
                <c:pt idx="19">
                  <c:v>AP317</c:v>
                </c:pt>
                <c:pt idx="20">
                  <c:v>AP318</c:v>
                </c:pt>
                <c:pt idx="21">
                  <c:v>AP319</c:v>
                </c:pt>
                <c:pt idx="22">
                  <c:v>AP320</c:v>
                </c:pt>
                <c:pt idx="23">
                  <c:v>AP325</c:v>
                </c:pt>
                <c:pt idx="24">
                  <c:v>AP327</c:v>
                </c:pt>
                <c:pt idx="25">
                  <c:v>AP328</c:v>
                </c:pt>
                <c:pt idx="26">
                  <c:v>AP329</c:v>
                </c:pt>
                <c:pt idx="27">
                  <c:v>AP330</c:v>
                </c:pt>
                <c:pt idx="28">
                  <c:v>AP331</c:v>
                </c:pt>
                <c:pt idx="29">
                  <c:v>AP332</c:v>
                </c:pt>
                <c:pt idx="30">
                  <c:v>AP336</c:v>
                </c:pt>
                <c:pt idx="31">
                  <c:v>AP337</c:v>
                </c:pt>
                <c:pt idx="32">
                  <c:v>AP338</c:v>
                </c:pt>
                <c:pt idx="33">
                  <c:v>AP339</c:v>
                </c:pt>
                <c:pt idx="34">
                  <c:v>AP342</c:v>
                </c:pt>
                <c:pt idx="35">
                  <c:v>AP350</c:v>
                </c:pt>
                <c:pt idx="36">
                  <c:v>AP351</c:v>
                </c:pt>
                <c:pt idx="37">
                  <c:v>AP352</c:v>
                </c:pt>
                <c:pt idx="38">
                  <c:v>AP357</c:v>
                </c:pt>
              </c:strCache>
            </c:strRef>
          </c:cat>
          <c:val>
            <c:numRef>
              <c:f>Feuil1!$B$6:$B$45</c:f>
              <c:numCache>
                <c:formatCode>General</c:formatCode>
                <c:ptCount val="39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5</c:v>
                </c:pt>
                <c:pt idx="9">
                  <c:v>3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2</c:v>
                </c:pt>
                <c:pt idx="18">
                  <c:v>4</c:v>
                </c:pt>
                <c:pt idx="19">
                  <c:v>1</c:v>
                </c:pt>
                <c:pt idx="20">
                  <c:v>4</c:v>
                </c:pt>
                <c:pt idx="22">
                  <c:v>2</c:v>
                </c:pt>
                <c:pt idx="23">
                  <c:v>4</c:v>
                </c:pt>
                <c:pt idx="24">
                  <c:v>1</c:v>
                </c:pt>
                <c:pt idx="25">
                  <c:v>4</c:v>
                </c:pt>
                <c:pt idx="27">
                  <c:v>8</c:v>
                </c:pt>
                <c:pt idx="28">
                  <c:v>4</c:v>
                </c:pt>
                <c:pt idx="29">
                  <c:v>3</c:v>
                </c:pt>
                <c:pt idx="30">
                  <c:v>2</c:v>
                </c:pt>
                <c:pt idx="31">
                  <c:v>3</c:v>
                </c:pt>
                <c:pt idx="32">
                  <c:v>2</c:v>
                </c:pt>
                <c:pt idx="34">
                  <c:v>6</c:v>
                </c:pt>
                <c:pt idx="35">
                  <c:v>1</c:v>
                </c:pt>
                <c:pt idx="36">
                  <c:v>1</c:v>
                </c:pt>
                <c:pt idx="37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Feuil1!$D$3:$D$5</c:f>
              <c:strCache>
                <c:ptCount val="1"/>
                <c:pt idx="0">
                  <c:v>Retard - 2013</c:v>
                </c:pt>
              </c:strCache>
            </c:strRef>
          </c:tx>
          <c:cat>
            <c:strRef>
              <c:f>Feuil1!$A$6:$A$45</c:f>
              <c:strCache>
                <c:ptCount val="39"/>
                <c:pt idx="0">
                  <c:v>AP065</c:v>
                </c:pt>
                <c:pt idx="1">
                  <c:v>AP250</c:v>
                </c:pt>
                <c:pt idx="2">
                  <c:v>AP252</c:v>
                </c:pt>
                <c:pt idx="3">
                  <c:v>AP255</c:v>
                </c:pt>
                <c:pt idx="4">
                  <c:v>AP256</c:v>
                </c:pt>
                <c:pt idx="5">
                  <c:v>AP258</c:v>
                </c:pt>
                <c:pt idx="6">
                  <c:v>AP260</c:v>
                </c:pt>
                <c:pt idx="7">
                  <c:v>AP262</c:v>
                </c:pt>
                <c:pt idx="8">
                  <c:v>AP263</c:v>
                </c:pt>
                <c:pt idx="9">
                  <c:v>AP264</c:v>
                </c:pt>
                <c:pt idx="10">
                  <c:v>AP301</c:v>
                </c:pt>
                <c:pt idx="11">
                  <c:v>AP302</c:v>
                </c:pt>
                <c:pt idx="12">
                  <c:v>AP303</c:v>
                </c:pt>
                <c:pt idx="13">
                  <c:v>AP305</c:v>
                </c:pt>
                <c:pt idx="14">
                  <c:v>AP306</c:v>
                </c:pt>
                <c:pt idx="15">
                  <c:v>AP308</c:v>
                </c:pt>
                <c:pt idx="16">
                  <c:v>AP310</c:v>
                </c:pt>
                <c:pt idx="17">
                  <c:v>AP311</c:v>
                </c:pt>
                <c:pt idx="18">
                  <c:v>AP312</c:v>
                </c:pt>
                <c:pt idx="19">
                  <c:v>AP317</c:v>
                </c:pt>
                <c:pt idx="20">
                  <c:v>AP318</c:v>
                </c:pt>
                <c:pt idx="21">
                  <c:v>AP319</c:v>
                </c:pt>
                <c:pt idx="22">
                  <c:v>AP320</c:v>
                </c:pt>
                <c:pt idx="23">
                  <c:v>AP325</c:v>
                </c:pt>
                <c:pt idx="24">
                  <c:v>AP327</c:v>
                </c:pt>
                <c:pt idx="25">
                  <c:v>AP328</c:v>
                </c:pt>
                <c:pt idx="26">
                  <c:v>AP329</c:v>
                </c:pt>
                <c:pt idx="27">
                  <c:v>AP330</c:v>
                </c:pt>
                <c:pt idx="28">
                  <c:v>AP331</c:v>
                </c:pt>
                <c:pt idx="29">
                  <c:v>AP332</c:v>
                </c:pt>
                <c:pt idx="30">
                  <c:v>AP336</c:v>
                </c:pt>
                <c:pt idx="31">
                  <c:v>AP337</c:v>
                </c:pt>
                <c:pt idx="32">
                  <c:v>AP338</c:v>
                </c:pt>
                <c:pt idx="33">
                  <c:v>AP339</c:v>
                </c:pt>
                <c:pt idx="34">
                  <c:v>AP342</c:v>
                </c:pt>
                <c:pt idx="35">
                  <c:v>AP350</c:v>
                </c:pt>
                <c:pt idx="36">
                  <c:v>AP351</c:v>
                </c:pt>
                <c:pt idx="37">
                  <c:v>AP352</c:v>
                </c:pt>
                <c:pt idx="38">
                  <c:v>AP357</c:v>
                </c:pt>
              </c:strCache>
            </c:strRef>
          </c:cat>
          <c:val>
            <c:numRef>
              <c:f>Feuil1!$D$6:$D$45</c:f>
              <c:numCache>
                <c:formatCode>General</c:formatCode>
                <c:ptCount val="39"/>
                <c:pt idx="1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4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2">
                  <c:v>1</c:v>
                </c:pt>
                <c:pt idx="13">
                  <c:v>5</c:v>
                </c:pt>
                <c:pt idx="14">
                  <c:v>1</c:v>
                </c:pt>
                <c:pt idx="19">
                  <c:v>1</c:v>
                </c:pt>
                <c:pt idx="20">
                  <c:v>2</c:v>
                </c:pt>
                <c:pt idx="21">
                  <c:v>1</c:v>
                </c:pt>
                <c:pt idx="22">
                  <c:v>4</c:v>
                </c:pt>
                <c:pt idx="23">
                  <c:v>2</c:v>
                </c:pt>
                <c:pt idx="26">
                  <c:v>1</c:v>
                </c:pt>
                <c:pt idx="27">
                  <c:v>4</c:v>
                </c:pt>
                <c:pt idx="28">
                  <c:v>1</c:v>
                </c:pt>
                <c:pt idx="30">
                  <c:v>1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7">
                  <c:v>2</c:v>
                </c:pt>
                <c:pt idx="38">
                  <c:v>1</c:v>
                </c:pt>
              </c:numCache>
            </c:numRef>
          </c:val>
        </c:ser>
        <c:gapWidth val="55"/>
        <c:overlap val="100"/>
        <c:axId val="122390016"/>
        <c:axId val="122391552"/>
      </c:barChart>
      <c:catAx>
        <c:axId val="122390016"/>
        <c:scaling>
          <c:orientation val="minMax"/>
        </c:scaling>
        <c:axPos val="b"/>
        <c:numFmt formatCode="General" sourceLinked="1"/>
        <c:maj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22391552"/>
        <c:crosses val="autoZero"/>
        <c:auto val="1"/>
        <c:lblAlgn val="ctr"/>
        <c:lblOffset val="100"/>
        <c:tickLblSkip val="1"/>
        <c:tickMarkSkip val="1"/>
      </c:catAx>
      <c:valAx>
        <c:axId val="12239155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22390016"/>
        <c:crosses val="autoZero"/>
        <c:crossBetween val="between"/>
        <c:majorUnit val="1"/>
      </c:valAx>
      <c:spPr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643512082034803"/>
          <c:y val="0.49365418265024713"/>
          <c:w val="0.10530300035917009"/>
          <c:h val="7.2919779258361933E-2"/>
        </c:manualLayout>
      </c:layout>
      <c:txPr>
        <a:bodyPr/>
        <a:lstStyle/>
        <a:p>
          <a:pPr>
            <a:defRPr sz="1000"/>
          </a:pPr>
          <a:endParaRPr lang="fr-FR"/>
        </a:p>
      </c:txPr>
    </c:legend>
    <c:plotVisOnly val="1"/>
    <c:dispBlanksAs val="gap"/>
  </c:chart>
  <c:spPr>
    <a:scene3d>
      <a:camera prst="orthographicFront"/>
      <a:lightRig rig="threePt" dir="t"/>
    </a:scene3d>
    <a:sp3d prstMaterial="matte"/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pivotSource>
    <c:name>[Clone interventions.xlsm]Feuil2!Tableau croisé dynamique1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Nbre de panne par mois (tout</a:t>
            </a:r>
            <a:r>
              <a:rPr lang="en-US" baseline="0"/>
              <a:t> appareil confondus)</a:t>
            </a:r>
            <a:endParaRPr lang="en-US"/>
          </a:p>
        </c:rich>
      </c:tx>
      <c:layout>
        <c:manualLayout>
          <c:xMode val="edge"/>
          <c:yMode val="edge"/>
          <c:x val="0.24419334588826908"/>
          <c:y val="4.5901647244377987E-2"/>
        </c:manualLayout>
      </c:layout>
    </c:title>
    <c:pivotFmts>
      <c:pivotFmt>
        <c:idx val="0"/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spPr>
          <a:ln w="38100">
            <a:solidFill>
              <a:srgbClr val="FF5050"/>
            </a:solidFill>
          </a:ln>
        </c:spPr>
        <c:marker>
          <c:symbol val="circle"/>
          <c:size val="8"/>
          <c:spPr>
            <a:solidFill>
              <a:srgbClr val="FF5050"/>
            </a:solidFill>
          </c:spPr>
        </c:marker>
        <c:dLbl>
          <c:idx val="0"/>
          <c:spPr/>
          <c:txPr>
            <a:bodyPr/>
            <a:lstStyle/>
            <a:p>
              <a:pPr>
                <a:defRPr sz="1000"/>
              </a:pPr>
              <a:endParaRPr lang="fr-FR"/>
            </a:p>
          </c:txPr>
          <c:dLblPos val="t"/>
          <c:showVal val="1"/>
        </c:dLbl>
      </c:pivotFmt>
      <c:pivotFmt>
        <c:idx val="11"/>
        <c:spPr>
          <a:ln w="38100">
            <a:solidFill>
              <a:srgbClr val="FF5050"/>
            </a:solidFill>
          </a:ln>
        </c:spPr>
        <c:marker>
          <c:symbol val="circle"/>
          <c:size val="8"/>
          <c:spPr>
            <a:solidFill>
              <a:srgbClr val="FF5050"/>
            </a:solidFill>
          </c:spPr>
        </c:marker>
        <c:dLbl>
          <c:idx val="0"/>
          <c:spPr/>
          <c:txPr>
            <a:bodyPr/>
            <a:lstStyle/>
            <a:p>
              <a:pPr>
                <a:defRPr sz="1000"/>
              </a:pPr>
              <a:endParaRPr lang="fr-FR"/>
            </a:p>
          </c:txPr>
          <c:dLblPos val="t"/>
          <c:showVal val="1"/>
        </c:dLbl>
      </c:pivotFmt>
      <c:pivotFmt>
        <c:idx val="12"/>
        <c:marker>
          <c:symbol val="circle"/>
          <c:size val="6"/>
        </c:marker>
        <c:dLbl>
          <c:idx val="0"/>
          <c:layout/>
          <c:spPr/>
          <c:txPr>
            <a:bodyPr/>
            <a:lstStyle/>
            <a:p>
              <a:pPr>
                <a:defRPr sz="1000" b="0"/>
              </a:pPr>
              <a:endParaRPr lang="fr-FR"/>
            </a:p>
          </c:txPr>
          <c:showVal val="1"/>
        </c:dLbl>
      </c:pivotFmt>
    </c:pivotFmts>
    <c:plotArea>
      <c:layout>
        <c:manualLayout>
          <c:layoutTarget val="inner"/>
          <c:xMode val="edge"/>
          <c:yMode val="edge"/>
          <c:x val="7.2785266248498834E-2"/>
          <c:y val="0.14983164983164984"/>
          <c:w val="0.89952676819352351"/>
          <c:h val="0.69604796627476762"/>
        </c:manualLayout>
      </c:layout>
      <c:lineChart>
        <c:grouping val="standard"/>
        <c:ser>
          <c:idx val="0"/>
          <c:order val="0"/>
          <c:tx>
            <c:strRef>
              <c:f>Feuil2!$B$1:$B$2</c:f>
              <c:strCache>
                <c:ptCount val="1"/>
                <c:pt idx="0">
                  <c:v>2013</c:v>
                </c:pt>
              </c:strCache>
            </c:strRef>
          </c:tx>
          <c:marker>
            <c:symbol val="circle"/>
            <c:size val="6"/>
          </c:marker>
          <c:dLbls>
            <c:spPr/>
            <c:txPr>
              <a:bodyPr/>
              <a:lstStyle/>
              <a:p>
                <a:pPr>
                  <a:defRPr sz="1000" b="0"/>
                </a:pPr>
                <a:endParaRPr lang="fr-FR"/>
              </a:p>
            </c:txPr>
            <c:showVal val="1"/>
          </c:dLbls>
          <c:cat>
            <c:strRef>
              <c:f>Feuil2!$A$3:$A$10</c:f>
              <c:strCache>
                <c:ptCount val="7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</c:strCache>
            </c:strRef>
          </c:cat>
          <c:val>
            <c:numRef>
              <c:f>Feuil2!$B$3:$B$10</c:f>
              <c:numCache>
                <c:formatCode>General</c:formatCode>
                <c:ptCount val="7"/>
                <c:pt idx="0">
                  <c:v>21</c:v>
                </c:pt>
                <c:pt idx="1">
                  <c:v>14</c:v>
                </c:pt>
                <c:pt idx="2">
                  <c:v>21</c:v>
                </c:pt>
                <c:pt idx="3">
                  <c:v>15</c:v>
                </c:pt>
                <c:pt idx="4">
                  <c:v>15</c:v>
                </c:pt>
                <c:pt idx="5">
                  <c:v>24</c:v>
                </c:pt>
                <c:pt idx="6">
                  <c:v>22</c:v>
                </c:pt>
              </c:numCache>
            </c:numRef>
          </c:val>
        </c:ser>
        <c:marker val="1"/>
        <c:axId val="122674176"/>
        <c:axId val="122680064"/>
      </c:lineChart>
      <c:catAx>
        <c:axId val="122674176"/>
        <c:scaling>
          <c:orientation val="minMax"/>
        </c:scaling>
        <c:axPos val="b"/>
        <c:majorGridlines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22680064"/>
        <c:crosses val="autoZero"/>
        <c:auto val="1"/>
        <c:lblAlgn val="ctr"/>
        <c:lblOffset val="100"/>
        <c:tickLblSkip val="1"/>
        <c:tickMarkSkip val="1"/>
      </c:catAx>
      <c:valAx>
        <c:axId val="1226800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22674176"/>
        <c:crosses val="autoZero"/>
        <c:crossBetween val="between"/>
        <c:majorUnit val="10"/>
      </c:valAx>
    </c:plotArea>
    <c:legend>
      <c:legendPos val="t"/>
      <c:layout>
        <c:manualLayout>
          <c:xMode val="edge"/>
          <c:yMode val="edge"/>
          <c:x val="0.39030532200425888"/>
          <c:y val="0.92216047883662056"/>
          <c:w val="7.568961946873759E-2"/>
          <c:h val="3.554839238845144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cene3d>
      <a:camera prst="orthographicFront"/>
      <a:lightRig rig="threePt" dir="t"/>
    </a:scene3d>
    <a:sp3d/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pivotSource>
    <c:name>[Clone interventions.xlsm]Feuil10!Tableau croisé dynamique1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Suivi global de l'ensemble des appareils par mois par années</a:t>
            </a:r>
          </a:p>
        </c:rich>
      </c:tx>
      <c:layout/>
    </c:title>
    <c:pivotFmts>
      <c:pivotFmt>
        <c:idx val="0"/>
      </c:pivotFmt>
      <c:pivotFmt>
        <c:idx val="1"/>
        <c:spPr>
          <a:ln w="76200" cap="rnd" cmpd="sng">
            <a:solidFill>
              <a:srgbClr val="FF5050"/>
            </a:solidFill>
            <a:round/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 sz="1400"/>
              </a:pPr>
              <a:endParaRPr lang="fr-FR"/>
            </a:p>
          </c:txPr>
          <c:dLblPos val="t"/>
          <c:showVal val="1"/>
        </c:dLbl>
      </c:pivotFmt>
      <c:pivotFmt>
        <c:idx val="2"/>
      </c:pivotFmt>
      <c:pivotFmt>
        <c:idx val="3"/>
      </c:pivotFmt>
      <c:pivotFmt>
        <c:idx val="4"/>
        <c:spPr>
          <a:ln w="76200" cap="rnd" cmpd="sng">
            <a:solidFill>
              <a:srgbClr val="FF5050"/>
            </a:solidFill>
            <a:round/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 sz="1400"/>
              </a:pPr>
              <a:endParaRPr lang="fr-FR"/>
            </a:p>
          </c:txPr>
          <c:dLblPos val="t"/>
          <c:showVal val="1"/>
        </c:dLbl>
      </c:pivotFmt>
      <c:pivotFmt>
        <c:idx val="5"/>
        <c:spPr>
          <a:ln w="76200" cap="rnd" cmpd="sng">
            <a:solidFill>
              <a:srgbClr val="FF5050"/>
            </a:solidFill>
            <a:round/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 sz="1100"/>
              </a:pPr>
              <a:endParaRPr lang="fr-FR"/>
            </a:p>
          </c:txPr>
          <c:dLblPos val="t"/>
          <c:showVal val="1"/>
        </c:dLbl>
      </c:pivotFmt>
      <c:pivotFmt>
        <c:idx val="6"/>
        <c:spPr>
          <a:ln w="38100" cap="rnd" cmpd="sng">
            <a:solidFill>
              <a:srgbClr val="FF5050"/>
            </a:solidFill>
            <a:round/>
          </a:ln>
        </c:spPr>
        <c:marker>
          <c:symbol val="circle"/>
          <c:size val="6"/>
          <c:spPr>
            <a:solidFill>
              <a:srgbClr val="FF5050"/>
            </a:solidFill>
          </c:spPr>
        </c:marker>
        <c:dLbl>
          <c:idx val="0"/>
          <c:spPr/>
          <c:txPr>
            <a:bodyPr/>
            <a:lstStyle/>
            <a:p>
              <a:pPr>
                <a:defRPr sz="1000"/>
              </a:pPr>
              <a:endParaRPr lang="fr-FR"/>
            </a:p>
          </c:txPr>
          <c:dLblPos val="t"/>
          <c:showVal val="1"/>
        </c:dLbl>
      </c:pivotFmt>
      <c:pivotFmt>
        <c:idx val="7"/>
        <c:spPr>
          <a:ln w="31750" cap="rnd" cmpd="sng">
            <a:solidFill>
              <a:srgbClr val="0070C0"/>
            </a:solidFill>
            <a:round/>
          </a:ln>
        </c:spPr>
        <c:marker>
          <c:symbol val="circle"/>
          <c:size val="6"/>
          <c:spPr>
            <a:solidFill>
              <a:srgbClr val="0070C0"/>
            </a:solidFill>
          </c:spPr>
        </c:marker>
        <c:dLbl>
          <c:idx val="0"/>
          <c:spPr/>
          <c:txPr>
            <a:bodyPr/>
            <a:lstStyle/>
            <a:p>
              <a:pPr>
                <a:defRPr sz="1000"/>
              </a:pPr>
              <a:endParaRPr lang="fr-FR"/>
            </a:p>
          </c:txPr>
          <c:dLblPos val="t"/>
          <c:showVal val="1"/>
        </c:dLbl>
      </c:pivotFmt>
      <c:pivotFmt>
        <c:idx val="8"/>
        <c:spPr>
          <a:ln w="190500">
            <a:solidFill>
              <a:srgbClr val="FF5050"/>
            </a:solidFill>
          </a:ln>
        </c:spPr>
        <c:marker>
          <c:symbol val="none"/>
        </c:marker>
      </c:pivotFmt>
      <c:pivotFmt>
        <c:idx val="9"/>
        <c:spPr>
          <a:ln w="31750" cap="rnd" cmpd="sng">
            <a:solidFill>
              <a:srgbClr val="0070C0"/>
            </a:solidFill>
            <a:round/>
          </a:ln>
        </c:spPr>
        <c:marker>
          <c:symbol val="circle"/>
          <c:size val="6"/>
          <c:spPr>
            <a:solidFill>
              <a:srgbClr val="0070C0"/>
            </a:solidFill>
          </c:spPr>
        </c:marker>
        <c:dLbl>
          <c:idx val="0"/>
          <c:layout/>
          <c:spPr/>
          <c:txPr>
            <a:bodyPr/>
            <a:lstStyle/>
            <a:p>
              <a:pPr>
                <a:defRPr sz="1000"/>
              </a:pPr>
              <a:endParaRPr lang="fr-FR"/>
            </a:p>
          </c:txPr>
          <c:dLblPos val="t"/>
          <c:showVal val="1"/>
        </c:dLbl>
      </c:pivotFmt>
      <c:pivotFmt>
        <c:idx val="10"/>
        <c:spPr>
          <a:ln w="190500">
            <a:solidFill>
              <a:srgbClr val="FF5050"/>
            </a:solidFill>
          </a:ln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0664623636142924E-2"/>
          <c:y val="0.13938285577380968"/>
          <c:w val="0.91643667178209942"/>
          <c:h val="0.64527749374796151"/>
        </c:manualLayout>
      </c:layout>
      <c:lineChart>
        <c:grouping val="standard"/>
        <c:ser>
          <c:idx val="0"/>
          <c:order val="0"/>
          <c:tx>
            <c:strRef>
              <c:f>Feuil10!$B$1</c:f>
              <c:strCache>
                <c:ptCount val="1"/>
                <c:pt idx="0">
                  <c:v>Total</c:v>
                </c:pt>
              </c:strCache>
            </c:strRef>
          </c:tx>
          <c:spPr>
            <a:ln w="31750" cap="rnd" cmpd="sng">
              <a:solidFill>
                <a:srgbClr val="0070C0"/>
              </a:solidFill>
              <a:round/>
            </a:ln>
          </c:spPr>
          <c:marker>
            <c:symbol val="circle"/>
            <c:size val="6"/>
            <c:spPr>
              <a:solidFill>
                <a:srgbClr val="0070C0"/>
              </a:solidFill>
            </c:spPr>
          </c:marker>
          <c:dLbls>
            <c:spPr/>
            <c:txPr>
              <a:bodyPr/>
              <a:lstStyle/>
              <a:p>
                <a:pPr>
                  <a:defRPr sz="1000"/>
                </a:pPr>
                <a:endParaRPr lang="fr-FR"/>
              </a:p>
            </c:txPr>
            <c:dLblPos val="t"/>
            <c:showVal val="1"/>
          </c:dLbls>
          <c:trendline>
            <c:name>Tendance</c:name>
            <c:spPr>
              <a:ln>
                <a:headEnd type="oval"/>
                <a:tailEnd type="stealth"/>
              </a:ln>
            </c:spPr>
            <c:trendlineType val="log"/>
          </c:trendline>
          <c:cat>
            <c:multiLvlStrRef>
              <c:f>Feuil10!$A$2:$A$23</c:f>
              <c:multiLvlStrCache>
                <c:ptCount val="19"/>
                <c:lvl>
                  <c:pt idx="0">
                    <c:v>janvier</c:v>
                  </c:pt>
                  <c:pt idx="1">
                    <c:v>février</c:v>
                  </c:pt>
                  <c:pt idx="2">
                    <c:v>mars</c:v>
                  </c:pt>
                  <c:pt idx="3">
                    <c:v>avril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juillet</c:v>
                  </c:pt>
                  <c:pt idx="7">
                    <c:v>août</c:v>
                  </c:pt>
                  <c:pt idx="8">
                    <c:v>septembre</c:v>
                  </c:pt>
                  <c:pt idx="9">
                    <c:v>octobre</c:v>
                  </c:pt>
                  <c:pt idx="10">
                    <c:v>novembre</c:v>
                  </c:pt>
                  <c:pt idx="11">
                    <c:v>décembre</c:v>
                  </c:pt>
                  <c:pt idx="12">
                    <c:v>janvier</c:v>
                  </c:pt>
                  <c:pt idx="13">
                    <c:v>février</c:v>
                  </c:pt>
                  <c:pt idx="14">
                    <c:v>mars</c:v>
                  </c:pt>
                  <c:pt idx="15">
                    <c:v>avril</c:v>
                  </c:pt>
                  <c:pt idx="16">
                    <c:v>mai</c:v>
                  </c:pt>
                  <c:pt idx="17">
                    <c:v>juin</c:v>
                  </c:pt>
                  <c:pt idx="18">
                    <c:v>juillet</c:v>
                  </c:pt>
                </c:lvl>
                <c:lvl>
                  <c:pt idx="0">
                    <c:v>2012</c:v>
                  </c:pt>
                  <c:pt idx="12">
                    <c:v>2013</c:v>
                  </c:pt>
                </c:lvl>
              </c:multiLvlStrCache>
            </c:multiLvlStrRef>
          </c:cat>
          <c:val>
            <c:numRef>
              <c:f>Feuil10!$B$2:$B$23</c:f>
              <c:numCache>
                <c:formatCode>General</c:formatCode>
                <c:ptCount val="19"/>
                <c:pt idx="0">
                  <c:v>18</c:v>
                </c:pt>
                <c:pt idx="1">
                  <c:v>15</c:v>
                </c:pt>
                <c:pt idx="2">
                  <c:v>17</c:v>
                </c:pt>
                <c:pt idx="3">
                  <c:v>11</c:v>
                </c:pt>
                <c:pt idx="4">
                  <c:v>19</c:v>
                </c:pt>
                <c:pt idx="5">
                  <c:v>18</c:v>
                </c:pt>
                <c:pt idx="6">
                  <c:v>20</c:v>
                </c:pt>
                <c:pt idx="7">
                  <c:v>9</c:v>
                </c:pt>
                <c:pt idx="8">
                  <c:v>18</c:v>
                </c:pt>
                <c:pt idx="9">
                  <c:v>10</c:v>
                </c:pt>
                <c:pt idx="10">
                  <c:v>22</c:v>
                </c:pt>
                <c:pt idx="11">
                  <c:v>19</c:v>
                </c:pt>
                <c:pt idx="12">
                  <c:v>21</c:v>
                </c:pt>
                <c:pt idx="13">
                  <c:v>14</c:v>
                </c:pt>
                <c:pt idx="14">
                  <c:v>21</c:v>
                </c:pt>
                <c:pt idx="15">
                  <c:v>15</c:v>
                </c:pt>
                <c:pt idx="16">
                  <c:v>15</c:v>
                </c:pt>
                <c:pt idx="17">
                  <c:v>24</c:v>
                </c:pt>
                <c:pt idx="18">
                  <c:v>22</c:v>
                </c:pt>
              </c:numCache>
            </c:numRef>
          </c:val>
        </c:ser>
        <c:marker val="1"/>
        <c:axId val="122798848"/>
        <c:axId val="122800384"/>
      </c:lineChart>
      <c:catAx>
        <c:axId val="122798848"/>
        <c:scaling>
          <c:orientation val="minMax"/>
        </c:scaling>
        <c:axPos val="b"/>
        <c:majorGridlines>
          <c:spPr>
            <a:ln>
              <a:solidFill>
                <a:sysClr val="windowText" lastClr="000000">
                  <a:lumMod val="50000"/>
                  <a:lumOff val="50000"/>
                </a:sysClr>
              </a:solidFill>
            </a:ln>
          </c:spPr>
        </c:majorGridlines>
        <c:numFmt formatCode="General" sourceLinked="1"/>
        <c:majorTickMark val="none"/>
        <c:tickLblPos val="nextTo"/>
        <c:spPr>
          <a:noFill/>
          <a:ln>
            <a:solidFill>
              <a:sysClr val="windowText" lastClr="000000">
                <a:lumMod val="75000"/>
                <a:lumOff val="25000"/>
              </a:sysClr>
            </a:solidFill>
          </a:ln>
        </c:spPr>
        <c:txPr>
          <a:bodyPr rot="-45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22800384"/>
        <c:crosses val="autoZero"/>
        <c:auto val="1"/>
        <c:lblAlgn val="ctr"/>
        <c:lblOffset val="100"/>
        <c:tickLblSkip val="2"/>
        <c:tickMarkSkip val="1"/>
      </c:catAx>
      <c:valAx>
        <c:axId val="12280038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22798848"/>
        <c:crosses val="autoZero"/>
        <c:crossBetween val="between"/>
      </c:valAx>
      <c:spPr>
        <a:scene3d>
          <a:camera prst="orthographicFront"/>
          <a:lightRig rig="threePt" dir="t"/>
        </a:scene3d>
        <a:sp3d prstMaterial="matte"/>
      </c:spPr>
    </c:plotArea>
    <c:legend>
      <c:legendPos val="t"/>
      <c:layout/>
      <c:txPr>
        <a:bodyPr/>
        <a:lstStyle/>
        <a:p>
          <a:pPr>
            <a:defRPr sz="1000"/>
          </a:pPr>
          <a:endParaRPr lang="fr-FR"/>
        </a:p>
      </c:txPr>
    </c:legend>
    <c:plotVisOnly val="1"/>
    <c:dispBlanksAs val="gap"/>
  </c:chart>
  <c:spPr>
    <a:scene3d>
      <a:camera prst="orthographicFront"/>
      <a:lightRig rig="threePt" dir="t"/>
    </a:scene3d>
    <a:sp3d prstMaterial="matte"/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2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workbookViewId="0"/>
  </sheetViews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  <headerFooter>
    <oddHeader>&amp;LImprimé le &amp;D à &amp;T&amp;R&amp;A</oddHeader>
  </headerFooter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6"/>
  <sheetViews>
    <sheetView workbookViewId="0"/>
  </sheetViews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  <headerFooter>
    <oddHeader>&amp;LImprimé le &amp;D à &amp;T&amp;R&amp;A</oddHeader>
  </headerFooter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Graph4"/>
  <sheetViews>
    <sheetView workbookViewId="0"/>
  </sheetViews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  <headerFooter>
    <oddHeader>&amp;LImprimé le &amp;D à &amp;T&amp;R&amp;A</oddHeader>
  </headerFooter>
  <drawing r:id="rId2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1.emf"/><Relationship Id="rId1" Type="http://schemas.openxmlformats.org/officeDocument/2006/relationships/image" Target="../media/image10.emf"/><Relationship Id="rId4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149656</xdr:colOff>
      <xdr:row>0</xdr:row>
      <xdr:rowOff>176894</xdr:rowOff>
    </xdr:from>
    <xdr:to>
      <xdr:col>22</xdr:col>
      <xdr:colOff>509656</xdr:colOff>
      <xdr:row>0</xdr:row>
      <xdr:rowOff>536894</xdr:rowOff>
    </xdr:to>
    <xdr:pic macro="[0]!Aide">
      <xdr:nvPicPr>
        <xdr:cNvPr id="4" name="Image 3" descr="Aid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226620" y="176894"/>
          <a:ext cx="360000" cy="360000"/>
        </a:xfrm>
        <a:prstGeom prst="rect">
          <a:avLst/>
        </a:prstGeom>
        <a:effectLst/>
      </xdr:spPr>
    </xdr:pic>
    <xdr:clientData/>
  </xdr:twoCellAnchor>
  <xdr:twoCellAnchor editAs="oneCell">
    <xdr:from>
      <xdr:col>21</xdr:col>
      <xdr:colOff>68029</xdr:colOff>
      <xdr:row>0</xdr:row>
      <xdr:rowOff>190500</xdr:rowOff>
    </xdr:from>
    <xdr:to>
      <xdr:col>21</xdr:col>
      <xdr:colOff>428029</xdr:colOff>
      <xdr:row>0</xdr:row>
      <xdr:rowOff>550500</xdr:rowOff>
    </xdr:to>
    <xdr:pic macro="[0]!Information">
      <xdr:nvPicPr>
        <xdr:cNvPr id="5" name="Image 4" descr="MSGBOX04.ICO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668743" y="190500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16</xdr:col>
      <xdr:colOff>244945</xdr:colOff>
      <xdr:row>0</xdr:row>
      <xdr:rowOff>27215</xdr:rowOff>
    </xdr:from>
    <xdr:to>
      <xdr:col>16</xdr:col>
      <xdr:colOff>712945</xdr:colOff>
      <xdr:row>0</xdr:row>
      <xdr:rowOff>495215</xdr:rowOff>
    </xdr:to>
    <xdr:pic macro="[0]!Debut">
      <xdr:nvPicPr>
        <xdr:cNvPr id="6" name="Image 5" descr="Début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2654659" y="27215"/>
          <a:ext cx="468000" cy="468000"/>
        </a:xfrm>
        <a:prstGeom prst="rect">
          <a:avLst/>
        </a:prstGeom>
      </xdr:spPr>
    </xdr:pic>
    <xdr:clientData/>
  </xdr:twoCellAnchor>
  <xdr:twoCellAnchor editAs="oneCell">
    <xdr:from>
      <xdr:col>16</xdr:col>
      <xdr:colOff>1687293</xdr:colOff>
      <xdr:row>0</xdr:row>
      <xdr:rowOff>13608</xdr:rowOff>
    </xdr:from>
    <xdr:to>
      <xdr:col>16</xdr:col>
      <xdr:colOff>2155293</xdr:colOff>
      <xdr:row>0</xdr:row>
      <xdr:rowOff>481608</xdr:rowOff>
    </xdr:to>
    <xdr:pic macro="[0]!Fin">
      <xdr:nvPicPr>
        <xdr:cNvPr id="7" name="Image 6" descr="Fin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4097007" y="13608"/>
          <a:ext cx="468000" cy="468000"/>
        </a:xfrm>
        <a:prstGeom prst="rect">
          <a:avLst/>
        </a:prstGeom>
      </xdr:spPr>
    </xdr:pic>
    <xdr:clientData/>
  </xdr:twoCellAnchor>
  <xdr:twoCellAnchor editAs="oneCell">
    <xdr:from>
      <xdr:col>18</xdr:col>
      <xdr:colOff>163289</xdr:colOff>
      <xdr:row>0</xdr:row>
      <xdr:rowOff>136074</xdr:rowOff>
    </xdr:from>
    <xdr:to>
      <xdr:col>18</xdr:col>
      <xdr:colOff>595289</xdr:colOff>
      <xdr:row>0</xdr:row>
      <xdr:rowOff>568074</xdr:rowOff>
    </xdr:to>
    <xdr:pic macro="[0]!Menu">
      <xdr:nvPicPr>
        <xdr:cNvPr id="9" name="Image 8" descr="famous-043.ico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5212789" y="136074"/>
          <a:ext cx="432000" cy="432000"/>
        </a:xfrm>
        <a:prstGeom prst="rect">
          <a:avLst/>
        </a:prstGeom>
      </xdr:spPr>
    </xdr:pic>
    <xdr:clientData/>
  </xdr:twoCellAnchor>
  <xdr:twoCellAnchor editAs="oneCell">
    <xdr:from>
      <xdr:col>15</xdr:col>
      <xdr:colOff>285799</xdr:colOff>
      <xdr:row>0</xdr:row>
      <xdr:rowOff>54429</xdr:rowOff>
    </xdr:from>
    <xdr:to>
      <xdr:col>15</xdr:col>
      <xdr:colOff>671528</xdr:colOff>
      <xdr:row>0</xdr:row>
      <xdr:rowOff>440158</xdr:rowOff>
    </xdr:to>
    <xdr:pic macro="[0]!Tout_actualiser">
      <xdr:nvPicPr>
        <xdr:cNvPr id="8" name="Image 7" descr="Tout actualiser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56620" y="54429"/>
          <a:ext cx="385729" cy="385729"/>
        </a:xfrm>
        <a:prstGeom prst="rect">
          <a:avLst/>
        </a:prstGeom>
      </xdr:spPr>
    </xdr:pic>
    <xdr:clientData/>
  </xdr:twoCellAnchor>
  <xdr:twoCellAnchor editAs="oneCell">
    <xdr:from>
      <xdr:col>14</xdr:col>
      <xdr:colOff>285746</xdr:colOff>
      <xdr:row>0</xdr:row>
      <xdr:rowOff>40824</xdr:rowOff>
    </xdr:from>
    <xdr:to>
      <xdr:col>14</xdr:col>
      <xdr:colOff>697226</xdr:colOff>
      <xdr:row>0</xdr:row>
      <xdr:rowOff>452304</xdr:rowOff>
    </xdr:to>
    <xdr:pic macro="[0]!FixerSaisiesOK">
      <xdr:nvPicPr>
        <xdr:cNvPr id="11" name="Image 10" descr="good-mark.ico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0804067" y="40824"/>
          <a:ext cx="411480" cy="411480"/>
        </a:xfrm>
        <a:prstGeom prst="rect">
          <a:avLst/>
        </a:prstGeom>
      </xdr:spPr>
    </xdr:pic>
    <xdr:clientData/>
  </xdr:twoCellAnchor>
  <xdr:twoCellAnchor editAs="oneCell">
    <xdr:from>
      <xdr:col>16</xdr:col>
      <xdr:colOff>993322</xdr:colOff>
      <xdr:row>0</xdr:row>
      <xdr:rowOff>108858</xdr:rowOff>
    </xdr:from>
    <xdr:to>
      <xdr:col>16</xdr:col>
      <xdr:colOff>1401754</xdr:colOff>
      <xdr:row>0</xdr:row>
      <xdr:rowOff>517290</xdr:rowOff>
    </xdr:to>
    <xdr:pic macro="[0]!Millieu">
      <xdr:nvPicPr>
        <xdr:cNvPr id="12" name="Image 11" descr="ARW09LT.ICO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3403036" y="108858"/>
          <a:ext cx="408432" cy="408432"/>
        </a:xfrm>
        <a:prstGeom prst="rect">
          <a:avLst/>
        </a:prstGeom>
      </xdr:spPr>
    </xdr:pic>
    <xdr:clientData/>
  </xdr:twoCellAnchor>
  <xdr:twoCellAnchor editAs="oneCell">
    <xdr:from>
      <xdr:col>23</xdr:col>
      <xdr:colOff>204118</xdr:colOff>
      <xdr:row>0</xdr:row>
      <xdr:rowOff>27225</xdr:rowOff>
    </xdr:from>
    <xdr:to>
      <xdr:col>23</xdr:col>
      <xdr:colOff>649071</xdr:colOff>
      <xdr:row>0</xdr:row>
      <xdr:rowOff>472178</xdr:rowOff>
    </xdr:to>
    <xdr:pic macro="[0]!Sauvegarde">
      <xdr:nvPicPr>
        <xdr:cNvPr id="10" name="Image 9" descr="Sauvegarder fichier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8519332" y="27225"/>
          <a:ext cx="444953" cy="4449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-1"/>
    <xdr:ext cx="9310352" cy="608647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0.89359</cdr:x>
      <cdr:y>0.38193</cdr:y>
    </cdr:from>
    <cdr:to>
      <cdr:x>0.98219</cdr:x>
      <cdr:y>0.48361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319612" y="2270039"/>
          <a:ext cx="824897" cy="60434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32004" rIns="0" bIns="0" anchor="t" upright="1">
          <a:noAutofit/>
        </a:bodyPr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Délais contractuel d'intervention</a:t>
          </a:r>
        </a:p>
      </cdr:txBody>
    </cdr:sp>
  </cdr:relSizeAnchor>
  <cdr:relSizeAnchor xmlns:cdr="http://schemas.openxmlformats.org/drawingml/2006/chartDrawing">
    <cdr:from>
      <cdr:x>0.01834</cdr:x>
      <cdr:y>0.41967</cdr:y>
    </cdr:from>
    <cdr:to>
      <cdr:x>0.04105</cdr:x>
      <cdr:y>0.6082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00026" y="2438399"/>
          <a:ext cx="247650" cy="10953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270" wrap="square" rtlCol="0" anchor="ctr" anchorCtr="0"/>
        <a:lstStyle xmlns:a="http://schemas.openxmlformats.org/drawingml/2006/main"/>
        <a:p xmlns:a="http://schemas.openxmlformats.org/drawingml/2006/main">
          <a:r>
            <a:rPr lang="fr-FR" sz="1000">
              <a:latin typeface="Arial" pitchFamily="34" charset="0"/>
              <a:cs typeface="Arial" pitchFamily="34" charset="0"/>
            </a:rPr>
            <a:t>Nbre de pannes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10352" cy="609600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0.00683</cdr:x>
      <cdr:y>0.3918</cdr:y>
    </cdr:from>
    <cdr:to>
      <cdr:x>0.03296</cdr:x>
      <cdr:y>0.5791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69058" y="2276475"/>
          <a:ext cx="264318" cy="108823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270" wrap="square" rtlCol="0" anchor="ctr" anchorCtr="0"/>
        <a:lstStyle xmlns:a="http://schemas.openxmlformats.org/drawingml/2006/main"/>
        <a:p xmlns:a="http://schemas.openxmlformats.org/drawingml/2006/main">
          <a:r>
            <a:rPr lang="fr-FR" sz="1000">
              <a:latin typeface="Arial" pitchFamily="34" charset="0"/>
              <a:cs typeface="Arial" pitchFamily="34" charset="0"/>
            </a:rPr>
            <a:t>Nbre de pannes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10352" cy="605790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0.00472</cdr:x>
      <cdr:y>0.39967</cdr:y>
    </cdr:from>
    <cdr:to>
      <cdr:x>0.02864</cdr:x>
      <cdr:y>0.58972</cdr:y>
    </cdr:to>
    <cdr:sp macro="" textlink="">
      <cdr:nvSpPr>
        <cdr:cNvPr id="4" name="ZoneTexte 3"/>
        <cdr:cNvSpPr txBox="1"/>
      </cdr:nvSpPr>
      <cdr:spPr>
        <a:xfrm xmlns:a="http://schemas.openxmlformats.org/drawingml/2006/main" rot="16200000">
          <a:off x="-422183" y="2895018"/>
          <a:ext cx="1154975" cy="2227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000" b="0">
              <a:latin typeface="Arial" pitchFamily="34" charset="0"/>
              <a:cs typeface="Arial" pitchFamily="34" charset="0"/>
            </a:rPr>
            <a:t>Nbre de pannes</a:t>
          </a:r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rvé" refreshedDate="41480.398524652781" createdVersion="3" refreshedVersion="3" minRefreshableVersion="3" recordCount="397">
  <cacheSource type="worksheet">
    <worksheetSource ref="B3:W300" sheet="PANNES"/>
  </cacheSource>
  <cacheFields count="22">
    <cacheField name="ASTREINTE EN COURS" numFmtId="0">
      <sharedItems containsBlank="1" containsMixedTypes="1" containsNumber="1" containsInteger="1" minValue="0" maxValue="0"/>
    </cacheField>
    <cacheField name="APPAREIL" numFmtId="0">
      <sharedItems containsBlank="1" count="52">
        <m/>
        <s v="AP338"/>
        <s v="AP343"/>
        <s v="AP301"/>
        <s v="AP311"/>
        <s v="AP258"/>
        <s v="AP319"/>
        <s v="AP264"/>
        <s v="AP302"/>
        <s v="AP317"/>
        <s v="AP320"/>
        <s v="AP250"/>
        <s v="AP310"/>
        <s v="AP330"/>
        <s v="AP263"/>
        <s v="AP352"/>
        <s v="AP306"/>
        <s v="AP260"/>
        <s v="AP328"/>
        <s v="AP305"/>
        <s v="AP329"/>
        <s v="AP256"/>
        <s v="AP357"/>
        <s v="AP354"/>
        <s v="AP255"/>
        <s v="AP252"/>
        <s v="AP312"/>
        <s v="AP325"/>
        <s v="AP331"/>
        <s v="AP303"/>
        <s v="AP339"/>
        <s v="AP337"/>
        <s v="AP318"/>
        <s v="AP342"/>
        <s v="AP308"/>
        <s v="AP262"/>
        <s v="AP259"/>
        <s v="AP251"/>
        <s v="AP253"/>
        <s v="AP097"/>
        <s v="AP347"/>
        <s v="AP351"/>
        <s v="AP345"/>
        <s v="AP326"/>
        <s v="AP336"/>
        <s v="AP350"/>
        <s v="AP332"/>
        <s v="AP327"/>
        <s v="AP065"/>
        <s v="AP340" u="1"/>
        <s v="AP334" u="1"/>
        <s v="AP333" u="1"/>
      </sharedItems>
    </cacheField>
    <cacheField name="UNITE" numFmtId="0">
      <sharedItems/>
    </cacheField>
    <cacheField name="REFERENCE APPEL" numFmtId="1">
      <sharedItems containsBlank="1" containsMixedTypes="1" containsNumber="1" containsInteger="1" minValue="203203" maxValue="201606152099"/>
    </cacheField>
    <cacheField name="DATE APPEL" numFmtId="167">
      <sharedItems containsNonDate="0" containsDate="1" containsString="0" containsBlank="1" minDate="2012-01-03T00:00:00" maxDate="2013-07-23T00:00:00"/>
    </cacheField>
    <cacheField name="HEURE APPEL" numFmtId="20">
      <sharedItems containsDate="1" containsBlank="1" containsMixedTypes="1" minDate="1899-12-30T01:00:00" maxDate="1899-12-30T20:30:00"/>
    </cacheField>
    <cacheField name="DESCRIPTIF PANNE" numFmtId="0">
      <sharedItems containsBlank="1"/>
    </cacheField>
    <cacheField name="NIVEAU ASTREINTE " numFmtId="0">
      <sharedItems/>
    </cacheField>
    <cacheField name="DATE APPEL2" numFmtId="167">
      <sharedItems containsNonDate="0" containsDate="1" containsString="0" containsBlank="1" minDate="2012-01-03T00:00:00" maxDate="2013-07-23T00:00:00"/>
    </cacheField>
    <cacheField name="HEURE APPEL2" numFmtId="20">
      <sharedItems containsNonDate="0" containsDate="1" containsString="0" containsBlank="1" minDate="1899-12-30T01:00:00" maxDate="1899-12-30T20:30:00"/>
    </cacheField>
    <cacheField name="DELAI CONTRAT" numFmtId="20">
      <sharedItems containsSemiMixedTypes="0" containsNonDate="0" containsDate="1" containsString="0" minDate="1899-12-30T00:00:00" maxDate="1899-12-31T00:00:00"/>
    </cacheField>
    <cacheField name="DATE DEBUT" numFmtId="167">
      <sharedItems containsNonDate="0" containsDate="1" containsString="0" containsBlank="1" minDate="2012-01-03T00:00:00" maxDate="2013-07-23T00:00:00"/>
    </cacheField>
    <cacheField name="HEURE DEBUT" numFmtId="20">
      <sharedItems containsNonDate="0" containsDate="1" containsString="0" containsBlank="1" minDate="1899-12-30T02:45:00" maxDate="1899-12-30T21:30:00"/>
    </cacheField>
    <cacheField name="DELAI REALISE" numFmtId="169">
      <sharedItems containsSemiMixedTypes="0" containsNonDate="0" containsDate="1" containsString="0" minDate="1899-12-30T00:00:00" maxDate="1900-01-03T04:55:00"/>
    </cacheField>
    <cacheField name="INTERVENANT" numFmtId="0">
      <sharedItems containsBlank="1"/>
    </cacheField>
    <cacheField name="DESCRIPTIF D'INTERVENTION" numFmtId="0">
      <sharedItems containsBlank="1"/>
    </cacheField>
    <cacheField name="VANDAL" numFmtId="0">
      <sharedItems containsBlank="1"/>
    </cacheField>
    <cacheField name="DATE FIN" numFmtId="167">
      <sharedItems containsNonDate="0" containsDate="1" containsString="0" containsBlank="1" minDate="2012-01-03T00:00:00" maxDate="2013-07-23T00:00:00"/>
    </cacheField>
    <cacheField name="HEURE FIN" numFmtId="20">
      <sharedItems containsNonDate="0" containsDate="1" containsString="0" containsBlank="1" minDate="1899-12-30T05:00:00" maxDate="1900-01-17T00:00:00"/>
    </cacheField>
    <cacheField name="OK / PAS OK" numFmtId="0">
      <sharedItems containsMixedTypes="1" containsNumber="1" containsInteger="1" minValue="0" maxValue="0" count="3">
        <n v="0"/>
        <s v="OK"/>
        <s v="Retard"/>
      </sharedItems>
    </cacheField>
    <cacheField name="ANNEES" numFmtId="0">
      <sharedItems containsSemiMixedTypes="0" containsString="0" containsNumber="1" containsInteger="1" minValue="0" maxValue="2013" count="4">
        <n v="0"/>
        <n v="2012"/>
        <n v="2013"/>
        <n v="2011" u="1"/>
      </sharedItems>
    </cacheField>
    <cacheField name="MOIS" numFmtId="0">
      <sharedItems containsMixedTypes="1" containsNumber="1" containsInteger="1" minValue="0" maxValue="0" count="13">
        <n v="0"/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7"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m/>
    <x v="1"/>
    <s v="Unité 2"/>
    <s v="Appel Hot line"/>
    <d v="2012-01-03T00:00:00"/>
    <d v="1899-12-30T09:00:00"/>
    <s v="Appareil en panne"/>
    <s v="Niveau 2"/>
    <d v="2012-01-03T00:00:00"/>
    <d v="1899-12-30T09:00:00"/>
    <d v="1899-12-30T04:00:00"/>
    <d v="2012-01-03T00:00:00"/>
    <d v="1899-12-30T12:00:00"/>
    <d v="1899-12-30T03:00:00"/>
    <s v="GERARD"/>
    <s v="Dépannage en cours"/>
    <s v="Non"/>
    <d v="2012-01-03T00:00:00"/>
    <d v="1899-12-30T17:00:00"/>
    <x v="1"/>
    <x v="1"/>
    <x v="1"/>
  </r>
  <r>
    <m/>
    <x v="2"/>
    <s v="Unité 2"/>
    <s v="Appel Hot line"/>
    <d v="2012-01-03T00:00:00"/>
    <d v="1899-12-30T10:00:00"/>
    <s v="Appareil en panne"/>
    <s v="Niveau 2"/>
    <d v="2012-01-03T00:00:00"/>
    <d v="1899-12-30T10:00:00"/>
    <d v="1899-12-30T04:00:00"/>
    <d v="2012-01-03T00:00:00"/>
    <d v="1899-12-30T11:00:00"/>
    <d v="1899-12-30T01:00:00"/>
    <s v="DENIS"/>
    <s v="Dépannage en cours"/>
    <s v="Non"/>
    <d v="2012-01-03T00:00:00"/>
    <d v="1899-12-30T12:00:00"/>
    <x v="1"/>
    <x v="1"/>
    <x v="1"/>
  </r>
  <r>
    <m/>
    <x v="3"/>
    <s v="Unité 2"/>
    <s v="Appel Hot line"/>
    <d v="2012-01-03T00:00:00"/>
    <d v="1899-12-30T14:05:00"/>
    <s v="Appareil en panne"/>
    <s v="Niveau 2"/>
    <d v="2012-01-03T00:00:00"/>
    <d v="1899-12-30T14:05:00"/>
    <d v="1899-12-30T04:00:00"/>
    <d v="2012-01-03T00:00:00"/>
    <d v="1899-12-30T14:06:00"/>
    <d v="1899-12-30T00:01:00"/>
    <s v="GERARD"/>
    <s v="Dépannage en cours"/>
    <s v="Non"/>
    <d v="2012-01-03T00:00:00"/>
    <d v="1899-12-30T17:00:00"/>
    <x v="1"/>
    <x v="1"/>
    <x v="1"/>
  </r>
  <r>
    <m/>
    <x v="4"/>
    <s v="Unité 2"/>
    <n v="203203"/>
    <d v="2012-01-05T00:00:00"/>
    <d v="1899-12-30T10:45:00"/>
    <s v="Appareil en panne"/>
    <s v="Niveau 2"/>
    <d v="2012-01-05T00:00:00"/>
    <d v="1899-12-30T10:45:00"/>
    <d v="1899-12-30T04:00:00"/>
    <d v="2012-01-05T00:00:00"/>
    <d v="1899-12-30T14:00:00"/>
    <d v="1899-12-30T03:15:00"/>
    <s v="GERARD"/>
    <s v="Dépannage en cours"/>
    <s v="Non"/>
    <d v="2012-01-05T00:00:00"/>
    <d v="1899-12-30T17:00:00"/>
    <x v="1"/>
    <x v="1"/>
    <x v="1"/>
  </r>
  <r>
    <m/>
    <x v="4"/>
    <s v="Unité 2"/>
    <s v="Appel Hot line"/>
    <d v="2012-01-06T00:00:00"/>
    <d v="1899-12-30T08:05:00"/>
    <s v="Appareil en panne"/>
    <s v="Niveau 2"/>
    <d v="2012-01-06T00:00:00"/>
    <d v="1899-12-30T08:05:00"/>
    <d v="1899-12-30T04:00:00"/>
    <d v="2012-01-06T00:00:00"/>
    <d v="1899-12-30T10:30:00"/>
    <d v="1899-12-30T02:25:00"/>
    <s v="GERARD"/>
    <s v="Dépannage en cours"/>
    <s v="Non"/>
    <d v="2012-01-06T00:00:00"/>
    <d v="1899-12-30T12:00:00"/>
    <x v="1"/>
    <x v="1"/>
    <x v="1"/>
  </r>
  <r>
    <m/>
    <x v="5"/>
    <s v="Unité 2"/>
    <s v="Appel Hot line"/>
    <d v="2012-01-10T00:00:00"/>
    <d v="1899-12-30T14:45:00"/>
    <s v="Appareil en panne"/>
    <s v="Niveau 2"/>
    <d v="2012-01-10T00:00:00"/>
    <d v="1899-12-30T14:45:00"/>
    <d v="1899-12-30T04:00:00"/>
    <d v="2012-01-10T00:00:00"/>
    <d v="1899-12-30T15:00:00"/>
    <d v="1899-12-30T00:15:00"/>
    <s v="GERARD"/>
    <s v="Dépannage en cours"/>
    <s v="Non"/>
    <d v="2012-01-10T00:00:00"/>
    <d v="1899-12-30T15:30:00"/>
    <x v="1"/>
    <x v="1"/>
    <x v="1"/>
  </r>
  <r>
    <m/>
    <x v="6"/>
    <s v="Unité 1"/>
    <s v="Appel Hot line"/>
    <d v="2012-01-11T00:00:00"/>
    <d v="1899-12-30T10:29:00"/>
    <s v="Appareil en panne"/>
    <s v="Niveau 2"/>
    <d v="2012-01-11T00:00:00"/>
    <d v="1899-12-30T10:30:00"/>
    <d v="1899-12-30T04:00:00"/>
    <d v="2012-01-12T00:00:00"/>
    <d v="1899-12-30T10:00:00"/>
    <d v="1899-12-30T23:30:00"/>
    <s v="GERARD"/>
    <s v="Dépannage en cours"/>
    <s v="Non"/>
    <d v="2012-01-12T00:00:00"/>
    <d v="1899-12-30T12:00:00"/>
    <x v="2"/>
    <x v="1"/>
    <x v="1"/>
  </r>
  <r>
    <m/>
    <x v="7"/>
    <s v="Unité 2"/>
    <s v="Appel Hot line"/>
    <d v="2012-01-13T00:00:00"/>
    <d v="1899-12-30T08:40:00"/>
    <s v="Appareil en panne"/>
    <s v="Niveau 2"/>
    <d v="2012-01-13T00:00:00"/>
    <d v="1899-12-30T08:40:00"/>
    <d v="1899-12-30T04:00:00"/>
    <d v="2012-01-13T00:00:00"/>
    <d v="1899-12-30T10:00:00"/>
    <d v="1899-12-30T01:20:00"/>
    <s v="DENIS"/>
    <s v="Dépannage en cours"/>
    <s v="Non"/>
    <d v="2012-01-13T00:00:00"/>
    <d v="1899-12-30T10:50:00"/>
    <x v="1"/>
    <x v="1"/>
    <x v="1"/>
  </r>
  <r>
    <m/>
    <x v="8"/>
    <s v="Unité 2"/>
    <n v="204238"/>
    <d v="2012-01-13T00:00:00"/>
    <d v="1899-12-30T12:08:00"/>
    <s v="Appareil en panne"/>
    <s v="Niveau 2"/>
    <d v="2012-01-13T00:00:00"/>
    <d v="1899-12-30T12:10:00"/>
    <d v="1899-12-30T04:00:00"/>
    <d v="2012-01-13T00:00:00"/>
    <d v="1899-12-30T13:30:00"/>
    <d v="1899-12-30T01:20:00"/>
    <s v="DENIS"/>
    <s v="Dépannage en cours"/>
    <s v="Non"/>
    <d v="2012-01-13T00:00:00"/>
    <d v="1899-12-30T16:00:00"/>
    <x v="1"/>
    <x v="1"/>
    <x v="1"/>
  </r>
  <r>
    <m/>
    <x v="9"/>
    <s v="Unité 1"/>
    <s v="Appel Hot line"/>
    <d v="2012-01-17T00:00:00"/>
    <d v="1899-12-30T10:55:00"/>
    <s v="Appareil en panne"/>
    <s v="Niveau 2"/>
    <d v="2012-01-17T00:00:00"/>
    <d v="1899-12-30T10:55:00"/>
    <d v="1899-12-30T04:00:00"/>
    <d v="2012-01-17T00:00:00"/>
    <d v="1899-12-30T11:30:00"/>
    <d v="1899-12-30T00:35:00"/>
    <s v="GERARD"/>
    <s v="Dépannage en cours"/>
    <s v="Non"/>
    <d v="2012-01-17T00:00:00"/>
    <d v="1899-12-30T12:00:00"/>
    <x v="1"/>
    <x v="1"/>
    <x v="1"/>
  </r>
  <r>
    <m/>
    <x v="10"/>
    <s v="Unité 1"/>
    <s v="Appel Hot line"/>
    <d v="2012-01-17T00:00:00"/>
    <d v="1899-12-30T14:00:00"/>
    <s v="Appareil en panne"/>
    <s v="Niveau 2"/>
    <d v="2012-01-17T00:00:00"/>
    <d v="1899-12-30T14:00:00"/>
    <d v="1899-12-30T04:00:00"/>
    <d v="2012-01-17T00:00:00"/>
    <d v="1899-12-30T14:01:00"/>
    <d v="1899-12-30T00:01:00"/>
    <s v="GERARD"/>
    <s v="Dépannage en cours"/>
    <s v="Non"/>
    <d v="2012-01-17T00:00:00"/>
    <d v="1899-12-30T17:00:00"/>
    <x v="1"/>
    <x v="1"/>
    <x v="1"/>
  </r>
  <r>
    <m/>
    <x v="11"/>
    <s v="Unité 2"/>
    <s v="Appel Hot line"/>
    <d v="2012-01-17T00:00:00"/>
    <d v="1899-12-30T16:45:00"/>
    <s v="Appareil en panne"/>
    <s v="Niveau 2"/>
    <d v="2012-01-17T00:00:00"/>
    <d v="1899-12-30T16:45:00"/>
    <d v="1899-12-30T04:00:00"/>
    <d v="2012-01-18T00:00:00"/>
    <d v="1899-12-30T09:00:00"/>
    <d v="1899-12-30T16:15:00"/>
    <s v="OLIVIER"/>
    <s v="Dépannage en cours"/>
    <s v="Non"/>
    <d v="2012-01-18T00:00:00"/>
    <d v="1899-12-30T12:00:00"/>
    <x v="2"/>
    <x v="1"/>
    <x v="1"/>
  </r>
  <r>
    <m/>
    <x v="12"/>
    <s v="Unité 2"/>
    <s v="Appel Hot line"/>
    <d v="2012-01-18T00:00:00"/>
    <d v="1899-12-30T10:00:00"/>
    <s v="Appareil en panne"/>
    <s v="Niveau 2"/>
    <d v="2012-01-18T00:00:00"/>
    <d v="1899-12-30T10:00:00"/>
    <d v="1899-12-30T04:00:00"/>
    <d v="2012-01-18T00:00:00"/>
    <d v="1899-12-30T10:01:00"/>
    <d v="1899-12-30T00:01:00"/>
    <s v="OLIVIER"/>
    <s v="Dépannage en cours"/>
    <s v="Oui"/>
    <d v="2012-01-18T00:00:00"/>
    <d v="1899-12-30T12:00:00"/>
    <x v="1"/>
    <x v="1"/>
    <x v="1"/>
  </r>
  <r>
    <m/>
    <x v="13"/>
    <s v="Unité 2"/>
    <s v="Appel Hot line"/>
    <d v="2012-01-19T00:00:00"/>
    <d v="1899-12-30T09:40:00"/>
    <s v="Appareil en panne"/>
    <s v="Niveau 2"/>
    <d v="2012-01-19T00:00:00"/>
    <d v="1899-12-30T09:40:00"/>
    <d v="1899-12-30T04:00:00"/>
    <d v="2012-01-19T00:00:00"/>
    <d v="1899-12-30T14:00:00"/>
    <d v="1899-12-30T04:20:00"/>
    <s v="GERARD"/>
    <s v="Dépannage en cours"/>
    <s v="Non"/>
    <d v="2012-01-19T00:00:00"/>
    <d v="1899-12-30T17:00:00"/>
    <x v="2"/>
    <x v="1"/>
    <x v="1"/>
  </r>
  <r>
    <m/>
    <x v="14"/>
    <s v="Unité 2"/>
    <n v="205013"/>
    <d v="2012-01-19T00:00:00"/>
    <d v="1899-12-30T10:00:00"/>
    <s v="Appareil en panne"/>
    <s v="Niveau 2"/>
    <d v="2012-01-19T00:00:00"/>
    <d v="1899-12-30T10:00:00"/>
    <d v="1899-12-30T04:00:00"/>
    <d v="2012-01-19T00:00:00"/>
    <d v="1899-12-30T13:59:00"/>
    <d v="1899-12-30T03:59:00"/>
    <s v="GERARD"/>
    <s v="Dépannage en cours"/>
    <s v="Oui"/>
    <d v="2012-01-19T00:00:00"/>
    <d v="1899-12-30T17:00:00"/>
    <x v="1"/>
    <x v="1"/>
    <x v="1"/>
  </r>
  <r>
    <m/>
    <x v="15"/>
    <s v="Unité 2"/>
    <s v="Appel Hot line"/>
    <d v="2012-01-20T00:00:00"/>
    <d v="1899-12-30T10:15:00"/>
    <s v="Appareil en panne"/>
    <s v="Niveau 2"/>
    <d v="2012-01-20T00:00:00"/>
    <d v="1899-12-30T10:15:00"/>
    <d v="1899-12-30T04:00:00"/>
    <d v="2012-01-20T00:00:00"/>
    <d v="1899-12-30T14:00:00"/>
    <d v="1899-12-30T03:45:00"/>
    <s v="GERARD"/>
    <s v="Dépannage en cours"/>
    <s v="Non"/>
    <d v="2012-01-20T00:00:00"/>
    <d v="1899-12-30T15:00:00"/>
    <x v="1"/>
    <x v="1"/>
    <x v="1"/>
  </r>
  <r>
    <m/>
    <x v="16"/>
    <s v="Unité 2"/>
    <s v="Appel Hot line"/>
    <d v="2012-01-23T00:00:00"/>
    <d v="1899-12-30T15:17:00"/>
    <s v="Appareil en panne"/>
    <s v="Niveau 2"/>
    <d v="2012-01-23T00:00:00"/>
    <d v="1899-12-30T15:20:00"/>
    <d v="1899-12-30T04:00:00"/>
    <d v="2012-01-23T00:00:00"/>
    <d v="1899-12-30T15:21:00"/>
    <d v="1899-12-30T00:01:00"/>
    <s v="GERARD"/>
    <s v="Dépannage en cours"/>
    <s v="Non"/>
    <d v="2012-01-23T00:00:00"/>
    <d v="1899-12-30T15:22:00"/>
    <x v="1"/>
    <x v="1"/>
    <x v="1"/>
  </r>
  <r>
    <m/>
    <x v="17"/>
    <s v="Unité 2"/>
    <n v="206353"/>
    <d v="2012-01-31T00:00:00"/>
    <d v="1899-12-30T14:40:00"/>
    <s v="Appareil en panne"/>
    <s v="Niveau 2"/>
    <d v="2012-01-31T00:00:00"/>
    <d v="1899-12-30T14:40:00"/>
    <d v="1899-12-30T04:00:00"/>
    <d v="2012-01-31T00:00:00"/>
    <d v="1899-12-30T14:41:00"/>
    <d v="1899-12-30T00:01:00"/>
    <s v="GERARD"/>
    <s v="Dépannage en cours"/>
    <s v="Non"/>
    <d v="2012-01-31T00:00:00"/>
    <d v="1899-12-30T15:30:00"/>
    <x v="1"/>
    <x v="1"/>
    <x v="1"/>
  </r>
  <r>
    <m/>
    <x v="18"/>
    <s v="Unité 2"/>
    <n v="206847"/>
    <d v="2012-02-02T00:00:00"/>
    <d v="1899-12-30T09:03:00"/>
    <s v="Appareil en panne"/>
    <s v="Niveau 2"/>
    <d v="2012-02-02T00:00:00"/>
    <d v="1899-12-30T09:05:00"/>
    <d v="1899-12-30T04:00:00"/>
    <d v="2012-02-06T00:00:00"/>
    <d v="1899-12-30T14:00:00"/>
    <d v="1900-01-03T04:55:00"/>
    <s v="GERARD"/>
    <s v="Dépannage en cours"/>
    <s v="Non"/>
    <d v="2012-02-06T00:00:00"/>
    <d v="1899-12-30T17:00:00"/>
    <x v="2"/>
    <x v="1"/>
    <x v="2"/>
  </r>
  <r>
    <m/>
    <x v="19"/>
    <s v="Unité 2"/>
    <n v="207441"/>
    <d v="2012-02-06T00:00:00"/>
    <d v="1899-12-30T11:10:00"/>
    <s v="Appareil en panne"/>
    <s v="Niveau 2"/>
    <d v="2012-02-06T00:00:00"/>
    <d v="1899-12-30T11:10:00"/>
    <d v="1899-12-30T04:00:00"/>
    <d v="2012-02-06T00:00:00"/>
    <d v="1899-12-30T14:00:00"/>
    <d v="1899-12-30T02:50:00"/>
    <s v="GERARD"/>
    <s v="Dépannage en cours"/>
    <s v="Non"/>
    <d v="2012-02-06T00:00:00"/>
    <d v="1899-12-30T17:00:00"/>
    <x v="1"/>
    <x v="1"/>
    <x v="2"/>
  </r>
  <r>
    <m/>
    <x v="6"/>
    <s v="Unité 1"/>
    <n v="208459"/>
    <d v="2012-02-10T00:00:00"/>
    <d v="1899-12-30T11:30:00"/>
    <s v="Appareil en panne"/>
    <s v="Niveau 2"/>
    <d v="2012-02-10T00:00:00"/>
    <d v="1899-12-30T11:30:00"/>
    <d v="1899-12-30T04:00:00"/>
    <d v="2012-02-10T00:00:00"/>
    <d v="1899-12-30T12:00:00"/>
    <d v="1899-12-30T00:30:00"/>
    <s v="GERARD"/>
    <s v="Dépannage en cours"/>
    <s v="Non"/>
    <d v="2012-02-10T00:00:00"/>
    <d v="1899-12-30T12:30:00"/>
    <x v="1"/>
    <x v="1"/>
    <x v="2"/>
  </r>
  <r>
    <m/>
    <x v="20"/>
    <s v="Unité 2"/>
    <n v="209474"/>
    <d v="2012-02-20T00:00:00"/>
    <d v="1899-12-30T09:35:00"/>
    <s v="Appareil en panne"/>
    <s v="Niveau 2"/>
    <d v="2012-02-20T00:00:00"/>
    <d v="1899-12-30T09:35:00"/>
    <d v="1899-12-30T04:00:00"/>
    <d v="2012-02-20T00:00:00"/>
    <d v="1899-12-30T14:00:00"/>
    <d v="1899-12-30T04:25:00"/>
    <s v="GERARD"/>
    <s v="Dépannage en cours"/>
    <s v="Non"/>
    <d v="2012-02-20T00:00:00"/>
    <d v="1899-12-30T17:00:00"/>
    <x v="2"/>
    <x v="1"/>
    <x v="2"/>
  </r>
  <r>
    <m/>
    <x v="12"/>
    <s v="Unité 2"/>
    <n v="209475"/>
    <d v="2012-02-20T00:00:00"/>
    <d v="1899-12-30T09:50:00"/>
    <s v="Appareil en panne"/>
    <s v="Niveau 2"/>
    <d v="2012-02-20T00:00:00"/>
    <d v="1899-12-30T09:50:00"/>
    <d v="1899-12-30T04:00:00"/>
    <d v="2012-02-20T00:00:00"/>
    <d v="1899-12-30T10:00:00"/>
    <d v="1899-12-30T00:10:00"/>
    <s v="GERARD"/>
    <s v="Dépannage en cours"/>
    <s v="Non"/>
    <d v="2012-02-20T00:00:00"/>
    <d v="1899-12-30T12:00:00"/>
    <x v="1"/>
    <x v="1"/>
    <x v="2"/>
  </r>
  <r>
    <m/>
    <x v="21"/>
    <s v="Unité 2"/>
    <s v="Appel Hot line"/>
    <d v="2012-02-22T00:00:00"/>
    <d v="1899-12-30T09:20:00"/>
    <s v="Appareil en panne"/>
    <s v="Niveau 2"/>
    <d v="2012-02-22T00:00:00"/>
    <d v="1899-12-30T09:20:00"/>
    <d v="1899-12-30T04:00:00"/>
    <d v="2012-02-22T00:00:00"/>
    <d v="1899-12-30T10:00:00"/>
    <d v="1899-12-30T00:40:00"/>
    <s v="GERARD"/>
    <s v="Dépannage en cours"/>
    <s v="Non"/>
    <d v="2012-02-22T00:00:00"/>
    <d v="1899-12-30T12:00:00"/>
    <x v="1"/>
    <x v="1"/>
    <x v="2"/>
  </r>
  <r>
    <m/>
    <x v="19"/>
    <s v="Unité 2"/>
    <s v="Appel Hot line"/>
    <d v="2012-02-22T00:00:00"/>
    <d v="1899-12-30T15:00:00"/>
    <s v="Appareil en panne"/>
    <s v="Niveau 2"/>
    <d v="2012-02-22T00:00:00"/>
    <d v="1899-12-30T15:00:00"/>
    <d v="1899-12-30T04:00:00"/>
    <d v="2012-02-23T00:00:00"/>
    <d v="1899-12-30T14:00:00"/>
    <d v="1899-12-30T23:00:00"/>
    <s v="GERARD"/>
    <s v="Dépannage en cours"/>
    <s v="Non"/>
    <d v="2012-02-23T00:00:00"/>
    <d v="1899-12-30T17:00:00"/>
    <x v="2"/>
    <x v="1"/>
    <x v="2"/>
  </r>
  <r>
    <m/>
    <x v="22"/>
    <s v="Unité 2"/>
    <s v="Appel Hot line"/>
    <d v="2012-02-23T00:00:00"/>
    <d v="1899-12-30T14:30:00"/>
    <s v="Appareil en panne"/>
    <s v="Niveau 2"/>
    <d v="2012-02-23T00:00:00"/>
    <d v="1899-12-30T14:30:00"/>
    <d v="1899-12-30T04:00:00"/>
    <d v="2012-02-23T00:00:00"/>
    <d v="1899-12-30T14:31:00"/>
    <d v="1899-12-30T00:01:00"/>
    <s v="GERARD"/>
    <s v="Dépannage en cours"/>
    <s v="Non"/>
    <d v="2012-02-23T00:00:00"/>
    <d v="1899-12-30T17:00:00"/>
    <x v="1"/>
    <x v="1"/>
    <x v="2"/>
  </r>
  <r>
    <m/>
    <x v="14"/>
    <s v="Unité 2"/>
    <s v="Appel Hot line"/>
    <d v="2012-02-23T00:00:00"/>
    <d v="1899-12-30T13:40:00"/>
    <s v="Appareil en panne"/>
    <s v="Niveau 2"/>
    <d v="2012-02-23T00:00:00"/>
    <d v="1899-12-30T13:40:00"/>
    <d v="1899-12-30T04:00:00"/>
    <d v="2012-02-24T00:00:00"/>
    <d v="1899-12-30T14:00:00"/>
    <d v="1899-12-31T00:20:00"/>
    <s v="GERARD"/>
    <s v="Dépannage en cours"/>
    <s v="Non"/>
    <d v="2012-02-24T00:00:00"/>
    <d v="1899-12-30T17:00:00"/>
    <x v="2"/>
    <x v="1"/>
    <x v="2"/>
  </r>
  <r>
    <m/>
    <x v="12"/>
    <s v="Unité 2"/>
    <n v="210283"/>
    <d v="2012-02-27T00:00:00"/>
    <d v="1899-12-30T09:25:00"/>
    <s v="Appareil en panne"/>
    <s v="Niveau 2"/>
    <d v="2012-02-27T00:00:00"/>
    <d v="1899-12-30T09:25:00"/>
    <d v="1899-12-30T04:00:00"/>
    <d v="2012-02-27T00:00:00"/>
    <d v="1899-12-30T16:00:00"/>
    <d v="1899-12-30T06:35:00"/>
    <s v="GERARD"/>
    <s v="Dépannage en cours"/>
    <s v="Non"/>
    <d v="2012-02-27T00:00:00"/>
    <d v="1899-12-30T17:00:00"/>
    <x v="2"/>
    <x v="1"/>
    <x v="2"/>
  </r>
  <r>
    <m/>
    <x v="7"/>
    <s v="Unité 2"/>
    <n v="210368"/>
    <d v="2012-02-27T00:00:00"/>
    <d v="1899-12-30T13:30:00"/>
    <s v="Appareil en panne"/>
    <s v="Niveau 2"/>
    <d v="2012-02-27T00:00:00"/>
    <d v="1899-12-30T13:30:00"/>
    <d v="1899-12-30T04:00:00"/>
    <d v="2012-02-27T00:00:00"/>
    <d v="1899-12-30T16:00:00"/>
    <d v="1899-12-30T02:30:00"/>
    <s v="GERARD"/>
    <s v="Dépannage en cours"/>
    <s v="Non"/>
    <d v="2012-02-27T00:00:00"/>
    <d v="1899-12-30T17:00:00"/>
    <x v="1"/>
    <x v="1"/>
    <x v="2"/>
  </r>
  <r>
    <m/>
    <x v="23"/>
    <s v="Unité 2"/>
    <n v="210503"/>
    <d v="2012-02-28T00:00:00"/>
    <d v="1899-12-30T10:20:00"/>
    <s v="Appareil en panne"/>
    <s v="Niveau 2"/>
    <d v="2012-02-28T00:00:00"/>
    <d v="1899-12-30T10:20:00"/>
    <d v="1899-12-30T04:00:00"/>
    <d v="2012-02-28T00:00:00"/>
    <d v="1899-12-30T15:00:00"/>
    <d v="1899-12-30T04:40:00"/>
    <s v="GERARD"/>
    <s v="Dépannage en cours"/>
    <s v="Non"/>
    <d v="2012-02-28T00:00:00"/>
    <d v="1899-12-30T17:00:00"/>
    <x v="2"/>
    <x v="1"/>
    <x v="2"/>
  </r>
  <r>
    <m/>
    <x v="24"/>
    <s v="Unité 2"/>
    <s v="Appel Hot line"/>
    <d v="2012-02-28T00:00:00"/>
    <d v="1899-12-30T14:00:00"/>
    <s v="Appareil en panne"/>
    <s v="Niveau 2"/>
    <d v="2012-02-28T00:00:00"/>
    <d v="1899-12-30T14:00:00"/>
    <d v="1899-12-30T04:00:00"/>
    <d v="2012-02-28T00:00:00"/>
    <d v="1899-12-30T14:01:00"/>
    <d v="1899-12-30T00:01:00"/>
    <s v="GERARD"/>
    <s v="Dépannage en cours"/>
    <s v="Non"/>
    <d v="2012-02-28T00:00:00"/>
    <d v="1899-12-30T17:00:00"/>
    <x v="1"/>
    <x v="1"/>
    <x v="2"/>
  </r>
  <r>
    <m/>
    <x v="25"/>
    <s v="Unité 2"/>
    <n v="210642"/>
    <d v="2012-02-29T00:00:00"/>
    <d v="1899-12-30T09:34:00"/>
    <s v="Appareil en panne"/>
    <s v="Niveau 2"/>
    <d v="2012-02-29T00:00:00"/>
    <d v="1899-12-30T09:34:00"/>
    <d v="1899-12-30T04:00:00"/>
    <d v="2012-02-29T00:00:00"/>
    <d v="1899-12-30T14:00:00"/>
    <d v="1899-12-30T04:26:00"/>
    <s v="GERARD"/>
    <s v="Dépannage en cours"/>
    <s v="Non"/>
    <d v="2012-02-29T00:00:00"/>
    <d v="1899-12-30T17:00:00"/>
    <x v="2"/>
    <x v="1"/>
    <x v="2"/>
  </r>
  <r>
    <m/>
    <x v="8"/>
    <s v="Unité 2"/>
    <n v="210674"/>
    <d v="2012-02-29T00:00:00"/>
    <d v="1899-12-30T11:00:00"/>
    <s v="Appareil en panne"/>
    <s v="Niveau 2"/>
    <d v="2012-02-29T00:00:00"/>
    <d v="1899-12-30T11:00:00"/>
    <d v="1899-12-30T04:00:00"/>
    <d v="2012-02-29T00:00:00"/>
    <d v="1899-12-30T14:00:00"/>
    <d v="1899-12-30T03:00:00"/>
    <s v="GERARD"/>
    <s v="Dépannage en cours"/>
    <s v="Non"/>
    <d v="2012-02-29T00:00:00"/>
    <d v="1899-12-30T17:00:00"/>
    <x v="1"/>
    <x v="1"/>
    <x v="2"/>
  </r>
  <r>
    <m/>
    <x v="7"/>
    <s v="Unité 2"/>
    <n v="210852"/>
    <d v="2012-03-01T00:00:00"/>
    <d v="1899-12-30T11:30:00"/>
    <s v="Appareil en panne"/>
    <s v="Niveau 2"/>
    <d v="2012-03-01T00:00:00"/>
    <d v="1899-12-30T11:30:00"/>
    <d v="1899-12-30T04:00:00"/>
    <d v="2012-03-02T00:00:00"/>
    <d v="1899-12-30T08:00:00"/>
    <d v="1899-12-30T20:30:00"/>
    <s v="GERARD"/>
    <s v="Dépannage en cours"/>
    <s v="Non"/>
    <d v="2012-03-02T00:00:00"/>
    <d v="1899-12-30T12:00:00"/>
    <x v="2"/>
    <x v="1"/>
    <x v="3"/>
  </r>
  <r>
    <m/>
    <x v="19"/>
    <s v="Unité 2"/>
    <n v="211071"/>
    <d v="2012-03-02T00:00:00"/>
    <d v="1899-12-30T15:40:00"/>
    <s v="Appareil en panne"/>
    <s v="Niveau 2"/>
    <d v="2012-03-02T00:00:00"/>
    <d v="1899-12-30T15:40:00"/>
    <d v="1899-12-30T04:00:00"/>
    <d v="2012-03-02T00:00:00"/>
    <d v="1899-12-30T15:41:00"/>
    <d v="1899-12-30T00:01:00"/>
    <s v="GERARD"/>
    <s v="Dépannage en cours"/>
    <s v="Non"/>
    <d v="2012-03-02T00:00:00"/>
    <d v="1899-12-30T17:00:00"/>
    <x v="1"/>
    <x v="1"/>
    <x v="3"/>
  </r>
  <r>
    <m/>
    <x v="8"/>
    <s v="Unité 2"/>
    <n v="211227"/>
    <d v="2012-03-05T00:00:00"/>
    <d v="1899-12-30T08:30:00"/>
    <s v="Appareil en panne"/>
    <s v="Niveau 2"/>
    <d v="2012-03-05T00:00:00"/>
    <d v="1899-12-30T08:30:00"/>
    <d v="1899-12-30T04:00:00"/>
    <d v="2012-03-05T00:00:00"/>
    <d v="1899-12-30T15:30:00"/>
    <d v="1899-12-30T07:00:00"/>
    <s v="GERARD"/>
    <s v="Dépannage en cours"/>
    <s v="Oui"/>
    <d v="2012-03-05T00:00:00"/>
    <d v="1899-12-30T17:00:00"/>
    <x v="2"/>
    <x v="1"/>
    <x v="3"/>
  </r>
  <r>
    <m/>
    <x v="18"/>
    <s v="Unité 2"/>
    <n v="211618"/>
    <d v="2012-03-07T00:00:00"/>
    <d v="1899-12-30T15:20:00"/>
    <s v="Appareil en panne"/>
    <s v="Niveau 2"/>
    <d v="2012-03-07T00:00:00"/>
    <d v="1899-12-30T15:20:00"/>
    <d v="1899-12-30T04:00:00"/>
    <d v="2012-03-07T00:00:00"/>
    <d v="1899-12-30T15:21:00"/>
    <d v="1899-12-30T00:01:00"/>
    <s v="GERARD"/>
    <s v="Dépannage en cours"/>
    <s v="Non"/>
    <d v="2012-03-07T00:00:00"/>
    <d v="1899-12-30T17:00:00"/>
    <x v="1"/>
    <x v="1"/>
    <x v="3"/>
  </r>
  <r>
    <m/>
    <x v="7"/>
    <s v="Unité 2"/>
    <n v="212044"/>
    <d v="2012-03-12T00:00:00"/>
    <d v="1899-12-30T13:50:00"/>
    <s v="Appareil en panne"/>
    <s v="Niveau 2"/>
    <d v="2012-03-12T00:00:00"/>
    <d v="1899-12-30T13:50:00"/>
    <d v="1899-12-30T04:00:00"/>
    <d v="2012-03-12T00:00:00"/>
    <d v="1899-12-30T14:00:00"/>
    <d v="1899-12-30T00:10:00"/>
    <s v="GERARD"/>
    <s v="Dépannage en cours"/>
    <s v="Non"/>
    <d v="2012-03-12T00:00:00"/>
    <d v="1899-12-30T17:00:00"/>
    <x v="1"/>
    <x v="1"/>
    <x v="3"/>
  </r>
  <r>
    <m/>
    <x v="4"/>
    <s v="Unité 2"/>
    <n v="212841"/>
    <d v="2012-03-16T00:00:00"/>
    <d v="1899-12-30T13:40:00"/>
    <s v="Appareil en panne"/>
    <s v="Niveau 2"/>
    <d v="2012-03-16T00:00:00"/>
    <d v="1899-12-30T13:40:00"/>
    <d v="1899-12-30T04:00:00"/>
    <d v="2012-03-16T00:00:00"/>
    <d v="1899-12-30T13:41:00"/>
    <d v="1899-12-30T00:01:00"/>
    <s v="GERARD"/>
    <s v="Dépannage en cours"/>
    <s v="Non"/>
    <d v="2012-03-16T00:00:00"/>
    <d v="1899-12-30T17:00:00"/>
    <x v="1"/>
    <x v="1"/>
    <x v="3"/>
  </r>
  <r>
    <m/>
    <x v="18"/>
    <s v="Unité 2"/>
    <n v="213141"/>
    <d v="2012-03-20T00:00:00"/>
    <d v="1899-12-30T10:20:00"/>
    <s v="Appareil en panne"/>
    <s v="Niveau 2"/>
    <d v="2012-03-20T00:00:00"/>
    <d v="1899-12-30T10:20:00"/>
    <d v="1899-12-30T04:00:00"/>
    <d v="2012-03-21T00:00:00"/>
    <d v="1899-12-30T13:00:00"/>
    <d v="1899-12-31T02:40:00"/>
    <s v="CHRISTIAN"/>
    <s v="Dépannage en cours"/>
    <s v="Non"/>
    <d v="2012-03-21T00:00:00"/>
    <d v="1899-12-30T17:00:00"/>
    <x v="2"/>
    <x v="1"/>
    <x v="3"/>
  </r>
  <r>
    <m/>
    <x v="12"/>
    <s v="Unité 2"/>
    <s v="Appel Hot line"/>
    <d v="2012-03-20T00:00:00"/>
    <d v="1899-12-30T11:10:00"/>
    <s v="Appareil en panne"/>
    <s v="Niveau 2"/>
    <d v="2012-03-20T00:00:00"/>
    <d v="1899-12-30T11:10:00"/>
    <d v="1899-12-30T04:00:00"/>
    <d v="2012-03-20T00:00:00"/>
    <d v="1899-12-30T13:00:00"/>
    <d v="1899-12-30T01:50:00"/>
    <s v="CHRISTIAN"/>
    <s v="Dépannage en cours"/>
    <s v="Non"/>
    <d v="2012-03-20T00:00:00"/>
    <d v="1899-12-30T17:00:00"/>
    <x v="1"/>
    <x v="1"/>
    <x v="3"/>
  </r>
  <r>
    <m/>
    <x v="23"/>
    <s v="Unité 2"/>
    <n v="213393"/>
    <d v="2012-03-21T00:00:00"/>
    <d v="1899-12-30T14:30:00"/>
    <s v="Appareil en panne"/>
    <s v="Niveau 2"/>
    <d v="2012-03-21T00:00:00"/>
    <d v="1899-12-30T14:30:00"/>
    <d v="1899-12-30T04:00:00"/>
    <d v="2012-03-21T00:00:00"/>
    <d v="1899-12-30T14:31:00"/>
    <d v="1899-12-30T00:01:00"/>
    <s v="CHRISTIAN"/>
    <s v="Dépannage en cours"/>
    <s v="Non"/>
    <d v="2012-03-21T00:00:00"/>
    <d v="1899-12-30T17:00:00"/>
    <x v="1"/>
    <x v="1"/>
    <x v="3"/>
  </r>
  <r>
    <m/>
    <x v="26"/>
    <s v="Unité 2"/>
    <n v="213494"/>
    <d v="2012-03-22T00:00:00"/>
    <d v="1899-12-30T10:00:00"/>
    <s v="Appareil en panne"/>
    <s v="Niveau 2"/>
    <d v="2012-03-22T00:00:00"/>
    <d v="1899-12-30T10:00:00"/>
    <d v="1899-12-30T04:00:00"/>
    <d v="2012-03-22T00:00:00"/>
    <d v="1899-12-30T10:01:00"/>
    <d v="1899-12-30T00:01:00"/>
    <s v="CHRISTIAN"/>
    <s v="Dépannage en cours"/>
    <s v="Non"/>
    <d v="2012-03-22T00:00:00"/>
    <d v="1899-12-30T12:00:00"/>
    <x v="1"/>
    <x v="1"/>
    <x v="3"/>
  </r>
  <r>
    <m/>
    <x v="6"/>
    <s v="Unité 1"/>
    <n v="213628"/>
    <d v="2012-03-23T00:00:00"/>
    <d v="1899-12-30T09:20:00"/>
    <s v="Appareil en panne"/>
    <s v="Niveau 2"/>
    <d v="2012-03-23T00:00:00"/>
    <d v="1899-12-30T09:20:00"/>
    <d v="1899-12-30T04:00:00"/>
    <d v="2012-03-23T00:00:00"/>
    <d v="1899-12-30T11:15:00"/>
    <d v="1899-12-30T01:55:00"/>
    <s v="CHRISTIAN"/>
    <s v="Dépannage en cours"/>
    <s v="Non"/>
    <d v="2012-03-23T00:00:00"/>
    <d v="1899-12-30T13:15:00"/>
    <x v="1"/>
    <x v="1"/>
    <x v="3"/>
  </r>
  <r>
    <m/>
    <x v="27"/>
    <s v="Unité 1"/>
    <s v="Appel Hot line"/>
    <d v="2012-03-27T00:00:00"/>
    <d v="1899-12-30T11:30:00"/>
    <s v="Appareil en panne"/>
    <s v="Niveau 2"/>
    <d v="2012-03-27T00:00:00"/>
    <d v="1899-12-30T11:30:00"/>
    <d v="1899-12-30T04:00:00"/>
    <d v="2012-03-27T00:00:00"/>
    <d v="1899-12-30T13:00:00"/>
    <d v="1899-12-30T01:30:00"/>
    <s v="GERARD"/>
    <s v="Dépannage en cours"/>
    <s v="Non"/>
    <d v="2012-03-27T00:00:00"/>
    <d v="1899-12-30T17:00:00"/>
    <x v="1"/>
    <x v="1"/>
    <x v="3"/>
  </r>
  <r>
    <m/>
    <x v="14"/>
    <s v="Unité 2"/>
    <n v="214280"/>
    <d v="2012-03-29T00:00:00"/>
    <d v="1899-12-30T11:10:00"/>
    <s v="Appareil en panne"/>
    <s v="Niveau 2"/>
    <d v="2012-03-29T00:00:00"/>
    <d v="1899-12-30T11:15:00"/>
    <d v="1899-12-30T04:00:00"/>
    <d v="2012-03-29T00:00:00"/>
    <d v="1899-12-30T14:30:00"/>
    <d v="1899-12-30T03:15:00"/>
    <s v="OLIVIER"/>
    <s v="Dépannage en cours"/>
    <s v="Non"/>
    <d v="2012-03-29T00:00:00"/>
    <d v="1899-12-30T16:00:00"/>
    <x v="1"/>
    <x v="1"/>
    <x v="3"/>
  </r>
  <r>
    <m/>
    <x v="19"/>
    <s v="Unité 2"/>
    <n v="214332"/>
    <d v="2012-03-29T00:00:00"/>
    <d v="1899-12-30T14:40:00"/>
    <s v="Appareil en panne"/>
    <s v="Niveau 2"/>
    <d v="2012-03-29T00:00:00"/>
    <d v="1899-12-30T14:50:00"/>
    <d v="1899-12-30T04:00:00"/>
    <d v="2012-03-30T00:00:00"/>
    <d v="1899-12-30T08:30:00"/>
    <d v="1899-12-30T17:40:00"/>
    <s v="GERARD"/>
    <s v="Dépannage en cours"/>
    <s v="Non"/>
    <d v="2012-03-30T00:00:00"/>
    <d v="1899-12-30T10:00:00"/>
    <x v="2"/>
    <x v="1"/>
    <x v="3"/>
  </r>
  <r>
    <m/>
    <x v="27"/>
    <s v="Unité 1"/>
    <s v="Appel Hot line"/>
    <d v="2012-03-30T00:00:00"/>
    <d v="1899-12-30T10:30:00"/>
    <s v="Appareil en panne"/>
    <s v="Niveau 2"/>
    <d v="2012-03-30T00:00:00"/>
    <d v="1899-12-30T10:30:00"/>
    <d v="1899-12-30T04:00:00"/>
    <d v="2012-03-30T00:00:00"/>
    <d v="1899-12-30T15:00:00"/>
    <d v="1899-12-30T04:30:00"/>
    <s v="GERARD"/>
    <s v="Dépannage en cours"/>
    <s v="Non"/>
    <d v="2012-03-30T00:00:00"/>
    <d v="1899-12-30T17:00:00"/>
    <x v="2"/>
    <x v="1"/>
    <x v="3"/>
  </r>
  <r>
    <m/>
    <x v="6"/>
    <s v="Unité 1"/>
    <s v="Appel Hot line"/>
    <d v="2012-03-30T00:00:00"/>
    <d v="1899-12-30T10:30:00"/>
    <s v="Appareil en panne"/>
    <s v="Niveau 2"/>
    <d v="2012-03-30T00:00:00"/>
    <d v="1899-12-30T10:30:00"/>
    <d v="1899-12-30T04:00:00"/>
    <d v="2012-03-30T00:00:00"/>
    <d v="1899-12-30T15:00:00"/>
    <d v="1899-12-30T04:30:00"/>
    <s v="GERARD"/>
    <s v="Dépannage en cours"/>
    <s v="Non"/>
    <d v="2012-03-30T00:00:00"/>
    <d v="1899-12-30T16:30:00"/>
    <x v="2"/>
    <x v="1"/>
    <x v="3"/>
  </r>
  <r>
    <m/>
    <x v="14"/>
    <s v="Unité 2"/>
    <s v="Appel Hot line"/>
    <d v="2012-03-30T00:00:00"/>
    <d v="1899-12-30T11:30:00"/>
    <s v="Appareil en panne"/>
    <s v="Niveau 2"/>
    <d v="2012-03-30T00:00:00"/>
    <d v="1899-12-30T11:30:00"/>
    <d v="1899-12-30T04:00:00"/>
    <d v="2012-03-30T00:00:00"/>
    <d v="1899-12-30T15:30:00"/>
    <d v="1899-12-30T04:00:00"/>
    <s v="GERARD"/>
    <s v="Dépannage en cours"/>
    <s v="Non"/>
    <d v="2012-03-30T00:00:00"/>
    <d v="1899-12-30T17:00:00"/>
    <x v="2"/>
    <x v="1"/>
    <x v="3"/>
  </r>
  <r>
    <m/>
    <x v="19"/>
    <s v="Unité 2"/>
    <n v="214562"/>
    <d v="2012-04-02T00:00:00"/>
    <d v="1899-12-30T08:40:00"/>
    <s v="Appareil en panne"/>
    <s v="Niveau 2"/>
    <d v="2012-04-02T00:00:00"/>
    <d v="1899-12-30T08:40:00"/>
    <d v="1899-12-30T04:00:00"/>
    <d v="2012-04-02T00:00:00"/>
    <d v="1899-12-30T10:00:00"/>
    <d v="1899-12-30T01:20:00"/>
    <s v="GERARD"/>
    <s v="Dépannage en cours"/>
    <s v="Non"/>
    <d v="2012-04-02T00:00:00"/>
    <d v="1899-12-30T12:00:00"/>
    <x v="1"/>
    <x v="1"/>
    <x v="4"/>
  </r>
  <r>
    <m/>
    <x v="26"/>
    <s v="Unité 2"/>
    <n v="214634"/>
    <d v="2012-04-02T00:00:00"/>
    <d v="1899-12-30T13:40:00"/>
    <s v="Appareil en panne"/>
    <s v="Niveau 2"/>
    <d v="2012-04-02T00:00:00"/>
    <d v="1899-12-30T13:40:00"/>
    <d v="1899-12-30T04:00:00"/>
    <d v="2012-04-02T00:00:00"/>
    <d v="1899-12-30T14:00:00"/>
    <d v="1899-12-30T00:20:00"/>
    <s v="GERARD"/>
    <s v="Dépannage en cours"/>
    <s v="Non"/>
    <d v="2012-04-02T00:00:00"/>
    <d v="1899-12-30T15:00:00"/>
    <x v="1"/>
    <x v="1"/>
    <x v="4"/>
  </r>
  <r>
    <m/>
    <x v="14"/>
    <s v="Unité 2"/>
    <n v="214786"/>
    <d v="2012-04-03T00:00:00"/>
    <d v="1899-12-30T10:30:00"/>
    <s v="Appareil en panne"/>
    <s v="Niveau 2"/>
    <d v="2012-04-03T00:00:00"/>
    <d v="1899-12-30T10:30:00"/>
    <d v="1899-12-30T04:00:00"/>
    <d v="2012-04-03T00:00:00"/>
    <d v="1899-12-30T10:31:00"/>
    <d v="1899-12-30T00:01:00"/>
    <s v="GERARD"/>
    <s v="Dépannage en cours"/>
    <s v="Non"/>
    <d v="2012-04-03T00:00:00"/>
    <d v="1899-12-30T10:31:00"/>
    <x v="1"/>
    <x v="1"/>
    <x v="4"/>
  </r>
  <r>
    <m/>
    <x v="27"/>
    <s v="Unité 1"/>
    <n v="215051"/>
    <d v="2012-04-04T00:00:00"/>
    <d v="1899-12-30T15:00:00"/>
    <s v="Appareil en panne"/>
    <s v="Niveau 2"/>
    <d v="2012-04-04T00:00:00"/>
    <d v="1899-12-30T15:00:00"/>
    <d v="1899-12-30T04:00:00"/>
    <d v="2012-04-04T00:00:00"/>
    <d v="1899-12-30T16:00:00"/>
    <d v="1899-12-30T01:00:00"/>
    <s v="GERARD"/>
    <s v="Dépannage en cours"/>
    <s v="Non"/>
    <d v="2012-04-04T00:00:00"/>
    <d v="1899-12-30T17:00:00"/>
    <x v="1"/>
    <x v="1"/>
    <x v="4"/>
  </r>
  <r>
    <s v="BAT300"/>
    <x v="7"/>
    <s v="Unité 2"/>
    <n v="215718"/>
    <d v="2012-04-12T00:00:00"/>
    <d v="1899-12-30T14:00:00"/>
    <s v="Appareil en panne"/>
    <s v="Niveau 1"/>
    <d v="2012-04-12T00:00:00"/>
    <d v="1899-12-30T14:00:00"/>
    <d v="1899-12-30T02:00:00"/>
    <d v="2012-04-12T00:00:00"/>
    <d v="1899-12-30T14:30:00"/>
    <d v="1899-12-30T00:30:00"/>
    <s v="GERARD"/>
    <s v="Dépannage en cours"/>
    <s v="Non"/>
    <d v="2012-04-12T00:00:00"/>
    <d v="1899-12-30T16:00:00"/>
    <x v="1"/>
    <x v="1"/>
    <x v="4"/>
  </r>
  <r>
    <m/>
    <x v="22"/>
    <s v="Unité 2"/>
    <n v="215819"/>
    <d v="2012-04-13T00:00:00"/>
    <d v="1899-12-30T10:15:00"/>
    <s v="Appareil en panne"/>
    <s v="Niveau 2"/>
    <d v="2012-04-13T00:00:00"/>
    <d v="1899-12-30T10:15:00"/>
    <d v="1899-12-30T04:00:00"/>
    <d v="2012-04-13T00:00:00"/>
    <d v="1899-12-30T13:45:00"/>
    <d v="1899-12-30T03:30:00"/>
    <s v="CHRISTIAN"/>
    <s v="Dépannage en cours"/>
    <s v="Non"/>
    <d v="2012-04-13T00:00:00"/>
    <d v="1899-12-30T15:00:00"/>
    <x v="1"/>
    <x v="1"/>
    <x v="4"/>
  </r>
  <r>
    <m/>
    <x v="10"/>
    <s v="Unité 1"/>
    <n v="215968"/>
    <d v="2012-04-16T00:00:00"/>
    <d v="1899-12-30T08:50:00"/>
    <s v="Appareil en panne"/>
    <s v="Niveau 2"/>
    <d v="2012-04-16T00:00:00"/>
    <d v="1899-12-30T08:50:00"/>
    <d v="1899-12-30T04:00:00"/>
    <d v="2012-04-16T00:00:00"/>
    <d v="1899-12-30T16:00:00"/>
    <d v="1899-12-30T07:10:00"/>
    <s v="GERARD"/>
    <s v="Dépannage en cours"/>
    <s v="Non"/>
    <d v="2012-04-16T00:00:00"/>
    <d v="1899-12-30T17:00:00"/>
    <x v="2"/>
    <x v="1"/>
    <x v="4"/>
  </r>
  <r>
    <s v="BAT300"/>
    <x v="14"/>
    <s v="Unité 2"/>
    <s v="Appel Hot line"/>
    <d v="2012-04-17T00:00:00"/>
    <d v="1899-12-30T15:53:00"/>
    <s v="Appareil en panne"/>
    <s v="Niveau 1"/>
    <d v="2012-04-17T00:00:00"/>
    <d v="1899-12-30T15:55:00"/>
    <d v="1899-12-30T02:00:00"/>
    <d v="2012-04-17T00:00:00"/>
    <d v="1899-12-30T16:30:00"/>
    <d v="1899-12-30T00:35:00"/>
    <s v="GERARD"/>
    <s v="Dépannage en cours"/>
    <s v="Non"/>
    <d v="2012-04-17T00:00:00"/>
    <d v="1899-12-30T17:00:00"/>
    <x v="1"/>
    <x v="1"/>
    <x v="4"/>
  </r>
  <r>
    <m/>
    <x v="19"/>
    <s v="Unité 2"/>
    <n v="216259"/>
    <d v="2012-04-19T00:00:00"/>
    <d v="1899-12-30T13:59:00"/>
    <s v="Appareil en panne"/>
    <s v="Niveau 2"/>
    <d v="2012-04-19T00:00:00"/>
    <d v="1899-12-30T14:00:00"/>
    <d v="1899-12-30T04:00:00"/>
    <d v="2012-04-19T00:00:00"/>
    <d v="1899-12-30T14:30:00"/>
    <d v="1899-12-30T00:30:00"/>
    <s v="GERARD"/>
    <s v="Dépannage en cours"/>
    <s v="Non"/>
    <d v="2012-04-19T00:00:00"/>
    <d v="1899-12-30T15:00:00"/>
    <x v="1"/>
    <x v="1"/>
    <x v="4"/>
  </r>
  <r>
    <m/>
    <x v="8"/>
    <s v="Unité 2"/>
    <n v="217330"/>
    <d v="2012-04-26T00:00:00"/>
    <d v="1899-12-30T14:12:00"/>
    <s v="Appareil en panne"/>
    <s v="Niveau 2"/>
    <d v="2012-04-26T00:00:00"/>
    <d v="1899-12-30T14:15:00"/>
    <d v="1899-12-30T04:00:00"/>
    <d v="2012-04-26T00:00:00"/>
    <d v="1899-12-30T15:00:00"/>
    <d v="1899-12-30T00:45:00"/>
    <s v="CHRISTIAN"/>
    <s v="Dépannage en cours"/>
    <s v="Non"/>
    <d v="2012-04-26T00:00:00"/>
    <d v="1899-12-30T15:30:00"/>
    <x v="1"/>
    <x v="1"/>
    <x v="4"/>
  </r>
  <r>
    <s v="BAT300"/>
    <x v="18"/>
    <s v="Unité 2"/>
    <n v="217552"/>
    <d v="2012-04-30T00:00:00"/>
    <d v="1899-12-30T09:00:00"/>
    <s v="Appareil en panne"/>
    <s v="Niveau 1"/>
    <d v="2012-04-30T00:00:00"/>
    <d v="1899-12-30T09:00:00"/>
    <d v="1899-12-30T02:00:00"/>
    <d v="2012-04-30T00:00:00"/>
    <d v="1899-12-30T10:00:00"/>
    <d v="1899-12-30T01:00:00"/>
    <s v="GERARD"/>
    <s v="Dépannage en cours"/>
    <s v="Non"/>
    <d v="2012-04-30T00:00:00"/>
    <d v="1899-12-30T11:00:00"/>
    <x v="1"/>
    <x v="1"/>
    <x v="4"/>
  </r>
  <r>
    <m/>
    <x v="24"/>
    <s v="Unité 2"/>
    <n v="217976"/>
    <d v="2012-05-04T00:00:00"/>
    <d v="1899-12-30T08:30:00"/>
    <s v="Appareil en panne"/>
    <s v="Niveau 2"/>
    <d v="2012-05-04T00:00:00"/>
    <d v="1899-12-30T08:30:00"/>
    <d v="1899-12-30T04:00:00"/>
    <d v="2012-05-04T00:00:00"/>
    <d v="1899-12-30T11:00:00"/>
    <d v="1899-12-30T02:30:00"/>
    <s v="GERARD"/>
    <s v="Dépannage en cours"/>
    <s v="Non"/>
    <d v="2012-05-04T00:00:00"/>
    <d v="1899-12-30T12:00:00"/>
    <x v="1"/>
    <x v="1"/>
    <x v="5"/>
  </r>
  <r>
    <m/>
    <x v="10"/>
    <s v="Unité 1"/>
    <n v="218045"/>
    <d v="2012-05-04T00:00:00"/>
    <d v="1899-12-30T11:15:00"/>
    <s v="Appareil en panne"/>
    <s v="Niveau 2"/>
    <d v="2012-05-04T00:00:00"/>
    <d v="1899-12-30T11:15:00"/>
    <d v="1899-12-30T04:00:00"/>
    <d v="2012-05-04T00:00:00"/>
    <d v="1899-12-30T15:00:00"/>
    <d v="1899-12-30T03:45:00"/>
    <s v="GERARD"/>
    <s v="Dépannage en cours"/>
    <s v="Non"/>
    <d v="2012-05-04T00:00:00"/>
    <d v="1899-12-30T17:00:00"/>
    <x v="1"/>
    <x v="1"/>
    <x v="5"/>
  </r>
  <r>
    <s v="BAT300"/>
    <x v="18"/>
    <s v="Unité 2"/>
    <n v="218146"/>
    <d v="2012-05-07T00:00:00"/>
    <d v="1899-12-30T09:20:00"/>
    <s v="Appareil en panne"/>
    <s v="Niveau 1"/>
    <d v="2012-05-07T00:00:00"/>
    <d v="1899-12-30T09:20:00"/>
    <d v="1899-12-30T02:00:00"/>
    <d v="2012-05-07T00:00:00"/>
    <d v="1899-12-30T09:21:00"/>
    <d v="1899-12-30T00:01:00"/>
    <s v="CHRISTIAN"/>
    <s v="Dépannage en cours"/>
    <s v="Non"/>
    <d v="2012-05-07T00:00:00"/>
    <d v="1899-12-30T17:00:00"/>
    <x v="1"/>
    <x v="1"/>
    <x v="5"/>
  </r>
  <r>
    <m/>
    <x v="4"/>
    <s v="Unité 2"/>
    <n v="218151"/>
    <d v="2012-05-07T00:00:00"/>
    <d v="1899-12-30T09:50:00"/>
    <s v="Appareil en panne"/>
    <s v="Niveau 2"/>
    <d v="2012-05-07T00:00:00"/>
    <d v="1899-12-30T09:50:00"/>
    <d v="1899-12-30T04:00:00"/>
    <d v="2012-05-07T00:00:00"/>
    <d v="1899-12-30T09:51:00"/>
    <d v="1899-12-30T00:01:00"/>
    <s v="CHRISTIAN"/>
    <s v="Dépannage en cours"/>
    <s v="Non"/>
    <d v="2012-05-07T00:00:00"/>
    <d v="1899-12-30T17:00:00"/>
    <x v="1"/>
    <x v="1"/>
    <x v="5"/>
  </r>
  <r>
    <m/>
    <x v="27"/>
    <s v="Unité 1"/>
    <n v="218155"/>
    <d v="2012-05-07T00:00:00"/>
    <d v="1899-12-30T10:20:00"/>
    <s v="Appareil en panne"/>
    <s v="Niveau 2"/>
    <d v="2012-05-07T00:00:00"/>
    <d v="1899-12-30T10:20:00"/>
    <d v="1899-12-30T04:00:00"/>
    <d v="2012-05-07T00:00:00"/>
    <d v="1899-12-30T10:21:00"/>
    <d v="1899-12-30T00:01:00"/>
    <s v="CHRISTIAN"/>
    <s v="Dépannage en cours"/>
    <s v="Oui"/>
    <d v="2012-05-07T00:00:00"/>
    <d v="1899-12-30T17:00:00"/>
    <x v="1"/>
    <x v="1"/>
    <x v="5"/>
  </r>
  <r>
    <s v="BAT300"/>
    <x v="13"/>
    <s v="Unité 2"/>
    <s v="Appel Hot line"/>
    <d v="2012-05-09T00:00:00"/>
    <d v="1899-12-30T11:20:00"/>
    <s v="Appareil en panne"/>
    <s v="Niveau 1"/>
    <d v="2012-05-09T00:00:00"/>
    <d v="1899-12-30T11:20:00"/>
    <d v="1899-12-30T02:00:00"/>
    <d v="2012-05-09T00:00:00"/>
    <d v="1899-12-30T14:00:00"/>
    <d v="1899-12-30T02:40:00"/>
    <s v="GERARD"/>
    <s v="Dépannage en cours"/>
    <s v="Non"/>
    <d v="2012-05-09T00:00:00"/>
    <d v="1899-12-30T17:00:00"/>
    <x v="2"/>
    <x v="1"/>
    <x v="5"/>
  </r>
  <r>
    <m/>
    <x v="6"/>
    <s v="Unité 1"/>
    <n v="218442"/>
    <d v="2012-05-10T00:00:00"/>
    <d v="1899-12-30T10:10:00"/>
    <s v="Appareil en panne"/>
    <s v="Niveau 2"/>
    <d v="2012-05-10T00:00:00"/>
    <d v="1899-12-30T10:10:00"/>
    <d v="1899-12-30T04:00:00"/>
    <d v="2012-05-10T00:00:00"/>
    <d v="1899-12-30T14:00:00"/>
    <d v="1899-12-30T03:50:00"/>
    <s v="GERARD"/>
    <s v="Dépannage en cours"/>
    <s v="Non"/>
    <d v="2012-05-10T00:00:00"/>
    <d v="1899-12-30T14:30:00"/>
    <x v="1"/>
    <x v="1"/>
    <x v="5"/>
  </r>
  <r>
    <m/>
    <x v="27"/>
    <s v="Unité 1"/>
    <n v="218444"/>
    <d v="2012-05-10T00:00:00"/>
    <d v="1899-12-30T10:15:00"/>
    <s v="Appareil en panne"/>
    <s v="Niveau 2"/>
    <d v="2012-05-10T00:00:00"/>
    <d v="1899-12-30T10:15:00"/>
    <d v="1899-12-30T04:00:00"/>
    <d v="2012-05-10T00:00:00"/>
    <d v="1899-12-30T14:00:00"/>
    <d v="1899-12-30T03:45:00"/>
    <s v="GERARD"/>
    <s v="Dépannage en cours"/>
    <s v="Non"/>
    <d v="2012-05-10T00:00:00"/>
    <d v="1899-12-30T15:00:00"/>
    <x v="1"/>
    <x v="1"/>
    <x v="5"/>
  </r>
  <r>
    <m/>
    <x v="8"/>
    <s v="Unité 2"/>
    <n v="218616"/>
    <d v="2012-05-11T00:00:00"/>
    <d v="1899-12-30T09:30:00"/>
    <s v="Appareil en panne"/>
    <s v="Niveau 2"/>
    <d v="2012-05-11T00:00:00"/>
    <d v="1899-12-30T09:30:00"/>
    <d v="1899-12-30T04:00:00"/>
    <d v="2012-05-11T00:00:00"/>
    <d v="1899-12-30T17:00:00"/>
    <d v="1899-12-30T07:30:00"/>
    <s v="GERARD"/>
    <s v="Dépannage en cours"/>
    <s v="Non"/>
    <d v="2012-05-11T00:00:00"/>
    <d v="1899-12-30T17:30:00"/>
    <x v="2"/>
    <x v="1"/>
    <x v="5"/>
  </r>
  <r>
    <s v="BAT300"/>
    <x v="28"/>
    <s v="Unité 2"/>
    <n v="218687"/>
    <d v="2012-05-11T00:00:00"/>
    <d v="1899-12-30T13:05:00"/>
    <s v="Appareil en panne"/>
    <s v="Niveau 1"/>
    <d v="2012-05-11T00:00:00"/>
    <d v="1899-12-30T13:05:00"/>
    <d v="1899-12-30T02:00:00"/>
    <d v="2012-05-11T00:00:00"/>
    <d v="1899-12-30T14:00:00"/>
    <d v="1899-12-30T00:55:00"/>
    <s v="GERARD"/>
    <s v="Dépannage en cours"/>
    <s v="Non"/>
    <d v="2012-05-11T00:00:00"/>
    <d v="1899-12-30T15:30:00"/>
    <x v="1"/>
    <x v="1"/>
    <x v="5"/>
  </r>
  <r>
    <s v="BAT300"/>
    <x v="18"/>
    <s v="Unité 2"/>
    <n v="219253"/>
    <d v="2012-05-16T00:00:00"/>
    <d v="1899-12-30T11:22:00"/>
    <s v="Appareil en panne"/>
    <s v="Niveau 1"/>
    <d v="2012-05-16T00:00:00"/>
    <d v="1899-12-30T11:25:00"/>
    <d v="1899-12-30T02:00:00"/>
    <d v="2012-05-16T00:00:00"/>
    <d v="1899-12-30T11:30:00"/>
    <d v="1899-12-30T00:05:00"/>
    <s v="GERARD"/>
    <s v="Dépannage en cours"/>
    <s v="Non"/>
    <d v="2012-05-16T00:00:00"/>
    <d v="1899-12-30T12:00:00"/>
    <x v="1"/>
    <x v="1"/>
    <x v="5"/>
  </r>
  <r>
    <s v="BAT300"/>
    <x v="29"/>
    <s v="Unité 2"/>
    <n v="219448"/>
    <d v="2012-05-21T00:00:00"/>
    <d v="1899-12-30T10:40:00"/>
    <s v="Appareil en panne"/>
    <s v="Niveau 1"/>
    <d v="2012-05-21T00:00:00"/>
    <d v="1899-12-30T10:40:00"/>
    <d v="1899-12-30T02:00:00"/>
    <d v="2012-05-21T00:00:00"/>
    <d v="1899-12-30T14:00:00"/>
    <d v="1899-12-30T03:20:00"/>
    <s v="GERARD"/>
    <s v="Dépannage en cours"/>
    <s v="Oui"/>
    <d v="2012-05-21T00:00:00"/>
    <d v="1899-12-30T17:00:00"/>
    <x v="2"/>
    <x v="1"/>
    <x v="5"/>
  </r>
  <r>
    <m/>
    <x v="6"/>
    <s v="Unité 1"/>
    <n v="219461"/>
    <d v="2012-05-21T00:00:00"/>
    <d v="1899-12-30T11:30:00"/>
    <s v="Appareil en panne"/>
    <s v="Niveau 2"/>
    <d v="2012-05-21T00:00:00"/>
    <d v="1899-12-30T11:30:00"/>
    <d v="1899-12-30T04:00:00"/>
    <d v="2012-05-21T00:00:00"/>
    <d v="1899-12-30T11:31:00"/>
    <d v="1899-12-30T00:01:00"/>
    <s v="GERARD"/>
    <s v="Dépannage en cours"/>
    <s v="Non"/>
    <d v="2012-05-21T00:00:00"/>
    <d v="1899-12-30T12:00:00"/>
    <x v="1"/>
    <x v="1"/>
    <x v="5"/>
  </r>
  <r>
    <m/>
    <x v="19"/>
    <s v="Unité 2"/>
    <n v="219676"/>
    <d v="2012-05-22T00:00:00"/>
    <d v="1899-12-30T11:05:00"/>
    <s v="Appareil en panne"/>
    <s v="Niveau 2"/>
    <d v="2012-05-22T00:00:00"/>
    <d v="1899-12-30T11:05:00"/>
    <d v="1899-12-30T04:00:00"/>
    <d v="2012-05-23T00:00:00"/>
    <d v="1899-12-30T14:00:00"/>
    <d v="1899-12-31T02:55:00"/>
    <s v="GERARD"/>
    <s v="Dépannage en cours"/>
    <s v="Non"/>
    <d v="2012-05-23T00:00:00"/>
    <d v="1899-12-30T15:00:00"/>
    <x v="2"/>
    <x v="1"/>
    <x v="5"/>
  </r>
  <r>
    <m/>
    <x v="30"/>
    <s v="Unité 2"/>
    <n v="219863"/>
    <d v="2012-05-23T00:00:00"/>
    <d v="1899-12-30T13:55:00"/>
    <s v="Appareil en panne"/>
    <s v="Niveau 2"/>
    <d v="2012-05-23T00:00:00"/>
    <d v="1899-12-30T14:00:00"/>
    <d v="1899-12-30T04:00:00"/>
    <d v="2012-05-23T00:00:00"/>
    <d v="1899-12-30T15:00:00"/>
    <d v="1899-12-30T01:00:00"/>
    <s v="GERARD"/>
    <s v="Dépannage en cours"/>
    <s v="Non"/>
    <d v="2012-05-23T00:00:00"/>
    <d v="1899-12-30T17:00:00"/>
    <x v="1"/>
    <x v="1"/>
    <x v="5"/>
  </r>
  <r>
    <m/>
    <x v="8"/>
    <s v="Unité 2"/>
    <n v="219971"/>
    <d v="2012-05-24T00:00:00"/>
    <d v="1899-12-30T11:00:00"/>
    <s v="Appareil en panne"/>
    <s v="Niveau 2"/>
    <d v="2012-05-24T00:00:00"/>
    <d v="1899-12-30T11:00:00"/>
    <d v="1899-12-30T04:00:00"/>
    <d v="2012-05-24T00:00:00"/>
    <d v="1899-12-30T11:01:00"/>
    <d v="1899-12-30T00:01:00"/>
    <s v="GERARD"/>
    <s v="Dépannage en cours"/>
    <s v="Non"/>
    <d v="2012-05-24T00:00:00"/>
    <d v="1899-12-30T12:00:00"/>
    <x v="1"/>
    <x v="1"/>
    <x v="5"/>
  </r>
  <r>
    <s v="BAT300"/>
    <x v="29"/>
    <s v="Unité 2"/>
    <n v="220542"/>
    <d v="2012-05-30T00:00:00"/>
    <d v="1899-12-30T09:05:00"/>
    <s v="Appareil en panne"/>
    <s v="Niveau 1"/>
    <d v="2012-05-30T00:00:00"/>
    <d v="1899-12-30T09:10:00"/>
    <d v="1899-12-30T02:00:00"/>
    <d v="2012-05-30T00:00:00"/>
    <d v="1899-12-30T09:11:00"/>
    <d v="1899-12-30T00:01:00"/>
    <s v="GERARD"/>
    <s v="Dépannage en cours"/>
    <s v="Non"/>
    <d v="2012-05-30T00:00:00"/>
    <d v="1899-12-30T12:00:00"/>
    <x v="1"/>
    <x v="1"/>
    <x v="5"/>
  </r>
  <r>
    <s v="BAT300"/>
    <x v="31"/>
    <s v="Unité 2"/>
    <s v="Appel Hot line"/>
    <d v="2012-05-30T00:00:00"/>
    <d v="1899-12-30T11:10:00"/>
    <s v="Appareil en panne"/>
    <s v="Niveau 1"/>
    <d v="2012-05-31T00:00:00"/>
    <d v="1899-12-30T11:10:00"/>
    <d v="1899-12-30T02:00:00"/>
    <d v="2012-05-31T00:00:00"/>
    <d v="1899-12-30T11:11:00"/>
    <d v="1899-12-30T00:01:00"/>
    <s v="GERARD"/>
    <s v="Dépannage en cours"/>
    <s v="Non"/>
    <d v="2012-05-31T00:00:00"/>
    <d v="1899-12-30T12:00:00"/>
    <x v="1"/>
    <x v="1"/>
    <x v="5"/>
  </r>
  <r>
    <m/>
    <x v="22"/>
    <s v="Unité 2"/>
    <n v="220683"/>
    <d v="2012-05-30T00:00:00"/>
    <d v="1899-12-30T16:00:00"/>
    <s v="Appareil en panne"/>
    <s v="Niveau 2"/>
    <d v="2012-05-30T00:00:00"/>
    <d v="1899-12-30T16:00:00"/>
    <d v="1899-12-30T04:00:00"/>
    <d v="2012-05-30T00:00:00"/>
    <d v="1899-12-30T16:01:00"/>
    <d v="1899-12-30T00:01:00"/>
    <s v="GERARD"/>
    <s v="Dépannage en cours"/>
    <s v="Non"/>
    <d v="2012-05-30T00:00:00"/>
    <d v="1899-12-30T17:00:00"/>
    <x v="1"/>
    <x v="1"/>
    <x v="5"/>
  </r>
  <r>
    <m/>
    <x v="32"/>
    <s v="Unité 1"/>
    <n v="220984"/>
    <d v="2012-06-01T00:00:00"/>
    <d v="1899-12-30T09:50:00"/>
    <s v="Appareil en panne"/>
    <s v="Niveau 2"/>
    <d v="2012-06-01T00:00:00"/>
    <d v="1899-12-30T09:50:00"/>
    <d v="1899-12-30T04:00:00"/>
    <d v="2012-06-01T00:00:00"/>
    <d v="1899-12-30T13:45:00"/>
    <d v="1899-12-30T03:55:00"/>
    <s v="HERVE"/>
    <s v="Dépannage en cours"/>
    <s v="Non"/>
    <d v="2012-06-01T00:00:00"/>
    <d v="1899-12-30T14:00:00"/>
    <x v="1"/>
    <x v="1"/>
    <x v="6"/>
  </r>
  <r>
    <m/>
    <x v="11"/>
    <s v="Unité 2"/>
    <n v="221242"/>
    <d v="2012-06-04T00:00:00"/>
    <d v="1899-12-30T14:35:00"/>
    <s v="Appareil en panne"/>
    <s v="Niveau 2"/>
    <d v="2012-06-04T00:00:00"/>
    <d v="1899-12-30T14:40:00"/>
    <d v="1899-12-30T04:00:00"/>
    <d v="2012-06-04T00:00:00"/>
    <d v="1899-12-30T14:41:00"/>
    <d v="1899-12-30T00:01:00"/>
    <s v="GERARD"/>
    <s v="Dépannage en cours"/>
    <s v="Non"/>
    <d v="2012-06-04T00:00:00"/>
    <d v="1899-12-30T17:00:00"/>
    <x v="1"/>
    <x v="1"/>
    <x v="6"/>
  </r>
  <r>
    <m/>
    <x v="33"/>
    <s v="Unité 2"/>
    <n v="221248"/>
    <d v="2012-06-04T00:00:00"/>
    <d v="1899-12-30T14:40:00"/>
    <s v="Appareil en panne"/>
    <s v="Niveau 2"/>
    <d v="2012-06-04T00:00:00"/>
    <d v="1899-12-30T14:45:00"/>
    <d v="1899-12-30T04:00:00"/>
    <d v="2012-06-04T00:00:00"/>
    <d v="1899-12-30T14:46:00"/>
    <d v="1899-12-30T00:01:00"/>
    <s v="GERARD"/>
    <s v="Dépannage en cours"/>
    <s v="Non"/>
    <d v="2012-06-04T00:00:00"/>
    <d v="1899-12-30T17:00:00"/>
    <x v="1"/>
    <x v="1"/>
    <x v="6"/>
  </r>
  <r>
    <s v="BAT300"/>
    <x v="7"/>
    <s v="Unité 2"/>
    <n v="221375"/>
    <d v="2012-06-05T00:00:00"/>
    <d v="1899-12-30T10:30:00"/>
    <s v="Appareil en panne"/>
    <s v="Niveau 1"/>
    <d v="2012-06-05T00:00:00"/>
    <d v="1899-12-30T10:30:00"/>
    <d v="1899-12-30T02:00:00"/>
    <d v="2012-06-05T00:00:00"/>
    <d v="1899-12-30T14:00:00"/>
    <d v="1899-12-30T03:30:00"/>
    <s v="CHRISTIAN"/>
    <s v="Dépannage en cours"/>
    <s v="Non"/>
    <d v="2012-06-05T00:00:00"/>
    <d v="1899-12-30T17:00:00"/>
    <x v="2"/>
    <x v="1"/>
    <x v="6"/>
  </r>
  <r>
    <m/>
    <x v="32"/>
    <s v="Unité 1"/>
    <n v="221586"/>
    <d v="2012-06-06T00:00:00"/>
    <d v="1899-12-30T10:10:00"/>
    <s v="Appareil en panne"/>
    <s v="Niveau 2"/>
    <d v="2012-06-06T00:00:00"/>
    <d v="1899-12-30T10:10:00"/>
    <d v="1899-12-30T04:00:00"/>
    <d v="2012-06-06T00:00:00"/>
    <d v="1899-12-30T10:11:00"/>
    <d v="1899-12-30T00:01:00"/>
    <s v="GERARD"/>
    <s v="Dépannage en cours"/>
    <s v="Non"/>
    <d v="2012-06-06T00:00:00"/>
    <d v="1899-12-30T11:00:00"/>
    <x v="1"/>
    <x v="1"/>
    <x v="6"/>
  </r>
  <r>
    <s v="BAT300"/>
    <x v="13"/>
    <s v="Unité 2"/>
    <n v="221607"/>
    <d v="2012-06-06T00:00:00"/>
    <d v="1899-12-30T11:36:00"/>
    <s v="Appareil en panne"/>
    <s v="Niveau 1"/>
    <d v="2012-06-06T00:00:00"/>
    <d v="1899-12-30T11:40:00"/>
    <d v="1899-12-30T02:00:00"/>
    <d v="2012-06-06T00:00:00"/>
    <d v="1899-12-30T14:00:00"/>
    <d v="1899-12-30T02:20:00"/>
    <s v="GERARD"/>
    <s v="Dépannage en cours"/>
    <s v="Non"/>
    <d v="2012-06-06T00:00:00"/>
    <d v="1899-12-30T15:00:00"/>
    <x v="2"/>
    <x v="1"/>
    <x v="6"/>
  </r>
  <r>
    <m/>
    <x v="1"/>
    <s v="Unité 2"/>
    <n v="221746"/>
    <d v="2012-06-07T00:00:00"/>
    <s v="13h45"/>
    <s v="Appareil en panne"/>
    <s v="Niveau 2"/>
    <d v="2012-06-07T00:00:00"/>
    <d v="1899-12-30T13:45:00"/>
    <d v="1899-12-30T04:00:00"/>
    <d v="2012-06-07T00:00:00"/>
    <d v="1899-12-30T14:00:00"/>
    <d v="1899-12-30T00:15:00"/>
    <s v="GERARD"/>
    <s v="Dépannage en cours"/>
    <s v="Non"/>
    <d v="2012-06-07T00:00:00"/>
    <d v="1899-12-30T15:00:00"/>
    <x v="1"/>
    <x v="1"/>
    <x v="6"/>
  </r>
  <r>
    <s v="BAT300"/>
    <x v="7"/>
    <s v="Unité 2"/>
    <n v="221931"/>
    <d v="2012-06-08T00:00:00"/>
    <d v="1899-12-30T10:30:00"/>
    <s v="Appareil en panne"/>
    <s v="Niveau 1"/>
    <d v="2012-06-08T00:00:00"/>
    <d v="1899-12-30T10:30:00"/>
    <d v="1899-12-30T02:00:00"/>
    <d v="2012-06-08T00:00:00"/>
    <d v="1899-12-30T11:00:00"/>
    <d v="1899-12-30T00:30:00"/>
    <s v="GERARD"/>
    <s v="Dépannage en cours"/>
    <s v="Non"/>
    <d v="2012-06-08T00:00:00"/>
    <d v="1899-12-30T12:30:00"/>
    <x v="1"/>
    <x v="1"/>
    <x v="6"/>
  </r>
  <r>
    <m/>
    <x v="8"/>
    <s v="Unité 2"/>
    <n v="222094"/>
    <d v="2012-06-11T00:00:00"/>
    <d v="1899-12-30T11:05:00"/>
    <s v="Appareil en panne"/>
    <s v="Niveau 2"/>
    <d v="2012-06-11T00:00:00"/>
    <d v="1899-12-30T11:10:00"/>
    <d v="1899-12-30T04:00:00"/>
    <d v="2012-06-11T00:00:00"/>
    <d v="1899-12-30T14:00:00"/>
    <d v="1899-12-30T02:50:00"/>
    <s v="GERARD"/>
    <s v="Dépannage en cours"/>
    <s v="Non"/>
    <d v="2012-06-11T00:00:00"/>
    <d v="1899-12-30T15:00:00"/>
    <x v="1"/>
    <x v="1"/>
    <x v="6"/>
  </r>
  <r>
    <m/>
    <x v="22"/>
    <s v="Unité 2"/>
    <n v="222391"/>
    <d v="2012-06-12T00:00:00"/>
    <d v="1899-12-30T15:45:00"/>
    <s v="Appareil en panne"/>
    <s v="Niveau 2"/>
    <d v="2012-06-12T00:00:00"/>
    <d v="1899-12-30T15:45:00"/>
    <d v="1899-12-30T04:00:00"/>
    <d v="2012-06-12T00:00:00"/>
    <d v="1899-12-30T16:30:00"/>
    <d v="1899-12-30T00:45:00"/>
    <s v="GERARD"/>
    <s v="Dépannage en cours"/>
    <s v="Non"/>
    <d v="2012-06-12T00:00:00"/>
    <d v="1899-12-30T17:00:00"/>
    <x v="1"/>
    <x v="1"/>
    <x v="6"/>
  </r>
  <r>
    <m/>
    <x v="8"/>
    <s v="Unité 2"/>
    <n v="222879"/>
    <d v="2012-06-15T00:00:00"/>
    <d v="1899-12-30T08:50:00"/>
    <s v="Appareil en panne"/>
    <s v="Niveau 2"/>
    <d v="2012-06-15T00:00:00"/>
    <d v="1899-12-30T08:50:00"/>
    <d v="1899-12-30T04:00:00"/>
    <d v="2012-06-15T00:00:00"/>
    <d v="1899-12-30T08:51:00"/>
    <d v="1899-12-30T00:01:00"/>
    <s v="CHRISTIAN"/>
    <s v="Dépannage en cours"/>
    <s v="Non"/>
    <d v="2012-06-15T00:00:00"/>
    <d v="1899-12-30T12:00:00"/>
    <x v="1"/>
    <x v="1"/>
    <x v="6"/>
  </r>
  <r>
    <s v="BAT300"/>
    <x v="7"/>
    <s v="Unité 2"/>
    <n v="222964"/>
    <d v="2012-06-18T00:00:00"/>
    <d v="1899-12-30T10:05:00"/>
    <s v="Appareil en panne"/>
    <s v="Niveau 1"/>
    <d v="2012-06-18T00:00:00"/>
    <d v="1899-12-30T10:05:00"/>
    <d v="1899-12-30T02:00:00"/>
    <d v="2012-06-18T00:00:00"/>
    <d v="1899-12-30T10:06:00"/>
    <d v="1899-12-30T00:01:00"/>
    <s v="GERARD"/>
    <s v="Dépannage en cours"/>
    <s v="Non"/>
    <d v="2012-06-18T00:00:00"/>
    <d v="1899-12-30T13:00:00"/>
    <x v="1"/>
    <x v="1"/>
    <x v="6"/>
  </r>
  <r>
    <m/>
    <x v="34"/>
    <s v="Unité 2"/>
    <n v="223441"/>
    <d v="2012-06-20T00:00:00"/>
    <d v="1899-12-30T15:00:00"/>
    <s v="Appareil en panne"/>
    <s v="Niveau 2"/>
    <d v="2012-06-20T00:00:00"/>
    <d v="1899-12-30T15:00:00"/>
    <d v="1899-12-30T04:00:00"/>
    <d v="2012-06-20T00:00:00"/>
    <d v="1899-12-30T16:00:00"/>
    <d v="1899-12-30T01:00:00"/>
    <s v="GERARD"/>
    <s v="Dépannage en cours"/>
    <s v="Non"/>
    <d v="2012-06-20T00:00:00"/>
    <d v="1899-12-30T17:00:00"/>
    <x v="1"/>
    <x v="1"/>
    <x v="6"/>
  </r>
  <r>
    <m/>
    <x v="15"/>
    <s v="Unité 2"/>
    <n v="223778"/>
    <d v="2012-06-22T00:00:00"/>
    <d v="1899-12-30T10:08:00"/>
    <s v="Appareil en panne"/>
    <s v="Niveau 2"/>
    <d v="2012-06-22T00:00:00"/>
    <d v="1899-12-30T10:10:00"/>
    <d v="1899-12-30T04:00:00"/>
    <d v="2012-06-22T00:00:00"/>
    <d v="1899-12-30T14:00:00"/>
    <d v="1899-12-30T03:50:00"/>
    <s v="HERVE"/>
    <s v="Dépannage en cours"/>
    <s v="Non"/>
    <d v="2012-06-22T00:00:00"/>
    <d v="1899-12-30T17:00:00"/>
    <x v="1"/>
    <x v="1"/>
    <x v="6"/>
  </r>
  <r>
    <m/>
    <x v="31"/>
    <s v="Unité 2"/>
    <n v="224051"/>
    <d v="2012-06-25T00:00:00"/>
    <d v="1899-12-30T16:00:00"/>
    <s v="Appareil en panne"/>
    <s v="Niveau 2"/>
    <d v="2012-06-25T00:00:00"/>
    <d v="1899-12-30T16:00:00"/>
    <d v="1899-12-30T04:00:00"/>
    <d v="2012-06-25T00:00:00"/>
    <d v="1899-12-30T16:01:00"/>
    <d v="1899-12-30T00:01:00"/>
    <s v="HERVE"/>
    <s v="Dépannage en cours"/>
    <s v="Non"/>
    <d v="2012-06-25T00:00:00"/>
    <d v="1899-12-30T17:00:00"/>
    <x v="1"/>
    <x v="1"/>
    <x v="6"/>
  </r>
  <r>
    <m/>
    <x v="33"/>
    <s v="Unité 2"/>
    <n v="224543"/>
    <d v="2012-06-28T00:00:00"/>
    <d v="1899-12-30T10:30:00"/>
    <s v="Appareil en panne"/>
    <s v="Niveau 2"/>
    <d v="2012-06-28T00:00:00"/>
    <d v="1899-12-30T10:30:00"/>
    <d v="1899-12-30T04:00:00"/>
    <d v="2012-06-28T00:00:00"/>
    <d v="1899-12-30T14:00:00"/>
    <d v="1899-12-30T03:30:00"/>
    <s v="HERVE"/>
    <s v="Dépannage en cours"/>
    <s v="Non"/>
    <d v="2012-06-28T00:00:00"/>
    <d v="1899-12-30T15:00:00"/>
    <x v="1"/>
    <x v="1"/>
    <x v="6"/>
  </r>
  <r>
    <m/>
    <x v="14"/>
    <s v="Unité 2"/>
    <n v="224645"/>
    <d v="2012-06-28T00:00:00"/>
    <d v="1899-12-30T15:20:00"/>
    <s v="Appareil en panne"/>
    <s v="Niveau 2"/>
    <d v="2012-06-28T00:00:00"/>
    <d v="1899-12-30T15:20:00"/>
    <d v="1899-12-30T04:00:00"/>
    <d v="2012-06-28T00:00:00"/>
    <d v="1899-12-30T16:00:00"/>
    <d v="1899-12-30T00:40:00"/>
    <s v="HERVE"/>
    <s v="Dépannage en cours"/>
    <s v="Non"/>
    <d v="2012-06-28T00:00:00"/>
    <d v="1899-12-30T17:00:00"/>
    <x v="1"/>
    <x v="1"/>
    <x v="6"/>
  </r>
  <r>
    <m/>
    <x v="7"/>
    <s v="Unité 2"/>
    <n v="224650"/>
    <d v="2012-06-28T00:00:00"/>
    <d v="1899-12-30T15:20:00"/>
    <s v="Appareil en panne"/>
    <s v="Niveau 2"/>
    <d v="2012-06-28T00:00:00"/>
    <d v="1899-12-30T15:20:00"/>
    <d v="1899-12-30T04:00:00"/>
    <d v="2012-06-28T00:00:00"/>
    <d v="1899-12-30T16:30:00"/>
    <d v="1899-12-30T01:10:00"/>
    <s v="HERVE"/>
    <s v="Dépannage en cours"/>
    <s v="Oui"/>
    <d v="2012-06-28T00:00:00"/>
    <d v="1899-12-30T17:00:00"/>
    <x v="1"/>
    <x v="1"/>
    <x v="6"/>
  </r>
  <r>
    <m/>
    <x v="13"/>
    <s v="Unité 2"/>
    <n v="224892"/>
    <d v="2012-07-02T00:00:00"/>
    <d v="1899-12-30T09:30:00"/>
    <s v="Appareil en panne"/>
    <s v="Niveau 2"/>
    <d v="2012-07-02T00:00:00"/>
    <d v="1899-12-30T09:30:00"/>
    <d v="1899-12-30T04:00:00"/>
    <d v="2012-07-02T00:00:00"/>
    <d v="1899-12-30T13:30:00"/>
    <d v="1899-12-30T04:00:00"/>
    <s v="GERARD"/>
    <s v="Dépannage en cours"/>
    <s v="Non"/>
    <d v="2012-07-02T00:00:00"/>
    <d v="1899-12-30T15:30:00"/>
    <x v="1"/>
    <x v="1"/>
    <x v="7"/>
  </r>
  <r>
    <m/>
    <x v="24"/>
    <s v="Unité 2"/>
    <n v="225115"/>
    <d v="2012-07-03T00:00:00"/>
    <d v="1899-12-30T08:30:00"/>
    <s v="Appareil en panne"/>
    <s v="Niveau 2"/>
    <d v="2012-07-03T00:00:00"/>
    <d v="1899-12-30T08:30:00"/>
    <d v="1899-12-30T04:00:00"/>
    <d v="2012-07-03T00:00:00"/>
    <d v="1899-12-30T14:00:00"/>
    <d v="1899-12-30T05:30:00"/>
    <s v="GERARD"/>
    <s v="Dépannage en cours"/>
    <s v="Non"/>
    <d v="2012-07-03T00:00:00"/>
    <d v="1899-12-30T17:00:00"/>
    <x v="2"/>
    <x v="1"/>
    <x v="7"/>
  </r>
  <r>
    <m/>
    <x v="4"/>
    <s v="Unité 2"/>
    <s v="Appel Hot line"/>
    <d v="2012-07-04T00:00:00"/>
    <d v="1899-12-30T08:15:00"/>
    <s v="Appareil en panne"/>
    <s v="Niveau 2"/>
    <d v="2012-07-04T00:00:00"/>
    <d v="1899-12-30T08:25:00"/>
    <d v="1899-12-30T04:00:00"/>
    <d v="2012-07-04T00:00:00"/>
    <d v="1899-12-30T09:00:00"/>
    <d v="1899-12-30T00:35:00"/>
    <s v="GERARD"/>
    <s v="Dépannage en cours"/>
    <s v="Non"/>
    <d v="2012-07-04T00:00:00"/>
    <d v="1899-12-30T12:00:00"/>
    <x v="1"/>
    <x v="1"/>
    <x v="7"/>
  </r>
  <r>
    <m/>
    <x v="18"/>
    <s v="Unité 2"/>
    <n v="225518"/>
    <d v="2012-07-05T00:00:00"/>
    <d v="1899-12-30T11:05:00"/>
    <s v="Appareil en panne"/>
    <s v="Niveau 2"/>
    <d v="2012-07-05T00:00:00"/>
    <d v="1899-12-30T11:05:00"/>
    <d v="1899-12-30T04:00:00"/>
    <d v="2012-07-05T00:00:00"/>
    <d v="1899-12-30T14:00:00"/>
    <d v="1899-12-30T02:55:00"/>
    <s v="GERARD"/>
    <s v="Dépannage en cours"/>
    <s v="Non"/>
    <d v="2012-07-05T00:00:00"/>
    <d v="1899-12-30T15:00:00"/>
    <x v="1"/>
    <x v="1"/>
    <x v="7"/>
  </r>
  <r>
    <m/>
    <x v="35"/>
    <s v="Unité 2"/>
    <n v="225784"/>
    <d v="2012-07-09T00:00:00"/>
    <d v="1899-12-30T09:00:00"/>
    <s v="Appareil en panne"/>
    <s v="Niveau 2"/>
    <d v="2012-07-09T00:00:00"/>
    <d v="1899-12-30T09:00:00"/>
    <d v="1899-12-30T04:00:00"/>
    <d v="2012-07-09T00:00:00"/>
    <d v="1899-12-30T14:00:00"/>
    <d v="1899-12-30T05:00:00"/>
    <s v="GERARD"/>
    <s v="Dépannage en cours"/>
    <s v="Non"/>
    <d v="2012-07-09T00:00:00"/>
    <d v="1899-12-30T15:00:00"/>
    <x v="2"/>
    <x v="1"/>
    <x v="7"/>
  </r>
  <r>
    <m/>
    <x v="33"/>
    <s v="Unité 2"/>
    <n v="226026"/>
    <d v="2012-07-10T00:00:00"/>
    <d v="1899-12-30T14:00:00"/>
    <s v="Appareil en panne"/>
    <s v="Niveau 2"/>
    <d v="2012-07-10T00:00:00"/>
    <d v="1899-12-30T14:05:00"/>
    <d v="1899-12-30T04:00:00"/>
    <d v="2012-07-10T00:00:00"/>
    <d v="1899-12-30T15:00:00"/>
    <d v="1899-12-30T00:55:00"/>
    <s v="GERARD"/>
    <s v="Dépannage en cours"/>
    <s v="Non"/>
    <d v="2012-07-10T00:00:00"/>
    <d v="1899-12-30T16:00:00"/>
    <x v="1"/>
    <x v="1"/>
    <x v="7"/>
  </r>
  <r>
    <m/>
    <x v="15"/>
    <s v="Unité 2"/>
    <n v="226214"/>
    <d v="2012-07-11T00:00:00"/>
    <d v="1899-12-30T14:10:00"/>
    <s v="Appareil en panne"/>
    <s v="Niveau 2"/>
    <d v="2012-07-11T00:00:00"/>
    <d v="1899-12-30T14:10:00"/>
    <d v="1899-12-30T04:00:00"/>
    <d v="2012-07-11T00:00:00"/>
    <d v="1899-12-30T14:30:00"/>
    <d v="1899-12-30T00:20:00"/>
    <s v="GERARD"/>
    <s v="Dépannage en cours"/>
    <s v="Non"/>
    <d v="2012-07-11T00:00:00"/>
    <d v="1899-12-30T15:30:00"/>
    <x v="1"/>
    <x v="1"/>
    <x v="7"/>
  </r>
  <r>
    <m/>
    <x v="9"/>
    <s v="Unité 1"/>
    <n v="226399"/>
    <d v="2012-07-12T00:00:00"/>
    <d v="1899-12-30T16:05:00"/>
    <s v="Appareil en panne"/>
    <s v="Niveau 2"/>
    <d v="2012-07-12T00:00:00"/>
    <d v="1899-12-30T16:10:00"/>
    <d v="1899-12-30T04:00:00"/>
    <d v="2012-07-13T00:00:00"/>
    <d v="1899-12-30T09:00:00"/>
    <d v="1899-12-30T16:50:00"/>
    <s v="GERARD"/>
    <s v="Dépannage en cours"/>
    <s v="Non"/>
    <d v="2012-07-13T00:00:00"/>
    <d v="1899-12-30T09:30:00"/>
    <x v="2"/>
    <x v="1"/>
    <x v="7"/>
  </r>
  <r>
    <m/>
    <x v="19"/>
    <s v="Unité 2"/>
    <n v="226480"/>
    <d v="2012-07-13T00:00:00"/>
    <d v="1899-12-30T11:35:00"/>
    <s v="Appareil en panne"/>
    <s v="Niveau 2"/>
    <d v="2012-07-13T00:00:00"/>
    <d v="1899-12-30T11:35:00"/>
    <d v="1899-12-30T04:00:00"/>
    <d v="2012-07-13T00:00:00"/>
    <d v="1899-12-30T14:00:00"/>
    <d v="1899-12-30T02:25:00"/>
    <s v="GERARD"/>
    <s v="Dépannage en cours"/>
    <s v="Non"/>
    <d v="2012-07-13T00:00:00"/>
    <d v="1899-12-30T15:00:00"/>
    <x v="1"/>
    <x v="1"/>
    <x v="7"/>
  </r>
  <r>
    <m/>
    <x v="24"/>
    <s v="Unité 2"/>
    <s v="Appel Hot line"/>
    <d v="2012-07-17T00:00:00"/>
    <d v="1899-12-30T10:20:00"/>
    <s v="Appareil en panne"/>
    <s v="Niveau 2"/>
    <d v="2012-07-17T00:00:00"/>
    <d v="1899-12-30T10:20:00"/>
    <d v="1899-12-30T04:00:00"/>
    <d v="2012-07-17T00:00:00"/>
    <d v="1899-12-30T14:00:00"/>
    <d v="1899-12-30T03:40:00"/>
    <s v="GERARD"/>
    <s v="Dépannage en cours"/>
    <s v="Non"/>
    <d v="2012-07-17T00:00:00"/>
    <d v="1899-12-30T17:00:00"/>
    <x v="1"/>
    <x v="1"/>
    <x v="7"/>
  </r>
  <r>
    <m/>
    <x v="33"/>
    <s v="Unité 2"/>
    <n v="226884"/>
    <d v="2012-07-18T00:00:00"/>
    <d v="1899-12-30T09:00:00"/>
    <s v="Appareil en panne"/>
    <s v="Niveau 2"/>
    <d v="2012-07-18T00:00:00"/>
    <d v="1899-12-30T09:00:00"/>
    <d v="1899-12-30T04:00:00"/>
    <d v="2012-07-18T00:00:00"/>
    <d v="1899-12-30T15:00:00"/>
    <d v="1899-12-30T06:00:00"/>
    <s v="GERARD"/>
    <s v="Dépannage en cours"/>
    <s v="Non"/>
    <d v="2012-07-18T00:00:00"/>
    <d v="1899-12-30T17:00:00"/>
    <x v="2"/>
    <x v="1"/>
    <x v="7"/>
  </r>
  <r>
    <m/>
    <x v="6"/>
    <s v="Unité 1"/>
    <n v="226905"/>
    <d v="2012-07-18T00:00:00"/>
    <d v="1899-12-30T10:00:00"/>
    <s v="Appareil en panne"/>
    <s v="Niveau 2"/>
    <d v="2012-07-18T00:00:00"/>
    <d v="1899-12-30T10:00:00"/>
    <d v="1899-12-30T04:00:00"/>
    <d v="2012-07-18T00:00:00"/>
    <d v="1899-12-30T15:00:00"/>
    <d v="1899-12-30T05:00:00"/>
    <s v="GERARD"/>
    <s v="Dépannage en cours"/>
    <s v="Non"/>
    <d v="2012-07-18T00:00:00"/>
    <d v="1899-12-30T17:00:00"/>
    <x v="2"/>
    <x v="1"/>
    <x v="7"/>
  </r>
  <r>
    <m/>
    <x v="17"/>
    <s v="Unité 2"/>
    <n v="227186"/>
    <d v="2012-07-20T00:00:00"/>
    <d v="1899-12-30T09:45:00"/>
    <s v="Appareil en panne"/>
    <s v="Niveau 2"/>
    <d v="2012-07-20T00:00:00"/>
    <d v="1899-12-30T09:45:00"/>
    <d v="1899-12-30T04:00:00"/>
    <d v="2012-07-20T00:00:00"/>
    <d v="1899-12-30T13:00:00"/>
    <d v="1899-12-30T03:15:00"/>
    <s v="GERARD"/>
    <s v="Dépannage en cours"/>
    <s v="Non"/>
    <d v="2012-07-20T00:00:00"/>
    <d v="1899-12-30T17:00:00"/>
    <x v="1"/>
    <x v="1"/>
    <x v="7"/>
  </r>
  <r>
    <m/>
    <x v="1"/>
    <s v="Unité 2"/>
    <n v="227200"/>
    <d v="2012-07-20T00:00:00"/>
    <d v="1899-12-30T10:50:00"/>
    <s v="Appareil en panne"/>
    <s v="Niveau 2"/>
    <d v="2012-07-20T00:00:00"/>
    <d v="1899-12-30T10:50:00"/>
    <d v="1899-12-30T04:00:00"/>
    <d v="2012-07-20T00:00:00"/>
    <d v="1899-12-30T13:00:00"/>
    <d v="1899-12-30T02:10:00"/>
    <s v="GERARD"/>
    <s v="Dépannage en cours"/>
    <s v="Non"/>
    <d v="2012-07-20T00:00:00"/>
    <d v="1899-12-30T17:00:00"/>
    <x v="1"/>
    <x v="1"/>
    <x v="7"/>
  </r>
  <r>
    <m/>
    <x v="4"/>
    <s v="Unité 2"/>
    <n v="227327"/>
    <d v="2012-07-23T00:00:00"/>
    <d v="1899-12-30T10:54:00"/>
    <s v="Appareil en panne"/>
    <s v="Niveau 2"/>
    <d v="2012-07-23T00:00:00"/>
    <d v="1899-12-30T10:55:00"/>
    <d v="1899-12-30T04:00:00"/>
    <d v="2012-07-23T00:00:00"/>
    <d v="1899-12-30T14:00:00"/>
    <d v="1899-12-30T03:05:00"/>
    <s v="GERARD"/>
    <s v="Dépannage en cours"/>
    <s v="Non"/>
    <d v="2012-07-23T00:00:00"/>
    <d v="1899-12-30T15:00:00"/>
    <x v="1"/>
    <x v="1"/>
    <x v="7"/>
  </r>
  <r>
    <m/>
    <x v="14"/>
    <s v="Unité 2"/>
    <n v="227795"/>
    <d v="2012-07-26T00:00:00"/>
    <d v="1899-12-30T15:20:00"/>
    <s v="Appareil en panne"/>
    <s v="Niveau 2"/>
    <d v="2012-07-26T00:00:00"/>
    <d v="1899-12-30T15:20:00"/>
    <d v="1899-12-30T04:00:00"/>
    <d v="2012-07-27T00:00:00"/>
    <d v="1899-12-30T08:00:00"/>
    <d v="1899-12-30T16:40:00"/>
    <s v="GERARD"/>
    <s v="Dépannage en cours"/>
    <s v="Non"/>
    <d v="2012-07-27T00:00:00"/>
    <d v="1899-12-30T12:00:00"/>
    <x v="2"/>
    <x v="1"/>
    <x v="7"/>
  </r>
  <r>
    <m/>
    <x v="4"/>
    <s v="Unité 2"/>
    <n v="227888"/>
    <d v="2012-07-27T00:00:00"/>
    <d v="1899-12-30T11:45:00"/>
    <s v="Appareil en panne"/>
    <s v="Niveau 2"/>
    <d v="2012-07-27T00:00:00"/>
    <d v="1899-12-30T11:45:00"/>
    <d v="1899-12-30T04:00:00"/>
    <d v="2012-07-27T00:00:00"/>
    <d v="1899-12-30T14:00:00"/>
    <d v="1899-12-30T02:15:00"/>
    <s v="GERARD"/>
    <s v="Dépannage en cours"/>
    <s v="Non"/>
    <d v="2012-07-27T00:00:00"/>
    <d v="1899-12-30T17:00:00"/>
    <x v="1"/>
    <x v="1"/>
    <x v="7"/>
  </r>
  <r>
    <m/>
    <x v="36"/>
    <s v="Unité 2"/>
    <s v="Appel Hot line"/>
    <d v="2012-07-27T00:00:00"/>
    <d v="1899-12-30T15:20:00"/>
    <s v="Appareil en panne"/>
    <s v="Niveau 2"/>
    <d v="2012-07-27T00:00:00"/>
    <d v="1899-12-30T15:20:00"/>
    <d v="1899-12-30T04:00:00"/>
    <d v="2012-07-27T00:00:00"/>
    <d v="1899-12-30T15:21:00"/>
    <d v="1899-12-30T00:01:00"/>
    <s v="GERARD"/>
    <s v="Dépannage en cours"/>
    <s v="Non"/>
    <d v="2012-07-27T00:00:00"/>
    <d v="1899-12-30T17:00:00"/>
    <x v="1"/>
    <x v="1"/>
    <x v="7"/>
  </r>
  <r>
    <m/>
    <x v="6"/>
    <s v="Unité 1"/>
    <n v="227996"/>
    <d v="2012-07-30T00:00:00"/>
    <d v="1899-12-30T10:45:00"/>
    <s v="Appareil en panne"/>
    <s v="Niveau 2"/>
    <d v="2012-07-30T00:00:00"/>
    <d v="1899-12-30T10:45:00"/>
    <d v="1899-12-30T04:00:00"/>
    <d v="2012-07-30T00:00:00"/>
    <d v="1899-12-30T15:00:00"/>
    <d v="1899-12-30T04:15:00"/>
    <s v="GERARD"/>
    <s v="Dépannage en cours"/>
    <s v="Non"/>
    <d v="2012-07-30T00:00:00"/>
    <d v="1899-12-30T16:00:00"/>
    <x v="2"/>
    <x v="1"/>
    <x v="7"/>
  </r>
  <r>
    <m/>
    <x v="19"/>
    <s v="Unité 2"/>
    <n v="228145"/>
    <d v="2012-07-31T00:00:00"/>
    <d v="1899-12-30T14:25:00"/>
    <s v="Appareil en panne"/>
    <s v="Niveau 2"/>
    <d v="2012-07-31T00:00:00"/>
    <d v="1899-12-30T14:25:00"/>
    <d v="1899-12-30T04:00:00"/>
    <d v="2012-07-31T00:00:00"/>
    <d v="1899-12-30T14:26:00"/>
    <d v="1899-12-30T00:01:00"/>
    <s v="GERARD"/>
    <s v="Dépannage en cours"/>
    <s v="Non"/>
    <d v="2012-07-31T00:00:00"/>
    <d v="1899-12-30T15:00:00"/>
    <x v="1"/>
    <x v="1"/>
    <x v="7"/>
  </r>
  <r>
    <m/>
    <x v="37"/>
    <s v="Unité 2"/>
    <s v="Appel Hot line"/>
    <d v="2012-08-02T00:00:00"/>
    <d v="1899-12-30T09:15:00"/>
    <s v="Appareil en panne"/>
    <s v="Niveau 2"/>
    <d v="2012-08-02T00:00:00"/>
    <d v="1899-12-30T09:25:00"/>
    <d v="1899-12-30T04:00:00"/>
    <d v="2012-08-02T00:00:00"/>
    <d v="1899-12-30T09:30:00"/>
    <d v="1899-12-30T00:05:00"/>
    <s v="GERARD"/>
    <s v="Dépannage en cours"/>
    <s v="Non"/>
    <d v="2012-08-02T00:00:00"/>
    <d v="1899-12-30T09:40:00"/>
    <x v="1"/>
    <x v="1"/>
    <x v="8"/>
  </r>
  <r>
    <m/>
    <x v="8"/>
    <s v="Unité 2"/>
    <n v="229197"/>
    <d v="2012-08-10T00:00:00"/>
    <d v="1899-12-30T10:20:00"/>
    <s v="Appareil en panne"/>
    <s v="Niveau 2"/>
    <d v="2012-08-10T00:00:00"/>
    <d v="1899-12-30T10:20:00"/>
    <d v="1899-12-30T04:00:00"/>
    <d v="2012-08-10T00:00:00"/>
    <d v="1899-12-30T14:00:00"/>
    <d v="1899-12-30T03:40:00"/>
    <s v="GERARD"/>
    <s v="Dépannage en cours"/>
    <s v="Non"/>
    <d v="2012-08-10T00:00:00"/>
    <d v="1899-12-30T17:00:00"/>
    <x v="1"/>
    <x v="1"/>
    <x v="8"/>
  </r>
  <r>
    <m/>
    <x v="38"/>
    <s v="Unité 2"/>
    <s v="Appel Hot line"/>
    <d v="2012-08-16T00:00:00"/>
    <d v="1899-12-30T09:00:00"/>
    <s v="Appareil en panne"/>
    <s v="Niveau 2"/>
    <d v="2012-08-16T00:00:00"/>
    <d v="1899-12-30T09:00:00"/>
    <d v="1899-12-30T04:00:00"/>
    <d v="2012-08-16T00:00:00"/>
    <d v="1899-12-30T10:00:00"/>
    <d v="1899-12-30T01:00:00"/>
    <s v="GERARD"/>
    <s v="Dépannage en cours"/>
    <s v="Non"/>
    <d v="2012-08-16T00:00:00"/>
    <d v="1899-12-30T11:00:00"/>
    <x v="1"/>
    <x v="1"/>
    <x v="8"/>
  </r>
  <r>
    <m/>
    <x v="29"/>
    <s v="Unité 2"/>
    <n v="229749"/>
    <d v="2012-08-20T00:00:00"/>
    <d v="1899-12-30T08:35:00"/>
    <s v="Appareil en panne"/>
    <s v="Niveau 2"/>
    <d v="2012-08-20T00:00:00"/>
    <d v="1899-12-30T08:40:00"/>
    <d v="1899-12-30T04:00:00"/>
    <d v="2012-08-20T00:00:00"/>
    <d v="1899-12-30T16:00:00"/>
    <d v="1899-12-30T07:20:00"/>
    <s v="HERVE"/>
    <s v="Dépannage en cours"/>
    <s v="Non"/>
    <d v="2012-08-21T00:00:00"/>
    <d v="1899-12-30T16:00:00"/>
    <x v="2"/>
    <x v="1"/>
    <x v="8"/>
  </r>
  <r>
    <m/>
    <x v="19"/>
    <s v="Unité 2"/>
    <s v="Appel Hot line"/>
    <d v="2012-08-22T00:00:00"/>
    <d v="1899-12-30T10:50:00"/>
    <s v="Appareil en panne"/>
    <s v="Niveau 2"/>
    <d v="2012-08-22T00:00:00"/>
    <d v="1899-12-30T10:50:00"/>
    <d v="1899-12-30T04:00:00"/>
    <d v="2012-08-22T00:00:00"/>
    <d v="1899-12-30T11:00:00"/>
    <d v="1899-12-30T00:10:00"/>
    <s v="HERVE"/>
    <s v="Dépannage en cours"/>
    <s v="Non"/>
    <d v="2012-08-22T00:00:00"/>
    <d v="1899-12-30T12:00:00"/>
    <x v="1"/>
    <x v="1"/>
    <x v="8"/>
  </r>
  <r>
    <m/>
    <x v="39"/>
    <s v="Unité 2"/>
    <s v="Appel Hot line"/>
    <d v="2012-08-22T00:00:00"/>
    <d v="1899-12-30T13:00:00"/>
    <s v="Appareil en panne"/>
    <s v="Niveau 2"/>
    <d v="2012-08-22T00:00:00"/>
    <d v="1899-12-30T13:00:00"/>
    <d v="1899-12-30T04:00:00"/>
    <d v="2012-08-22T00:00:00"/>
    <d v="1899-12-30T13:45:00"/>
    <d v="1899-12-30T00:45:00"/>
    <s v="DENIS"/>
    <s v="Dépannage en cours"/>
    <s v="Non"/>
    <d v="2012-08-22T00:00:00"/>
    <d v="1899-12-30T14:45:00"/>
    <x v="1"/>
    <x v="1"/>
    <x v="8"/>
  </r>
  <r>
    <m/>
    <x v="40"/>
    <s v="Unité 2"/>
    <s v="Appel Hot line"/>
    <d v="2012-08-23T00:00:00"/>
    <d v="1899-12-30T08:00:00"/>
    <s v="Appareil en panne"/>
    <s v="Niveau 2"/>
    <d v="2012-08-23T00:00:00"/>
    <d v="1899-12-30T08:00:00"/>
    <d v="1899-12-30T04:00:00"/>
    <d v="2012-08-23T00:00:00"/>
    <d v="1899-12-30T08:45:00"/>
    <d v="1899-12-30T00:45:00"/>
    <s v="GERARD"/>
    <s v="Dépannage en cours"/>
    <s v="Non"/>
    <d v="2012-08-23T00:00:00"/>
    <d v="1899-12-30T09:45:00"/>
    <x v="1"/>
    <x v="1"/>
    <x v="8"/>
  </r>
  <r>
    <m/>
    <x v="6"/>
    <s v="Unité 1"/>
    <n v="230345"/>
    <d v="2012-08-23T00:00:00"/>
    <d v="1899-12-30T09:55:00"/>
    <s v="Appareil en panne"/>
    <s v="Niveau 2"/>
    <d v="2012-08-23T00:00:00"/>
    <d v="1899-12-30T09:55:00"/>
    <d v="1899-12-30T04:00:00"/>
    <d v="2012-08-23T00:00:00"/>
    <d v="1899-12-30T12:30:00"/>
    <d v="1899-12-30T02:35:00"/>
    <s v="HERVE"/>
    <s v="Dépannage en cours"/>
    <s v="Non"/>
    <d v="2012-08-23T00:00:00"/>
    <d v="1899-12-30T16:00:00"/>
    <x v="1"/>
    <x v="1"/>
    <x v="8"/>
  </r>
  <r>
    <m/>
    <x v="40"/>
    <s v="Unité 2"/>
    <n v="230346"/>
    <d v="2012-08-24T00:00:00"/>
    <d v="1899-12-30T10:55:00"/>
    <s v="Appareil en panne"/>
    <s v="Niveau 2"/>
    <d v="2012-08-24T00:00:00"/>
    <d v="1899-12-30T10:55:00"/>
    <d v="1899-12-30T04:00:00"/>
    <d v="2012-08-24T00:00:00"/>
    <d v="1899-12-30T11:15:00"/>
    <d v="1899-12-30T00:20:00"/>
    <s v="HERVE"/>
    <s v="Dépannage en cours"/>
    <s v="Non"/>
    <d v="2012-08-24T00:00:00"/>
    <d v="1899-12-30T17:00:00"/>
    <x v="1"/>
    <x v="1"/>
    <x v="8"/>
  </r>
  <r>
    <m/>
    <x v="5"/>
    <s v="Unité 2"/>
    <n v="231545"/>
    <d v="2012-09-03T00:00:00"/>
    <d v="1899-12-30T11:05:00"/>
    <s v="Appareil en panne"/>
    <s v="Niveau 2"/>
    <d v="2012-09-03T00:00:00"/>
    <d v="1899-12-30T11:05:00"/>
    <d v="1899-12-30T04:00:00"/>
    <d v="2012-09-03T00:00:00"/>
    <d v="1899-12-30T14:10:00"/>
    <d v="1899-12-30T03:05:00"/>
    <s v="HERVE"/>
    <s v="Dépannage en cours"/>
    <s v="Non"/>
    <d v="2012-09-07T00:00:00"/>
    <d v="1899-12-30T16:00:00"/>
    <x v="1"/>
    <x v="1"/>
    <x v="9"/>
  </r>
  <r>
    <s v="BAT400"/>
    <x v="4"/>
    <s v="Unité 2"/>
    <n v="232055"/>
    <d v="2012-09-05T00:00:00"/>
    <d v="1899-12-30T11:40:00"/>
    <s v="Appareil en panne"/>
    <s v="Niveau 1"/>
    <d v="2012-09-05T00:00:00"/>
    <d v="1899-12-30T11:40:00"/>
    <d v="1899-12-30T02:00:00"/>
    <d v="2012-09-05T00:00:00"/>
    <d v="1899-12-30T16:00:00"/>
    <d v="1899-12-30T04:20:00"/>
    <s v="HERVE"/>
    <s v="Dépannage en cours"/>
    <s v="Non"/>
    <d v="2012-09-05T00:00:00"/>
    <d v="1899-12-30T19:00:00"/>
    <x v="2"/>
    <x v="1"/>
    <x v="9"/>
  </r>
  <r>
    <s v="BAT400"/>
    <x v="3"/>
    <s v="Unité 2"/>
    <n v="232861"/>
    <d v="2012-09-11T00:00:00"/>
    <d v="1899-12-30T15:15:00"/>
    <s v="Appareil en panne"/>
    <s v="Niveau 1"/>
    <d v="2012-09-11T00:00:00"/>
    <d v="1899-12-30T15:15:00"/>
    <d v="1899-12-30T02:00:00"/>
    <d v="2012-09-11T00:00:00"/>
    <d v="1899-12-30T16:00:00"/>
    <d v="1899-12-30T00:45:00"/>
    <s v="GERARD"/>
    <s v="Dépannage en cours"/>
    <s v="Non"/>
    <d v="2012-09-11T00:00:00"/>
    <d v="1899-12-30T17:00:00"/>
    <x v="1"/>
    <x v="1"/>
    <x v="9"/>
  </r>
  <r>
    <s v="BAT400"/>
    <x v="19"/>
    <s v="Unité 2"/>
    <n v="233399"/>
    <d v="2012-09-14T00:00:00"/>
    <d v="1899-12-30T14:55:00"/>
    <s v="Appareil en panne"/>
    <s v="Niveau 1"/>
    <d v="2012-09-14T00:00:00"/>
    <d v="1899-12-30T15:00:00"/>
    <d v="1899-12-30T02:00:00"/>
    <d v="2012-09-14T00:00:00"/>
    <d v="1899-12-30T15:01:00"/>
    <d v="1899-12-30T00:01:00"/>
    <s v="GERARD"/>
    <s v="Dépannage en cours"/>
    <s v="Non"/>
    <d v="2012-09-14T00:00:00"/>
    <d v="1899-12-30T16:00:00"/>
    <x v="1"/>
    <x v="1"/>
    <x v="9"/>
  </r>
  <r>
    <m/>
    <x v="13"/>
    <s v="Unité 2"/>
    <n v="233507"/>
    <d v="2012-09-17T00:00:00"/>
    <d v="1899-12-30T10:20:00"/>
    <s v="Appareil en panne"/>
    <s v="Niveau 2"/>
    <d v="2012-09-17T00:00:00"/>
    <d v="1899-12-30T10:20:00"/>
    <d v="1899-12-30T04:00:00"/>
    <d v="2012-09-17T00:00:00"/>
    <d v="1899-12-30T10:30:00"/>
    <d v="1899-12-30T00:10:00"/>
    <s v="HERVE"/>
    <s v="Dépannage en cours"/>
    <s v="Non"/>
    <d v="2012-09-17T00:00:00"/>
    <d v="1899-12-30T12:00:00"/>
    <x v="1"/>
    <x v="1"/>
    <x v="9"/>
  </r>
  <r>
    <s v="BAT400"/>
    <x v="4"/>
    <s v="Unité 2"/>
    <n v="233520"/>
    <d v="2012-09-17T00:00:00"/>
    <d v="1899-12-30T11:05:00"/>
    <s v="Appareil en panne"/>
    <s v="Niveau 1"/>
    <d v="2012-09-17T00:00:00"/>
    <d v="1899-12-30T11:05:00"/>
    <d v="1899-12-30T02:00:00"/>
    <d v="2012-09-17T00:00:00"/>
    <d v="1899-12-30T15:00:00"/>
    <d v="1899-12-30T03:55:00"/>
    <s v="GERARD"/>
    <s v="Dépannage en cours"/>
    <s v="Non"/>
    <d v="2012-09-17T00:00:00"/>
    <d v="1899-12-30T16:30:00"/>
    <x v="2"/>
    <x v="1"/>
    <x v="9"/>
  </r>
  <r>
    <m/>
    <x v="13"/>
    <s v="Unité 2"/>
    <n v="233705"/>
    <d v="2012-09-18T00:00:00"/>
    <d v="1899-12-30T09:50:00"/>
    <s v="Appareil en panne"/>
    <s v="Niveau 2"/>
    <d v="2012-09-18T00:00:00"/>
    <d v="1899-12-30T09:50:00"/>
    <d v="1899-12-30T04:00:00"/>
    <d v="2012-09-18T00:00:00"/>
    <d v="1899-12-30T10:00:00"/>
    <d v="1899-12-30T00:10:00"/>
    <s v="GERARD"/>
    <s v="Dépannage en cours"/>
    <s v="Non"/>
    <d v="2012-09-18T00:00:00"/>
    <d v="1899-12-30T12:00:00"/>
    <x v="1"/>
    <x v="1"/>
    <x v="9"/>
  </r>
  <r>
    <s v="BAT400"/>
    <x v="35"/>
    <s v="Unité 2"/>
    <n v="233706"/>
    <d v="2012-09-18T00:00:00"/>
    <d v="1899-12-30T09:50:00"/>
    <s v="Appareil en panne"/>
    <s v="Niveau 1"/>
    <d v="2012-09-18T00:00:00"/>
    <d v="1899-12-30T09:50:00"/>
    <d v="1899-12-30T02:00:00"/>
    <d v="2012-09-18T00:00:00"/>
    <d v="1899-12-30T10:30:00"/>
    <d v="1899-12-30T00:40:00"/>
    <s v="HERVE"/>
    <s v="Dépannage en cours"/>
    <s v="Non"/>
    <d v="2012-09-18T00:00:00"/>
    <d v="1899-12-30T12:00:00"/>
    <x v="1"/>
    <x v="1"/>
    <x v="9"/>
  </r>
  <r>
    <m/>
    <x v="25"/>
    <s v="Unité 2"/>
    <n v="233875"/>
    <d v="2012-09-19T00:00:00"/>
    <d v="1899-12-30T09:00:00"/>
    <s v="Appareil en panne"/>
    <s v="Niveau 2"/>
    <d v="2012-09-19T00:00:00"/>
    <d v="1899-12-30T09:00:00"/>
    <d v="1899-12-30T04:00:00"/>
    <d v="2012-09-21T00:00:00"/>
    <d v="1899-12-30T10:00:00"/>
    <d v="1900-01-01T01:00:00"/>
    <s v="HERVE"/>
    <s v="Dépannage en cours"/>
    <s v="Non"/>
    <d v="2012-10-29T00:00:00"/>
    <d v="1899-12-30T11:00:00"/>
    <x v="2"/>
    <x v="1"/>
    <x v="9"/>
  </r>
  <r>
    <s v="BAT400"/>
    <x v="19"/>
    <s v="Unité 2"/>
    <n v="233952"/>
    <d v="2012-09-19T00:00:00"/>
    <d v="1899-12-30T13:15:00"/>
    <s v="Appareil en panne"/>
    <s v="Niveau 1"/>
    <d v="2012-09-19T00:00:00"/>
    <d v="1899-12-30T13:15:00"/>
    <d v="1899-12-30T02:00:00"/>
    <d v="2012-09-19T00:00:00"/>
    <d v="1899-12-30T14:30:00"/>
    <d v="1899-12-30T01:15:00"/>
    <s v="HERVE"/>
    <s v="Dépannage en cours"/>
    <s v="Non"/>
    <d v="2012-09-19T00:00:00"/>
    <d v="1899-12-30T17:00:00"/>
    <x v="1"/>
    <x v="1"/>
    <x v="9"/>
  </r>
  <r>
    <m/>
    <x v="29"/>
    <s v="Unité 2"/>
    <n v="233953"/>
    <d v="2012-09-19T00:00:00"/>
    <d v="1899-12-30T13:15:00"/>
    <s v="Appareil en panne"/>
    <s v="Niveau 2"/>
    <d v="2012-09-19T00:00:00"/>
    <d v="1899-12-30T13:15:00"/>
    <d v="1899-12-30T04:00:00"/>
    <d v="2012-09-20T00:00:00"/>
    <d v="1899-12-30T08:00:00"/>
    <d v="1899-12-30T18:45:00"/>
    <s v="HERVE"/>
    <s v="Dépannage en cours"/>
    <s v="Non"/>
    <d v="2012-09-20T00:00:00"/>
    <d v="1899-12-30T15:00:00"/>
    <x v="2"/>
    <x v="1"/>
    <x v="9"/>
  </r>
  <r>
    <s v="BAT400"/>
    <x v="4"/>
    <s v="Unité 2"/>
    <n v="234061"/>
    <d v="2012-09-20T00:00:00"/>
    <d v="1899-12-30T10:00:00"/>
    <s v="Appareil en panne"/>
    <s v="Niveau 1"/>
    <d v="2012-09-20T00:00:00"/>
    <d v="1899-12-30T10:00:00"/>
    <d v="1899-12-30T02:00:00"/>
    <d v="2012-09-20T00:00:00"/>
    <d v="1899-12-30T10:01:00"/>
    <d v="1899-12-30T00:01:00"/>
    <s v="GERARD"/>
    <s v="Dépannage en cours"/>
    <s v="Non"/>
    <d v="2012-09-20T00:00:00"/>
    <d v="1899-12-30T11:00:00"/>
    <x v="1"/>
    <x v="1"/>
    <x v="9"/>
  </r>
  <r>
    <m/>
    <x v="6"/>
    <s v="Unité 1"/>
    <n v="234241"/>
    <d v="2012-09-21T00:00:00"/>
    <d v="1899-12-30T10:30:00"/>
    <s v="Appareil en panne"/>
    <s v="Niveau 2"/>
    <d v="2012-09-21T00:00:00"/>
    <d v="1899-12-30T10:30:00"/>
    <d v="1899-12-30T04:00:00"/>
    <d v="2012-09-21T00:00:00"/>
    <d v="1899-12-30T11:00:00"/>
    <d v="1899-12-30T00:30:00"/>
    <s v="HERVE"/>
    <s v="Dépannage en cours"/>
    <s v="Non"/>
    <d v="2012-09-21T00:00:00"/>
    <d v="1899-12-30T12:00:00"/>
    <x v="1"/>
    <x v="1"/>
    <x v="9"/>
  </r>
  <r>
    <m/>
    <x v="6"/>
    <s v="Unité 1"/>
    <n v="234612"/>
    <d v="2012-09-25T00:00:00"/>
    <d v="1899-12-30T09:50:00"/>
    <s v="Appareil en panne"/>
    <s v="Niveau 2"/>
    <d v="2012-09-25T00:00:00"/>
    <d v="1899-12-30T09:50:00"/>
    <d v="1899-12-30T04:00:00"/>
    <d v="2012-09-25T00:00:00"/>
    <d v="1899-12-30T11:00:00"/>
    <d v="1899-12-30T01:10:00"/>
    <s v="GERARD"/>
    <s v="Dépannage en cours"/>
    <s v="Non"/>
    <d v="2012-09-25T00:00:00"/>
    <d v="1899-12-30T12:00:00"/>
    <x v="1"/>
    <x v="1"/>
    <x v="9"/>
  </r>
  <r>
    <m/>
    <x v="29"/>
    <s v="Unité 2"/>
    <s v="Appel Hot line"/>
    <d v="2012-09-26T00:00:00"/>
    <d v="1899-12-30T10:46:00"/>
    <s v="Appareil en panne"/>
    <s v="Niveau 2"/>
    <d v="2012-09-26T00:00:00"/>
    <d v="1899-12-30T10:46:00"/>
    <d v="1899-12-30T04:00:00"/>
    <d v="2012-09-26T00:00:00"/>
    <d v="1899-12-30T14:00:00"/>
    <d v="1899-12-30T03:14:00"/>
    <s v="GERARD"/>
    <s v="Dépannage en cours"/>
    <s v="Non"/>
    <d v="2012-09-26T00:00:00"/>
    <d v="1899-12-30T17:00:00"/>
    <x v="1"/>
    <x v="1"/>
    <x v="9"/>
  </r>
  <r>
    <m/>
    <x v="27"/>
    <s v="Unité 1"/>
    <s v="Appel Hot line"/>
    <d v="2012-09-26T00:00:00"/>
    <d v="1899-12-30T13:50:00"/>
    <s v="Appareil en panne"/>
    <s v="Niveau 2"/>
    <d v="2012-09-26T00:00:00"/>
    <d v="1899-12-30T13:50:00"/>
    <d v="1899-12-30T04:00:00"/>
    <d v="2012-09-26T00:00:00"/>
    <d v="1899-12-30T16:00:00"/>
    <d v="1899-12-30T02:10:00"/>
    <s v="GERARD"/>
    <s v="Dépannage en cours"/>
    <s v="Oui"/>
    <d v="2012-09-26T00:00:00"/>
    <d v="1899-12-30T17:00:00"/>
    <x v="1"/>
    <x v="1"/>
    <x v="9"/>
  </r>
  <r>
    <s v="BAT400"/>
    <x v="4"/>
    <s v="Unité 2"/>
    <s v="Appel Hot line"/>
    <d v="2012-09-26T00:00:00"/>
    <d v="1899-12-30T13:50:00"/>
    <s v="Appareil en panne"/>
    <s v="Niveau 1"/>
    <d v="2012-09-26T00:00:00"/>
    <d v="1899-12-30T13:50:00"/>
    <d v="1899-12-30T02:00:00"/>
    <d v="2012-09-26T00:00:00"/>
    <d v="1899-12-30T14:00:00"/>
    <d v="1899-12-30T00:10:00"/>
    <s v="GERARD"/>
    <s v="Dépannage en cours"/>
    <s v="Non"/>
    <d v="2012-09-26T00:00:00"/>
    <d v="1899-12-30T15:00:00"/>
    <x v="1"/>
    <x v="1"/>
    <x v="9"/>
  </r>
  <r>
    <s v="BAT400"/>
    <x v="4"/>
    <s v="Unité 2"/>
    <s v="Appel Hot line"/>
    <d v="2012-09-29T00:00:00"/>
    <d v="1899-12-30T16:00:00"/>
    <s v="Appareil en panne"/>
    <s v="Niveau 1"/>
    <d v="2012-09-29T00:00:00"/>
    <d v="1899-12-30T16:00:00"/>
    <d v="1899-12-30T02:00:00"/>
    <d v="2012-09-29T00:00:00"/>
    <d v="1899-12-30T16:01:00"/>
    <d v="1899-12-30T00:01:00"/>
    <s v="GERARD"/>
    <s v="Dépannage en cours"/>
    <s v="Non"/>
    <d v="2012-09-29T00:00:00"/>
    <d v="1899-12-30T17:00:00"/>
    <x v="1"/>
    <x v="1"/>
    <x v="9"/>
  </r>
  <r>
    <s v="BAT400"/>
    <x v="41"/>
    <s v="Unité 2"/>
    <n v="235384"/>
    <d v="2012-10-01T00:00:00"/>
    <d v="1899-12-30T09:00:00"/>
    <s v="Appareil en panne"/>
    <s v="Niveau 1"/>
    <d v="2012-10-01T00:00:00"/>
    <d v="1899-12-30T09:00:00"/>
    <d v="1899-12-30T02:00:00"/>
    <d v="2012-10-01T00:00:00"/>
    <d v="1899-12-30T09:01:00"/>
    <d v="1899-12-30T00:01:00"/>
    <s v="GERARD"/>
    <s v="Dépannage en cours"/>
    <s v="Non"/>
    <d v="2012-10-01T00:00:00"/>
    <d v="1899-12-30T17:00:00"/>
    <x v="1"/>
    <x v="1"/>
    <x v="10"/>
  </r>
  <r>
    <m/>
    <x v="30"/>
    <s v="Unité 2"/>
    <n v="235533"/>
    <d v="2012-10-01T00:00:00"/>
    <d v="1899-12-30T15:35:00"/>
    <s v="Appareil en panne"/>
    <s v="Niveau 2"/>
    <d v="2012-10-01T00:00:00"/>
    <d v="1899-12-30T15:35:00"/>
    <d v="1899-12-30T04:00:00"/>
    <d v="2012-10-01T00:00:00"/>
    <d v="1899-12-30T16:00:00"/>
    <d v="1899-12-30T00:25:00"/>
    <s v="GERARD"/>
    <s v="Dépannage en cours"/>
    <s v="Non"/>
    <d v="2012-10-01T00:00:00"/>
    <d v="1899-12-30T17:00:00"/>
    <x v="1"/>
    <x v="1"/>
    <x v="10"/>
  </r>
  <r>
    <s v="BAT400"/>
    <x v="23"/>
    <s v="Unité 2"/>
    <n v="235672"/>
    <d v="2012-10-02T00:00:00"/>
    <d v="1899-12-30T11:45:00"/>
    <s v="Appareil en panne"/>
    <s v="Niveau 1"/>
    <d v="2012-10-02T00:00:00"/>
    <d v="1899-12-30T11:45:00"/>
    <d v="1899-12-30T02:00:00"/>
    <d v="2012-10-02T00:00:00"/>
    <d v="1899-12-30T14:00:00"/>
    <d v="1899-12-30T02:15:00"/>
    <s v="GERARD"/>
    <s v="Dépannage en cours"/>
    <s v="Non"/>
    <d v="2012-10-02T00:00:00"/>
    <d v="1899-12-30T15:00:00"/>
    <x v="2"/>
    <x v="1"/>
    <x v="10"/>
  </r>
  <r>
    <m/>
    <x v="29"/>
    <s v="Unité 2"/>
    <n v="10004068"/>
    <d v="2012-10-12T00:00:00"/>
    <d v="1899-12-30T14:45:00"/>
    <s v="Appareil en panne"/>
    <s v="Niveau 2"/>
    <d v="2012-10-12T00:00:00"/>
    <d v="1899-12-30T14:45:00"/>
    <d v="1899-12-30T04:00:00"/>
    <d v="2012-10-12T00:00:00"/>
    <d v="1899-12-30T17:00:00"/>
    <d v="1899-12-30T02:15:00"/>
    <s v="GERARD"/>
    <s v="Dépannage en cours"/>
    <s v="Non"/>
    <d v="2012-10-12T00:00:00"/>
    <d v="1899-12-30T17:30:00"/>
    <x v="1"/>
    <x v="1"/>
    <x v="10"/>
  </r>
  <r>
    <m/>
    <x v="13"/>
    <s v="Unité 2"/>
    <s v="Appel Hot line"/>
    <d v="2012-10-17T00:00:00"/>
    <d v="1899-12-30T09:00:00"/>
    <s v="Appareil en panne"/>
    <s v="Niveau 2"/>
    <d v="2012-10-17T00:00:00"/>
    <d v="1899-12-30T09:00:00"/>
    <d v="1899-12-30T04:00:00"/>
    <d v="2012-10-17T00:00:00"/>
    <d v="1899-12-30T10:30:00"/>
    <d v="1899-12-30T01:30:00"/>
    <s v="GERARD"/>
    <s v="Dépannage en cours"/>
    <s v="Non"/>
    <d v="2012-10-17T00:00:00"/>
    <d v="1899-12-30T15:30:00"/>
    <x v="1"/>
    <x v="1"/>
    <x v="10"/>
  </r>
  <r>
    <m/>
    <x v="27"/>
    <s v="Unité 1"/>
    <s v="Appel Hot line"/>
    <d v="2012-10-19T00:00:00"/>
    <d v="1899-12-30T10:13:00"/>
    <s v="Appareil en panne"/>
    <s v="Niveau 2"/>
    <d v="2012-10-19T00:00:00"/>
    <d v="1899-12-30T10:15:00"/>
    <d v="1899-12-30T04:00:00"/>
    <d v="2012-10-19T00:00:00"/>
    <d v="1899-12-30T15:00:00"/>
    <d v="1899-12-30T04:45:00"/>
    <s v="GERARD"/>
    <s v="Dépannage en cours"/>
    <s v="Non"/>
    <d v="2012-10-19T00:00:00"/>
    <d v="1899-12-30T16:00:00"/>
    <x v="2"/>
    <x v="1"/>
    <x v="10"/>
  </r>
  <r>
    <m/>
    <x v="29"/>
    <s v="Unité 2"/>
    <s v="Appel Hot line"/>
    <d v="2012-10-29T00:00:00"/>
    <d v="1899-12-30T11:30:00"/>
    <s v="Appareil en panne"/>
    <s v="Niveau 2"/>
    <d v="2012-10-29T00:00:00"/>
    <d v="1899-12-30T11:30:00"/>
    <d v="1899-12-30T04:00:00"/>
    <d v="2012-10-29T00:00:00"/>
    <d v="1899-12-30T14:00:00"/>
    <d v="1899-12-30T02:30:00"/>
    <s v="HERVE"/>
    <s v="Dépannage en cours"/>
    <s v="Non"/>
    <d v="2012-10-29T00:00:00"/>
    <d v="1899-12-30T15:00:00"/>
    <x v="1"/>
    <x v="1"/>
    <x v="10"/>
  </r>
  <r>
    <m/>
    <x v="4"/>
    <s v="Unité 2"/>
    <n v="10012372"/>
    <d v="2012-10-30T00:00:00"/>
    <d v="1899-12-30T10:10:00"/>
    <s v="Appareil en panne"/>
    <s v="Niveau 2"/>
    <d v="2012-10-30T00:00:00"/>
    <d v="1899-12-30T10:10:00"/>
    <d v="1899-12-30T04:00:00"/>
    <d v="2012-10-31T00:00:00"/>
    <d v="1899-12-30T10:00:00"/>
    <d v="1899-12-30T23:50:00"/>
    <s v="HERVE"/>
    <s v="Dépannage en cours"/>
    <s v="Non"/>
    <d v="2012-10-31T00:00:00"/>
    <d v="1899-12-30T12:00:00"/>
    <x v="2"/>
    <x v="1"/>
    <x v="10"/>
  </r>
  <r>
    <m/>
    <x v="32"/>
    <s v="Unité 1"/>
    <n v="10012672"/>
    <d v="2012-10-30T00:00:00"/>
    <d v="1899-12-30T14:15:00"/>
    <s v="Appareil en panne"/>
    <s v="Niveau 2"/>
    <d v="2012-10-30T00:00:00"/>
    <d v="1899-12-30T14:15:00"/>
    <d v="1899-12-30T04:00:00"/>
    <d v="2012-10-30T00:00:00"/>
    <d v="1899-12-30T15:00:00"/>
    <d v="1899-12-30T00:45:00"/>
    <s v="HERVE"/>
    <s v="Dépannage en cours"/>
    <s v="Non"/>
    <d v="2012-10-31T00:00:00"/>
    <d v="1899-12-30T10:00:00"/>
    <x v="1"/>
    <x v="1"/>
    <x v="10"/>
  </r>
  <r>
    <m/>
    <x v="27"/>
    <s v="Unité 1"/>
    <n v="10013384"/>
    <d v="2012-10-31T00:00:00"/>
    <d v="1899-12-30T15:00:00"/>
    <s v="Appareil en panne"/>
    <s v="Niveau 2"/>
    <d v="2012-10-31T00:00:00"/>
    <d v="1899-12-30T15:00:00"/>
    <d v="1899-12-30T04:00:00"/>
    <d v="2012-10-31T00:00:00"/>
    <d v="1899-12-30T16:00:00"/>
    <d v="1899-12-30T01:00:00"/>
    <s v="HERVE"/>
    <s v="Dépannage en cours"/>
    <s v="Non"/>
    <d v="2012-10-31T00:00:00"/>
    <d v="1899-12-30T16:30:00"/>
    <x v="1"/>
    <x v="1"/>
    <x v="10"/>
  </r>
  <r>
    <m/>
    <x v="22"/>
    <s v="Unité 2"/>
    <n v="11014365"/>
    <d v="2012-11-05T00:00:00"/>
    <d v="1899-12-30T15:45:00"/>
    <s v="Appareil en panne"/>
    <s v="Niveau 2"/>
    <d v="2012-11-05T00:00:00"/>
    <d v="1899-12-30T15:45:00"/>
    <d v="1899-12-30T04:00:00"/>
    <d v="2012-11-05T00:00:00"/>
    <d v="1899-12-30T16:00:00"/>
    <d v="1899-12-30T00:15:00"/>
    <s v="DENIS"/>
    <s v="Dépannage en cours"/>
    <s v="Non"/>
    <d v="2012-11-05T00:00:00"/>
    <d v="1899-12-30T17:00:00"/>
    <x v="1"/>
    <x v="1"/>
    <x v="11"/>
  </r>
  <r>
    <m/>
    <x v="42"/>
    <s v="Unité 1"/>
    <n v="11015428"/>
    <d v="2012-11-07T00:00:00"/>
    <d v="1899-12-30T09:00:00"/>
    <s v="Appareil en panne"/>
    <s v="Niveau 2"/>
    <d v="2012-11-07T00:00:00"/>
    <d v="1899-12-30T09:00:00"/>
    <d v="1899-12-30T04:00:00"/>
    <d v="2012-11-07T00:00:00"/>
    <d v="1899-12-30T10:00:00"/>
    <d v="1899-12-30T01:00:00"/>
    <s v="DENIS"/>
    <s v="Dépannage en cours"/>
    <s v="Non"/>
    <d v="2012-11-07T00:00:00"/>
    <d v="1899-12-30T15:00:00"/>
    <x v="1"/>
    <x v="1"/>
    <x v="11"/>
  </r>
  <r>
    <m/>
    <x v="9"/>
    <s v="Unité 1"/>
    <s v="Appel Hot line"/>
    <d v="2012-11-09T00:00:00"/>
    <d v="1899-12-30T10:30:00"/>
    <s v="Appareil en panne"/>
    <s v="Niveau 2"/>
    <d v="2012-11-09T00:00:00"/>
    <d v="1899-12-30T10:30:00"/>
    <d v="1899-12-30T04:00:00"/>
    <d v="2012-11-09T00:00:00"/>
    <d v="1899-12-30T11:00:00"/>
    <d v="1899-12-30T00:30:00"/>
    <s v="DENIS"/>
    <s v="Dépannage en cours"/>
    <s v="Non"/>
    <d v="2012-11-09T00:00:00"/>
    <d v="1899-12-30T14:40:00"/>
    <x v="1"/>
    <x v="1"/>
    <x v="11"/>
  </r>
  <r>
    <m/>
    <x v="8"/>
    <s v="Unité 2"/>
    <n v="11017232"/>
    <d v="2012-11-09T00:00:00"/>
    <d v="1899-12-30T14:30:00"/>
    <s v="Appareil en panne"/>
    <s v="Niveau 2"/>
    <d v="2012-11-09T00:00:00"/>
    <d v="1899-12-30T14:30:00"/>
    <d v="1899-12-30T04:00:00"/>
    <d v="2012-11-09T00:00:00"/>
    <d v="1899-12-30T14:45:00"/>
    <d v="1899-12-30T00:15:00"/>
    <s v="DENIS"/>
    <s v="Dépannage en cours"/>
    <s v="Non"/>
    <d v="2012-11-09T00:00:00"/>
    <d v="1899-12-30T15:10:00"/>
    <x v="1"/>
    <x v="1"/>
    <x v="11"/>
  </r>
  <r>
    <m/>
    <x v="27"/>
    <s v="Unité 1"/>
    <n v="11018001"/>
    <d v="2012-11-12T00:00:00"/>
    <d v="1899-12-30T13:25:00"/>
    <s v="Appareil en panne"/>
    <s v="Niveau 2"/>
    <d v="2012-11-12T00:00:00"/>
    <d v="1899-12-30T13:25:00"/>
    <d v="1899-12-30T04:00:00"/>
    <d v="2012-11-12T00:00:00"/>
    <d v="1899-12-30T13:26:00"/>
    <d v="1899-12-30T00:01:00"/>
    <s v="DENIS"/>
    <s v="Dépannage en cours"/>
    <s v="Non"/>
    <d v="2012-11-12T00:00:00"/>
    <d v="1899-12-30T13:30:00"/>
    <x v="1"/>
    <x v="1"/>
    <x v="11"/>
  </r>
  <r>
    <m/>
    <x v="19"/>
    <s v="Unité 2"/>
    <n v="11018559"/>
    <d v="2012-11-13T00:00:00"/>
    <d v="1899-12-30T08:00:00"/>
    <s v="Appareil en panne"/>
    <s v="Niveau 2"/>
    <d v="2012-11-13T00:00:00"/>
    <d v="1899-12-30T08:00:00"/>
    <d v="1899-12-30T04:00:00"/>
    <d v="2012-11-13T00:00:00"/>
    <d v="1899-12-30T08:30:00"/>
    <d v="1899-12-30T00:30:00"/>
    <s v="DENIS"/>
    <s v="Dépannage en cours"/>
    <s v="Non"/>
    <d v="2012-11-13T00:00:00"/>
    <d v="1899-12-30T09:30:00"/>
    <x v="1"/>
    <x v="1"/>
    <x v="11"/>
  </r>
  <r>
    <m/>
    <x v="32"/>
    <s v="Unité 1"/>
    <n v="11019147"/>
    <d v="2012-11-13T00:00:00"/>
    <d v="1899-12-30T09:30:00"/>
    <s v="Appareil en panne"/>
    <s v="Niveau 2"/>
    <d v="2012-11-13T00:00:00"/>
    <d v="1899-12-30T09:30:00"/>
    <d v="1899-12-30T04:00:00"/>
    <d v="2012-11-13T00:00:00"/>
    <d v="1899-12-30T09:45:00"/>
    <d v="1899-12-30T00:15:00"/>
    <s v="DENIS"/>
    <s v="Dépannage en cours"/>
    <s v="Non"/>
    <d v="2012-11-13T00:00:00"/>
    <d v="1899-12-30T09:50:00"/>
    <x v="1"/>
    <x v="1"/>
    <x v="11"/>
  </r>
  <r>
    <m/>
    <x v="27"/>
    <s v="Unité 1"/>
    <n v="11019149"/>
    <d v="2012-11-13T00:00:00"/>
    <d v="1899-12-30T09:30:00"/>
    <s v="Appareil en panne"/>
    <s v="Niveau 2"/>
    <d v="2012-11-13T00:00:00"/>
    <d v="1899-12-30T09:30:00"/>
    <d v="1899-12-30T04:00:00"/>
    <d v="2012-11-13T00:00:00"/>
    <d v="1899-12-30T09:55:00"/>
    <d v="1899-12-30T00:25:00"/>
    <s v="DENIS"/>
    <s v="Dépannage en cours"/>
    <s v="Non"/>
    <d v="2012-11-13T00:00:00"/>
    <d v="1899-12-30T10:00:00"/>
    <x v="1"/>
    <x v="1"/>
    <x v="11"/>
  </r>
  <r>
    <m/>
    <x v="43"/>
    <s v="Unité 2"/>
    <n v="11019785"/>
    <d v="2012-11-14T00:00:00"/>
    <d v="1899-12-30T11:45:00"/>
    <s v="Appareil en panne"/>
    <s v="Niveau 2"/>
    <d v="2012-11-14T00:00:00"/>
    <d v="1899-12-30T11:45:00"/>
    <d v="1899-12-30T04:00:00"/>
    <d v="2012-11-14T00:00:00"/>
    <d v="1899-12-30T14:46:00"/>
    <d v="1899-12-30T03:01:00"/>
    <s v="DENIS"/>
    <s v="Dépannage en cours"/>
    <s v="Non"/>
    <d v="2012-11-14T00:00:00"/>
    <d v="1899-12-30T15:00:00"/>
    <x v="1"/>
    <x v="1"/>
    <x v="11"/>
  </r>
  <r>
    <m/>
    <x v="7"/>
    <s v="Unité 2"/>
    <n v="11022097"/>
    <d v="2012-11-19T00:00:00"/>
    <d v="1899-12-30T09:50:00"/>
    <s v="Appareil en panne"/>
    <s v="Niveau 2"/>
    <d v="2012-11-19T00:00:00"/>
    <d v="1899-12-30T09:50:00"/>
    <d v="1899-12-30T04:00:00"/>
    <d v="2012-11-19T00:00:00"/>
    <d v="1899-12-30T10:00:00"/>
    <d v="1899-12-30T00:10:00"/>
    <s v="DENIS"/>
    <s v="Dépannage en cours"/>
    <s v="Non"/>
    <d v="2012-11-19T00:00:00"/>
    <d v="1899-12-30T11:30:00"/>
    <x v="1"/>
    <x v="1"/>
    <x v="11"/>
  </r>
  <r>
    <m/>
    <x v="11"/>
    <s v="Unité 2"/>
    <n v="11022961"/>
    <d v="2012-11-20T00:00:00"/>
    <d v="1899-12-30T09:50:00"/>
    <s v="Appareil en panne"/>
    <s v="Niveau 2"/>
    <d v="2012-11-20T00:00:00"/>
    <d v="1899-12-30T09:50:00"/>
    <d v="1899-12-30T04:00:00"/>
    <d v="2012-11-21T00:00:00"/>
    <d v="1899-12-30T09:51:00"/>
    <d v="1899-12-31T00:01:00"/>
    <s v="DENIS"/>
    <s v="Dépannage en cours"/>
    <s v="Non"/>
    <d v="2012-11-21T00:00:00"/>
    <d v="1899-12-30T10:30:00"/>
    <x v="2"/>
    <x v="1"/>
    <x v="11"/>
  </r>
  <r>
    <m/>
    <x v="1"/>
    <s v="Unité 2"/>
    <n v="11022965"/>
    <d v="2012-11-20T00:00:00"/>
    <d v="1899-12-30T09:50:00"/>
    <s v="Appareil en panne"/>
    <s v="Niveau 2"/>
    <d v="2012-11-20T00:00:00"/>
    <d v="1899-12-30T09:50:00"/>
    <d v="1899-12-30T04:00:00"/>
    <d v="2012-11-20T00:00:00"/>
    <d v="1899-12-30T15:00:00"/>
    <d v="1899-12-30T05:10:00"/>
    <s v="GERARD"/>
    <s v="Dépannage en cours"/>
    <s v="Non"/>
    <d v="2012-11-20T00:00:00"/>
    <d v="1899-12-30T15:15:00"/>
    <x v="2"/>
    <x v="1"/>
    <x v="11"/>
  </r>
  <r>
    <m/>
    <x v="18"/>
    <s v="Unité 2"/>
    <n v="11022972"/>
    <d v="2012-11-20T00:00:00"/>
    <d v="1899-12-30T09:50:00"/>
    <s v="Appareil en panne"/>
    <s v="Niveau 2"/>
    <d v="2012-11-20T00:00:00"/>
    <d v="1899-12-30T09:50:00"/>
    <d v="1899-12-30T04:00:00"/>
    <d v="2012-11-20T00:00:00"/>
    <d v="1899-12-30T11:00:00"/>
    <d v="1899-12-30T01:10:00"/>
    <s v="GERARD"/>
    <s v="Dépannage en cours"/>
    <s v="Non"/>
    <d v="2012-11-20T00:00:00"/>
    <d v="1899-12-30T12:00:00"/>
    <x v="1"/>
    <x v="1"/>
    <x v="11"/>
  </r>
  <r>
    <m/>
    <x v="4"/>
    <s v="Unité 2"/>
    <n v="11024454"/>
    <d v="2012-11-22T00:00:00"/>
    <d v="1899-12-30T08:30:00"/>
    <s v="Appareil en panne"/>
    <s v="Niveau 2"/>
    <d v="2012-11-22T00:00:00"/>
    <d v="1899-12-30T08:30:00"/>
    <d v="1899-12-30T04:00:00"/>
    <d v="2012-11-22T00:00:00"/>
    <d v="1899-12-30T09:00:00"/>
    <d v="1899-12-30T00:30:00"/>
    <s v="DENIS"/>
    <s v="Dépannage en cours"/>
    <s v="Non"/>
    <d v="2012-11-22T00:00:00"/>
    <d v="1899-12-30T10:15:00"/>
    <x v="1"/>
    <x v="1"/>
    <x v="11"/>
  </r>
  <r>
    <m/>
    <x v="3"/>
    <s v="Unité 2"/>
    <n v="11024730"/>
    <d v="2012-11-22T00:00:00"/>
    <d v="1899-12-30T11:10:00"/>
    <s v="Appareil en panne"/>
    <s v="Niveau 2"/>
    <d v="2012-11-22T00:00:00"/>
    <d v="1899-12-30T11:10:00"/>
    <d v="1899-12-30T04:00:00"/>
    <d v="2012-11-22T00:00:00"/>
    <d v="1899-12-30T15:30:00"/>
    <d v="1899-12-30T04:20:00"/>
    <s v="DENIS"/>
    <s v="Dépannage en cours"/>
    <s v="Non"/>
    <d v="2012-11-22T00:00:00"/>
    <d v="1899-12-30T16:00:00"/>
    <x v="2"/>
    <x v="1"/>
    <x v="11"/>
  </r>
  <r>
    <m/>
    <x v="33"/>
    <s v="Unité 2"/>
    <n v="11026255"/>
    <d v="2012-11-26T00:00:00"/>
    <d v="1899-12-30T09:35:00"/>
    <s v="Appareil en panne"/>
    <s v="Niveau 2"/>
    <d v="2012-11-26T00:00:00"/>
    <d v="1899-12-30T09:35:00"/>
    <d v="1899-12-30T04:00:00"/>
    <d v="2012-11-26T00:00:00"/>
    <d v="1899-12-30T13:10:00"/>
    <d v="1899-12-30T03:35:00"/>
    <s v="DENIS"/>
    <s v="Dépannage en cours"/>
    <s v="Non"/>
    <d v="2012-11-26T00:00:00"/>
    <d v="1899-12-30T13:50:00"/>
    <x v="1"/>
    <x v="1"/>
    <x v="11"/>
  </r>
  <r>
    <m/>
    <x v="25"/>
    <s v="Unité 2"/>
    <n v="11027357"/>
    <d v="2012-11-27T00:00:00"/>
    <d v="1899-12-30T10:34:00"/>
    <s v="Appareil en panne"/>
    <s v="Niveau 2"/>
    <d v="2012-11-27T00:00:00"/>
    <d v="1899-12-30T10:34:00"/>
    <d v="1899-12-30T04:00:00"/>
    <d v="2012-11-27T00:00:00"/>
    <d v="1899-12-30T14:00:00"/>
    <d v="1899-12-30T03:26:00"/>
    <s v="DENIS"/>
    <s v="Dépannage en cours"/>
    <s v="Non"/>
    <d v="2012-11-27T00:00:00"/>
    <d v="1899-12-30T15:50:00"/>
    <x v="1"/>
    <x v="1"/>
    <x v="11"/>
  </r>
  <r>
    <m/>
    <x v="9"/>
    <s v="Unité 1"/>
    <n v="11027688"/>
    <d v="2012-11-27T00:00:00"/>
    <d v="1899-12-30T15:30:00"/>
    <s v="Appareil en panne"/>
    <s v="Niveau 2"/>
    <d v="2012-11-27T00:00:00"/>
    <d v="1899-12-30T15:30:00"/>
    <d v="1899-12-30T04:00:00"/>
    <d v="2012-11-27T00:00:00"/>
    <d v="1899-12-30T16:00:00"/>
    <d v="1899-12-30T00:30:00"/>
    <s v="DENIS"/>
    <s v="Dépannage en cours"/>
    <s v="Non"/>
    <d v="2012-11-27T00:00:00"/>
    <d v="1899-12-30T16:30:00"/>
    <x v="1"/>
    <x v="1"/>
    <x v="11"/>
  </r>
  <r>
    <m/>
    <x v="19"/>
    <s v="Unité 2"/>
    <n v="11028031"/>
    <d v="2012-11-28T00:00:00"/>
    <d v="1899-12-30T08:10:00"/>
    <s v="Appareil en panne"/>
    <s v="Niveau 2"/>
    <d v="2012-11-28T00:00:00"/>
    <d v="1899-12-30T08:10:00"/>
    <d v="1899-12-30T04:00:00"/>
    <d v="2012-11-28T00:00:00"/>
    <d v="1899-12-30T09:00:00"/>
    <d v="1899-12-30T00:50:00"/>
    <s v="DENIS"/>
    <s v="Dépannage en cours"/>
    <s v="Non"/>
    <d v="2012-11-28T00:00:00"/>
    <d v="1899-12-30T09:35:00"/>
    <x v="1"/>
    <x v="1"/>
    <x v="11"/>
  </r>
  <r>
    <m/>
    <x v="4"/>
    <s v="Unité 2"/>
    <n v="11028039"/>
    <d v="2012-11-28T00:00:00"/>
    <d v="1899-12-30T08:10:00"/>
    <s v="Appareil en panne"/>
    <s v="Niveau 2"/>
    <d v="2012-11-28T00:00:00"/>
    <d v="1899-12-30T08:10:00"/>
    <d v="1899-12-30T04:00:00"/>
    <d v="2012-11-28T00:00:00"/>
    <d v="1899-12-30T09:35:00"/>
    <d v="1899-12-30T01:25:00"/>
    <s v="DENIS"/>
    <s v="Dépannage en cours"/>
    <s v="Non"/>
    <d v="2012-11-28T00:00:00"/>
    <d v="1899-12-30T09:45:00"/>
    <x v="1"/>
    <x v="1"/>
    <x v="11"/>
  </r>
  <r>
    <m/>
    <x v="1"/>
    <s v="Unité 2"/>
    <n v="11028172"/>
    <d v="2012-11-28T00:00:00"/>
    <d v="1899-12-30T09:45:00"/>
    <s v="Appareil en panne"/>
    <s v="Niveau 2"/>
    <d v="2012-11-28T00:00:00"/>
    <d v="1899-12-30T09:45:00"/>
    <d v="1899-12-30T04:00:00"/>
    <d v="2012-11-28T00:00:00"/>
    <d v="1899-12-30T15:00:00"/>
    <d v="1899-12-30T05:15:00"/>
    <s v="HERVE"/>
    <s v="Dépannage en cours"/>
    <s v="Non"/>
    <d v="2012-11-28T00:00:00"/>
    <d v="1899-12-30T17:00:00"/>
    <x v="2"/>
    <x v="1"/>
    <x v="11"/>
  </r>
  <r>
    <m/>
    <x v="6"/>
    <s v="Unité 1"/>
    <n v="11029045"/>
    <d v="2012-11-29T00:00:00"/>
    <d v="1899-12-30T10:05:00"/>
    <s v="Appareil en panne"/>
    <s v="Niveau 2"/>
    <d v="2012-11-29T00:00:00"/>
    <d v="1899-12-30T10:05:00"/>
    <d v="1899-12-30T04:00:00"/>
    <d v="2012-11-29T00:00:00"/>
    <d v="1899-12-30T11:00:00"/>
    <d v="1899-12-30T00:55:00"/>
    <s v="DENIS"/>
    <s v="Dépannage en cours"/>
    <s v="Non"/>
    <d v="2012-11-29T00:00:00"/>
    <d v="1899-12-30T15:30:00"/>
    <x v="1"/>
    <x v="1"/>
    <x v="11"/>
  </r>
  <r>
    <m/>
    <x v="30"/>
    <s v="Unité 2"/>
    <n v="12030852"/>
    <d v="2012-12-03T00:00:00"/>
    <d v="1899-12-30T10:55:00"/>
    <s v="Appareil en panne"/>
    <s v="Niveau 2"/>
    <d v="2012-12-03T00:00:00"/>
    <d v="1899-12-30T10:55:00"/>
    <d v="1899-12-30T04:00:00"/>
    <d v="2012-12-03T00:00:00"/>
    <d v="1899-12-30T10:56:00"/>
    <d v="1899-12-30T00:01:00"/>
    <s v="QUENTIN"/>
    <s v="Dépannage en cours"/>
    <s v="Non"/>
    <d v="2012-12-03T00:00:00"/>
    <d v="1899-12-30T11:15:00"/>
    <x v="1"/>
    <x v="1"/>
    <x v="12"/>
  </r>
  <r>
    <m/>
    <x v="19"/>
    <s v="Unité 2"/>
    <n v="12030860"/>
    <d v="2012-12-03T00:00:00"/>
    <d v="1899-12-30T11:00:00"/>
    <s v="Appareil en panne"/>
    <s v="Niveau 2"/>
    <d v="2012-12-03T00:00:00"/>
    <d v="1899-12-30T11:00:00"/>
    <d v="1899-12-30T04:00:00"/>
    <d v="2012-12-04T00:00:00"/>
    <d v="1899-12-30T10:00:00"/>
    <d v="1899-12-30T23:00:00"/>
    <s v="OLIVIER"/>
    <s v="Dépannage en cours"/>
    <s v="Non"/>
    <d v="2012-12-04T00:00:00"/>
    <d v="1899-12-30T12:00:00"/>
    <x v="2"/>
    <x v="1"/>
    <x v="12"/>
  </r>
  <r>
    <m/>
    <x v="34"/>
    <s v="Unité 2"/>
    <n v="12030864"/>
    <d v="2012-12-03T00:00:00"/>
    <d v="1899-12-30T11:00:00"/>
    <s v="Appareil en panne"/>
    <s v="Niveau 2"/>
    <d v="2012-12-03T00:00:00"/>
    <d v="1899-12-30T11:00:00"/>
    <d v="1899-12-30T04:00:00"/>
    <d v="2012-12-04T00:00:00"/>
    <d v="1899-12-30T10:00:00"/>
    <d v="1899-12-30T23:00:00"/>
    <s v="OLIVIER"/>
    <s v="Dépannage en cours"/>
    <s v="Non"/>
    <d v="2012-12-04T00:00:00"/>
    <d v="1899-12-30T12:00:00"/>
    <x v="2"/>
    <x v="1"/>
    <x v="12"/>
  </r>
  <r>
    <m/>
    <x v="3"/>
    <s v="Unité 2"/>
    <n v="12030972"/>
    <d v="2012-12-03T00:00:00"/>
    <d v="1899-12-30T11:50:00"/>
    <s v="Appareil en panne"/>
    <s v="Niveau 2"/>
    <d v="2012-12-03T00:00:00"/>
    <d v="1899-12-30T11:50:00"/>
    <d v="1899-12-30T04:00:00"/>
    <d v="2012-12-04T00:00:00"/>
    <d v="1899-12-30T08:00:00"/>
    <d v="1899-12-30T20:10:00"/>
    <s v="OLIVIER"/>
    <s v="Dépannage en cours"/>
    <s v="Non"/>
    <d v="2012-12-04T00:00:00"/>
    <d v="1899-12-30T10:00:00"/>
    <x v="2"/>
    <x v="1"/>
    <x v="12"/>
  </r>
  <r>
    <m/>
    <x v="33"/>
    <s v="Unité 2"/>
    <n v="12033121"/>
    <d v="2012-12-05T00:00:00"/>
    <d v="1899-12-30T14:00:00"/>
    <s v="Appareil en panne"/>
    <s v="Niveau 2"/>
    <d v="2012-12-05T00:00:00"/>
    <d v="1899-12-30T14:00:00"/>
    <d v="1899-12-30T04:00:00"/>
    <d v="2012-12-06T00:00:00"/>
    <d v="1899-12-30T08:30:00"/>
    <d v="1899-12-30T18:30:00"/>
    <s v="DENIS"/>
    <s v="Dépannage en cours"/>
    <s v="Non"/>
    <d v="2012-12-06T00:00:00"/>
    <d v="1899-12-30T09:00:00"/>
    <x v="2"/>
    <x v="1"/>
    <x v="12"/>
  </r>
  <r>
    <m/>
    <x v="11"/>
    <s v="Unité 2"/>
    <n v="12034768"/>
    <d v="2012-12-07T00:00:00"/>
    <d v="1899-12-30T12:25:00"/>
    <s v="Appareil en panne"/>
    <s v="Niveau 2"/>
    <d v="2012-12-07T00:00:00"/>
    <d v="1899-12-30T12:25:00"/>
    <d v="1899-12-30T04:00:00"/>
    <d v="2012-12-07T00:00:00"/>
    <d v="1899-12-30T13:30:00"/>
    <d v="1899-12-30T01:05:00"/>
    <s v="GERARD"/>
    <s v="Dépannage en cours"/>
    <s v="Non"/>
    <d v="2012-12-07T00:00:00"/>
    <d v="1899-12-30T14:30:00"/>
    <x v="1"/>
    <x v="1"/>
    <x v="12"/>
  </r>
  <r>
    <m/>
    <x v="42"/>
    <s v="Unité 1"/>
    <n v="12036587"/>
    <d v="2012-12-11T00:00:00"/>
    <d v="1899-12-30T14:30:00"/>
    <s v="Appareil en panne"/>
    <s v="Niveau 2"/>
    <d v="2012-12-11T00:00:00"/>
    <d v="1899-12-30T14:30:00"/>
    <d v="1899-12-30T04:00:00"/>
    <d v="2012-12-12T00:00:00"/>
    <d v="1899-12-30T15:30:00"/>
    <d v="1899-12-31T01:00:00"/>
    <s v="GERARD"/>
    <s v="Dépannage en cours"/>
    <s v="Non"/>
    <d v="2012-12-12T00:00:00"/>
    <d v="1899-12-30T16:30:00"/>
    <x v="2"/>
    <x v="1"/>
    <x v="12"/>
  </r>
  <r>
    <m/>
    <x v="10"/>
    <s v="Unité 1"/>
    <n v="12037136"/>
    <d v="2012-12-12T00:00:00"/>
    <d v="1899-12-30T09:43:00"/>
    <s v="Appareil en panne"/>
    <s v="Niveau 2"/>
    <d v="2012-12-12T00:00:00"/>
    <d v="1899-12-30T09:45:00"/>
    <d v="1899-12-30T04:00:00"/>
    <d v="2012-12-13T00:00:00"/>
    <d v="1899-12-30T08:00:00"/>
    <d v="1899-12-30T22:15:00"/>
    <s v="GERARD"/>
    <s v="Dépannage en cours"/>
    <s v="Non"/>
    <d v="2012-12-13T00:00:00"/>
    <d v="1899-12-30T09:30:00"/>
    <x v="2"/>
    <x v="1"/>
    <x v="12"/>
  </r>
  <r>
    <m/>
    <x v="29"/>
    <s v="Unité 2"/>
    <n v="12033812"/>
    <d v="2012-12-13T00:00:00"/>
    <d v="1899-12-30T09:15:00"/>
    <s v="Appareil en panne"/>
    <s v="Niveau 2"/>
    <d v="2012-12-13T00:00:00"/>
    <d v="1899-12-30T09:15:00"/>
    <d v="1899-12-30T04:00:00"/>
    <d v="2012-12-13T00:00:00"/>
    <d v="1899-12-30T09:30:00"/>
    <d v="1899-12-30T00:15:00"/>
    <s v="GERARD"/>
    <s v="Dépannage en cours"/>
    <s v="Non"/>
    <d v="2012-12-13T00:00:00"/>
    <d v="1899-12-30T10:00:00"/>
    <x v="1"/>
    <x v="1"/>
    <x v="12"/>
  </r>
  <r>
    <m/>
    <x v="5"/>
    <s v="Unité 2"/>
    <n v="12038250"/>
    <d v="2012-12-13T00:00:00"/>
    <d v="1899-12-30T11:30:00"/>
    <s v="Appareil en panne"/>
    <s v="Niveau 2"/>
    <d v="2012-12-13T00:00:00"/>
    <d v="1899-12-30T11:30:00"/>
    <d v="1899-12-30T04:00:00"/>
    <d v="2012-12-13T00:00:00"/>
    <d v="1899-12-30T11:31:00"/>
    <d v="1899-12-30T00:01:00"/>
    <s v="GERARD"/>
    <s v="Dépannage en cours"/>
    <s v="Non"/>
    <d v="2012-12-13T00:00:00"/>
    <d v="1899-12-30T11:45:00"/>
    <x v="1"/>
    <x v="1"/>
    <x v="12"/>
  </r>
  <r>
    <m/>
    <x v="34"/>
    <s v="Unité 2"/>
    <n v="12039275"/>
    <d v="2012-12-14T00:00:00"/>
    <d v="1899-12-30T15:15:00"/>
    <s v="Appareil en panne"/>
    <s v="Niveau 2"/>
    <d v="2012-12-14T00:00:00"/>
    <d v="1899-12-30T15:15:00"/>
    <d v="1899-12-30T04:00:00"/>
    <d v="2012-12-17T00:00:00"/>
    <d v="1899-12-30T10:00:00"/>
    <d v="1900-01-01T18:45:00"/>
    <s v="HERVE"/>
    <s v="Dépannage en cours"/>
    <s v="Non"/>
    <d v="2012-12-17T00:00:00"/>
    <d v="1899-12-30T12:00:00"/>
    <x v="2"/>
    <x v="1"/>
    <x v="12"/>
  </r>
  <r>
    <m/>
    <x v="32"/>
    <s v="Unité 1"/>
    <n v="12042395"/>
    <d v="2012-12-20T00:00:00"/>
    <d v="1899-12-30T11:30:00"/>
    <s v="Appareil en panne"/>
    <s v="Niveau 2"/>
    <d v="2012-12-20T00:00:00"/>
    <d v="1899-12-30T11:30:00"/>
    <d v="1899-12-30T04:00:00"/>
    <d v="2012-12-20T00:00:00"/>
    <d v="1899-12-30T12:00:00"/>
    <d v="1899-12-30T00:30:00"/>
    <s v="HERVE"/>
    <s v="Dépannage en cours"/>
    <s v="Non"/>
    <d v="2012-12-20T00:00:00"/>
    <d v="1899-12-30T12:30:00"/>
    <x v="1"/>
    <x v="1"/>
    <x v="12"/>
  </r>
  <r>
    <m/>
    <x v="20"/>
    <s v="Unité 2"/>
    <n v="12042637"/>
    <d v="2012-12-20T00:00:00"/>
    <d v="1899-12-30T15:12:00"/>
    <s v="Appareil en panne"/>
    <s v="Niveau 2"/>
    <d v="2012-12-20T00:00:00"/>
    <d v="1899-12-30T15:15:00"/>
    <d v="1899-12-30T04:00:00"/>
    <d v="2012-12-21T00:00:00"/>
    <d v="1899-12-30T08:00:00"/>
    <d v="1899-12-30T16:45:00"/>
    <s v="GERARD"/>
    <s v="Dépannage en cours"/>
    <s v="Non"/>
    <d v="2012-12-21T00:00:00"/>
    <d v="1899-12-30T10:00:00"/>
    <x v="2"/>
    <x v="1"/>
    <x v="12"/>
  </r>
  <r>
    <m/>
    <x v="7"/>
    <s v="Unité 2"/>
    <n v="12043341"/>
    <d v="2012-12-21T00:00:00"/>
    <d v="1899-12-30T14:30:00"/>
    <s v="Appareil en panne"/>
    <s v="Niveau 2"/>
    <d v="2012-12-21T00:00:00"/>
    <d v="1899-12-30T14:35:00"/>
    <d v="1899-12-30T04:00:00"/>
    <d v="2012-12-21T00:00:00"/>
    <d v="1899-12-30T16:30:00"/>
    <d v="1899-12-30T01:55:00"/>
    <s v="GERARD"/>
    <s v="Dépannage en cours"/>
    <s v="Non"/>
    <d v="2012-12-21T00:00:00"/>
    <d v="1899-12-30T17:00:00"/>
    <x v="1"/>
    <x v="1"/>
    <x v="12"/>
  </r>
  <r>
    <m/>
    <x v="35"/>
    <s v="Unité 2"/>
    <n v="12044062"/>
    <d v="2012-12-26T00:00:00"/>
    <d v="1899-12-30T10:59:00"/>
    <s v="Appareil en panne"/>
    <s v="Niveau 2"/>
    <d v="2012-12-26T00:00:00"/>
    <d v="1899-12-30T11:00:00"/>
    <d v="1899-12-30T04:00:00"/>
    <d v="2012-12-26T00:00:00"/>
    <d v="1899-12-30T11:30:00"/>
    <d v="1899-12-30T00:30:00"/>
    <s v="GERARD"/>
    <s v="Dépannage en cours"/>
    <s v="Non"/>
    <d v="2012-12-26T00:00:00"/>
    <d v="1899-12-30T12:00:00"/>
    <x v="1"/>
    <x v="1"/>
    <x v="12"/>
  </r>
  <r>
    <m/>
    <x v="32"/>
    <s v="Unité 1"/>
    <n v="12044226"/>
    <d v="2012-12-26T00:00:00"/>
    <d v="1899-12-30T14:55:00"/>
    <s v="Appareil en panne"/>
    <s v="Niveau 2"/>
    <d v="2012-12-26T00:00:00"/>
    <d v="1899-12-30T15:00:00"/>
    <d v="1899-12-30T04:00:00"/>
    <d v="2012-12-28T00:00:00"/>
    <d v="1899-12-30T15:30:00"/>
    <d v="1900-01-01T00:30:00"/>
    <s v="DENIS"/>
    <s v="Dépannage en cours"/>
    <s v="Non"/>
    <d v="2012-12-28T00:00:00"/>
    <d v="1899-12-30T17:00:00"/>
    <x v="2"/>
    <x v="1"/>
    <x v="12"/>
  </r>
  <r>
    <m/>
    <x v="16"/>
    <s v="Unité 2"/>
    <n v="12045260"/>
    <d v="2012-12-28T00:00:00"/>
    <d v="1899-12-30T11:30:00"/>
    <s v="Appareil en panne"/>
    <s v="Niveau 2"/>
    <d v="2012-12-28T00:00:00"/>
    <d v="1899-12-30T11:30:00"/>
    <d v="1899-12-30T04:00:00"/>
    <d v="2012-12-28T00:00:00"/>
    <d v="1899-12-30T15:00:00"/>
    <d v="1899-12-30T03:30:00"/>
    <s v="DENIS"/>
    <s v="Dépannage en cours"/>
    <s v="Non"/>
    <d v="2012-12-28T00:00:00"/>
    <d v="1899-12-30T15:45:00"/>
    <x v="1"/>
    <x v="1"/>
    <x v="12"/>
  </r>
  <r>
    <m/>
    <x v="27"/>
    <s v="Unité 1"/>
    <n v="12045275"/>
    <d v="2012-12-28T00:00:00"/>
    <d v="1899-12-30T11:30:00"/>
    <s v="Appareil en panne"/>
    <s v="Niveau 2"/>
    <d v="2012-12-28T00:00:00"/>
    <d v="1899-12-30T11:30:00"/>
    <d v="1899-12-30T04:00:00"/>
    <d v="2012-12-28T00:00:00"/>
    <d v="1899-12-30T14:00:00"/>
    <d v="1899-12-30T02:30:00"/>
    <s v="DENIS"/>
    <s v="Dépannage en cours"/>
    <s v="Non"/>
    <d v="2012-12-28T00:00:00"/>
    <d v="1899-12-30T14:30:00"/>
    <x v="1"/>
    <x v="1"/>
    <x v="12"/>
  </r>
  <r>
    <m/>
    <x v="18"/>
    <s v="Unité 2"/>
    <n v="12045596"/>
    <d v="2012-12-31T00:00:00"/>
    <d v="1899-12-30T09:30:00"/>
    <s v="Appareil en panne"/>
    <s v="Niveau 2"/>
    <d v="2012-12-31T00:00:00"/>
    <d v="1899-12-30T09:30:00"/>
    <d v="1899-12-30T04:00:00"/>
    <d v="2012-12-31T00:00:00"/>
    <d v="1899-12-30T14:00:00"/>
    <d v="1899-12-30T04:30:00"/>
    <s v="HERVE"/>
    <s v="Dépannage en cours"/>
    <s v="Non"/>
    <d v="2013-01-02T00:00:00"/>
    <d v="1899-12-30T14:30:00"/>
    <x v="2"/>
    <x v="1"/>
    <x v="12"/>
  </r>
  <r>
    <m/>
    <x v="30"/>
    <s v="Unité 2"/>
    <n v="201301046411"/>
    <d v="2013-01-02T00:00:00"/>
    <d v="1899-12-30T16:30:00"/>
    <s v="Appareil en panne"/>
    <s v="Niveau 2"/>
    <d v="2013-01-02T00:00:00"/>
    <d v="1899-12-30T16:30:00"/>
    <d v="1899-12-30T04:00:00"/>
    <d v="2013-01-03T00:00:00"/>
    <d v="1899-12-30T08:00:00"/>
    <d v="1899-12-30T15:30:00"/>
    <s v="HERVE"/>
    <s v="Dépannage en cours"/>
    <s v="Non"/>
    <d v="2013-01-03T00:00:00"/>
    <d v="1899-12-30T12:30:00"/>
    <x v="2"/>
    <x v="2"/>
    <x v="1"/>
  </r>
  <r>
    <m/>
    <x v="33"/>
    <s v="Unité 2"/>
    <n v="201301046748"/>
    <d v="2013-01-03T00:00:00"/>
    <d v="1899-12-30T10:50:00"/>
    <s v="Appareil en panne"/>
    <s v="Niveau 2"/>
    <d v="2013-01-03T00:00:00"/>
    <d v="1899-12-30T10:50:00"/>
    <d v="1899-12-30T04:00:00"/>
    <d v="2013-01-03T00:00:00"/>
    <d v="1899-12-30T14:00:00"/>
    <d v="1899-12-30T03:10:00"/>
    <s v="GERARD"/>
    <s v="Dépannage en cours"/>
    <s v="Non"/>
    <d v="2013-01-03T00:00:00"/>
    <d v="1899-12-30T15:00:00"/>
    <x v="1"/>
    <x v="2"/>
    <x v="1"/>
  </r>
  <r>
    <m/>
    <x v="1"/>
    <s v="Unité 2"/>
    <n v="201301046824"/>
    <d v="2013-01-03T00:00:00"/>
    <d v="1899-12-30T11:25:00"/>
    <s v="Appareil en panne"/>
    <s v="Niveau 2"/>
    <d v="2013-01-03T00:00:00"/>
    <d v="1899-12-30T11:30:00"/>
    <d v="1899-12-30T04:00:00"/>
    <d v="2013-01-03T00:00:00"/>
    <d v="1899-12-30T14:00:00"/>
    <d v="1899-12-30T02:30:00"/>
    <s v="GERARD"/>
    <s v="Dépannage en cours"/>
    <s v="Non"/>
    <d v="2013-01-03T00:00:00"/>
    <d v="1899-12-30T16:00:00"/>
    <x v="1"/>
    <x v="2"/>
    <x v="1"/>
  </r>
  <r>
    <m/>
    <x v="11"/>
    <s v="Unité 2"/>
    <n v="201301047109"/>
    <d v="2013-01-03T00:00:00"/>
    <d v="1899-12-30T15:20:00"/>
    <s v="Appareil en panne"/>
    <s v="Niveau 2"/>
    <d v="2013-01-03T00:00:00"/>
    <d v="1899-12-30T15:20:00"/>
    <d v="1899-12-30T04:00:00"/>
    <d v="2013-01-03T00:00:00"/>
    <d v="1899-12-30T16:00:00"/>
    <d v="1899-12-30T00:40:00"/>
    <s v="GERARD"/>
    <s v="Dépannage en cours"/>
    <s v="Non"/>
    <d v="2013-01-03T00:00:00"/>
    <d v="1899-12-30T17:00:00"/>
    <x v="1"/>
    <x v="2"/>
    <x v="1"/>
  </r>
  <r>
    <m/>
    <x v="5"/>
    <s v="Unité 2"/>
    <n v="201301047394"/>
    <d v="2013-01-04T00:00:00"/>
    <d v="1899-12-30T08:30:00"/>
    <s v="Appareil en panne"/>
    <s v="Niveau 2"/>
    <d v="2013-01-04T00:00:00"/>
    <d v="1899-12-30T08:30:00"/>
    <d v="1899-12-30T04:00:00"/>
    <d v="2013-01-04T00:00:00"/>
    <d v="1899-12-30T08:31:00"/>
    <d v="1899-12-30T00:01:00"/>
    <s v="GERARD"/>
    <s v="Dépannage en cours"/>
    <s v="Non"/>
    <d v="2013-01-04T00:00:00"/>
    <d v="1899-12-30T09:00:00"/>
    <x v="1"/>
    <x v="2"/>
    <x v="1"/>
  </r>
  <r>
    <m/>
    <x v="44"/>
    <s v="Unité 2"/>
    <n v="201301047669"/>
    <d v="2013-01-04T00:00:00"/>
    <d v="1899-12-30T14:00:00"/>
    <s v="Appareil en panne"/>
    <s v="Niveau 2"/>
    <d v="2013-01-04T00:00:00"/>
    <d v="1899-12-30T14:00:00"/>
    <d v="1899-12-30T04:00:00"/>
    <d v="2013-01-04T00:00:00"/>
    <d v="1899-12-30T15:30:00"/>
    <d v="1899-12-30T01:30:00"/>
    <s v="GERARD"/>
    <s v="Dépannage en cours"/>
    <s v="Non"/>
    <d v="2013-01-04T00:00:00"/>
    <d v="1899-12-30T16:30:00"/>
    <x v="1"/>
    <x v="2"/>
    <x v="1"/>
  </r>
  <r>
    <m/>
    <x v="27"/>
    <s v="Unité 1"/>
    <n v="201301048134"/>
    <d v="2013-01-07T00:00:00"/>
    <d v="1899-12-30T09:45:00"/>
    <s v="Appareil en panne"/>
    <s v="Niveau 2"/>
    <d v="2013-01-07T00:00:00"/>
    <d v="1899-12-30T09:45:00"/>
    <d v="1899-12-30T04:00:00"/>
    <d v="2013-01-07T00:00:00"/>
    <d v="1899-12-30T10:00:00"/>
    <d v="1899-12-30T00:15:00"/>
    <s v="GERARD"/>
    <s v="Dépannage en cours"/>
    <s v="Non"/>
    <d v="2013-01-07T00:00:00"/>
    <d v="1899-12-30T11:00:00"/>
    <x v="1"/>
    <x v="2"/>
    <x v="1"/>
  </r>
  <r>
    <m/>
    <x v="45"/>
    <s v="Unité 2"/>
    <n v="201301048689"/>
    <d v="2013-01-07T00:00:00"/>
    <d v="1899-12-30T14:05:00"/>
    <s v="Appareil en panne"/>
    <s v="Niveau 2"/>
    <d v="2013-01-07T00:00:00"/>
    <d v="1899-12-30T14:05:00"/>
    <d v="1899-12-30T04:00:00"/>
    <d v="2013-01-08T00:00:00"/>
    <d v="1899-12-30T14:30:00"/>
    <d v="1899-12-31T00:25:00"/>
    <s v="GERARD"/>
    <s v="Dépannage en cours"/>
    <s v="Non"/>
    <d v="2013-01-08T00:00:00"/>
    <d v="1899-12-30T15:00:00"/>
    <x v="2"/>
    <x v="2"/>
    <x v="1"/>
  </r>
  <r>
    <m/>
    <x v="22"/>
    <s v="Unité 2"/>
    <n v="201301049351"/>
    <d v="2013-01-08T00:00:00"/>
    <d v="1899-12-30T10:55:00"/>
    <s v="Appareil en panne"/>
    <s v="Niveau 2"/>
    <d v="2013-01-08T00:00:00"/>
    <d v="1899-12-30T10:55:00"/>
    <d v="1899-12-30T04:00:00"/>
    <d v="2013-01-09T00:00:00"/>
    <d v="1899-12-30T11:00:00"/>
    <d v="1899-12-31T00:05:00"/>
    <s v="GERARD"/>
    <s v="Dépannage en cours"/>
    <s v="Non"/>
    <d v="2013-01-09T00:00:00"/>
    <d v="1899-12-30T12:00:00"/>
    <x v="2"/>
    <x v="2"/>
    <x v="1"/>
  </r>
  <r>
    <m/>
    <x v="35"/>
    <s v="Unité 2"/>
    <n v="201301050489"/>
    <d v="2013-01-09T00:00:00"/>
    <d v="1899-12-30T14:00:00"/>
    <s v="Appareil en panne"/>
    <s v="Niveau 2"/>
    <d v="2013-01-09T00:00:00"/>
    <d v="1899-12-30T14:00:00"/>
    <d v="1899-12-30T04:00:00"/>
    <d v="2013-01-09T00:00:00"/>
    <d v="1899-12-30T16:20:00"/>
    <d v="1899-12-30T02:20:00"/>
    <s v="GERARD"/>
    <s v="Dépannage en cours"/>
    <s v="Non"/>
    <d v="2013-01-09T00:00:00"/>
    <d v="1899-12-30T17:00:00"/>
    <x v="1"/>
    <x v="2"/>
    <x v="1"/>
  </r>
  <r>
    <m/>
    <x v="19"/>
    <s v="Unité 2"/>
    <n v="201301051365"/>
    <d v="2013-01-10T00:00:00"/>
    <d v="1899-12-30T11:45:00"/>
    <s v="Appareil en panne"/>
    <s v="Niveau 2"/>
    <d v="2013-01-10T00:00:00"/>
    <d v="1899-12-30T11:45:00"/>
    <d v="1899-12-30T04:00:00"/>
    <d v="2013-01-10T00:00:00"/>
    <d v="1899-12-30T16:30:00"/>
    <d v="1899-12-30T04:45:00"/>
    <s v="GERARD"/>
    <s v="Dépannage en cours"/>
    <s v="Non"/>
    <d v="2013-01-10T00:00:00"/>
    <d v="1899-12-30T17:00:00"/>
    <x v="2"/>
    <x v="2"/>
    <x v="1"/>
  </r>
  <r>
    <m/>
    <x v="10"/>
    <s v="Unité 1"/>
    <n v="201301054287"/>
    <d v="2013-01-15T00:00:00"/>
    <d v="1899-12-30T11:00:00"/>
    <s v="Appareil en panne"/>
    <s v="Niveau 2"/>
    <d v="2013-01-15T00:00:00"/>
    <d v="1899-12-30T11:00:00"/>
    <d v="1899-12-30T04:00:00"/>
    <d v="2013-01-15T00:00:00"/>
    <d v="1899-12-30T15:30:00"/>
    <d v="1899-12-30T04:30:00"/>
    <s v="GERARD"/>
    <s v="Dépannage en cours"/>
    <s v="Non"/>
    <d v="2013-01-15T00:00:00"/>
    <d v="1899-12-30T16:15:00"/>
    <x v="2"/>
    <x v="2"/>
    <x v="1"/>
  </r>
  <r>
    <m/>
    <x v="7"/>
    <s v="Unité 2"/>
    <n v="201301054774"/>
    <d v="2013-01-15T00:00:00"/>
    <d v="1899-12-30T16:30:00"/>
    <s v="Appareil en panne"/>
    <s v="Niveau 2"/>
    <d v="2013-01-15T00:00:00"/>
    <d v="1899-12-30T16:30:00"/>
    <d v="1899-12-30T04:00:00"/>
    <d v="2013-01-16T00:00:00"/>
    <d v="1899-12-30T09:00:00"/>
    <d v="1899-12-30T16:30:00"/>
    <s v="HERVE"/>
    <s v="Dépannage en cours"/>
    <s v="Non"/>
    <d v="2013-01-17T00:00:00"/>
    <d v="1899-12-30T11:00:00"/>
    <x v="2"/>
    <x v="2"/>
    <x v="1"/>
  </r>
  <r>
    <m/>
    <x v="16"/>
    <s v="Unité 2"/>
    <n v="201301055646"/>
    <d v="2013-01-16T00:00:00"/>
    <d v="1899-12-30T15:00:00"/>
    <s v="Appareil en panne"/>
    <s v="Niveau 2"/>
    <d v="2013-01-16T00:00:00"/>
    <d v="1899-12-30T15:00:00"/>
    <d v="1899-12-30T04:00:00"/>
    <d v="2013-01-17T00:00:00"/>
    <d v="1899-12-30T14:00:00"/>
    <d v="1899-12-30T23:00:00"/>
    <s v="HERVE"/>
    <s v="Dépannage en cours"/>
    <s v="Oui"/>
    <d v="2013-01-17T00:00:00"/>
    <d v="1899-12-30T17:00:00"/>
    <x v="2"/>
    <x v="2"/>
    <x v="1"/>
  </r>
  <r>
    <m/>
    <x v="14"/>
    <s v="Unité 2"/>
    <n v="201301056956"/>
    <d v="2013-01-18T00:00:00"/>
    <d v="1899-12-30T08:50:00"/>
    <s v="Appareil en panne"/>
    <s v="Niveau 2"/>
    <d v="2013-01-18T00:00:00"/>
    <d v="1899-12-30T08:50:00"/>
    <d v="1899-12-30T04:00:00"/>
    <d v="2013-01-18T00:00:00"/>
    <d v="1899-12-30T11:00:00"/>
    <d v="1899-12-30T02:10:00"/>
    <s v="GERARD"/>
    <s v="Dépannage en cours"/>
    <s v="Non"/>
    <d v="2013-01-18T00:00:00"/>
    <d v="1899-12-30T12:00:00"/>
    <x v="1"/>
    <x v="2"/>
    <x v="1"/>
  </r>
  <r>
    <m/>
    <x v="29"/>
    <s v="Unité 2"/>
    <n v="201301057154"/>
    <d v="2013-01-18T00:00:00"/>
    <d v="1899-12-30T10:30:00"/>
    <s v="Appareil en panne"/>
    <s v="Niveau 2"/>
    <d v="2013-01-18T00:00:00"/>
    <d v="1899-12-30T10:30:00"/>
    <d v="1899-12-30T04:00:00"/>
    <d v="2013-01-18T00:00:00"/>
    <d v="1899-12-30T16:00:00"/>
    <d v="1899-12-30T05:30:00"/>
    <s v="GERARD"/>
    <s v="Dépannage en cours"/>
    <s v="Non"/>
    <d v="2013-01-18T00:00:00"/>
    <d v="1899-12-30T17:17:00"/>
    <x v="2"/>
    <x v="2"/>
    <x v="1"/>
  </r>
  <r>
    <m/>
    <x v="7"/>
    <s v="Unité 2"/>
    <n v="201301057313"/>
    <d v="2013-01-18T00:00:00"/>
    <d v="1899-12-30T11:30:00"/>
    <s v="Appareil en panne"/>
    <s v="Niveau 2"/>
    <d v="2013-01-18T00:00:00"/>
    <d v="1899-12-30T11:30:00"/>
    <d v="1899-12-30T04:00:00"/>
    <d v="2013-01-18T00:00:00"/>
    <d v="1899-12-30T14:30:00"/>
    <d v="1899-12-30T03:00:00"/>
    <s v="GERARD"/>
    <s v="Dépannage en cours"/>
    <s v="Non"/>
    <d v="2013-01-18T00:00:00"/>
    <d v="1899-12-30T15:30:00"/>
    <x v="1"/>
    <x v="2"/>
    <x v="1"/>
  </r>
  <r>
    <m/>
    <x v="17"/>
    <s v="Unité 2"/>
    <n v="201301059338"/>
    <d v="2013-01-22T00:00:00"/>
    <d v="1899-12-30T10:50:00"/>
    <s v="Appareil en panne"/>
    <s v="Niveau 2"/>
    <d v="2013-01-22T00:00:00"/>
    <d v="1899-12-30T10:50:00"/>
    <d v="1899-12-30T04:00:00"/>
    <d v="2013-01-22T00:00:00"/>
    <d v="1899-12-30T16:00:00"/>
    <d v="1899-12-30T05:10:00"/>
    <s v="GERARD"/>
    <s v="Dépannage en cours"/>
    <s v="Non"/>
    <d v="2013-01-22T00:00:00"/>
    <d v="1899-12-30T16:30:00"/>
    <x v="2"/>
    <x v="2"/>
    <x v="1"/>
  </r>
  <r>
    <m/>
    <x v="45"/>
    <s v="Unité 2"/>
    <n v="201301061064"/>
    <d v="2013-01-24T00:00:00"/>
    <d v="1899-12-30T09:10:00"/>
    <s v="Appareil en panne"/>
    <s v="Niveau 2"/>
    <d v="2013-01-24T00:00:00"/>
    <d v="1899-12-30T09:10:00"/>
    <d v="1899-12-30T04:00:00"/>
    <d v="2013-01-24T00:00:00"/>
    <d v="1899-12-30T09:11:00"/>
    <d v="1899-12-30T00:01:00"/>
    <s v="HERVE"/>
    <s v="Dépannage en cours"/>
    <s v="Non"/>
    <d v="2013-01-24T00:00:00"/>
    <d v="1899-12-30T09:11:00"/>
    <x v="1"/>
    <x v="2"/>
    <x v="1"/>
  </r>
  <r>
    <m/>
    <x v="27"/>
    <s v="Unité 1"/>
    <n v="201301062228"/>
    <d v="2013-01-25T00:00:00"/>
    <d v="1899-12-30T10:40:00"/>
    <s v="Appareil en panne"/>
    <s v="Niveau 2"/>
    <d v="2013-01-25T00:00:00"/>
    <d v="1899-12-30T10:40:00"/>
    <d v="1899-12-30T04:00:00"/>
    <d v="2013-01-25T00:00:00"/>
    <d v="1899-12-30T16:30:00"/>
    <d v="1899-12-30T05:50:00"/>
    <s v="GERARD"/>
    <s v="Dépannage en cours"/>
    <s v="Non"/>
    <d v="2013-01-25T00:00:00"/>
    <d v="1899-12-30T17:00:00"/>
    <x v="2"/>
    <x v="2"/>
    <x v="1"/>
  </r>
  <r>
    <m/>
    <x v="19"/>
    <s v="Unité 2"/>
    <n v="201301064456"/>
    <d v="2013-01-29T00:00:00"/>
    <d v="1899-12-30T15:00:00"/>
    <s v="Appareil en panne"/>
    <s v="Niveau 2"/>
    <d v="2013-01-29T00:00:00"/>
    <d v="1899-12-30T15:00:00"/>
    <d v="1899-12-30T04:00:00"/>
    <d v="2013-01-30T00:00:00"/>
    <d v="1899-12-30T14:00:00"/>
    <d v="1899-12-30T23:00:00"/>
    <s v="HERVE"/>
    <s v="Dépannage en cours"/>
    <s v="Non"/>
    <d v="2013-01-30T00:00:00"/>
    <d v="1899-12-30T15:00:00"/>
    <x v="2"/>
    <x v="2"/>
    <x v="1"/>
  </r>
  <r>
    <m/>
    <x v="24"/>
    <s v="Unité 2"/>
    <n v="201302067331"/>
    <d v="2013-02-04T00:00:00"/>
    <d v="1899-12-30T08:05:00"/>
    <s v="Appareil en panne"/>
    <s v="Niveau 2"/>
    <d v="2013-02-04T00:00:00"/>
    <d v="1899-12-30T08:05:00"/>
    <d v="1899-12-30T04:00:00"/>
    <d v="2013-02-04T00:00:00"/>
    <d v="1899-12-30T13:00:00"/>
    <d v="1899-12-30T04:55:00"/>
    <s v="HERVE"/>
    <s v="Dépannage en cours"/>
    <s v="Non"/>
    <d v="2013-02-04T00:00:00"/>
    <d v="1899-12-30T15:00:00"/>
    <x v="2"/>
    <x v="2"/>
    <x v="2"/>
  </r>
  <r>
    <s v="BAT500"/>
    <x v="30"/>
    <s v="Unité 2"/>
    <n v="201302069021"/>
    <d v="2013-02-05T00:00:00"/>
    <d v="1899-12-30T13:50:00"/>
    <s v="Appareil en panne"/>
    <s v="Niveau 1"/>
    <d v="2013-02-05T00:00:00"/>
    <d v="1899-12-30T13:50:00"/>
    <d v="1899-12-30T02:00:00"/>
    <d v="2013-02-05T00:00:00"/>
    <d v="1899-12-30T16:30:00"/>
    <d v="1899-12-30T02:40:00"/>
    <s v="GERARD"/>
    <s v="Dépannage en cours"/>
    <s v="Non"/>
    <d v="2013-02-05T00:00:00"/>
    <d v="1899-12-30T17:30:00"/>
    <x v="2"/>
    <x v="2"/>
    <x v="2"/>
  </r>
  <r>
    <m/>
    <x v="11"/>
    <s v="Unité 2"/>
    <n v="201302069639"/>
    <d v="2013-02-06T00:00:00"/>
    <d v="1899-12-30T08:45:00"/>
    <s v="Appareil en panne"/>
    <s v="Niveau 2"/>
    <d v="2013-02-06T00:00:00"/>
    <d v="1899-12-30T08:45:00"/>
    <d v="1899-12-30T04:00:00"/>
    <d v="2013-02-06T00:00:00"/>
    <d v="1899-12-30T14:20:00"/>
    <d v="1899-12-30T05:35:00"/>
    <s v="HERVE"/>
    <s v="Dépannage en cours"/>
    <s v="Non"/>
    <d v="2013-02-06T00:00:00"/>
    <d v="1899-12-30T15:30:00"/>
    <x v="2"/>
    <x v="2"/>
    <x v="2"/>
  </r>
  <r>
    <m/>
    <x v="6"/>
    <s v="Unité 1"/>
    <n v="201302069831"/>
    <d v="2013-02-06T00:00:00"/>
    <d v="1899-12-30T10:20:00"/>
    <s v="Appareil en panne"/>
    <s v="Niveau 2"/>
    <d v="2013-02-06T00:00:00"/>
    <d v="1899-12-30T10:20:00"/>
    <d v="1899-12-30T04:00:00"/>
    <d v="2013-02-06T00:00:00"/>
    <d v="1899-12-30T15:30:00"/>
    <d v="1899-12-30T05:10:00"/>
    <s v="HERVE"/>
    <s v="Dépannage en cours"/>
    <s v="Non"/>
    <d v="2013-02-06T00:00:00"/>
    <d v="1899-12-30T16:20:00"/>
    <x v="2"/>
    <x v="2"/>
    <x v="2"/>
  </r>
  <r>
    <m/>
    <x v="18"/>
    <s v="Unité 2"/>
    <n v="201302072150"/>
    <d v="2013-02-08T00:00:00"/>
    <d v="1899-12-30T14:45:00"/>
    <s v="Appareil en panne"/>
    <s v="Niveau 2"/>
    <d v="2013-02-08T00:00:00"/>
    <d v="1899-12-30T14:45:00"/>
    <d v="1899-12-30T04:00:00"/>
    <d v="2013-02-08T00:00:00"/>
    <d v="1899-12-30T15:30:00"/>
    <d v="1899-12-30T00:45:00"/>
    <s v="HERVE"/>
    <s v="Dépannage en cours"/>
    <s v="Non"/>
    <d v="2013-02-08T00:00:00"/>
    <d v="1899-12-30T17:00:00"/>
    <x v="1"/>
    <x v="2"/>
    <x v="2"/>
  </r>
  <r>
    <m/>
    <x v="13"/>
    <s v="Unité 2"/>
    <n v="201302074959"/>
    <d v="2013-02-13T00:00:00"/>
    <d v="1899-12-30T11:15:00"/>
    <s v="Appareil en panne"/>
    <s v="Niveau 2"/>
    <d v="2013-02-13T00:00:00"/>
    <d v="1899-12-30T11:15:00"/>
    <d v="1899-12-30T04:00:00"/>
    <d v="2013-02-13T00:00:00"/>
    <d v="1899-12-30T15:30:00"/>
    <d v="1899-12-30T04:15:00"/>
    <s v="GERARD"/>
    <s v="Dépannage en cours"/>
    <s v="Non"/>
    <d v="2013-02-13T00:00:00"/>
    <d v="1899-12-30T16:30:00"/>
    <x v="2"/>
    <x v="2"/>
    <x v="2"/>
  </r>
  <r>
    <m/>
    <x v="5"/>
    <s v="Unité 2"/>
    <n v="201302076102"/>
    <d v="2013-02-14T00:00:00"/>
    <d v="1899-12-30T13:45:00"/>
    <s v="Appareil en panne"/>
    <s v="Niveau 2"/>
    <d v="2013-02-14T00:00:00"/>
    <d v="1899-12-30T13:45:00"/>
    <d v="1899-12-30T04:00:00"/>
    <d v="2013-02-15T00:00:00"/>
    <d v="1899-12-30T10:30:00"/>
    <d v="1899-12-30T20:45:00"/>
    <s v="GERARD"/>
    <s v="Dépannage en cours"/>
    <s v="Non"/>
    <d v="2013-02-15T00:00:00"/>
    <d v="1899-12-30T11:30:00"/>
    <x v="2"/>
    <x v="2"/>
    <x v="2"/>
  </r>
  <r>
    <m/>
    <x v="10"/>
    <s v="Unité 1"/>
    <n v="201302076750"/>
    <d v="2013-02-15T00:00:00"/>
    <d v="1899-12-30T10:25:00"/>
    <s v="Appareil en panne"/>
    <s v="Niveau 2"/>
    <d v="2013-02-15T00:00:00"/>
    <d v="1899-12-30T10:25:00"/>
    <d v="1899-12-30T04:00:00"/>
    <d v="2013-02-15T00:00:00"/>
    <d v="1899-12-30T10:30:00"/>
    <d v="1899-12-30T00:05:00"/>
    <s v="GERARD"/>
    <s v="Dépannage en cours"/>
    <s v="Non"/>
    <d v="2013-02-15T00:00:00"/>
    <d v="1899-12-30T11:30:00"/>
    <x v="1"/>
    <x v="2"/>
    <x v="2"/>
  </r>
  <r>
    <m/>
    <x v="31"/>
    <s v="Unité 2"/>
    <n v="201302077454"/>
    <d v="2013-02-18T00:00:00"/>
    <d v="1899-12-30T10:00:00"/>
    <s v="Appareil en panne"/>
    <s v="Niveau 2"/>
    <d v="2013-02-18T00:00:00"/>
    <d v="1899-12-30T10:00:00"/>
    <d v="1899-12-30T04:00:00"/>
    <d v="2013-02-18T00:00:00"/>
    <d v="1899-12-30T15:30:00"/>
    <d v="1899-12-30T05:30:00"/>
    <s v="GERARD"/>
    <s v="Dépannage en cours"/>
    <s v="Non"/>
    <d v="2013-02-18T00:00:00"/>
    <d v="1899-12-30T16:30:00"/>
    <x v="2"/>
    <x v="2"/>
    <x v="2"/>
  </r>
  <r>
    <s v="BAT500"/>
    <x v="19"/>
    <s v="Unité 2"/>
    <n v="201302077710"/>
    <d v="2013-02-18T00:00:00"/>
    <d v="1899-12-30T11:50:00"/>
    <s v="Appareil en panne"/>
    <s v="Niveau 1"/>
    <d v="2013-02-18T00:00:00"/>
    <d v="1899-12-30T11:50:00"/>
    <d v="1899-12-30T02:00:00"/>
    <d v="2013-02-18T00:00:00"/>
    <d v="1899-12-30T15:00:00"/>
    <d v="1899-12-30T03:10:00"/>
    <s v="GERARD"/>
    <s v="Dépannage en cours"/>
    <s v="Non"/>
    <d v="2013-02-18T00:00:00"/>
    <d v="1899-12-30T16:00:00"/>
    <x v="2"/>
    <x v="2"/>
    <x v="2"/>
  </r>
  <r>
    <m/>
    <x v="10"/>
    <s v="Unité 1"/>
    <n v="201302081398"/>
    <d v="2013-02-22T00:00:00"/>
    <d v="1899-12-30T10:50:00"/>
    <s v="Appareil en panne"/>
    <s v="Niveau 2"/>
    <d v="2013-02-22T00:00:00"/>
    <d v="1899-12-30T10:50:00"/>
    <d v="1899-12-30T04:00:00"/>
    <d v="2013-02-22T00:00:00"/>
    <d v="1899-12-30T16:00:00"/>
    <d v="1899-12-30T05:10:00"/>
    <s v="GERARD"/>
    <s v="Dépannage en cours"/>
    <s v="Non"/>
    <d v="2013-02-22T00:00:00"/>
    <d v="1899-12-30T17:00:00"/>
    <x v="2"/>
    <x v="2"/>
    <x v="2"/>
  </r>
  <r>
    <m/>
    <x v="44"/>
    <s v="Unité 2"/>
    <n v="201302082872"/>
    <d v="2013-02-25T00:00:00"/>
    <d v="1899-12-30T15:30:00"/>
    <s v="Appareil en panne"/>
    <s v="Niveau 2"/>
    <d v="2013-02-25T00:00:00"/>
    <d v="1899-12-30T15:30:00"/>
    <d v="1899-12-30T04:00:00"/>
    <d v="2013-02-26T00:00:00"/>
    <d v="1899-12-30T17:00:00"/>
    <d v="1899-12-31T01:30:00"/>
    <s v="ALAIN"/>
    <s v="Dépannage en cours"/>
    <s v="Non"/>
    <d v="2013-02-26T00:00:00"/>
    <d v="1899-12-30T17:35:00"/>
    <x v="2"/>
    <x v="2"/>
    <x v="2"/>
  </r>
  <r>
    <m/>
    <x v="33"/>
    <s v="Unité 2"/>
    <n v="201302084364"/>
    <d v="2013-02-27T00:00:00"/>
    <d v="1899-12-30T10:20:00"/>
    <s v="Appareil en panne"/>
    <s v="Niveau 2"/>
    <d v="2013-02-27T00:00:00"/>
    <d v="1899-12-30T10:20:00"/>
    <d v="1899-12-30T04:00:00"/>
    <d v="2013-02-27T00:00:00"/>
    <d v="1899-12-30T15:45:00"/>
    <d v="1899-12-30T05:25:00"/>
    <s v="GERARD"/>
    <s v="Dépannage en cours"/>
    <s v="Non"/>
    <d v="2013-02-27T00:00:00"/>
    <d v="1899-12-30T16:30:00"/>
    <x v="2"/>
    <x v="2"/>
    <x v="2"/>
  </r>
  <r>
    <m/>
    <x v="32"/>
    <s v="Unité 1"/>
    <n v="201302085163"/>
    <d v="2013-02-28T00:00:00"/>
    <d v="1899-12-30T09:30:00"/>
    <s v="Appareil en panne"/>
    <s v="Niveau 2"/>
    <d v="2013-02-28T00:00:00"/>
    <d v="1899-12-30T09:30:00"/>
    <d v="1899-12-30T04:00:00"/>
    <d v="2013-02-28T00:00:00"/>
    <d v="1899-12-30T10:45:00"/>
    <d v="1899-12-30T01:15:00"/>
    <s v="DENIS"/>
    <s v="Dépannage en cours"/>
    <s v="Non"/>
    <d v="2013-02-28T00:00:00"/>
    <d v="1899-12-30T11:15:00"/>
    <x v="1"/>
    <x v="2"/>
    <x v="2"/>
  </r>
  <r>
    <m/>
    <x v="13"/>
    <s v="Unité 2"/>
    <n v="201303086084"/>
    <d v="2013-03-01T00:00:00"/>
    <d v="1899-12-30T08:35:00"/>
    <s v="Appareil en panne"/>
    <s v="Niveau 2"/>
    <d v="2013-03-01T00:00:00"/>
    <d v="1899-12-30T08:35:00"/>
    <d v="1899-12-30T04:00:00"/>
    <d v="2013-03-01T00:00:00"/>
    <d v="1899-12-30T16:00:00"/>
    <d v="1899-12-30T07:25:00"/>
    <s v="GERARD"/>
    <s v="Dépannage en cours"/>
    <s v="Non"/>
    <d v="2013-03-01T00:00:00"/>
    <d v="1899-12-30T17:00:00"/>
    <x v="2"/>
    <x v="2"/>
    <x v="3"/>
  </r>
  <r>
    <m/>
    <x v="33"/>
    <s v="Unité 2"/>
    <n v="201303086757"/>
    <d v="2013-03-04T00:00:00"/>
    <d v="1899-12-30T09:00:00"/>
    <s v="Appareil en panne"/>
    <s v="Niveau 2"/>
    <d v="2013-03-04T00:00:00"/>
    <d v="1899-12-30T09:00:00"/>
    <d v="1899-12-30T04:00:00"/>
    <d v="2013-03-04T00:00:00"/>
    <d v="1899-12-30T10:00:00"/>
    <d v="1899-12-30T01:00:00"/>
    <s v="DENIS"/>
    <s v="Dépannage en cours"/>
    <s v="Non"/>
    <d v="2013-03-04T00:00:00"/>
    <d v="1899-12-30T15:00:00"/>
    <x v="1"/>
    <x v="2"/>
    <x v="3"/>
  </r>
  <r>
    <m/>
    <x v="27"/>
    <s v="Unité 1"/>
    <n v="201303087927"/>
    <d v="2013-03-05T00:00:00"/>
    <d v="1899-12-30T10:15:00"/>
    <s v="Appareil en panne"/>
    <s v="Niveau 2"/>
    <d v="2013-03-05T00:00:00"/>
    <d v="1899-12-30T10:15:00"/>
    <d v="1899-12-30T04:00:00"/>
    <d v="2013-03-05T00:00:00"/>
    <d v="1899-12-30T16:00:00"/>
    <d v="1899-12-30T05:45:00"/>
    <s v="DENIS"/>
    <s v="Dépannage en cours"/>
    <s v="Non"/>
    <d v="2013-03-05T00:00:00"/>
    <d v="1899-12-30T16:30:00"/>
    <x v="2"/>
    <x v="2"/>
    <x v="3"/>
  </r>
  <r>
    <s v="BAT500"/>
    <x v="19"/>
    <s v="Unité 2"/>
    <n v="201303087946"/>
    <d v="2013-03-05T00:00:00"/>
    <d v="1899-12-30T10:20:00"/>
    <s v="Appareil en panne"/>
    <s v="Niveau 1"/>
    <d v="2013-03-05T00:00:00"/>
    <d v="1899-12-30T10:20:00"/>
    <d v="1899-12-30T02:00:00"/>
    <d v="2013-03-05T00:00:00"/>
    <d v="1899-12-30T14:00:00"/>
    <d v="1899-12-30T03:40:00"/>
    <s v="DENIS"/>
    <s v="Dépannage en cours"/>
    <s v="Non"/>
    <d v="2013-03-05T00:00:00"/>
    <d v="1899-12-30T14:30:00"/>
    <x v="2"/>
    <x v="2"/>
    <x v="3"/>
  </r>
  <r>
    <m/>
    <x v="32"/>
    <s v="Unité 1"/>
    <n v="201303088060"/>
    <d v="2013-03-05T00:00:00"/>
    <d v="1899-12-30T11:15:00"/>
    <s v="Appareil en panne"/>
    <s v="Niveau 2"/>
    <d v="2013-03-05T00:00:00"/>
    <d v="1899-12-30T11:15:00"/>
    <d v="1899-12-30T04:00:00"/>
    <d v="2013-03-05T00:00:00"/>
    <d v="1899-12-30T15:50:00"/>
    <d v="1899-12-30T04:35:00"/>
    <s v="DENIS"/>
    <s v="Dépannage en cours"/>
    <s v="Non"/>
    <d v="2013-03-05T00:00:00"/>
    <d v="1899-12-30T16:00:00"/>
    <x v="2"/>
    <x v="2"/>
    <x v="3"/>
  </r>
  <r>
    <m/>
    <x v="14"/>
    <s v="Unité 2"/>
    <n v="201303088399"/>
    <d v="2013-03-05T00:00:00"/>
    <d v="1899-12-30T15:10:00"/>
    <s v="Appareil en panne"/>
    <s v="Niveau 2"/>
    <d v="2013-03-05T00:00:00"/>
    <d v="1899-12-30T15:10:00"/>
    <d v="1899-12-30T04:00:00"/>
    <d v="2013-03-05T00:00:00"/>
    <d v="1899-12-30T15:15:00"/>
    <d v="1899-12-30T00:05:00"/>
    <s v="DENIS"/>
    <s v="Dépannage en cours"/>
    <s v="Non"/>
    <d v="2013-03-05T00:00:00"/>
    <d v="1899-12-30T15:50:00"/>
    <x v="1"/>
    <x v="2"/>
    <x v="3"/>
  </r>
  <r>
    <m/>
    <x v="33"/>
    <s v="Unité 2"/>
    <n v="201303090070"/>
    <d v="2013-03-07T00:00:00"/>
    <d v="1899-12-30T13:30:00"/>
    <s v="Appareil en panne"/>
    <s v="Niveau 2"/>
    <d v="2013-03-07T00:00:00"/>
    <d v="1899-12-30T13:30:00"/>
    <d v="1899-12-30T04:00:00"/>
    <d v="2013-03-07T00:00:00"/>
    <d v="1899-12-30T15:00:00"/>
    <d v="1899-12-30T01:30:00"/>
    <s v="DENIS"/>
    <s v="Dépannage en cours"/>
    <s v="Non"/>
    <d v="2013-03-07T00:00:00"/>
    <d v="1899-12-30T15:30:00"/>
    <x v="1"/>
    <x v="2"/>
    <x v="3"/>
  </r>
  <r>
    <s v="BAT500"/>
    <x v="41"/>
    <s v="Unité 2"/>
    <n v="201303090684"/>
    <d v="2013-03-08T00:00:00"/>
    <d v="1899-12-30T09:40:00"/>
    <s v="Appareil en panne"/>
    <s v="Niveau 1"/>
    <d v="2013-03-08T00:00:00"/>
    <d v="1899-12-30T09:40:00"/>
    <d v="1899-12-30T02:00:00"/>
    <d v="2013-03-08T00:00:00"/>
    <d v="1899-12-30T10:00:00"/>
    <d v="1899-12-30T00:20:00"/>
    <s v="GERARD"/>
    <s v="Dépannage en cours"/>
    <s v="Non"/>
    <d v="2013-03-08T00:00:00"/>
    <d v="1899-12-30T10:30:00"/>
    <x v="1"/>
    <x v="2"/>
    <x v="3"/>
  </r>
  <r>
    <m/>
    <x v="45"/>
    <s v="Unité 2"/>
    <s v="Appel Hot line"/>
    <d v="2013-03-11T00:00:00"/>
    <d v="1899-12-30T16:45:00"/>
    <s v="Appareil en panne"/>
    <s v="Niveau 2"/>
    <d v="2013-03-11T00:00:00"/>
    <d v="1899-12-30T16:45:00"/>
    <d v="1899-12-30T04:00:00"/>
    <d v="2013-03-12T00:00:00"/>
    <d v="1899-12-30T14:00:00"/>
    <d v="1899-12-30T21:15:00"/>
    <s v="GERARD"/>
    <s v="Dépannage en cours"/>
    <s v="Non"/>
    <d v="2013-03-12T00:00:00"/>
    <d v="1899-12-30T15:00:00"/>
    <x v="2"/>
    <x v="2"/>
    <x v="3"/>
  </r>
  <r>
    <m/>
    <x v="13"/>
    <s v="Unité 2"/>
    <n v="201303094203"/>
    <d v="2013-03-14T00:00:00"/>
    <d v="1899-12-30T09:52:00"/>
    <s v="Appareil en panne"/>
    <s v="Niveau 2"/>
    <d v="2013-03-14T00:00:00"/>
    <d v="1899-12-30T09:55:00"/>
    <d v="1899-12-30T04:00:00"/>
    <d v="2013-03-14T00:00:00"/>
    <d v="1899-12-30T14:00:00"/>
    <d v="1899-12-30T04:05:00"/>
    <s v="GERARD"/>
    <s v="Dépannage en cours"/>
    <s v="Non"/>
    <d v="2013-03-14T00:00:00"/>
    <d v="1899-12-30T15:00:00"/>
    <x v="2"/>
    <x v="2"/>
    <x v="3"/>
  </r>
  <r>
    <m/>
    <x v="14"/>
    <s v="Unité 2"/>
    <n v="201303094639"/>
    <d v="2013-03-14T00:00:00"/>
    <d v="1899-12-30T14:20:00"/>
    <s v="Appareil en panne"/>
    <s v="Niveau 2"/>
    <d v="2013-03-14T00:00:00"/>
    <d v="1899-12-30T14:20:00"/>
    <d v="1899-12-30T04:00:00"/>
    <d v="2013-03-14T00:00:00"/>
    <d v="1899-12-30T14:21:00"/>
    <d v="1899-12-30T00:01:00"/>
    <s v="GERARD"/>
    <s v="Dépannage en cours"/>
    <s v="Non"/>
    <d v="2013-03-14T00:00:00"/>
    <d v="1899-12-30T15:00:00"/>
    <x v="1"/>
    <x v="2"/>
    <x v="3"/>
  </r>
  <r>
    <s v="BAT500"/>
    <x v="4"/>
    <s v="Unité 2"/>
    <n v="201303094680"/>
    <d v="2013-03-14T00:00:00"/>
    <d v="1899-12-30T14:40:00"/>
    <s v="Appareil en panne"/>
    <s v="Niveau 1"/>
    <d v="2013-03-14T00:00:00"/>
    <d v="1899-12-30T14:45:00"/>
    <d v="1899-12-30T02:00:00"/>
    <d v="2013-03-14T00:00:00"/>
    <d v="1899-12-30T15:30:00"/>
    <d v="1899-12-30T00:45:00"/>
    <s v="GERARD"/>
    <s v="Dépannage en cours"/>
    <s v="Non"/>
    <d v="2013-03-14T00:00:00"/>
    <d v="1899-12-30T16:30:00"/>
    <x v="1"/>
    <x v="2"/>
    <x v="3"/>
  </r>
  <r>
    <s v="BAT500"/>
    <x v="15"/>
    <s v="Unité 2"/>
    <n v="201303096255"/>
    <d v="2013-03-18T00:00:00"/>
    <d v="1899-12-30T11:00:00"/>
    <s v="Appareil en panne"/>
    <s v="Niveau 1"/>
    <d v="2013-03-18T00:00:00"/>
    <d v="1899-12-30T11:00:00"/>
    <d v="1899-12-30T02:00:00"/>
    <d v="2013-03-18T00:00:00"/>
    <d v="1899-12-30T13:00:00"/>
    <d v="1899-12-30T02:00:00"/>
    <s v="HERVE"/>
    <s v="Dépannage en cours"/>
    <s v="Non"/>
    <d v="2013-03-18T00:00:00"/>
    <d v="1899-12-30T16:00:00"/>
    <x v="1"/>
    <x v="2"/>
    <x v="3"/>
  </r>
  <r>
    <s v="BAT200"/>
    <x v="14"/>
    <s v="Unité 2"/>
    <n v="201303098452"/>
    <d v="2013-03-19T00:00:00"/>
    <d v="1899-12-30T16:27:00"/>
    <s v="Appareil en panne"/>
    <s v="Niveau 1"/>
    <d v="2013-03-19T00:00:00"/>
    <d v="1899-12-30T16:27:00"/>
    <d v="1899-12-30T02:00:00"/>
    <d v="2013-03-19T00:00:00"/>
    <d v="1899-12-30T16:30:00"/>
    <d v="1899-12-30T00:03:00"/>
    <s v="HERVE"/>
    <s v="Dépannage en cours"/>
    <s v="Non"/>
    <d v="2013-03-19T00:00:00"/>
    <d v="1899-12-30T19:15:00"/>
    <x v="1"/>
    <x v="2"/>
    <x v="3"/>
  </r>
  <r>
    <m/>
    <x v="21"/>
    <s v="Unité 2"/>
    <n v="201303098660"/>
    <d v="2013-03-20T00:00:00"/>
    <d v="1899-12-30T08:55:00"/>
    <s v="Appareil en panne"/>
    <s v="Niveau 2"/>
    <d v="2013-03-20T00:00:00"/>
    <d v="1899-12-30T08:55:00"/>
    <d v="1899-12-30T04:00:00"/>
    <d v="2013-03-20T00:00:00"/>
    <d v="1899-12-30T13:30:00"/>
    <d v="1899-12-30T04:35:00"/>
    <s v="HERVE"/>
    <s v="Dépannage en cours"/>
    <s v="Non"/>
    <d v="2013-03-20T00:00:00"/>
    <d v="1899-12-30T16:00:00"/>
    <x v="2"/>
    <x v="2"/>
    <x v="3"/>
  </r>
  <r>
    <s v="BAT200"/>
    <x v="26"/>
    <s v="Unité 2"/>
    <n v="201303100101"/>
    <d v="2013-03-21T00:00:00"/>
    <d v="1899-12-30T14:37:00"/>
    <s v="Appareil en panne"/>
    <s v="Niveau 1"/>
    <d v="2013-03-21T00:00:00"/>
    <d v="1899-12-30T14:37:00"/>
    <d v="1899-12-30T02:00:00"/>
    <d v="2013-03-21T00:00:00"/>
    <d v="1899-12-30T15:00:00"/>
    <d v="1899-12-30T00:23:00"/>
    <s v="GERARD"/>
    <s v="Dépannage en cours"/>
    <s v="Non"/>
    <d v="2013-03-21T00:00:00"/>
    <d v="1899-12-30T16:00:00"/>
    <x v="1"/>
    <x v="2"/>
    <x v="3"/>
  </r>
  <r>
    <s v="BAT500"/>
    <x v="3"/>
    <s v="Unité 2"/>
    <n v="201303101065"/>
    <d v="2013-03-22T00:00:00"/>
    <d v="1899-12-30T15:15:00"/>
    <s v="Appareil en panne"/>
    <s v="Niveau 1"/>
    <d v="2013-03-22T00:00:00"/>
    <d v="1899-12-30T15:15:00"/>
    <d v="1899-12-30T02:00:00"/>
    <d v="2013-03-25T00:00:00"/>
    <d v="1899-12-30T09:00:00"/>
    <d v="1900-01-01T17:45:00"/>
    <s v="MAURICE"/>
    <s v="Dépannage en cours"/>
    <s v="Non"/>
    <d v="2013-03-25T00:00:00"/>
    <d v="1899-12-30T10:00:00"/>
    <x v="2"/>
    <x v="2"/>
    <x v="3"/>
  </r>
  <r>
    <s v="BAT200"/>
    <x v="46"/>
    <s v="Unité 2"/>
    <n v="201303101608"/>
    <d v="2013-03-25T00:00:00"/>
    <d v="1899-12-30T11:30:00"/>
    <s v="Appareil en panne"/>
    <s v="Niveau 1"/>
    <d v="2013-03-25T00:00:00"/>
    <d v="1899-12-30T11:30:00"/>
    <d v="1899-12-30T02:00:00"/>
    <d v="2013-03-25T00:00:00"/>
    <d v="1899-12-30T12:30:00"/>
    <d v="1899-12-30T01:00:00"/>
    <s v="MAURICE"/>
    <s v="Dépannage en cours"/>
    <s v="Non"/>
    <d v="2013-03-25T00:00:00"/>
    <d v="1899-12-30T12:00:00"/>
    <x v="1"/>
    <x v="2"/>
    <x v="3"/>
  </r>
  <r>
    <s v="BAT200"/>
    <x v="17"/>
    <s v="Unité 2"/>
    <n v="201303103866"/>
    <d v="2013-03-27T00:00:00"/>
    <d v="1899-12-30T15:50:00"/>
    <s v="Appareil en panne"/>
    <s v="Niveau 1"/>
    <d v="2013-03-27T00:00:00"/>
    <d v="1899-12-30T15:50:00"/>
    <d v="1899-12-30T02:00:00"/>
    <d v="2013-03-27T00:00:00"/>
    <d v="1899-12-30T17:05:00"/>
    <d v="1899-12-30T01:15:00"/>
    <s v="NICOLAS"/>
    <s v="Dépannage en cours"/>
    <s v="Non"/>
    <d v="2013-03-27T00:00:00"/>
    <d v="1899-12-30T17:20:00"/>
    <x v="1"/>
    <x v="2"/>
    <x v="3"/>
  </r>
  <r>
    <m/>
    <x v="10"/>
    <s v="Unité 1"/>
    <n v="201303104859"/>
    <d v="2013-03-29T00:00:00"/>
    <d v="1899-12-30T09:15:00"/>
    <s v="Appareil en panne"/>
    <s v="Niveau 2"/>
    <d v="2013-03-29T00:00:00"/>
    <d v="1899-12-30T09:15:00"/>
    <d v="1899-12-30T04:00:00"/>
    <d v="2013-03-29T00:00:00"/>
    <d v="1899-12-30T16:00:00"/>
    <d v="1899-12-30T06:45:00"/>
    <s v="GERARD"/>
    <s v="Dépannage en cours"/>
    <s v="Non"/>
    <d v="2013-03-29T00:00:00"/>
    <d v="1899-12-30T17:00:00"/>
    <x v="2"/>
    <x v="2"/>
    <x v="3"/>
  </r>
  <r>
    <s v="BAT500"/>
    <x v="20"/>
    <s v="Unité 2"/>
    <n v="201303104914"/>
    <d v="2013-03-29T00:00:00"/>
    <d v="1899-12-30T09:45:00"/>
    <s v="Appareil en panne"/>
    <s v="Niveau 1"/>
    <d v="2013-03-29T00:00:00"/>
    <d v="1899-12-30T09:45:00"/>
    <d v="1899-12-30T02:00:00"/>
    <d v="2013-03-29T00:00:00"/>
    <d v="1899-12-30T12:00:00"/>
    <d v="1899-12-30T02:15:00"/>
    <s v="GERARD"/>
    <s v="Dépannage en cours"/>
    <s v="Non"/>
    <d v="2013-03-29T00:00:00"/>
    <d v="1899-12-30T13:00:00"/>
    <x v="2"/>
    <x v="2"/>
    <x v="3"/>
  </r>
  <r>
    <m/>
    <x v="21"/>
    <s v="Unité 2"/>
    <n v="201304105643"/>
    <d v="2013-04-02T00:00:00"/>
    <d v="1899-12-30T09:15:00"/>
    <s v="Appareil en panne"/>
    <s v="Niveau 2"/>
    <d v="2013-04-02T00:00:00"/>
    <d v="1899-12-30T09:15:00"/>
    <d v="1899-12-30T04:00:00"/>
    <d v="2013-04-03T00:00:00"/>
    <d v="1899-12-30T17:30:00"/>
    <d v="1899-12-31T08:15:00"/>
    <s v="NICOLAS"/>
    <s v="Dépannage en cours"/>
    <s v="Non"/>
    <d v="2013-04-03T00:00:00"/>
    <d v="1899-12-30T17:40:00"/>
    <x v="2"/>
    <x v="2"/>
    <x v="4"/>
  </r>
  <r>
    <m/>
    <x v="33"/>
    <s v="Unité 2"/>
    <n v="201304105704"/>
    <d v="2013-04-02T00:00:00"/>
    <d v="1899-12-30T09:44:00"/>
    <s v="Appareil en panne"/>
    <s v="Niveau 2"/>
    <d v="2013-04-02T00:00:00"/>
    <d v="1899-12-30T09:44:00"/>
    <d v="1899-12-30T04:00:00"/>
    <d v="2013-04-03T00:00:00"/>
    <d v="1899-12-30T10:00:00"/>
    <d v="1899-12-31T00:16:00"/>
    <s v="NICOLAS"/>
    <s v="Dépannage en cours"/>
    <s v="Non"/>
    <d v="2013-04-03T00:00:00"/>
    <d v="1899-12-30T10:30:00"/>
    <x v="2"/>
    <x v="2"/>
    <x v="4"/>
  </r>
  <r>
    <s v="BAT200"/>
    <x v="13"/>
    <s v="Unité 2"/>
    <n v="201304108021"/>
    <d v="2013-04-04T00:00:00"/>
    <d v="1899-12-30T13:30:00"/>
    <s v="Appareil en panne"/>
    <s v="Niveau 1"/>
    <d v="2013-04-04T00:00:00"/>
    <d v="1899-12-30T13:30:00"/>
    <d v="1899-12-30T02:00:00"/>
    <d v="2013-04-04T00:00:00"/>
    <d v="1899-12-30T14:30:00"/>
    <d v="1899-12-30T01:00:00"/>
    <s v="NICOLAS"/>
    <s v="Dépannage en cours"/>
    <s v="Non"/>
    <d v="2013-04-04T00:00:00"/>
    <d v="1899-12-30T17:00:00"/>
    <x v="1"/>
    <x v="2"/>
    <x v="4"/>
  </r>
  <r>
    <m/>
    <x v="11"/>
    <s v="Unité 2"/>
    <n v="201304108091"/>
    <d v="2013-04-04T00:00:00"/>
    <d v="1899-12-30T14:07:00"/>
    <s v="Appareil en panne"/>
    <s v="Niveau 2"/>
    <d v="2013-04-04T00:00:00"/>
    <d v="1899-12-30T14:07:00"/>
    <d v="1899-12-30T04:00:00"/>
    <d v="2013-04-04T00:00:00"/>
    <d v="1899-12-30T14:08:00"/>
    <d v="1899-12-30T00:01:00"/>
    <s v="NICOLAS"/>
    <s v="Dépannage en cours"/>
    <s v="Non"/>
    <d v="2013-04-04T00:00:00"/>
    <d v="1899-12-30T14:00:00"/>
    <x v="1"/>
    <x v="2"/>
    <x v="4"/>
  </r>
  <r>
    <m/>
    <x v="31"/>
    <s v="Unité 2"/>
    <n v="201304109288"/>
    <d v="2013-04-05T00:00:00"/>
    <d v="1899-12-30T17:05:00"/>
    <s v="Appareil en panne"/>
    <s v="Niveau 2"/>
    <d v="2013-04-05T00:00:00"/>
    <d v="1899-12-30T17:05:00"/>
    <d v="1899-12-30T04:00:00"/>
    <d v="2013-04-05T00:00:00"/>
    <d v="1899-12-30T18:00:00"/>
    <d v="1899-12-30T00:55:00"/>
    <s v="NICOLAS"/>
    <s v="Dépannage en cours"/>
    <s v="Non"/>
    <d v="2013-04-05T00:00:00"/>
    <d v="1899-12-30T19:00:00"/>
    <x v="1"/>
    <x v="2"/>
    <x v="4"/>
  </r>
  <r>
    <s v="BAT200"/>
    <x v="26"/>
    <s v="Unité 2"/>
    <n v="201304113559"/>
    <d v="2013-04-11T00:00:00"/>
    <d v="1899-12-30T17:05:00"/>
    <s v="Appareil en panne"/>
    <s v="Niveau 1"/>
    <d v="2013-04-11T00:00:00"/>
    <d v="1899-12-30T17:05:00"/>
    <d v="1899-12-30T02:00:00"/>
    <d v="2013-04-11T00:00:00"/>
    <d v="1899-12-30T17:06:00"/>
    <d v="1899-12-30T00:01:00"/>
    <s v="GERARD"/>
    <s v="Dépannage en cours"/>
    <s v="Non"/>
    <d v="2013-04-11T00:00:00"/>
    <d v="1899-12-30T17:30:00"/>
    <x v="1"/>
    <x v="2"/>
    <x v="4"/>
  </r>
  <r>
    <s v="BAT200"/>
    <x v="46"/>
    <s v="Unité 2"/>
    <s v="Appel Hot line"/>
    <d v="2013-04-14T00:00:00"/>
    <d v="1899-12-30T15:00:00"/>
    <s v="Appareil en panne"/>
    <s v="Niveau 1"/>
    <d v="2013-04-14T00:00:00"/>
    <d v="1899-12-30T15:00:00"/>
    <d v="1899-12-30T02:00:00"/>
    <d v="2013-04-14T00:00:00"/>
    <d v="1899-12-30T15:30:00"/>
    <d v="1899-12-30T00:30:00"/>
    <s v="GERARD"/>
    <s v="Dépannage en cours"/>
    <s v="Non"/>
    <d v="2013-04-14T00:00:00"/>
    <d v="1899-12-30T17:00:00"/>
    <x v="1"/>
    <x v="2"/>
    <x v="4"/>
  </r>
  <r>
    <m/>
    <x v="33"/>
    <s v="Unité 2"/>
    <n v="201304114674"/>
    <d v="2013-04-15T00:00:00"/>
    <d v="1899-12-30T09:40:00"/>
    <s v="Appareil en panne"/>
    <s v="Niveau 2"/>
    <d v="2013-04-15T00:00:00"/>
    <d v="1899-12-30T09:40:00"/>
    <d v="1899-12-30T04:00:00"/>
    <d v="2013-04-15T00:00:00"/>
    <d v="1899-12-30T10:00:00"/>
    <d v="1899-12-30T00:20:00"/>
    <s v="GERARD"/>
    <s v="Dépannage en cours"/>
    <s v="Non"/>
    <d v="2013-04-15T00:00:00"/>
    <d v="1899-12-30T10:30:00"/>
    <x v="1"/>
    <x v="2"/>
    <x v="4"/>
  </r>
  <r>
    <m/>
    <x v="33"/>
    <s v="Unité 2"/>
    <n v="201304116376"/>
    <d v="2013-04-16T00:00:00"/>
    <d v="1899-12-30T15:30:00"/>
    <s v="Appareil en panne"/>
    <s v="Niveau 2"/>
    <d v="2013-04-16T00:00:00"/>
    <d v="1899-12-30T15:30:00"/>
    <d v="1899-12-30T04:00:00"/>
    <d v="2013-04-16T00:00:00"/>
    <d v="1899-12-30T15:45:00"/>
    <d v="1899-12-30T00:15:00"/>
    <s v="GERARD"/>
    <s v="Dépannage en cours"/>
    <s v="Non"/>
    <d v="2013-04-16T00:00:00"/>
    <d v="1899-12-30T16:15:00"/>
    <x v="1"/>
    <x v="2"/>
    <x v="4"/>
  </r>
  <r>
    <s v="BAT200"/>
    <x v="46"/>
    <s v="Unité 2"/>
    <s v="Appel Hot line"/>
    <d v="2013-04-20T00:00:00"/>
    <d v="1899-12-30T19:15:00"/>
    <s v="Appareil en panne"/>
    <s v="Niveau 1"/>
    <d v="2013-04-20T00:00:00"/>
    <d v="1899-12-30T19:15:00"/>
    <d v="1899-12-30T02:00:00"/>
    <d v="2013-04-20T00:00:00"/>
    <d v="1899-12-30T20:00:00"/>
    <d v="1899-12-30T00:45:00"/>
    <s v="ALAIN"/>
    <s v="Dépannage en cours"/>
    <s v="Non"/>
    <d v="2013-04-20T00:00:00"/>
    <d v="1899-12-30T21:30:00"/>
    <x v="1"/>
    <x v="2"/>
    <x v="4"/>
  </r>
  <r>
    <m/>
    <x v="15"/>
    <s v="Unité 2"/>
    <n v="201304119631"/>
    <d v="2013-04-22T00:00:00"/>
    <d v="1899-12-30T09:30:00"/>
    <s v="Appareil en panne"/>
    <s v="Niveau 2"/>
    <d v="2013-04-22T00:00:00"/>
    <d v="1899-12-30T09:30:00"/>
    <d v="1899-12-30T04:00:00"/>
    <d v="2013-04-22T00:00:00"/>
    <d v="1899-12-30T14:00:00"/>
    <d v="1899-12-30T04:30:00"/>
    <s v="GERARD"/>
    <s v="Dépannage en cours"/>
    <s v="Oui"/>
    <d v="2013-04-22T00:00:00"/>
    <d v="1899-12-30T15:00:00"/>
    <x v="2"/>
    <x v="2"/>
    <x v="4"/>
  </r>
  <r>
    <m/>
    <x v="8"/>
    <s v="Unité 2"/>
    <n v="201304121348"/>
    <d v="2013-04-24T00:00:00"/>
    <d v="1899-12-30T08:33:00"/>
    <s v="Appareil en panne"/>
    <s v="Niveau 2"/>
    <d v="2013-04-24T00:00:00"/>
    <d v="1899-12-30T08:35:00"/>
    <d v="1899-12-30T04:00:00"/>
    <d v="2013-04-24T00:00:00"/>
    <d v="1899-12-30T08:40:00"/>
    <d v="1899-12-30T00:05:00"/>
    <s v="GERARD"/>
    <s v="Dépannage en cours"/>
    <s v="Non"/>
    <d v="2013-04-24T00:00:00"/>
    <d v="1899-12-30T09:00:00"/>
    <x v="1"/>
    <x v="2"/>
    <x v="4"/>
  </r>
  <r>
    <s v="BAT200"/>
    <x v="13"/>
    <s v="Unité 2"/>
    <n v="20130423625"/>
    <d v="2013-04-26T00:00:00"/>
    <d v="1899-12-30T14:30:00"/>
    <s v="Appareil en panne"/>
    <s v="Niveau 1"/>
    <d v="2013-04-26T00:00:00"/>
    <d v="1899-12-30T14:30:00"/>
    <d v="1899-12-30T02:00:00"/>
    <d v="2013-04-26T00:00:00"/>
    <d v="1899-12-30T15:00:00"/>
    <d v="1899-12-30T00:30:00"/>
    <s v="GERARD"/>
    <s v="Dépannage en cours"/>
    <s v="Non"/>
    <d v="2013-04-26T00:00:00"/>
    <d v="1899-12-30T17:00:00"/>
    <x v="1"/>
    <x v="2"/>
    <x v="4"/>
  </r>
  <r>
    <m/>
    <x v="19"/>
    <s v="Unité 2"/>
    <n v="201304124659"/>
    <d v="2013-04-29T00:00:00"/>
    <d v="1899-12-30T16:05:00"/>
    <s v="Appareil en panne"/>
    <s v="Niveau 2"/>
    <d v="2013-04-29T00:00:00"/>
    <d v="1899-12-30T16:05:00"/>
    <d v="1899-12-30T04:00:00"/>
    <d v="2013-04-30T00:00:00"/>
    <d v="1899-12-30T08:00:00"/>
    <d v="1899-12-30T15:55:00"/>
    <s v="GERARD"/>
    <s v="Dépannage en cours"/>
    <s v="Non"/>
    <d v="2013-04-30T00:00:00"/>
    <d v="1899-12-30T09:00:00"/>
    <x v="2"/>
    <x v="2"/>
    <x v="4"/>
  </r>
  <r>
    <m/>
    <x v="1"/>
    <s v="Unité 2"/>
    <n v="201304124841"/>
    <d v="2013-04-30T00:00:00"/>
    <d v="1899-12-30T08:30:00"/>
    <s v="Appareil en panne"/>
    <s v="Niveau 2"/>
    <d v="2013-04-30T00:00:00"/>
    <d v="1899-12-30T08:30:00"/>
    <d v="1899-12-30T04:00:00"/>
    <d v="2013-04-30T00:00:00"/>
    <d v="1899-12-30T14:00:00"/>
    <d v="1899-12-30T05:30:00"/>
    <s v="GERARD"/>
    <s v="Dépannage en cours"/>
    <s v="Non"/>
    <d v="2013-04-30T00:00:00"/>
    <d v="1899-12-30T15:30:00"/>
    <x v="2"/>
    <x v="2"/>
    <x v="4"/>
  </r>
  <r>
    <s v="BAT200"/>
    <x v="13"/>
    <s v="Unité 2"/>
    <n v="201305125796"/>
    <d v="2013-05-02T00:00:00"/>
    <d v="1899-12-30T08:12:00"/>
    <s v="Appareil en panne"/>
    <s v="Niveau 1"/>
    <d v="2013-05-02T00:00:00"/>
    <d v="1899-12-30T08:15:00"/>
    <d v="1899-12-30T02:00:00"/>
    <d v="2013-05-02T00:00:00"/>
    <d v="1899-12-30T08:30:00"/>
    <d v="1899-12-30T00:15:00"/>
    <s v="GERARD"/>
    <s v="Dépannage en cours"/>
    <s v="Non"/>
    <d v="2013-05-02T00:00:00"/>
    <d v="1899-12-30T09:30:00"/>
    <x v="1"/>
    <x v="2"/>
    <x v="5"/>
  </r>
  <r>
    <m/>
    <x v="21"/>
    <s v="Unité 2"/>
    <n v="201305128545"/>
    <d v="2013-05-07T00:00:00"/>
    <d v="1899-12-30T11:35:00"/>
    <s v="Appareil en panne"/>
    <s v="Niveau 2"/>
    <d v="2013-05-07T00:00:00"/>
    <d v="1899-12-30T11:40:00"/>
    <d v="1899-12-30T04:00:00"/>
    <d v="2013-05-07T00:00:00"/>
    <d v="1899-12-30T15:00:00"/>
    <d v="1899-12-30T03:20:00"/>
    <s v="GERARD"/>
    <s v="Dépannage en cours"/>
    <s v="Non"/>
    <d v="2013-05-07T00:00:00"/>
    <d v="1899-12-30T16:00:00"/>
    <x v="1"/>
    <x v="2"/>
    <x v="5"/>
  </r>
  <r>
    <m/>
    <x v="10"/>
    <s v="Unité 1"/>
    <n v="201305130683"/>
    <d v="2013-05-14T00:00:00"/>
    <d v="1899-12-30T11:00:00"/>
    <s v="Appareil en panne"/>
    <s v="Niveau 2"/>
    <d v="2013-05-14T00:00:00"/>
    <d v="1899-12-30T11:00:00"/>
    <d v="1899-12-30T04:00:00"/>
    <d v="2013-05-14T00:00:00"/>
    <d v="1899-12-30T15:00:00"/>
    <d v="1899-12-30T04:00:00"/>
    <s v="GERARD"/>
    <s v="Dépannage en cours"/>
    <s v="Non"/>
    <d v="2013-05-14T00:00:00"/>
    <d v="1899-12-30T16:00:00"/>
    <x v="1"/>
    <x v="2"/>
    <x v="5"/>
  </r>
  <r>
    <m/>
    <x v="1"/>
    <s v="Unité 2"/>
    <n v="201305131821"/>
    <d v="2013-05-15T00:00:00"/>
    <d v="1899-12-30T13:30:00"/>
    <s v="Appareil en panne"/>
    <s v="Niveau 2"/>
    <d v="2013-05-15T00:00:00"/>
    <d v="1899-12-30T13:30:00"/>
    <d v="1899-12-30T04:00:00"/>
    <d v="2013-05-16T00:00:00"/>
    <d v="1899-12-30T10:00:00"/>
    <d v="1899-12-30T20:30:00"/>
    <s v="GERARD"/>
    <s v="Dépannage en cours"/>
    <s v="Non"/>
    <d v="2013-05-16T00:00:00"/>
    <d v="1899-12-30T11:00:00"/>
    <x v="2"/>
    <x v="2"/>
    <x v="5"/>
  </r>
  <r>
    <m/>
    <x v="3"/>
    <s v="Unité 2"/>
    <n v="201305132311"/>
    <d v="2013-05-16T00:00:00"/>
    <d v="1899-12-30T08:57:00"/>
    <s v="Appareil en panne"/>
    <s v="Niveau 2"/>
    <d v="2013-05-16T00:00:00"/>
    <d v="1899-12-30T09:00:00"/>
    <d v="1899-12-30T04:00:00"/>
    <d v="2013-05-16T00:00:00"/>
    <d v="1899-12-30T11:00:00"/>
    <d v="1899-12-30T02:00:00"/>
    <s v="GERARD"/>
    <s v="Dépannage en cours"/>
    <s v="Non"/>
    <d v="2013-05-16T00:00:00"/>
    <d v="1899-12-30T16:00:00"/>
    <x v="1"/>
    <x v="2"/>
    <x v="5"/>
  </r>
  <r>
    <s v="BAT200"/>
    <x v="13"/>
    <s v="Unité 2"/>
    <n v="201305133160"/>
    <d v="2013-05-17T00:00:00"/>
    <d v="1899-12-30T08:05:00"/>
    <s v="Appareil en panne"/>
    <s v="Niveau 1"/>
    <d v="2013-05-17T00:00:00"/>
    <d v="1899-12-30T08:10:00"/>
    <d v="1899-12-30T02:00:00"/>
    <d v="2013-05-17T00:00:00"/>
    <d v="1899-12-30T08:30:00"/>
    <d v="1899-12-30T00:20:00"/>
    <s v="GERARD"/>
    <s v="Dépannage en cours"/>
    <s v="Non"/>
    <d v="2013-05-17T00:00:00"/>
    <d v="1899-12-30T12:30:00"/>
    <x v="1"/>
    <x v="2"/>
    <x v="5"/>
  </r>
  <r>
    <m/>
    <x v="4"/>
    <s v="Unité 2"/>
    <n v="201305135050"/>
    <d v="2013-05-22T00:00:00"/>
    <d v="1899-12-30T08:50:00"/>
    <s v="Appareil en panne"/>
    <s v="Niveau 2"/>
    <d v="2013-05-22T00:00:00"/>
    <d v="1899-12-30T08:50:00"/>
    <d v="1899-12-30T04:00:00"/>
    <d v="2013-05-22T00:00:00"/>
    <d v="1899-12-30T08:51:00"/>
    <d v="1899-12-30T00:01:00"/>
    <s v="NICOLAS"/>
    <s v="Dépannage en cours"/>
    <s v="Non"/>
    <d v="2013-05-28T00:00:00"/>
    <d v="1899-12-30T16:00:00"/>
    <x v="1"/>
    <x v="2"/>
    <x v="5"/>
  </r>
  <r>
    <s v="BAT200"/>
    <x v="26"/>
    <s v="Unité 2"/>
    <n v="201305136248"/>
    <d v="2013-05-23T00:00:00"/>
    <d v="1899-12-30T10:20:00"/>
    <s v="Appareil en panne"/>
    <s v="Niveau 1"/>
    <d v="2013-05-23T00:00:00"/>
    <d v="1899-12-30T10:20:00"/>
    <d v="1899-12-30T02:00:00"/>
    <d v="2013-05-23T00:00:00"/>
    <d v="1899-12-30T11:30:00"/>
    <d v="1899-12-30T01:10:00"/>
    <s v="NICOLAS"/>
    <s v="Dépannage en cours"/>
    <s v="Non"/>
    <d v="2013-05-23T00:00:00"/>
    <d v="1899-12-30T12:00:00"/>
    <x v="1"/>
    <x v="2"/>
    <x v="5"/>
  </r>
  <r>
    <s v="BAT200"/>
    <x v="12"/>
    <s v="Unité 2"/>
    <n v="201305136250"/>
    <d v="2013-05-23T00:00:00"/>
    <d v="1899-12-30T10:20:00"/>
    <s v="Appareil en panne"/>
    <s v="Niveau 1"/>
    <d v="2013-05-23T00:00:00"/>
    <d v="1899-12-30T10:20:00"/>
    <d v="1899-12-30T02:00:00"/>
    <d v="2013-05-23T00:00:00"/>
    <d v="1899-12-30T11:30:00"/>
    <d v="1899-12-30T01:10:00"/>
    <s v="NICOLAS"/>
    <s v="Dépannage en cours"/>
    <s v="Non"/>
    <d v="2013-05-23T00:00:00"/>
    <d v="1899-12-30T12:00:00"/>
    <x v="1"/>
    <x v="2"/>
    <x v="5"/>
  </r>
  <r>
    <s v="BAT200"/>
    <x v="29"/>
    <s v="Unité 2"/>
    <n v="201305137199"/>
    <d v="2013-05-24T00:00:00"/>
    <d v="1899-12-30T09:20:00"/>
    <s v="Appareil en panne"/>
    <s v="Niveau 1"/>
    <d v="2013-05-24T00:00:00"/>
    <d v="1899-12-30T09:20:00"/>
    <d v="1899-12-30T02:00:00"/>
    <d v="2013-05-24T00:00:00"/>
    <d v="1899-12-30T11:00:00"/>
    <d v="1899-12-30T01:40:00"/>
    <s v="NICOLAS"/>
    <s v="Dépannage en cours"/>
    <s v="Non"/>
    <d v="2013-05-24T00:00:00"/>
    <d v="1899-12-30T12:00:00"/>
    <x v="1"/>
    <x v="2"/>
    <x v="5"/>
  </r>
  <r>
    <s v="BAT200"/>
    <x v="14"/>
    <s v="Unité 2"/>
    <n v="201305137386"/>
    <d v="2013-05-24T00:00:00"/>
    <d v="1899-12-30T11:50:00"/>
    <s v="Appareil en panne"/>
    <s v="Niveau 1"/>
    <d v="2013-05-24T00:00:00"/>
    <d v="1899-12-30T11:50:00"/>
    <d v="1899-12-30T02:00:00"/>
    <d v="2013-05-24T00:00:00"/>
    <d v="1899-12-30T14:10:00"/>
    <d v="1899-12-30T02:20:00"/>
    <s v="NICOLAS"/>
    <s v="Dépannage en cours"/>
    <s v="Non"/>
    <d v="2013-05-24T00:00:00"/>
    <d v="1899-12-30T17:00:00"/>
    <x v="2"/>
    <x v="2"/>
    <x v="5"/>
  </r>
  <r>
    <m/>
    <x v="31"/>
    <s v="Unité 2"/>
    <n v="201305138888"/>
    <d v="2013-05-28T00:00:00"/>
    <d v="1899-12-30T09:25:00"/>
    <s v="Appareil en panne"/>
    <s v="Niveau 2"/>
    <d v="2013-05-28T00:00:00"/>
    <d v="1899-12-30T09:30:00"/>
    <d v="1899-12-30T04:00:00"/>
    <d v="2013-05-28T00:00:00"/>
    <d v="1899-12-30T14:00:00"/>
    <d v="1899-12-30T04:30:00"/>
    <s v="GERARD"/>
    <s v="Dépannage en cours"/>
    <s v="Non"/>
    <d v="2013-05-29T00:00:00"/>
    <d v="1899-12-30T16:00:00"/>
    <x v="2"/>
    <x v="2"/>
    <x v="5"/>
  </r>
  <r>
    <s v="BAT200"/>
    <x v="18"/>
    <s v="Unité 2"/>
    <n v="201305139051"/>
    <d v="2013-05-28T00:00:00"/>
    <d v="1899-12-30T10:40:00"/>
    <s v="Appareil en panne"/>
    <s v="Niveau 1"/>
    <d v="2013-05-28T00:00:00"/>
    <d v="1899-12-30T10:40:00"/>
    <d v="1899-12-30T02:00:00"/>
    <d v="2013-05-28T00:00:00"/>
    <d v="1899-12-30T10:41:00"/>
    <d v="1899-12-30T00:01:00"/>
    <s v="GERARD"/>
    <s v="Dépannage en cours"/>
    <s v="Non"/>
    <d v="2013-05-30T00:00:00"/>
    <d v="1899-12-30T16:00:00"/>
    <x v="1"/>
    <x v="2"/>
    <x v="5"/>
  </r>
  <r>
    <m/>
    <x v="15"/>
    <s v="Unité 2"/>
    <n v="201305140262"/>
    <d v="2013-05-29T00:00:00"/>
    <d v="1899-12-30T14:10:00"/>
    <s v="Appareil en panne"/>
    <s v="Niveau 2"/>
    <d v="2013-05-29T00:00:00"/>
    <d v="1899-12-30T14:10:00"/>
    <d v="1899-12-30T04:00:00"/>
    <d v="2013-05-29T00:00:00"/>
    <d v="1899-12-30T15:00:00"/>
    <d v="1899-12-30T00:50:00"/>
    <s v="GERARD"/>
    <s v="Dépannage en cours"/>
    <s v="Non"/>
    <d v="2013-05-30T00:00:00"/>
    <d v="1899-12-30T16:00:00"/>
    <x v="1"/>
    <x v="2"/>
    <x v="5"/>
  </r>
  <r>
    <m/>
    <x v="35"/>
    <s v="Unité 2"/>
    <n v="201305140434"/>
    <d v="2013-05-29T00:00:00"/>
    <d v="1899-12-30T15:50:00"/>
    <s v="Appareil en panne"/>
    <s v="Niveau 2"/>
    <d v="2013-05-29T00:00:00"/>
    <d v="1899-12-30T15:50:00"/>
    <d v="1899-12-30T04:00:00"/>
    <d v="2013-05-29T00:00:00"/>
    <d v="1899-12-30T15:51:00"/>
    <d v="1899-12-30T00:01:00"/>
    <s v="GERARD"/>
    <s v="Dépannage en cours"/>
    <s v="Non"/>
    <d v="2013-05-29T00:00:00"/>
    <d v="1899-12-30T16:00:00"/>
    <x v="1"/>
    <x v="2"/>
    <x v="5"/>
  </r>
  <r>
    <s v="BAT200"/>
    <x v="17"/>
    <s v="Unité 2"/>
    <n v="201306142610"/>
    <d v="2013-06-03T00:00:00"/>
    <d v="1899-12-30T10:00:00"/>
    <s v="Appareil en panne"/>
    <s v="Niveau 1"/>
    <d v="2013-06-03T00:00:00"/>
    <d v="1899-12-30T10:00:00"/>
    <d v="1899-12-30T02:00:00"/>
    <d v="2013-06-03T00:00:00"/>
    <d v="1899-12-30T15:00:00"/>
    <d v="1899-12-30T05:00:00"/>
    <s v="GERARD"/>
    <s v="Dépannage en cours"/>
    <s v="Non"/>
    <d v="2013-06-03T00:00:00"/>
    <d v="1899-12-30T16:00:00"/>
    <x v="2"/>
    <x v="2"/>
    <x v="6"/>
  </r>
  <r>
    <m/>
    <x v="31"/>
    <s v="Unité 2"/>
    <n v="201306142729"/>
    <d v="2013-06-03T00:00:00"/>
    <d v="1899-12-30T11:00:00"/>
    <s v="Appareil en panne"/>
    <s v="Niveau 2"/>
    <d v="2013-06-03T00:00:00"/>
    <d v="1899-12-30T11:00:00"/>
    <d v="1899-12-30T04:00:00"/>
    <d v="2013-06-03T00:00:00"/>
    <d v="1899-12-30T11:15:00"/>
    <d v="1899-12-30T00:15:00"/>
    <s v="GERARD"/>
    <s v="Dépannage en cours"/>
    <s v="Non"/>
    <d v="2013-06-07T00:00:00"/>
    <d v="1899-12-30T15:00:00"/>
    <x v="1"/>
    <x v="2"/>
    <x v="6"/>
  </r>
  <r>
    <m/>
    <x v="25"/>
    <s v="Unité 2"/>
    <n v="201306143567"/>
    <d v="2013-06-04T00:00:00"/>
    <d v="1899-12-30T08:50:00"/>
    <s v="Appareil en panne"/>
    <s v="Niveau 2"/>
    <d v="2013-06-04T00:00:00"/>
    <d v="1899-12-30T08:55:00"/>
    <d v="1899-12-30T04:00:00"/>
    <d v="2013-06-04T00:00:00"/>
    <d v="1899-12-30T09:00:00"/>
    <d v="1899-12-30T00:05:00"/>
    <s v="GERARD"/>
    <s v="Dépannage en cours"/>
    <s v="Non"/>
    <d v="2013-06-04T00:00:00"/>
    <d v="1899-12-30T09:30:00"/>
    <x v="1"/>
    <x v="2"/>
    <x v="6"/>
  </r>
  <r>
    <n v="0"/>
    <x v="10"/>
    <s v="Unité 1"/>
    <n v="201306145699"/>
    <d v="2013-06-06T00:00:00"/>
    <d v="1899-12-30T10:20:00"/>
    <s v="Appareil en panne"/>
    <s v="Niveau 2"/>
    <d v="2013-06-06T00:00:00"/>
    <d v="1899-12-30T10:20:00"/>
    <d v="1899-12-30T04:00:00"/>
    <d v="2013-06-06T00:00:00"/>
    <d v="1899-12-30T16:00:00"/>
    <d v="1899-12-30T05:40:00"/>
    <s v="GERARD"/>
    <s v="Dépannage en cours"/>
    <s v="Non"/>
    <d v="2013-06-06T00:00:00"/>
    <d v="1900-01-16T00:00:00"/>
    <x v="2"/>
    <x v="2"/>
    <x v="6"/>
  </r>
  <r>
    <n v="0"/>
    <x v="32"/>
    <s v="Unité 1"/>
    <n v="201306147124"/>
    <d v="2013-06-07T00:00:00"/>
    <d v="1899-12-30T14:30:00"/>
    <s v="Appareil en panne"/>
    <s v="Niveau 2"/>
    <d v="2013-06-07T00:00:00"/>
    <d v="1899-12-30T14:30:00"/>
    <d v="1899-12-30T04:00:00"/>
    <d v="2013-06-10T00:00:00"/>
    <d v="1899-12-30T11:20:00"/>
    <d v="1900-01-01T20:50:00"/>
    <s v="DENIS"/>
    <s v="Dépannage en cours"/>
    <s v="Non"/>
    <d v="2013-06-10T00:00:00"/>
    <d v="1899-12-30T12:30:00"/>
    <x v="2"/>
    <x v="2"/>
    <x v="6"/>
  </r>
  <r>
    <n v="0"/>
    <x v="47"/>
    <s v="Unité 2"/>
    <n v="201306147149"/>
    <d v="2013-06-07T00:00:00"/>
    <d v="1899-12-30T14:49:00"/>
    <s v="Appareil en panne"/>
    <s v="Niveau 2"/>
    <d v="2013-06-07T00:00:00"/>
    <d v="1899-12-30T14:50:00"/>
    <d v="1899-12-30T04:00:00"/>
    <d v="2013-06-07T00:00:00"/>
    <d v="1899-12-30T15:00:00"/>
    <d v="1899-12-30T00:10:00"/>
    <s v="GERARD"/>
    <s v="Dépannage en cours"/>
    <s v="Non"/>
    <d v="2013-06-07T00:00:00"/>
    <d v="1899-12-30T15:15:00"/>
    <x v="1"/>
    <x v="2"/>
    <x v="6"/>
  </r>
  <r>
    <m/>
    <x v="15"/>
    <s v="Unité 2"/>
    <n v="201306149995"/>
    <d v="2013-06-12T00:00:00"/>
    <d v="1899-12-30T14:20:00"/>
    <s v="Appareil en panne"/>
    <s v="Niveau 2"/>
    <d v="2013-06-12T00:00:00"/>
    <d v="1899-12-30T14:25:00"/>
    <d v="1899-12-30T04:00:00"/>
    <d v="2013-06-12T00:00:00"/>
    <d v="1899-12-30T16:00:00"/>
    <d v="1899-12-30T01:35:00"/>
    <s v="GERARD"/>
    <s v="Dépannage en cours"/>
    <s v="Non"/>
    <d v="2013-06-12T00:00:00"/>
    <d v="1899-12-30T17:00:00"/>
    <x v="1"/>
    <x v="2"/>
    <x v="6"/>
  </r>
  <r>
    <s v="BAT200-BAT300"/>
    <x v="13"/>
    <s v="Unité 2"/>
    <n v="201306150284"/>
    <d v="2013-06-12T00:00:00"/>
    <d v="1899-12-30T16:25:00"/>
    <s v="Appareil en panne"/>
    <s v="Niveau 1"/>
    <d v="2013-06-12T00:00:00"/>
    <d v="1899-12-30T16:30:00"/>
    <d v="1899-12-30T02:00:00"/>
    <d v="2013-06-12T00:00:00"/>
    <d v="1899-12-30T17:00:00"/>
    <d v="1899-12-30T00:30:00"/>
    <s v="GERARD"/>
    <s v="Dépannage en cours"/>
    <s v="Non"/>
    <d v="2013-06-12T00:00:00"/>
    <d v="1899-12-30T17:15:00"/>
    <x v="1"/>
    <x v="2"/>
    <x v="6"/>
  </r>
  <r>
    <n v="0"/>
    <x v="33"/>
    <s v="Unité 2"/>
    <n v="201306150556"/>
    <d v="2013-06-13T00:00:00"/>
    <d v="1899-12-30T09:20:00"/>
    <s v="Appareil en panne"/>
    <s v="Niveau 2"/>
    <d v="2013-06-13T00:00:00"/>
    <d v="1899-12-30T09:25:00"/>
    <d v="1899-12-30T04:00:00"/>
    <d v="2013-06-13T00:00:00"/>
    <d v="1899-12-30T10:30:00"/>
    <d v="1899-12-30T01:05:00"/>
    <s v="GERARD"/>
    <s v="Dépannage en cours"/>
    <s v="Non"/>
    <d v="2013-06-13T00:00:00"/>
    <d v="1899-12-30T11:10:00"/>
    <x v="1"/>
    <x v="2"/>
    <x v="6"/>
  </r>
  <r>
    <s v="BAT200-BAT300"/>
    <x v="17"/>
    <s v="Unité 2"/>
    <n v="201306152048"/>
    <d v="2013-06-14T00:00:00"/>
    <d v="1899-12-30T14:30:00"/>
    <s v="Appareil en panne"/>
    <s v="Niveau 1"/>
    <d v="2013-06-14T00:00:00"/>
    <d v="1899-12-30T14:30:00"/>
    <d v="1899-12-30T02:00:00"/>
    <d v="2013-06-14T00:00:00"/>
    <d v="1899-12-30T17:00:00"/>
    <d v="1899-12-30T02:30:00"/>
    <s v="GERARD"/>
    <s v="Dépannage en cours"/>
    <s v="Non"/>
    <d v="2013-06-14T00:00:00"/>
    <d v="1899-12-30T18:30:00"/>
    <x v="2"/>
    <x v="2"/>
    <x v="6"/>
  </r>
  <r>
    <m/>
    <x v="3"/>
    <s v="Unité 2"/>
    <n v="201606152099"/>
    <d v="2013-06-14T00:00:00"/>
    <d v="1899-12-30T15:15:00"/>
    <s v="Appareil en panne"/>
    <s v="Niveau 2"/>
    <d v="2013-06-14T00:00:00"/>
    <d v="1899-12-30T15:20:00"/>
    <d v="1899-12-30T04:00:00"/>
    <d v="2013-06-18T00:00:00"/>
    <d v="1899-12-30T09:30:00"/>
    <d v="1900-01-02T18:10:00"/>
    <s v="ALAIN"/>
    <s v="Dépannage en cours"/>
    <s v="Non"/>
    <d v="2013-06-18T00:00:00"/>
    <d v="1899-12-30T10:00:00"/>
    <x v="2"/>
    <x v="2"/>
    <x v="6"/>
  </r>
  <r>
    <s v="BAT200-BAT300"/>
    <x v="13"/>
    <s v="Unité 2"/>
    <n v="201306152621"/>
    <d v="2013-06-17T00:00:00"/>
    <d v="1899-12-30T10:45:00"/>
    <s v="Appareil en panne"/>
    <s v="Niveau 1"/>
    <d v="2013-06-17T00:00:00"/>
    <d v="1899-12-30T10:45:00"/>
    <d v="1899-12-30T02:00:00"/>
    <d v="2013-06-18T00:00:00"/>
    <d v="1899-12-30T11:30:00"/>
    <d v="1899-12-31T00:45:00"/>
    <s v="ALAIN"/>
    <s v="Dépannage en cours"/>
    <s v="Non"/>
    <d v="2013-06-18T00:00:00"/>
    <d v="1899-12-30T12:00:00"/>
    <x v="2"/>
    <x v="2"/>
    <x v="6"/>
  </r>
  <r>
    <s v="BAT200-BAT300"/>
    <x v="7"/>
    <s v="Unité 2"/>
    <s v="Appel Hot line"/>
    <d v="2013-06-18T00:00:00"/>
    <d v="1899-12-30T08:20:00"/>
    <s v="Appareil en panne"/>
    <s v="Niveau 1"/>
    <d v="2013-06-18T00:00:00"/>
    <d v="1899-12-30T08:25:00"/>
    <d v="1899-12-30T02:00:00"/>
    <d v="2013-06-18T00:00:00"/>
    <d v="1899-12-30T08:30:00"/>
    <d v="1899-12-30T00:05:00"/>
    <s v="ALAIN"/>
    <s v="Dépannage en cours"/>
    <s v="Non"/>
    <d v="2013-06-18T00:00:00"/>
    <d v="1899-12-30T09:30:00"/>
    <x v="1"/>
    <x v="2"/>
    <x v="6"/>
  </r>
  <r>
    <n v="0"/>
    <x v="9"/>
    <s v="Unité 1"/>
    <s v="Appel Hot line"/>
    <d v="2013-06-18T00:00:00"/>
    <d v="1899-12-30T08:50:00"/>
    <s v="Appareil en panne"/>
    <s v="Niveau 2"/>
    <d v="2013-06-18T00:00:00"/>
    <d v="1899-12-30T08:50:00"/>
    <d v="1899-12-30T04:00:00"/>
    <d v="2013-06-18T00:00:00"/>
    <d v="1899-12-30T10:00:00"/>
    <d v="1899-12-30T01:10:00"/>
    <s v="ALAIN"/>
    <s v="Dépannage en cours"/>
    <s v="Non"/>
    <d v="2013-06-18T00:00:00"/>
    <d v="1899-12-30T10:05:00"/>
    <x v="1"/>
    <x v="2"/>
    <x v="6"/>
  </r>
  <r>
    <n v="0"/>
    <x v="27"/>
    <s v="Unité 1"/>
    <n v="201306155642"/>
    <d v="2013-06-19T00:00:00"/>
    <d v="1899-12-30T14:45:00"/>
    <s v="Appareil en panne"/>
    <s v="Niveau 2"/>
    <d v="2013-06-19T00:00:00"/>
    <d v="1899-12-30T14:50:00"/>
    <d v="1899-12-30T04:00:00"/>
    <d v="2013-06-19T00:00:00"/>
    <d v="1899-12-30T15:00:00"/>
    <d v="1899-12-30T00:10:00"/>
    <s v="GERARD"/>
    <s v="Dépannage en cours"/>
    <s v="Non"/>
    <d v="2013-06-19T00:00:00"/>
    <d v="1899-12-30T16:30:00"/>
    <x v="1"/>
    <x v="2"/>
    <x v="6"/>
  </r>
  <r>
    <n v="0"/>
    <x v="9"/>
    <s v="Unité 1"/>
    <n v="201306156400"/>
    <d v="2013-06-20T00:00:00"/>
    <d v="1899-12-30T11:00:00"/>
    <s v="Appareil en panne"/>
    <s v="Niveau 2"/>
    <d v="2013-06-20T00:00:00"/>
    <d v="1899-12-30T11:00:00"/>
    <d v="1899-12-30T04:00:00"/>
    <d v="2013-06-21T00:00:00"/>
    <d v="1899-12-30T10:45:00"/>
    <d v="1899-12-30T23:45:00"/>
    <s v="ALAIN"/>
    <s v="Dépannage en cours"/>
    <s v="Non"/>
    <d v="2013-06-21T00:00:00"/>
    <d v="1899-12-30T11:55:00"/>
    <x v="2"/>
    <x v="2"/>
    <x v="6"/>
  </r>
  <r>
    <s v="BAT200-BAT300"/>
    <x v="18"/>
    <s v="Unité 2"/>
    <n v="201306157008"/>
    <d v="2013-06-20T00:00:00"/>
    <d v="1899-12-30T17:05:00"/>
    <s v="Appareil en panne"/>
    <s v="Niveau 1"/>
    <d v="2013-06-20T00:00:00"/>
    <d v="1899-12-30T17:05:00"/>
    <d v="1899-12-30T02:00:00"/>
    <d v="2013-06-20T00:00:00"/>
    <d v="1899-12-30T17:06:00"/>
    <d v="1899-12-30T00:01:00"/>
    <s v="GERARD"/>
    <s v="Dépannage en cours"/>
    <s v="Non"/>
    <d v="2013-06-20T00:00:00"/>
    <d v="1899-12-30T18:00:00"/>
    <x v="1"/>
    <x v="2"/>
    <x v="6"/>
  </r>
  <r>
    <s v="BAT300"/>
    <x v="28"/>
    <s v="Unité 2"/>
    <s v="Appel Hot line"/>
    <d v="2013-06-20T00:00:00"/>
    <d v="1899-12-30T20:00:00"/>
    <s v="Appareil en panne"/>
    <s v="Niveau 1"/>
    <d v="2013-06-20T00:00:00"/>
    <d v="1899-12-30T20:00:00"/>
    <d v="1899-12-30T02:00:00"/>
    <d v="2013-06-20T00:00:00"/>
    <d v="1899-12-30T21:00:00"/>
    <d v="1899-12-30T01:00:00"/>
    <s v="RENE"/>
    <s v="Dépannage en cours"/>
    <s v="Non"/>
    <d v="2013-06-20T00:00:00"/>
    <d v="1899-12-30T22:00:00"/>
    <x v="1"/>
    <x v="2"/>
    <x v="6"/>
  </r>
  <r>
    <s v="BAT300"/>
    <x v="28"/>
    <s v="Unité 2"/>
    <s v="Appel Hot line"/>
    <d v="2013-06-21T00:00:00"/>
    <d v="1899-12-30T01:00:00"/>
    <s v="Appareil en panne"/>
    <s v="Niveau 1"/>
    <d v="2013-06-21T00:00:00"/>
    <d v="1899-12-30T01:00:00"/>
    <d v="1899-12-30T02:00:00"/>
    <d v="2013-06-21T00:00:00"/>
    <d v="1899-12-30T06:00:00"/>
    <d v="1899-12-30T05:00:00"/>
    <s v="ALAIN"/>
    <s v="Dépannage en cours"/>
    <s v="Non"/>
    <d v="2013-06-21T00:00:00"/>
    <d v="1899-12-30T08:45:00"/>
    <x v="2"/>
    <x v="2"/>
    <x v="6"/>
  </r>
  <r>
    <s v="BAT300"/>
    <x v="28"/>
    <s v="Unité 2"/>
    <s v="Appel Hot line"/>
    <d v="2013-06-23T00:00:00"/>
    <d v="1899-12-30T12:00:00"/>
    <s v="Appareil en panne"/>
    <s v="Niveau 1"/>
    <d v="2013-06-23T00:00:00"/>
    <d v="1899-12-30T12:00:00"/>
    <d v="1899-12-30T02:00:00"/>
    <d v="2013-06-23T00:00:00"/>
    <d v="1899-12-30T13:30:00"/>
    <d v="1899-12-30T01:30:00"/>
    <s v="INGRID"/>
    <s v="Dépannage en cours"/>
    <s v="Non"/>
    <d v="2013-06-23T00:00:00"/>
    <d v="1899-12-30T16:30:00"/>
    <x v="1"/>
    <x v="2"/>
    <x v="6"/>
  </r>
  <r>
    <n v="0"/>
    <x v="32"/>
    <s v="Unité 1"/>
    <n v="201306159128"/>
    <d v="2013-06-25T00:00:00"/>
    <d v="1899-12-30T10:00:00"/>
    <s v="Appareil en panne"/>
    <s v="Niveau 2"/>
    <d v="2013-06-25T00:00:00"/>
    <d v="1899-12-30T10:00:00"/>
    <d v="1899-12-30T04:00:00"/>
    <d v="2013-06-25T00:00:00"/>
    <d v="1899-12-30T10:01:00"/>
    <d v="1899-12-30T00:01:00"/>
    <s v="GERARD"/>
    <s v="Dépannage en cours"/>
    <s v="Non"/>
    <d v="2013-06-25T00:00:00"/>
    <d v="1899-12-30T10:30:00"/>
    <x v="1"/>
    <x v="2"/>
    <x v="6"/>
  </r>
  <r>
    <m/>
    <x v="15"/>
    <s v="Unité 2"/>
    <n v="201306159740"/>
    <d v="2013-06-25T00:00:00"/>
    <d v="1899-12-30T15:40:00"/>
    <s v="Appareil en panne"/>
    <s v="Niveau 2"/>
    <d v="2013-06-25T00:00:00"/>
    <d v="1899-12-30T10:55:00"/>
    <d v="1899-12-30T04:00:00"/>
    <d v="2013-06-25T00:00:00"/>
    <d v="1899-12-30T15:30:00"/>
    <d v="1899-12-30T04:35:00"/>
    <s v="GERARD"/>
    <s v="Dépannage en cours"/>
    <s v="Non"/>
    <d v="2013-06-25T00:00:00"/>
    <d v="1899-12-30T16:30:00"/>
    <x v="2"/>
    <x v="2"/>
    <x v="6"/>
  </r>
  <r>
    <s v="BAT200-BAT300"/>
    <x v="13"/>
    <s v="Unité 2"/>
    <n v="201306159931"/>
    <d v="2013-06-26T00:00:00"/>
    <s v="07h40"/>
    <s v="Appareil en panne"/>
    <s v="Niveau 1"/>
    <d v="2013-06-26T00:00:00"/>
    <d v="1899-12-30T07:45:00"/>
    <d v="1899-12-30T02:00:00"/>
    <d v="2013-06-26T00:00:00"/>
    <d v="1899-12-30T08:30:00"/>
    <d v="1899-12-30T00:45:00"/>
    <s v="ALAIN"/>
    <s v="Dépannage en cours"/>
    <s v="Non"/>
    <d v="2013-06-26T00:00:00"/>
    <d v="1899-12-30T16:00:00"/>
    <x v="1"/>
    <x v="2"/>
    <x v="6"/>
  </r>
  <r>
    <n v="0"/>
    <x v="27"/>
    <s v="Unité 1"/>
    <n v="201306161378"/>
    <d v="2013-06-27T00:00:00"/>
    <d v="1899-12-30T13:55:00"/>
    <s v="Appareil en panne"/>
    <s v="Niveau 2"/>
    <d v="2013-06-27T00:00:00"/>
    <d v="1899-12-30T13:55:00"/>
    <d v="1899-12-30T04:00:00"/>
    <d v="2013-06-27T00:00:00"/>
    <d v="1899-12-30T14:30:00"/>
    <d v="1899-12-30T00:35:00"/>
    <s v="ALAIN"/>
    <s v="Dépannage en cours"/>
    <s v="Non"/>
    <d v="2013-06-27T00:00:00"/>
    <d v="1899-12-30T14:40:00"/>
    <x v="1"/>
    <x v="2"/>
    <x v="6"/>
  </r>
  <r>
    <m/>
    <x v="15"/>
    <s v="Unité 2"/>
    <n v="201307162697"/>
    <d v="2013-07-01T00:00:00"/>
    <d v="1899-12-30T09:30:00"/>
    <s v="Appareil en panne"/>
    <s v="Niveau 2"/>
    <d v="2013-07-01T00:00:00"/>
    <d v="1899-12-30T09:30:00"/>
    <d v="1899-12-30T04:00:00"/>
    <d v="2013-07-01T00:00:00"/>
    <d v="1899-12-30T09:40:00"/>
    <d v="1899-12-30T00:10:00"/>
    <s v="ALAIN"/>
    <s v="Dépannage en cours"/>
    <s v="Non"/>
    <d v="2013-07-01T00:00:00"/>
    <d v="1899-12-30T10:25:00"/>
    <x v="1"/>
    <x v="2"/>
    <x v="7"/>
  </r>
  <r>
    <s v="BAT200-BAT300"/>
    <x v="17"/>
    <s v="Unité 2"/>
    <n v="201307162795"/>
    <d v="2013-07-01T00:00:00"/>
    <d v="1899-12-30T10:15:00"/>
    <s v="Appareil en panne"/>
    <s v="Niveau 1"/>
    <d v="2013-07-01T00:00:00"/>
    <d v="1899-12-30T10:15:00"/>
    <d v="1899-12-30T02:00:00"/>
    <d v="2013-07-01T00:00:00"/>
    <d v="1899-12-30T10:30:00"/>
    <d v="1899-12-30T00:15:00"/>
    <s v="ALAIN"/>
    <s v="Dépannage en cours"/>
    <s v="Non"/>
    <d v="2013-07-01T00:00:00"/>
    <d v="1899-12-30T11:00:00"/>
    <x v="1"/>
    <x v="2"/>
    <x v="7"/>
  </r>
  <r>
    <s v="BAT200-BAT300"/>
    <x v="13"/>
    <s v="Unité 2"/>
    <n v="201307163668"/>
    <d v="2013-07-02T00:00:00"/>
    <d v="1899-12-30T09:15:00"/>
    <s v="Appareil en panne"/>
    <s v="Niveau 1"/>
    <d v="2013-07-02T00:00:00"/>
    <d v="1899-12-30T09:15:00"/>
    <d v="1899-12-30T02:00:00"/>
    <d v="2013-07-02T00:00:00"/>
    <d v="1899-12-30T09:30:00"/>
    <d v="1899-12-30T00:15:00"/>
    <s v="ALAIN"/>
    <s v="Dépannage en cours"/>
    <s v="Non"/>
    <d v="2013-07-02T00:00:00"/>
    <d v="1899-12-30T09:55:00"/>
    <x v="1"/>
    <x v="2"/>
    <x v="7"/>
  </r>
  <r>
    <n v="0"/>
    <x v="32"/>
    <s v="Unité 1"/>
    <n v="201307165241"/>
    <d v="2013-07-03T00:00:00"/>
    <d v="1899-12-30T13:33:00"/>
    <s v="Appareil en panne"/>
    <s v="Niveau 2"/>
    <d v="2013-07-03T00:00:00"/>
    <d v="1899-12-30T13:35:00"/>
    <d v="1899-12-30T04:00:00"/>
    <d v="2013-07-03T00:00:00"/>
    <d v="1899-12-30T14:50:00"/>
    <d v="1899-12-30T01:15:00"/>
    <s v="ALAIN"/>
    <s v="Dépannage en cours"/>
    <s v="Non"/>
    <d v="2013-07-03T00:00:00"/>
    <d v="1899-12-30T15:30:00"/>
    <x v="1"/>
    <x v="2"/>
    <x v="7"/>
  </r>
  <r>
    <s v="BAT200-BAT300"/>
    <x v="26"/>
    <s v="Unité 2"/>
    <n v="201307165503"/>
    <d v="2013-07-03T00:00:00"/>
    <d v="1899-12-30T15:54:00"/>
    <s v="Appareil en panne"/>
    <s v="Niveau 1"/>
    <d v="2013-07-03T00:00:00"/>
    <d v="1899-12-30T15:55:00"/>
    <d v="1899-12-30T02:00:00"/>
    <d v="2013-07-03T00:00:00"/>
    <d v="1899-12-30T16:00:00"/>
    <d v="1899-12-30T00:05:00"/>
    <s v="ALAIN"/>
    <s v="Dépannage en cours"/>
    <s v="Non"/>
    <d v="2013-07-03T00:00:00"/>
    <d v="1899-12-30T16:10:00"/>
    <x v="1"/>
    <x v="2"/>
    <x v="7"/>
  </r>
  <r>
    <m/>
    <x v="34"/>
    <s v="Unité 2"/>
    <s v="Appel Hot line"/>
    <d v="2013-07-04T00:00:00"/>
    <d v="1899-12-30T13:30:00"/>
    <s v="Appareil en panne"/>
    <s v="Niveau 2"/>
    <d v="2013-07-04T00:00:00"/>
    <d v="1899-12-30T13:30:00"/>
    <d v="1899-12-30T04:00:00"/>
    <d v="2013-07-04T00:00:00"/>
    <d v="1899-12-30T13:35:00"/>
    <d v="1899-12-30T00:05:00"/>
    <s v="ALAIN"/>
    <s v="Dépannage en cours"/>
    <s v="Non"/>
    <d v="2013-07-04T00:00:00"/>
    <d v="1899-12-30T14:00:00"/>
    <x v="1"/>
    <x v="2"/>
    <x v="7"/>
  </r>
  <r>
    <s v="BAT300"/>
    <x v="28"/>
    <s v="Unité 2"/>
    <s v="Appel Hot line"/>
    <d v="2013-07-05T00:00:00"/>
    <d v="1899-12-30T02:00:00"/>
    <s v="Appareil en panne"/>
    <s v="Niveau 1"/>
    <d v="2013-07-05T00:00:00"/>
    <d v="1899-12-30T02:00:00"/>
    <d v="1899-12-30T02:00:00"/>
    <d v="2013-07-05T00:00:00"/>
    <d v="1899-12-30T02:45:00"/>
    <d v="1899-12-30T00:45:00"/>
    <s v="RENE"/>
    <s v="Dépannage en cours"/>
    <s v="Non"/>
    <d v="2013-07-05T00:00:00"/>
    <d v="1899-12-30T05:00:00"/>
    <x v="1"/>
    <x v="2"/>
    <x v="7"/>
  </r>
  <r>
    <s v="BAT200-BAT300"/>
    <x v="13"/>
    <s v="Unité 2"/>
    <s v="Appel Hot line"/>
    <d v="2013-07-05T00:00:00"/>
    <d v="1899-12-30T06:00:00"/>
    <s v="Appareil en panne"/>
    <s v="Niveau 1"/>
    <d v="2013-07-05T00:00:00"/>
    <d v="1899-12-30T06:00:00"/>
    <d v="1899-12-30T02:00:00"/>
    <d v="2013-07-05T00:00:00"/>
    <d v="1899-12-30T06:01:00"/>
    <d v="1899-12-30T00:01:00"/>
    <s v="ALAIN"/>
    <s v="Dépannage en cours"/>
    <s v="Non"/>
    <d v="2013-07-05T00:00:00"/>
    <d v="1899-12-30T06:40:00"/>
    <x v="1"/>
    <x v="2"/>
    <x v="7"/>
  </r>
  <r>
    <s v="BAT200-BAT300"/>
    <x v="7"/>
    <s v="Unité 2"/>
    <n v="201307166676"/>
    <d v="2013-07-05T00:00:00"/>
    <d v="1899-12-30T08:30:00"/>
    <s v="Appareil en panne"/>
    <s v="Niveau 1"/>
    <d v="2013-07-05T00:00:00"/>
    <d v="1899-12-30T08:30:00"/>
    <d v="1899-12-30T02:00:00"/>
    <d v="2013-07-05T00:00:00"/>
    <d v="1899-12-30T09:00:00"/>
    <d v="1899-12-30T00:30:00"/>
    <s v="ALAIN"/>
    <s v="Dépannage en cours"/>
    <s v="Non"/>
    <d v="2013-07-05T00:00:00"/>
    <d v="1899-12-30T09:30:00"/>
    <x v="1"/>
    <x v="2"/>
    <x v="7"/>
  </r>
  <r>
    <s v="BAT300"/>
    <x v="28"/>
    <s v="Unité 2"/>
    <s v="Appel Hot line"/>
    <d v="2013-07-07T00:00:00"/>
    <d v="1899-12-30T20:30:00"/>
    <s v="Appareil en panne"/>
    <s v="Niveau 1"/>
    <d v="2013-07-07T00:00:00"/>
    <d v="1899-12-30T20:30:00"/>
    <d v="1899-12-30T02:00:00"/>
    <d v="2013-07-07T00:00:00"/>
    <d v="1899-12-30T21:30:00"/>
    <d v="1899-12-30T01:00:00"/>
    <s v="RENE"/>
    <s v="Dépannage en cours"/>
    <s v="Non"/>
    <d v="2013-07-07T00:00:00"/>
    <d v="1899-12-30T22:30:00"/>
    <x v="1"/>
    <x v="2"/>
    <x v="7"/>
  </r>
  <r>
    <s v="BAT200-BAT300"/>
    <x v="7"/>
    <s v="Unité 2"/>
    <n v="201307167654"/>
    <d v="2013-07-08T00:00:00"/>
    <d v="1899-12-30T10:00:00"/>
    <s v="Appareil en panne"/>
    <s v="Niveau 1"/>
    <d v="2013-07-08T00:00:00"/>
    <d v="1899-12-30T10:00:00"/>
    <d v="1899-12-30T02:00:00"/>
    <d v="2013-07-08T00:00:00"/>
    <d v="1899-12-30T13:00:00"/>
    <d v="1899-12-30T03:00:00"/>
    <s v="RENE"/>
    <s v="Dépannage en cours"/>
    <s v="Non"/>
    <d v="2013-07-08T00:00:00"/>
    <d v="1899-12-30T14:30:00"/>
    <x v="2"/>
    <x v="2"/>
    <x v="7"/>
  </r>
  <r>
    <s v="BAT200-BAT300"/>
    <x v="18"/>
    <s v="Unité 2"/>
    <n v="201307169687"/>
    <d v="2013-07-09T00:00:00"/>
    <d v="1899-12-30T16:20:00"/>
    <s v="Appareil en panne"/>
    <s v="Niveau 1"/>
    <d v="2013-07-09T00:00:00"/>
    <d v="1899-12-30T16:20:00"/>
    <d v="1899-12-30T02:00:00"/>
    <d v="2013-07-09T00:00:00"/>
    <d v="1899-12-30T16:21:00"/>
    <d v="1899-12-30T00:01:00"/>
    <s v="RENE"/>
    <s v="Dépannage en cours"/>
    <s v="Non"/>
    <d v="2013-07-09T00:00:00"/>
    <d v="1899-12-30T16:40:00"/>
    <x v="1"/>
    <x v="2"/>
    <x v="7"/>
  </r>
  <r>
    <s v="BAT300"/>
    <x v="31"/>
    <s v="Unité 2"/>
    <n v="201307170975"/>
    <d v="2013-07-10T00:00:00"/>
    <d v="1899-12-30T16:55:00"/>
    <s v="Appareil en panne"/>
    <s v="Niveau 1"/>
    <d v="2013-07-10T00:00:00"/>
    <d v="1899-12-30T16:55:00"/>
    <d v="1899-12-30T02:00:00"/>
    <d v="2013-07-10T00:00:00"/>
    <d v="1899-12-30T17:00:00"/>
    <d v="1899-12-30T00:05:00"/>
    <s v="ALAIN"/>
    <s v="Dépannage en cours"/>
    <s v="Non"/>
    <d v="2013-07-10T00:00:00"/>
    <d v="1899-12-30T18:20:00"/>
    <x v="1"/>
    <x v="2"/>
    <x v="7"/>
  </r>
  <r>
    <n v="0"/>
    <x v="48"/>
    <s v="Unité 2"/>
    <n v="201307171134"/>
    <d v="2013-07-11T00:00:00"/>
    <d v="1899-12-30T09:00:00"/>
    <s v="Appareil en panne"/>
    <s v="Niveau 2"/>
    <d v="2013-07-11T00:00:00"/>
    <d v="1899-12-30T09:05:00"/>
    <d v="1899-12-30T04:00:00"/>
    <d v="2013-07-11T00:00:00"/>
    <d v="1899-12-30T13:00:00"/>
    <d v="1899-12-30T03:55:00"/>
    <s v="RENE"/>
    <s v="Dépannage en cours"/>
    <s v="Non"/>
    <m/>
    <m/>
    <x v="1"/>
    <x v="2"/>
    <x v="7"/>
  </r>
  <r>
    <s v="BAT200-BAT300"/>
    <x v="14"/>
    <s v="Unité 2"/>
    <n v="201307171491"/>
    <d v="2013-07-11T00:00:00"/>
    <d v="1899-12-30T11:15:00"/>
    <s v="Appareil en panne"/>
    <s v="Niveau 1"/>
    <d v="2013-07-11T00:00:00"/>
    <d v="1899-12-30T11:15:00"/>
    <d v="1899-12-30T02:00:00"/>
    <d v="2013-07-11T00:00:00"/>
    <d v="1899-12-30T11:30:00"/>
    <d v="1899-12-30T00:15:00"/>
    <s v="RENE"/>
    <s v="Dépannage en cours"/>
    <s v="Non"/>
    <d v="2013-07-11T00:00:00"/>
    <d v="1899-12-30T11:45:00"/>
    <x v="1"/>
    <x v="2"/>
    <x v="7"/>
  </r>
  <r>
    <m/>
    <x v="1"/>
    <s v="Unité 2"/>
    <n v="201307172134"/>
    <d v="2013-07-12T00:00:00"/>
    <d v="1899-12-30T07:40:00"/>
    <s v="Appareil en panne"/>
    <s v="Niveau 2"/>
    <d v="2013-07-11T00:00:00"/>
    <d v="1899-12-30T07:40:00"/>
    <d v="1899-12-30T04:00:00"/>
    <d v="2013-07-11T00:00:00"/>
    <d v="1899-12-30T11:00:00"/>
    <d v="1899-12-30T03:00:00"/>
    <s v="RENE"/>
    <s v="Dépannage en cours"/>
    <s v="Non"/>
    <d v="2013-07-11T00:00:00"/>
    <d v="1899-12-30T12:00:00"/>
    <x v="1"/>
    <x v="2"/>
    <x v="7"/>
  </r>
  <r>
    <m/>
    <x v="3"/>
    <s v="Unité 2"/>
    <n v="201307172136"/>
    <d v="2013-07-12T00:00:00"/>
    <d v="1899-12-30T07:40:00"/>
    <s v="Appareil en panne"/>
    <s v="Niveau 2"/>
    <d v="2013-07-12T00:00:00"/>
    <d v="1899-12-30T07:40:00"/>
    <d v="1899-12-30T04:00:00"/>
    <d v="2013-07-12T00:00:00"/>
    <d v="1899-12-30T10:00:00"/>
    <d v="1899-12-30T02:00:00"/>
    <s v="RENE"/>
    <s v="Dépannage en cours"/>
    <s v="Non"/>
    <d v="2013-07-12T00:00:00"/>
    <d v="1899-12-30T10:30:00"/>
    <x v="1"/>
    <x v="2"/>
    <x v="7"/>
  </r>
  <r>
    <n v="0"/>
    <x v="32"/>
    <s v="Unité 1"/>
    <n v="201307172380"/>
    <d v="2013-07-12T00:00:00"/>
    <d v="1899-12-30T10:35:00"/>
    <s v="Appareil en panne"/>
    <s v="Niveau 2"/>
    <d v="2013-07-12T00:00:00"/>
    <d v="1899-12-30T10:35:00"/>
    <d v="1899-12-30T04:00:00"/>
    <d v="2013-07-12T00:00:00"/>
    <d v="1899-12-30T13:40:00"/>
    <d v="1899-12-30T02:20:00"/>
    <s v="RENE"/>
    <s v="Dépannage en cours"/>
    <s v="Non"/>
    <d v="2013-07-12T00:00:00"/>
    <d v="1899-12-30T15:30:00"/>
    <x v="1"/>
    <x v="2"/>
    <x v="7"/>
  </r>
  <r>
    <n v="0"/>
    <x v="5"/>
    <s v="Unité 2"/>
    <n v="201307173110"/>
    <d v="2013-07-15T00:00:00"/>
    <d v="1899-12-30T09:35:00"/>
    <s v="Appareil en panne"/>
    <s v="Niveau 2"/>
    <d v="2013-07-15T00:00:00"/>
    <d v="1899-12-30T09:40:00"/>
    <d v="1899-12-30T04:00:00"/>
    <d v="2013-07-15T00:00:00"/>
    <d v="1899-12-30T09:45:00"/>
    <d v="1899-12-30T00:05:00"/>
    <s v="ERIC"/>
    <s v="Dépannage en cours"/>
    <s v="Non"/>
    <d v="2013-07-15T00:00:00"/>
    <d v="1899-12-30T10:20:00"/>
    <x v="1"/>
    <x v="2"/>
    <x v="7"/>
  </r>
  <r>
    <s v="BAT200-BAT300"/>
    <x v="17"/>
    <s v="Unité 2"/>
    <n v="201307174940"/>
    <d v="2013-07-15T00:00:00"/>
    <d v="1899-12-30T16:00:00"/>
    <s v="Appareil en panne"/>
    <s v="Niveau 1"/>
    <d v="2013-07-15T00:00:00"/>
    <d v="1899-12-30T16:00:00"/>
    <d v="1899-12-30T02:00:00"/>
    <d v="2013-07-16T00:00:00"/>
    <d v="1899-12-30T16:30:00"/>
    <d v="1899-12-31T00:30:00"/>
    <s v="ERIC"/>
    <s v="Dépannage en cours"/>
    <s v="Oui"/>
    <d v="2013-07-16T00:00:00"/>
    <d v="1899-12-30T17:00:00"/>
    <x v="2"/>
    <x v="2"/>
    <x v="7"/>
  </r>
  <r>
    <n v="0"/>
    <x v="27"/>
    <s v="Unité 1"/>
    <n v="201307176086"/>
    <d v="2013-07-18T00:00:00"/>
    <d v="1899-12-30T08:45:00"/>
    <s v="Appareil en panne"/>
    <s v="Niveau 2"/>
    <d v="2013-07-18T00:00:00"/>
    <d v="1899-12-30T08:45:00"/>
    <d v="1899-12-30T04:00:00"/>
    <d v="2013-07-18T00:00:00"/>
    <d v="1899-12-30T09:00:00"/>
    <d v="1899-12-30T00:15:00"/>
    <s v="ERIC"/>
    <s v="Dépannage en cours"/>
    <s v="Non"/>
    <d v="2013-07-18T00:00:00"/>
    <d v="1899-12-30T09:30:00"/>
    <x v="1"/>
    <x v="2"/>
    <x v="7"/>
  </r>
  <r>
    <s v="BAT200"/>
    <x v="44"/>
    <s v="Unité 2"/>
    <n v="201307178936"/>
    <d v="2013-07-22T00:00:00"/>
    <d v="1899-12-30T07:30:00"/>
    <s v="Appareil en panne"/>
    <s v="Niveau 1"/>
    <d v="2013-07-22T00:00:00"/>
    <d v="1899-12-30T07:30:00"/>
    <d v="1899-12-30T02:00:00"/>
    <d v="2013-07-22T00:00:00"/>
    <d v="1899-12-30T08:00:00"/>
    <d v="1899-12-30T00:30:00"/>
    <s v="ERIC"/>
    <s v="Dépannage en cours"/>
    <s v="Non"/>
    <d v="2013-07-22T00:00:00"/>
    <d v="1899-12-30T09:00:00"/>
    <x v="1"/>
    <x v="2"/>
    <x v="7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  <r>
    <s v=""/>
    <x v="0"/>
    <s v=""/>
    <m/>
    <m/>
    <m/>
    <m/>
    <s v=""/>
    <m/>
    <m/>
    <d v="1899-12-30T00:00:00"/>
    <m/>
    <m/>
    <d v="1899-12-30T00:00:00"/>
    <m/>
    <m/>
    <m/>
    <m/>
    <m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2">
  <location ref="A3:F45" firstHeaderRow="1" firstDataRow="3" firstDataCol="1"/>
  <pivotFields count="22">
    <pivotField showAll="0" defaultSubtotal="0"/>
    <pivotField axis="axisRow" showAll="0" defaultSubtotal="0">
      <items count="52">
        <item x="48"/>
        <item x="39"/>
        <item x="11"/>
        <item x="37"/>
        <item x="25"/>
        <item x="38"/>
        <item x="24"/>
        <item x="21"/>
        <item x="5"/>
        <item x="36"/>
        <item x="17"/>
        <item x="35"/>
        <item x="14"/>
        <item x="7"/>
        <item x="3"/>
        <item x="8"/>
        <item x="29"/>
        <item x="19"/>
        <item x="16"/>
        <item x="34"/>
        <item x="12"/>
        <item x="4"/>
        <item x="26"/>
        <item x="9"/>
        <item x="32"/>
        <item x="6"/>
        <item x="10"/>
        <item x="27"/>
        <item x="43"/>
        <item x="47"/>
        <item x="18"/>
        <item x="20"/>
        <item x="13"/>
        <item x="28"/>
        <item x="46"/>
        <item m="1" x="51"/>
        <item m="1" x="50"/>
        <item x="44"/>
        <item x="31"/>
        <item x="1"/>
        <item x="30"/>
        <item m="1" x="49"/>
        <item x="33"/>
        <item x="2"/>
        <item x="42"/>
        <item x="45"/>
        <item x="41"/>
        <item x="15"/>
        <item x="23"/>
        <item x="22"/>
        <item h="1" x="0"/>
        <item h="1" x="40"/>
      </items>
    </pivotField>
    <pivotField showAll="0" defaultSubtotal="0"/>
    <pivotField showAll="0" defaultSubtotal="0"/>
    <pivotField showAll="0"/>
    <pivotField showAll="0"/>
    <pivotField showAll="0"/>
    <pivotField dataField="1" showAll="0" defaultSubtotal="0"/>
    <pivotField showAll="0"/>
    <pivotField showAll="0"/>
    <pivotField numFmtId="20" showAll="0" defaultSubtotal="0"/>
    <pivotField showAll="0" defaultSubtotal="0"/>
    <pivotField showAll="0" defaultSubtotal="0"/>
    <pivotField numFmtId="169" showAll="0" defaultSubtotal="0"/>
    <pivotField showAll="0" defaultSubtotal="0"/>
    <pivotField showAll="0"/>
    <pivotField showAll="0"/>
    <pivotField showAll="0"/>
    <pivotField showAll="0"/>
    <pivotField axis="axisCol" showAll="0">
      <items count="4">
        <item h="1" x="0"/>
        <item x="1"/>
        <item x="2"/>
        <item t="default"/>
      </items>
    </pivotField>
    <pivotField axis="axisCol" multipleItemSelectionAllowed="1" showAll="0">
      <items count="5">
        <item h="1" x="0"/>
        <item h="1" m="1" x="3"/>
        <item h="1" x="1"/>
        <item x="2"/>
        <item t="default"/>
      </items>
    </pivotField>
    <pivotField showAll="0"/>
  </pivotFields>
  <rowFields count="1">
    <field x="1"/>
  </rowFields>
  <rowItems count="40">
    <i>
      <x/>
    </i>
    <i>
      <x v="2"/>
    </i>
    <i>
      <x v="4"/>
    </i>
    <i>
      <x v="6"/>
    </i>
    <i>
      <x v="7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9"/>
    </i>
    <i>
      <x v="30"/>
    </i>
    <i>
      <x v="31"/>
    </i>
    <i>
      <x v="32"/>
    </i>
    <i>
      <x v="33"/>
    </i>
    <i>
      <x v="34"/>
    </i>
    <i>
      <x v="37"/>
    </i>
    <i>
      <x v="38"/>
    </i>
    <i>
      <x v="39"/>
    </i>
    <i>
      <x v="40"/>
    </i>
    <i>
      <x v="42"/>
    </i>
    <i>
      <x v="45"/>
    </i>
    <i>
      <x v="46"/>
    </i>
    <i>
      <x v="47"/>
    </i>
    <i>
      <x v="49"/>
    </i>
    <i t="grand">
      <x/>
    </i>
  </rowItems>
  <colFields count="2">
    <field x="19"/>
    <field x="20"/>
  </colFields>
  <colItems count="5">
    <i>
      <x v="1"/>
      <x v="3"/>
    </i>
    <i t="default">
      <x v="1"/>
    </i>
    <i>
      <x v="2"/>
      <x v="3"/>
    </i>
    <i t="default">
      <x v="2"/>
    </i>
    <i t="grand">
      <x/>
    </i>
  </colItems>
  <dataFields count="1">
    <dataField name="Nombre de NIVEAU ASTREINTE " fld="7" subtotal="count" baseField="0" baseItem="0"/>
  </dataFields>
  <chartFormats count="3">
    <chartFormat chart="1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1" series="1">
      <pivotArea type="data" outline="0" fieldPosition="0">
        <references count="2">
          <reference field="4294967294" count="1" selected="0">
            <x v="0"/>
          </reference>
          <reference field="19" count="1" selected="0">
            <x v="1"/>
          </reference>
        </references>
      </pivotArea>
    </chartFormat>
    <chartFormat chart="1" format="42" series="1">
      <pivotArea type="data" outline="0" fieldPosition="0">
        <references count="2">
          <reference field="4294967294" count="1" selected="0">
            <x v="0"/>
          </reference>
          <reference field="19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2">
  <location ref="A1:C10" firstHeaderRow="1" firstDataRow="2" firstDataCol="1"/>
  <pivotFields count="22"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defaultSubtotal="0"/>
    <pivotField showAll="0"/>
    <pivotField showAll="0"/>
    <pivotField numFmtId="20" showAll="0" defaultSubtotal="0"/>
    <pivotField showAll="0" defaultSubtotal="0"/>
    <pivotField showAll="0" defaultSubtotal="0"/>
    <pivotField numFmtId="169" showAll="0" defaultSubtotal="0"/>
    <pivotField showAll="0" defaultSubtotal="0"/>
    <pivotField showAll="0"/>
    <pivotField showAll="0"/>
    <pivotField showAll="0"/>
    <pivotField showAll="0"/>
    <pivotField dataField="1" showAll="0"/>
    <pivotField axis="axisCol" showAll="0" defaultSubtotal="0">
      <items count="4">
        <item h="1" x="0"/>
        <item h="1" m="1" x="3"/>
        <item h="1" x="1"/>
        <item x="2"/>
      </items>
    </pivotField>
    <pivotField axis="axisRow" showAl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</pivotFields>
  <rowFields count="1">
    <field x="21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20"/>
  </colFields>
  <colItems count="2">
    <i>
      <x v="3"/>
    </i>
    <i t="grand">
      <x/>
    </i>
  </colItems>
  <dataFields count="1">
    <dataField name="Nombre de OK / PAS OK" fld="19" subtotal="count" baseField="0" baseItem="0"/>
  </dataFields>
  <chartFormats count="2">
    <chartFormat chart="1" format="12" series="1">
      <pivotArea type="data" outline="0" fieldPosition="0">
        <references count="2">
          <reference field="4294967294" count="1" selected="0">
            <x v="0"/>
          </reference>
          <reference field="20" count="1" selected="0">
            <x v="3"/>
          </reference>
        </references>
      </pivotArea>
    </chartFormat>
    <chartFormat chart="1" format="13" series="1">
      <pivotArea type="data" outline="0" fieldPosition="0">
        <references count="2">
          <reference field="4294967294" count="1" selected="0">
            <x v="0"/>
          </reference>
          <reference field="2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2">
  <location ref="A1:B23" firstHeaderRow="1" firstDataRow="1" firstDataCol="1"/>
  <pivotFields count="22"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defaultSubtotal="0"/>
    <pivotField showAll="0"/>
    <pivotField showAll="0"/>
    <pivotField numFmtId="20" showAll="0" defaultSubtotal="0"/>
    <pivotField showAll="0" defaultSubtotal="0"/>
    <pivotField showAll="0" defaultSubtotal="0"/>
    <pivotField numFmtId="169" showAll="0" defaultSubtotal="0"/>
    <pivotField showAll="0" defaultSubtotal="0"/>
    <pivotField showAll="0"/>
    <pivotField showAll="0"/>
    <pivotField showAll="0"/>
    <pivotField showAll="0"/>
    <pivotField dataField="1" showAll="0"/>
    <pivotField axis="axisRow" showAll="0" defaultSubtotal="0">
      <items count="4">
        <item h="1" x="0"/>
        <item h="1" m="1" x="3"/>
        <item x="1"/>
        <item x="2"/>
      </items>
    </pivotField>
    <pivotField axis="axisRow" showAl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</pivotFields>
  <rowFields count="2">
    <field x="20"/>
    <field x="21"/>
  </rowFields>
  <rowItems count="22"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t="grand">
      <x/>
    </i>
  </rowItems>
  <colItems count="1">
    <i/>
  </colItems>
  <dataFields count="1">
    <dataField name="Nbre de pannes" fld="19" subtotal="count" baseField="0" baseItem="0"/>
  </dataFields>
  <chartFormats count="1">
    <chartFormat chart="1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BV243"/>
  <sheetViews>
    <sheetView zoomScale="70" zoomScaleNormal="70" workbookViewId="0">
      <selection activeCell="M12" sqref="M12"/>
    </sheetView>
  </sheetViews>
  <sheetFormatPr baseColWidth="10" defaultColWidth="20.7109375" defaultRowHeight="12"/>
  <cols>
    <col min="1" max="1" width="27.5703125" style="46" bestFit="1" customWidth="1"/>
    <col min="2" max="2" width="16.5703125" style="47" customWidth="1"/>
    <col min="3" max="3" width="17" style="47" customWidth="1"/>
    <col min="4" max="4" width="20.28515625" style="47" customWidth="1"/>
    <col min="5" max="6" width="11" style="47" bestFit="1" customWidth="1"/>
    <col min="7" max="7" width="51.7109375" style="43" bestFit="1" customWidth="1"/>
    <col min="8" max="8" width="11" style="61" bestFit="1" customWidth="1"/>
    <col min="9" max="9" width="11" style="48" bestFit="1" customWidth="1"/>
    <col min="10" max="10" width="4.5703125" style="47" customWidth="1"/>
    <col min="11" max="11" width="12.5703125" style="47" bestFit="1" customWidth="1"/>
    <col min="12" max="14" width="14.28515625" style="47" bestFit="1" customWidth="1"/>
    <col min="15" max="15" width="14" style="47" bestFit="1" customWidth="1"/>
    <col min="16" max="16" width="27.7109375" style="47" bestFit="1" customWidth="1"/>
    <col min="17" max="17" width="21.140625" style="47" bestFit="1" customWidth="1"/>
    <col min="18" max="18" width="12" style="47" bestFit="1" customWidth="1"/>
    <col min="19" max="19" width="3.7109375" style="47" customWidth="1"/>
    <col min="20" max="20" width="21.5703125" style="47" bestFit="1" customWidth="1"/>
    <col min="21" max="21" width="10.140625" style="47" bestFit="1" customWidth="1"/>
    <col min="22" max="22" width="10.28515625" style="47" bestFit="1" customWidth="1"/>
    <col min="23" max="241" width="20.7109375" style="47"/>
    <col min="242" max="242" width="32.42578125" style="47" customWidth="1"/>
    <col min="243" max="243" width="15.140625" style="47" customWidth="1"/>
    <col min="244" max="244" width="10.140625" style="47" customWidth="1"/>
    <col min="245" max="245" width="8.28515625" style="47" customWidth="1"/>
    <col min="246" max="246" width="11.140625" style="47" customWidth="1"/>
    <col min="247" max="247" width="51.5703125" style="47" customWidth="1"/>
    <col min="248" max="248" width="39.5703125" style="47" customWidth="1"/>
    <col min="249" max="249" width="47.140625" style="47" customWidth="1"/>
    <col min="250" max="497" width="20.7109375" style="47"/>
    <col min="498" max="498" width="32.42578125" style="47" customWidth="1"/>
    <col min="499" max="499" width="15.140625" style="47" customWidth="1"/>
    <col min="500" max="500" width="10.140625" style="47" customWidth="1"/>
    <col min="501" max="501" width="8.28515625" style="47" customWidth="1"/>
    <col min="502" max="502" width="11.140625" style="47" customWidth="1"/>
    <col min="503" max="503" width="51.5703125" style="47" customWidth="1"/>
    <col min="504" max="504" width="39.5703125" style="47" customWidth="1"/>
    <col min="505" max="505" width="47.140625" style="47" customWidth="1"/>
    <col min="506" max="753" width="20.7109375" style="47"/>
    <col min="754" max="754" width="32.42578125" style="47" customWidth="1"/>
    <col min="755" max="755" width="15.140625" style="47" customWidth="1"/>
    <col min="756" max="756" width="10.140625" style="47" customWidth="1"/>
    <col min="757" max="757" width="8.28515625" style="47" customWidth="1"/>
    <col min="758" max="758" width="11.140625" style="47" customWidth="1"/>
    <col min="759" max="759" width="51.5703125" style="47" customWidth="1"/>
    <col min="760" max="760" width="39.5703125" style="47" customWidth="1"/>
    <col min="761" max="761" width="47.140625" style="47" customWidth="1"/>
    <col min="762" max="1009" width="20.7109375" style="47"/>
    <col min="1010" max="1010" width="32.42578125" style="47" customWidth="1"/>
    <col min="1011" max="1011" width="15.140625" style="47" customWidth="1"/>
    <col min="1012" max="1012" width="10.140625" style="47" customWidth="1"/>
    <col min="1013" max="1013" width="8.28515625" style="47" customWidth="1"/>
    <col min="1014" max="1014" width="11.140625" style="47" customWidth="1"/>
    <col min="1015" max="1015" width="51.5703125" style="47" customWidth="1"/>
    <col min="1016" max="1016" width="39.5703125" style="47" customWidth="1"/>
    <col min="1017" max="1017" width="47.140625" style="47" customWidth="1"/>
    <col min="1018" max="1265" width="20.7109375" style="47"/>
    <col min="1266" max="1266" width="32.42578125" style="47" customWidth="1"/>
    <col min="1267" max="1267" width="15.140625" style="47" customWidth="1"/>
    <col min="1268" max="1268" width="10.140625" style="47" customWidth="1"/>
    <col min="1269" max="1269" width="8.28515625" style="47" customWidth="1"/>
    <col min="1270" max="1270" width="11.140625" style="47" customWidth="1"/>
    <col min="1271" max="1271" width="51.5703125" style="47" customWidth="1"/>
    <col min="1272" max="1272" width="39.5703125" style="47" customWidth="1"/>
    <col min="1273" max="1273" width="47.140625" style="47" customWidth="1"/>
    <col min="1274" max="1521" width="20.7109375" style="47"/>
    <col min="1522" max="1522" width="32.42578125" style="47" customWidth="1"/>
    <col min="1523" max="1523" width="15.140625" style="47" customWidth="1"/>
    <col min="1524" max="1524" width="10.140625" style="47" customWidth="1"/>
    <col min="1525" max="1525" width="8.28515625" style="47" customWidth="1"/>
    <col min="1526" max="1526" width="11.140625" style="47" customWidth="1"/>
    <col min="1527" max="1527" width="51.5703125" style="47" customWidth="1"/>
    <col min="1528" max="1528" width="39.5703125" style="47" customWidth="1"/>
    <col min="1529" max="1529" width="47.140625" style="47" customWidth="1"/>
    <col min="1530" max="1777" width="20.7109375" style="47"/>
    <col min="1778" max="1778" width="32.42578125" style="47" customWidth="1"/>
    <col min="1779" max="1779" width="15.140625" style="47" customWidth="1"/>
    <col min="1780" max="1780" width="10.140625" style="47" customWidth="1"/>
    <col min="1781" max="1781" width="8.28515625" style="47" customWidth="1"/>
    <col min="1782" max="1782" width="11.140625" style="47" customWidth="1"/>
    <col min="1783" max="1783" width="51.5703125" style="47" customWidth="1"/>
    <col min="1784" max="1784" width="39.5703125" style="47" customWidth="1"/>
    <col min="1785" max="1785" width="47.140625" style="47" customWidth="1"/>
    <col min="1786" max="2033" width="20.7109375" style="47"/>
    <col min="2034" max="2034" width="32.42578125" style="47" customWidth="1"/>
    <col min="2035" max="2035" width="15.140625" style="47" customWidth="1"/>
    <col min="2036" max="2036" width="10.140625" style="47" customWidth="1"/>
    <col min="2037" max="2037" width="8.28515625" style="47" customWidth="1"/>
    <col min="2038" max="2038" width="11.140625" style="47" customWidth="1"/>
    <col min="2039" max="2039" width="51.5703125" style="47" customWidth="1"/>
    <col min="2040" max="2040" width="39.5703125" style="47" customWidth="1"/>
    <col min="2041" max="2041" width="47.140625" style="47" customWidth="1"/>
    <col min="2042" max="2289" width="20.7109375" style="47"/>
    <col min="2290" max="2290" width="32.42578125" style="47" customWidth="1"/>
    <col min="2291" max="2291" width="15.140625" style="47" customWidth="1"/>
    <col min="2292" max="2292" width="10.140625" style="47" customWidth="1"/>
    <col min="2293" max="2293" width="8.28515625" style="47" customWidth="1"/>
    <col min="2294" max="2294" width="11.140625" style="47" customWidth="1"/>
    <col min="2295" max="2295" width="51.5703125" style="47" customWidth="1"/>
    <col min="2296" max="2296" width="39.5703125" style="47" customWidth="1"/>
    <col min="2297" max="2297" width="47.140625" style="47" customWidth="1"/>
    <col min="2298" max="2545" width="20.7109375" style="47"/>
    <col min="2546" max="2546" width="32.42578125" style="47" customWidth="1"/>
    <col min="2547" max="2547" width="15.140625" style="47" customWidth="1"/>
    <col min="2548" max="2548" width="10.140625" style="47" customWidth="1"/>
    <col min="2549" max="2549" width="8.28515625" style="47" customWidth="1"/>
    <col min="2550" max="2550" width="11.140625" style="47" customWidth="1"/>
    <col min="2551" max="2551" width="51.5703125" style="47" customWidth="1"/>
    <col min="2552" max="2552" width="39.5703125" style="47" customWidth="1"/>
    <col min="2553" max="2553" width="47.140625" style="47" customWidth="1"/>
    <col min="2554" max="2801" width="20.7109375" style="47"/>
    <col min="2802" max="2802" width="32.42578125" style="47" customWidth="1"/>
    <col min="2803" max="2803" width="15.140625" style="47" customWidth="1"/>
    <col min="2804" max="2804" width="10.140625" style="47" customWidth="1"/>
    <col min="2805" max="2805" width="8.28515625" style="47" customWidth="1"/>
    <col min="2806" max="2806" width="11.140625" style="47" customWidth="1"/>
    <col min="2807" max="2807" width="51.5703125" style="47" customWidth="1"/>
    <col min="2808" max="2808" width="39.5703125" style="47" customWidth="1"/>
    <col min="2809" max="2809" width="47.140625" style="47" customWidth="1"/>
    <col min="2810" max="3057" width="20.7109375" style="47"/>
    <col min="3058" max="3058" width="32.42578125" style="47" customWidth="1"/>
    <col min="3059" max="3059" width="15.140625" style="47" customWidth="1"/>
    <col min="3060" max="3060" width="10.140625" style="47" customWidth="1"/>
    <col min="3061" max="3061" width="8.28515625" style="47" customWidth="1"/>
    <col min="3062" max="3062" width="11.140625" style="47" customWidth="1"/>
    <col min="3063" max="3063" width="51.5703125" style="47" customWidth="1"/>
    <col min="3064" max="3064" width="39.5703125" style="47" customWidth="1"/>
    <col min="3065" max="3065" width="47.140625" style="47" customWidth="1"/>
    <col min="3066" max="3313" width="20.7109375" style="47"/>
    <col min="3314" max="3314" width="32.42578125" style="47" customWidth="1"/>
    <col min="3315" max="3315" width="15.140625" style="47" customWidth="1"/>
    <col min="3316" max="3316" width="10.140625" style="47" customWidth="1"/>
    <col min="3317" max="3317" width="8.28515625" style="47" customWidth="1"/>
    <col min="3318" max="3318" width="11.140625" style="47" customWidth="1"/>
    <col min="3319" max="3319" width="51.5703125" style="47" customWidth="1"/>
    <col min="3320" max="3320" width="39.5703125" style="47" customWidth="1"/>
    <col min="3321" max="3321" width="47.140625" style="47" customWidth="1"/>
    <col min="3322" max="3569" width="20.7109375" style="47"/>
    <col min="3570" max="3570" width="32.42578125" style="47" customWidth="1"/>
    <col min="3571" max="3571" width="15.140625" style="47" customWidth="1"/>
    <col min="3572" max="3572" width="10.140625" style="47" customWidth="1"/>
    <col min="3573" max="3573" width="8.28515625" style="47" customWidth="1"/>
    <col min="3574" max="3574" width="11.140625" style="47" customWidth="1"/>
    <col min="3575" max="3575" width="51.5703125" style="47" customWidth="1"/>
    <col min="3576" max="3576" width="39.5703125" style="47" customWidth="1"/>
    <col min="3577" max="3577" width="47.140625" style="47" customWidth="1"/>
    <col min="3578" max="3825" width="20.7109375" style="47"/>
    <col min="3826" max="3826" width="32.42578125" style="47" customWidth="1"/>
    <col min="3827" max="3827" width="15.140625" style="47" customWidth="1"/>
    <col min="3828" max="3828" width="10.140625" style="47" customWidth="1"/>
    <col min="3829" max="3829" width="8.28515625" style="47" customWidth="1"/>
    <col min="3830" max="3830" width="11.140625" style="47" customWidth="1"/>
    <col min="3831" max="3831" width="51.5703125" style="47" customWidth="1"/>
    <col min="3832" max="3832" width="39.5703125" style="47" customWidth="1"/>
    <col min="3833" max="3833" width="47.140625" style="47" customWidth="1"/>
    <col min="3834" max="4081" width="20.7109375" style="47"/>
    <col min="4082" max="4082" width="32.42578125" style="47" customWidth="1"/>
    <col min="4083" max="4083" width="15.140625" style="47" customWidth="1"/>
    <col min="4084" max="4084" width="10.140625" style="47" customWidth="1"/>
    <col min="4085" max="4085" width="8.28515625" style="47" customWidth="1"/>
    <col min="4086" max="4086" width="11.140625" style="47" customWidth="1"/>
    <col min="4087" max="4087" width="51.5703125" style="47" customWidth="1"/>
    <col min="4088" max="4088" width="39.5703125" style="47" customWidth="1"/>
    <col min="4089" max="4089" width="47.140625" style="47" customWidth="1"/>
    <col min="4090" max="4337" width="20.7109375" style="47"/>
    <col min="4338" max="4338" width="32.42578125" style="47" customWidth="1"/>
    <col min="4339" max="4339" width="15.140625" style="47" customWidth="1"/>
    <col min="4340" max="4340" width="10.140625" style="47" customWidth="1"/>
    <col min="4341" max="4341" width="8.28515625" style="47" customWidth="1"/>
    <col min="4342" max="4342" width="11.140625" style="47" customWidth="1"/>
    <col min="4343" max="4343" width="51.5703125" style="47" customWidth="1"/>
    <col min="4344" max="4344" width="39.5703125" style="47" customWidth="1"/>
    <col min="4345" max="4345" width="47.140625" style="47" customWidth="1"/>
    <col min="4346" max="4593" width="20.7109375" style="47"/>
    <col min="4594" max="4594" width="32.42578125" style="47" customWidth="1"/>
    <col min="4595" max="4595" width="15.140625" style="47" customWidth="1"/>
    <col min="4596" max="4596" width="10.140625" style="47" customWidth="1"/>
    <col min="4597" max="4597" width="8.28515625" style="47" customWidth="1"/>
    <col min="4598" max="4598" width="11.140625" style="47" customWidth="1"/>
    <col min="4599" max="4599" width="51.5703125" style="47" customWidth="1"/>
    <col min="4600" max="4600" width="39.5703125" style="47" customWidth="1"/>
    <col min="4601" max="4601" width="47.140625" style="47" customWidth="1"/>
    <col min="4602" max="4849" width="20.7109375" style="47"/>
    <col min="4850" max="4850" width="32.42578125" style="47" customWidth="1"/>
    <col min="4851" max="4851" width="15.140625" style="47" customWidth="1"/>
    <col min="4852" max="4852" width="10.140625" style="47" customWidth="1"/>
    <col min="4853" max="4853" width="8.28515625" style="47" customWidth="1"/>
    <col min="4854" max="4854" width="11.140625" style="47" customWidth="1"/>
    <col min="4855" max="4855" width="51.5703125" style="47" customWidth="1"/>
    <col min="4856" max="4856" width="39.5703125" style="47" customWidth="1"/>
    <col min="4857" max="4857" width="47.140625" style="47" customWidth="1"/>
    <col min="4858" max="5105" width="20.7109375" style="47"/>
    <col min="5106" max="5106" width="32.42578125" style="47" customWidth="1"/>
    <col min="5107" max="5107" width="15.140625" style="47" customWidth="1"/>
    <col min="5108" max="5108" width="10.140625" style="47" customWidth="1"/>
    <col min="5109" max="5109" width="8.28515625" style="47" customWidth="1"/>
    <col min="5110" max="5110" width="11.140625" style="47" customWidth="1"/>
    <col min="5111" max="5111" width="51.5703125" style="47" customWidth="1"/>
    <col min="5112" max="5112" width="39.5703125" style="47" customWidth="1"/>
    <col min="5113" max="5113" width="47.140625" style="47" customWidth="1"/>
    <col min="5114" max="5361" width="20.7109375" style="47"/>
    <col min="5362" max="5362" width="32.42578125" style="47" customWidth="1"/>
    <col min="5363" max="5363" width="15.140625" style="47" customWidth="1"/>
    <col min="5364" max="5364" width="10.140625" style="47" customWidth="1"/>
    <col min="5365" max="5365" width="8.28515625" style="47" customWidth="1"/>
    <col min="5366" max="5366" width="11.140625" style="47" customWidth="1"/>
    <col min="5367" max="5367" width="51.5703125" style="47" customWidth="1"/>
    <col min="5368" max="5368" width="39.5703125" style="47" customWidth="1"/>
    <col min="5369" max="5369" width="47.140625" style="47" customWidth="1"/>
    <col min="5370" max="5617" width="20.7109375" style="47"/>
    <col min="5618" max="5618" width="32.42578125" style="47" customWidth="1"/>
    <col min="5619" max="5619" width="15.140625" style="47" customWidth="1"/>
    <col min="5620" max="5620" width="10.140625" style="47" customWidth="1"/>
    <col min="5621" max="5621" width="8.28515625" style="47" customWidth="1"/>
    <col min="5622" max="5622" width="11.140625" style="47" customWidth="1"/>
    <col min="5623" max="5623" width="51.5703125" style="47" customWidth="1"/>
    <col min="5624" max="5624" width="39.5703125" style="47" customWidth="1"/>
    <col min="5625" max="5625" width="47.140625" style="47" customWidth="1"/>
    <col min="5626" max="5873" width="20.7109375" style="47"/>
    <col min="5874" max="5874" width="32.42578125" style="47" customWidth="1"/>
    <col min="5875" max="5875" width="15.140625" style="47" customWidth="1"/>
    <col min="5876" max="5876" width="10.140625" style="47" customWidth="1"/>
    <col min="5877" max="5877" width="8.28515625" style="47" customWidth="1"/>
    <col min="5878" max="5878" width="11.140625" style="47" customWidth="1"/>
    <col min="5879" max="5879" width="51.5703125" style="47" customWidth="1"/>
    <col min="5880" max="5880" width="39.5703125" style="47" customWidth="1"/>
    <col min="5881" max="5881" width="47.140625" style="47" customWidth="1"/>
    <col min="5882" max="6129" width="20.7109375" style="47"/>
    <col min="6130" max="6130" width="32.42578125" style="47" customWidth="1"/>
    <col min="6131" max="6131" width="15.140625" style="47" customWidth="1"/>
    <col min="6132" max="6132" width="10.140625" style="47" customWidth="1"/>
    <col min="6133" max="6133" width="8.28515625" style="47" customWidth="1"/>
    <col min="6134" max="6134" width="11.140625" style="47" customWidth="1"/>
    <col min="6135" max="6135" width="51.5703125" style="47" customWidth="1"/>
    <col min="6136" max="6136" width="39.5703125" style="47" customWidth="1"/>
    <col min="6137" max="6137" width="47.140625" style="47" customWidth="1"/>
    <col min="6138" max="6385" width="20.7109375" style="47"/>
    <col min="6386" max="6386" width="32.42578125" style="47" customWidth="1"/>
    <col min="6387" max="6387" width="15.140625" style="47" customWidth="1"/>
    <col min="6388" max="6388" width="10.140625" style="47" customWidth="1"/>
    <col min="6389" max="6389" width="8.28515625" style="47" customWidth="1"/>
    <col min="6390" max="6390" width="11.140625" style="47" customWidth="1"/>
    <col min="6391" max="6391" width="51.5703125" style="47" customWidth="1"/>
    <col min="6392" max="6392" width="39.5703125" style="47" customWidth="1"/>
    <col min="6393" max="6393" width="47.140625" style="47" customWidth="1"/>
    <col min="6394" max="6641" width="20.7109375" style="47"/>
    <col min="6642" max="6642" width="32.42578125" style="47" customWidth="1"/>
    <col min="6643" max="6643" width="15.140625" style="47" customWidth="1"/>
    <col min="6644" max="6644" width="10.140625" style="47" customWidth="1"/>
    <col min="6645" max="6645" width="8.28515625" style="47" customWidth="1"/>
    <col min="6646" max="6646" width="11.140625" style="47" customWidth="1"/>
    <col min="6647" max="6647" width="51.5703125" style="47" customWidth="1"/>
    <col min="6648" max="6648" width="39.5703125" style="47" customWidth="1"/>
    <col min="6649" max="6649" width="47.140625" style="47" customWidth="1"/>
    <col min="6650" max="6897" width="20.7109375" style="47"/>
    <col min="6898" max="6898" width="32.42578125" style="47" customWidth="1"/>
    <col min="6899" max="6899" width="15.140625" style="47" customWidth="1"/>
    <col min="6900" max="6900" width="10.140625" style="47" customWidth="1"/>
    <col min="6901" max="6901" width="8.28515625" style="47" customWidth="1"/>
    <col min="6902" max="6902" width="11.140625" style="47" customWidth="1"/>
    <col min="6903" max="6903" width="51.5703125" style="47" customWidth="1"/>
    <col min="6904" max="6904" width="39.5703125" style="47" customWidth="1"/>
    <col min="6905" max="6905" width="47.140625" style="47" customWidth="1"/>
    <col min="6906" max="7153" width="20.7109375" style="47"/>
    <col min="7154" max="7154" width="32.42578125" style="47" customWidth="1"/>
    <col min="7155" max="7155" width="15.140625" style="47" customWidth="1"/>
    <col min="7156" max="7156" width="10.140625" style="47" customWidth="1"/>
    <col min="7157" max="7157" width="8.28515625" style="47" customWidth="1"/>
    <col min="7158" max="7158" width="11.140625" style="47" customWidth="1"/>
    <col min="7159" max="7159" width="51.5703125" style="47" customWidth="1"/>
    <col min="7160" max="7160" width="39.5703125" style="47" customWidth="1"/>
    <col min="7161" max="7161" width="47.140625" style="47" customWidth="1"/>
    <col min="7162" max="7409" width="20.7109375" style="47"/>
    <col min="7410" max="7410" width="32.42578125" style="47" customWidth="1"/>
    <col min="7411" max="7411" width="15.140625" style="47" customWidth="1"/>
    <col min="7412" max="7412" width="10.140625" style="47" customWidth="1"/>
    <col min="7413" max="7413" width="8.28515625" style="47" customWidth="1"/>
    <col min="7414" max="7414" width="11.140625" style="47" customWidth="1"/>
    <col min="7415" max="7415" width="51.5703125" style="47" customWidth="1"/>
    <col min="7416" max="7416" width="39.5703125" style="47" customWidth="1"/>
    <col min="7417" max="7417" width="47.140625" style="47" customWidth="1"/>
    <col min="7418" max="7665" width="20.7109375" style="47"/>
    <col min="7666" max="7666" width="32.42578125" style="47" customWidth="1"/>
    <col min="7667" max="7667" width="15.140625" style="47" customWidth="1"/>
    <col min="7668" max="7668" width="10.140625" style="47" customWidth="1"/>
    <col min="7669" max="7669" width="8.28515625" style="47" customWidth="1"/>
    <col min="7670" max="7670" width="11.140625" style="47" customWidth="1"/>
    <col min="7671" max="7671" width="51.5703125" style="47" customWidth="1"/>
    <col min="7672" max="7672" width="39.5703125" style="47" customWidth="1"/>
    <col min="7673" max="7673" width="47.140625" style="47" customWidth="1"/>
    <col min="7674" max="7921" width="20.7109375" style="47"/>
    <col min="7922" max="7922" width="32.42578125" style="47" customWidth="1"/>
    <col min="7923" max="7923" width="15.140625" style="47" customWidth="1"/>
    <col min="7924" max="7924" width="10.140625" style="47" customWidth="1"/>
    <col min="7925" max="7925" width="8.28515625" style="47" customWidth="1"/>
    <col min="7926" max="7926" width="11.140625" style="47" customWidth="1"/>
    <col min="7927" max="7927" width="51.5703125" style="47" customWidth="1"/>
    <col min="7928" max="7928" width="39.5703125" style="47" customWidth="1"/>
    <col min="7929" max="7929" width="47.140625" style="47" customWidth="1"/>
    <col min="7930" max="8177" width="20.7109375" style="47"/>
    <col min="8178" max="8178" width="32.42578125" style="47" customWidth="1"/>
    <col min="8179" max="8179" width="15.140625" style="47" customWidth="1"/>
    <col min="8180" max="8180" width="10.140625" style="47" customWidth="1"/>
    <col min="8181" max="8181" width="8.28515625" style="47" customWidth="1"/>
    <col min="8182" max="8182" width="11.140625" style="47" customWidth="1"/>
    <col min="8183" max="8183" width="51.5703125" style="47" customWidth="1"/>
    <col min="8184" max="8184" width="39.5703125" style="47" customWidth="1"/>
    <col min="8185" max="8185" width="47.140625" style="47" customWidth="1"/>
    <col min="8186" max="8433" width="20.7109375" style="47"/>
    <col min="8434" max="8434" width="32.42578125" style="47" customWidth="1"/>
    <col min="8435" max="8435" width="15.140625" style="47" customWidth="1"/>
    <col min="8436" max="8436" width="10.140625" style="47" customWidth="1"/>
    <col min="8437" max="8437" width="8.28515625" style="47" customWidth="1"/>
    <col min="8438" max="8438" width="11.140625" style="47" customWidth="1"/>
    <col min="8439" max="8439" width="51.5703125" style="47" customWidth="1"/>
    <col min="8440" max="8440" width="39.5703125" style="47" customWidth="1"/>
    <col min="8441" max="8441" width="47.140625" style="47" customWidth="1"/>
    <col min="8442" max="8689" width="20.7109375" style="47"/>
    <col min="8690" max="8690" width="32.42578125" style="47" customWidth="1"/>
    <col min="8691" max="8691" width="15.140625" style="47" customWidth="1"/>
    <col min="8692" max="8692" width="10.140625" style="47" customWidth="1"/>
    <col min="8693" max="8693" width="8.28515625" style="47" customWidth="1"/>
    <col min="8694" max="8694" width="11.140625" style="47" customWidth="1"/>
    <col min="8695" max="8695" width="51.5703125" style="47" customWidth="1"/>
    <col min="8696" max="8696" width="39.5703125" style="47" customWidth="1"/>
    <col min="8697" max="8697" width="47.140625" style="47" customWidth="1"/>
    <col min="8698" max="8945" width="20.7109375" style="47"/>
    <col min="8946" max="8946" width="32.42578125" style="47" customWidth="1"/>
    <col min="8947" max="8947" width="15.140625" style="47" customWidth="1"/>
    <col min="8948" max="8948" width="10.140625" style="47" customWidth="1"/>
    <col min="8949" max="8949" width="8.28515625" style="47" customWidth="1"/>
    <col min="8950" max="8950" width="11.140625" style="47" customWidth="1"/>
    <col min="8951" max="8951" width="51.5703125" style="47" customWidth="1"/>
    <col min="8952" max="8952" width="39.5703125" style="47" customWidth="1"/>
    <col min="8953" max="8953" width="47.140625" style="47" customWidth="1"/>
    <col min="8954" max="9201" width="20.7109375" style="47"/>
    <col min="9202" max="9202" width="32.42578125" style="47" customWidth="1"/>
    <col min="9203" max="9203" width="15.140625" style="47" customWidth="1"/>
    <col min="9204" max="9204" width="10.140625" style="47" customWidth="1"/>
    <col min="9205" max="9205" width="8.28515625" style="47" customWidth="1"/>
    <col min="9206" max="9206" width="11.140625" style="47" customWidth="1"/>
    <col min="9207" max="9207" width="51.5703125" style="47" customWidth="1"/>
    <col min="9208" max="9208" width="39.5703125" style="47" customWidth="1"/>
    <col min="9209" max="9209" width="47.140625" style="47" customWidth="1"/>
    <col min="9210" max="9457" width="20.7109375" style="47"/>
    <col min="9458" max="9458" width="32.42578125" style="47" customWidth="1"/>
    <col min="9459" max="9459" width="15.140625" style="47" customWidth="1"/>
    <col min="9460" max="9460" width="10.140625" style="47" customWidth="1"/>
    <col min="9461" max="9461" width="8.28515625" style="47" customWidth="1"/>
    <col min="9462" max="9462" width="11.140625" style="47" customWidth="1"/>
    <col min="9463" max="9463" width="51.5703125" style="47" customWidth="1"/>
    <col min="9464" max="9464" width="39.5703125" style="47" customWidth="1"/>
    <col min="9465" max="9465" width="47.140625" style="47" customWidth="1"/>
    <col min="9466" max="9713" width="20.7109375" style="47"/>
    <col min="9714" max="9714" width="32.42578125" style="47" customWidth="1"/>
    <col min="9715" max="9715" width="15.140625" style="47" customWidth="1"/>
    <col min="9716" max="9716" width="10.140625" style="47" customWidth="1"/>
    <col min="9717" max="9717" width="8.28515625" style="47" customWidth="1"/>
    <col min="9718" max="9718" width="11.140625" style="47" customWidth="1"/>
    <col min="9719" max="9719" width="51.5703125" style="47" customWidth="1"/>
    <col min="9720" max="9720" width="39.5703125" style="47" customWidth="1"/>
    <col min="9721" max="9721" width="47.140625" style="47" customWidth="1"/>
    <col min="9722" max="9969" width="20.7109375" style="47"/>
    <col min="9970" max="9970" width="32.42578125" style="47" customWidth="1"/>
    <col min="9971" max="9971" width="15.140625" style="47" customWidth="1"/>
    <col min="9972" max="9972" width="10.140625" style="47" customWidth="1"/>
    <col min="9973" max="9973" width="8.28515625" style="47" customWidth="1"/>
    <col min="9974" max="9974" width="11.140625" style="47" customWidth="1"/>
    <col min="9975" max="9975" width="51.5703125" style="47" customWidth="1"/>
    <col min="9976" max="9976" width="39.5703125" style="47" customWidth="1"/>
    <col min="9977" max="9977" width="47.140625" style="47" customWidth="1"/>
    <col min="9978" max="10225" width="20.7109375" style="47"/>
    <col min="10226" max="10226" width="32.42578125" style="47" customWidth="1"/>
    <col min="10227" max="10227" width="15.140625" style="47" customWidth="1"/>
    <col min="10228" max="10228" width="10.140625" style="47" customWidth="1"/>
    <col min="10229" max="10229" width="8.28515625" style="47" customWidth="1"/>
    <col min="10230" max="10230" width="11.140625" style="47" customWidth="1"/>
    <col min="10231" max="10231" width="51.5703125" style="47" customWidth="1"/>
    <col min="10232" max="10232" width="39.5703125" style="47" customWidth="1"/>
    <col min="10233" max="10233" width="47.140625" style="47" customWidth="1"/>
    <col min="10234" max="10481" width="20.7109375" style="47"/>
    <col min="10482" max="10482" width="32.42578125" style="47" customWidth="1"/>
    <col min="10483" max="10483" width="15.140625" style="47" customWidth="1"/>
    <col min="10484" max="10484" width="10.140625" style="47" customWidth="1"/>
    <col min="10485" max="10485" width="8.28515625" style="47" customWidth="1"/>
    <col min="10486" max="10486" width="11.140625" style="47" customWidth="1"/>
    <col min="10487" max="10487" width="51.5703125" style="47" customWidth="1"/>
    <col min="10488" max="10488" width="39.5703125" style="47" customWidth="1"/>
    <col min="10489" max="10489" width="47.140625" style="47" customWidth="1"/>
    <col min="10490" max="10737" width="20.7109375" style="47"/>
    <col min="10738" max="10738" width="32.42578125" style="47" customWidth="1"/>
    <col min="10739" max="10739" width="15.140625" style="47" customWidth="1"/>
    <col min="10740" max="10740" width="10.140625" style="47" customWidth="1"/>
    <col min="10741" max="10741" width="8.28515625" style="47" customWidth="1"/>
    <col min="10742" max="10742" width="11.140625" style="47" customWidth="1"/>
    <col min="10743" max="10743" width="51.5703125" style="47" customWidth="1"/>
    <col min="10744" max="10744" width="39.5703125" style="47" customWidth="1"/>
    <col min="10745" max="10745" width="47.140625" style="47" customWidth="1"/>
    <col min="10746" max="10993" width="20.7109375" style="47"/>
    <col min="10994" max="10994" width="32.42578125" style="47" customWidth="1"/>
    <col min="10995" max="10995" width="15.140625" style="47" customWidth="1"/>
    <col min="10996" max="10996" width="10.140625" style="47" customWidth="1"/>
    <col min="10997" max="10997" width="8.28515625" style="47" customWidth="1"/>
    <col min="10998" max="10998" width="11.140625" style="47" customWidth="1"/>
    <col min="10999" max="10999" width="51.5703125" style="47" customWidth="1"/>
    <col min="11000" max="11000" width="39.5703125" style="47" customWidth="1"/>
    <col min="11001" max="11001" width="47.140625" style="47" customWidth="1"/>
    <col min="11002" max="11249" width="20.7109375" style="47"/>
    <col min="11250" max="11250" width="32.42578125" style="47" customWidth="1"/>
    <col min="11251" max="11251" width="15.140625" style="47" customWidth="1"/>
    <col min="11252" max="11252" width="10.140625" style="47" customWidth="1"/>
    <col min="11253" max="11253" width="8.28515625" style="47" customWidth="1"/>
    <col min="11254" max="11254" width="11.140625" style="47" customWidth="1"/>
    <col min="11255" max="11255" width="51.5703125" style="47" customWidth="1"/>
    <col min="11256" max="11256" width="39.5703125" style="47" customWidth="1"/>
    <col min="11257" max="11257" width="47.140625" style="47" customWidth="1"/>
    <col min="11258" max="11505" width="20.7109375" style="47"/>
    <col min="11506" max="11506" width="32.42578125" style="47" customWidth="1"/>
    <col min="11507" max="11507" width="15.140625" style="47" customWidth="1"/>
    <col min="11508" max="11508" width="10.140625" style="47" customWidth="1"/>
    <col min="11509" max="11509" width="8.28515625" style="47" customWidth="1"/>
    <col min="11510" max="11510" width="11.140625" style="47" customWidth="1"/>
    <col min="11511" max="11511" width="51.5703125" style="47" customWidth="1"/>
    <col min="11512" max="11512" width="39.5703125" style="47" customWidth="1"/>
    <col min="11513" max="11513" width="47.140625" style="47" customWidth="1"/>
    <col min="11514" max="11761" width="20.7109375" style="47"/>
    <col min="11762" max="11762" width="32.42578125" style="47" customWidth="1"/>
    <col min="11763" max="11763" width="15.140625" style="47" customWidth="1"/>
    <col min="11764" max="11764" width="10.140625" style="47" customWidth="1"/>
    <col min="11765" max="11765" width="8.28515625" style="47" customWidth="1"/>
    <col min="11766" max="11766" width="11.140625" style="47" customWidth="1"/>
    <col min="11767" max="11767" width="51.5703125" style="47" customWidth="1"/>
    <col min="11768" max="11768" width="39.5703125" style="47" customWidth="1"/>
    <col min="11769" max="11769" width="47.140625" style="47" customWidth="1"/>
    <col min="11770" max="12017" width="20.7109375" style="47"/>
    <col min="12018" max="12018" width="32.42578125" style="47" customWidth="1"/>
    <col min="12019" max="12019" width="15.140625" style="47" customWidth="1"/>
    <col min="12020" max="12020" width="10.140625" style="47" customWidth="1"/>
    <col min="12021" max="12021" width="8.28515625" style="47" customWidth="1"/>
    <col min="12022" max="12022" width="11.140625" style="47" customWidth="1"/>
    <col min="12023" max="12023" width="51.5703125" style="47" customWidth="1"/>
    <col min="12024" max="12024" width="39.5703125" style="47" customWidth="1"/>
    <col min="12025" max="12025" width="47.140625" style="47" customWidth="1"/>
    <col min="12026" max="12273" width="20.7109375" style="47"/>
    <col min="12274" max="12274" width="32.42578125" style="47" customWidth="1"/>
    <col min="12275" max="12275" width="15.140625" style="47" customWidth="1"/>
    <col min="12276" max="12276" width="10.140625" style="47" customWidth="1"/>
    <col min="12277" max="12277" width="8.28515625" style="47" customWidth="1"/>
    <col min="12278" max="12278" width="11.140625" style="47" customWidth="1"/>
    <col min="12279" max="12279" width="51.5703125" style="47" customWidth="1"/>
    <col min="12280" max="12280" width="39.5703125" style="47" customWidth="1"/>
    <col min="12281" max="12281" width="47.140625" style="47" customWidth="1"/>
    <col min="12282" max="12529" width="20.7109375" style="47"/>
    <col min="12530" max="12530" width="32.42578125" style="47" customWidth="1"/>
    <col min="12531" max="12531" width="15.140625" style="47" customWidth="1"/>
    <col min="12532" max="12532" width="10.140625" style="47" customWidth="1"/>
    <col min="12533" max="12533" width="8.28515625" style="47" customWidth="1"/>
    <col min="12534" max="12534" width="11.140625" style="47" customWidth="1"/>
    <col min="12535" max="12535" width="51.5703125" style="47" customWidth="1"/>
    <col min="12536" max="12536" width="39.5703125" style="47" customWidth="1"/>
    <col min="12537" max="12537" width="47.140625" style="47" customWidth="1"/>
    <col min="12538" max="12785" width="20.7109375" style="47"/>
    <col min="12786" max="12786" width="32.42578125" style="47" customWidth="1"/>
    <col min="12787" max="12787" width="15.140625" style="47" customWidth="1"/>
    <col min="12788" max="12788" width="10.140625" style="47" customWidth="1"/>
    <col min="12789" max="12789" width="8.28515625" style="47" customWidth="1"/>
    <col min="12790" max="12790" width="11.140625" style="47" customWidth="1"/>
    <col min="12791" max="12791" width="51.5703125" style="47" customWidth="1"/>
    <col min="12792" max="12792" width="39.5703125" style="47" customWidth="1"/>
    <col min="12793" max="12793" width="47.140625" style="47" customWidth="1"/>
    <col min="12794" max="13041" width="20.7109375" style="47"/>
    <col min="13042" max="13042" width="32.42578125" style="47" customWidth="1"/>
    <col min="13043" max="13043" width="15.140625" style="47" customWidth="1"/>
    <col min="13044" max="13044" width="10.140625" style="47" customWidth="1"/>
    <col min="13045" max="13045" width="8.28515625" style="47" customWidth="1"/>
    <col min="13046" max="13046" width="11.140625" style="47" customWidth="1"/>
    <col min="13047" max="13047" width="51.5703125" style="47" customWidth="1"/>
    <col min="13048" max="13048" width="39.5703125" style="47" customWidth="1"/>
    <col min="13049" max="13049" width="47.140625" style="47" customWidth="1"/>
    <col min="13050" max="13297" width="20.7109375" style="47"/>
    <col min="13298" max="13298" width="32.42578125" style="47" customWidth="1"/>
    <col min="13299" max="13299" width="15.140625" style="47" customWidth="1"/>
    <col min="13300" max="13300" width="10.140625" style="47" customWidth="1"/>
    <col min="13301" max="13301" width="8.28515625" style="47" customWidth="1"/>
    <col min="13302" max="13302" width="11.140625" style="47" customWidth="1"/>
    <col min="13303" max="13303" width="51.5703125" style="47" customWidth="1"/>
    <col min="13304" max="13304" width="39.5703125" style="47" customWidth="1"/>
    <col min="13305" max="13305" width="47.140625" style="47" customWidth="1"/>
    <col min="13306" max="13553" width="20.7109375" style="47"/>
    <col min="13554" max="13554" width="32.42578125" style="47" customWidth="1"/>
    <col min="13555" max="13555" width="15.140625" style="47" customWidth="1"/>
    <col min="13556" max="13556" width="10.140625" style="47" customWidth="1"/>
    <col min="13557" max="13557" width="8.28515625" style="47" customWidth="1"/>
    <col min="13558" max="13558" width="11.140625" style="47" customWidth="1"/>
    <col min="13559" max="13559" width="51.5703125" style="47" customWidth="1"/>
    <col min="13560" max="13560" width="39.5703125" style="47" customWidth="1"/>
    <col min="13561" max="13561" width="47.140625" style="47" customWidth="1"/>
    <col min="13562" max="13809" width="20.7109375" style="47"/>
    <col min="13810" max="13810" width="32.42578125" style="47" customWidth="1"/>
    <col min="13811" max="13811" width="15.140625" style="47" customWidth="1"/>
    <col min="13812" max="13812" width="10.140625" style="47" customWidth="1"/>
    <col min="13813" max="13813" width="8.28515625" style="47" customWidth="1"/>
    <col min="13814" max="13814" width="11.140625" style="47" customWidth="1"/>
    <col min="13815" max="13815" width="51.5703125" style="47" customWidth="1"/>
    <col min="13816" max="13816" width="39.5703125" style="47" customWidth="1"/>
    <col min="13817" max="13817" width="47.140625" style="47" customWidth="1"/>
    <col min="13818" max="14065" width="20.7109375" style="47"/>
    <col min="14066" max="14066" width="32.42578125" style="47" customWidth="1"/>
    <col min="14067" max="14067" width="15.140625" style="47" customWidth="1"/>
    <col min="14068" max="14068" width="10.140625" style="47" customWidth="1"/>
    <col min="14069" max="14069" width="8.28515625" style="47" customWidth="1"/>
    <col min="14070" max="14070" width="11.140625" style="47" customWidth="1"/>
    <col min="14071" max="14071" width="51.5703125" style="47" customWidth="1"/>
    <col min="14072" max="14072" width="39.5703125" style="47" customWidth="1"/>
    <col min="14073" max="14073" width="47.140625" style="47" customWidth="1"/>
    <col min="14074" max="14321" width="20.7109375" style="47"/>
    <col min="14322" max="14322" width="32.42578125" style="47" customWidth="1"/>
    <col min="14323" max="14323" width="15.140625" style="47" customWidth="1"/>
    <col min="14324" max="14324" width="10.140625" style="47" customWidth="1"/>
    <col min="14325" max="14325" width="8.28515625" style="47" customWidth="1"/>
    <col min="14326" max="14326" width="11.140625" style="47" customWidth="1"/>
    <col min="14327" max="14327" width="51.5703125" style="47" customWidth="1"/>
    <col min="14328" max="14328" width="39.5703125" style="47" customWidth="1"/>
    <col min="14329" max="14329" width="47.140625" style="47" customWidth="1"/>
    <col min="14330" max="14577" width="20.7109375" style="47"/>
    <col min="14578" max="14578" width="32.42578125" style="47" customWidth="1"/>
    <col min="14579" max="14579" width="15.140625" style="47" customWidth="1"/>
    <col min="14580" max="14580" width="10.140625" style="47" customWidth="1"/>
    <col min="14581" max="14581" width="8.28515625" style="47" customWidth="1"/>
    <col min="14582" max="14582" width="11.140625" style="47" customWidth="1"/>
    <col min="14583" max="14583" width="51.5703125" style="47" customWidth="1"/>
    <col min="14584" max="14584" width="39.5703125" style="47" customWidth="1"/>
    <col min="14585" max="14585" width="47.140625" style="47" customWidth="1"/>
    <col min="14586" max="14833" width="20.7109375" style="47"/>
    <col min="14834" max="14834" width="32.42578125" style="47" customWidth="1"/>
    <col min="14835" max="14835" width="15.140625" style="47" customWidth="1"/>
    <col min="14836" max="14836" width="10.140625" style="47" customWidth="1"/>
    <col min="14837" max="14837" width="8.28515625" style="47" customWidth="1"/>
    <col min="14838" max="14838" width="11.140625" style="47" customWidth="1"/>
    <col min="14839" max="14839" width="51.5703125" style="47" customWidth="1"/>
    <col min="14840" max="14840" width="39.5703125" style="47" customWidth="1"/>
    <col min="14841" max="14841" width="47.140625" style="47" customWidth="1"/>
    <col min="14842" max="15089" width="20.7109375" style="47"/>
    <col min="15090" max="15090" width="32.42578125" style="47" customWidth="1"/>
    <col min="15091" max="15091" width="15.140625" style="47" customWidth="1"/>
    <col min="15092" max="15092" width="10.140625" style="47" customWidth="1"/>
    <col min="15093" max="15093" width="8.28515625" style="47" customWidth="1"/>
    <col min="15094" max="15094" width="11.140625" style="47" customWidth="1"/>
    <col min="15095" max="15095" width="51.5703125" style="47" customWidth="1"/>
    <col min="15096" max="15096" width="39.5703125" style="47" customWidth="1"/>
    <col min="15097" max="15097" width="47.140625" style="47" customWidth="1"/>
    <col min="15098" max="15345" width="20.7109375" style="47"/>
    <col min="15346" max="15346" width="32.42578125" style="47" customWidth="1"/>
    <col min="15347" max="15347" width="15.140625" style="47" customWidth="1"/>
    <col min="15348" max="15348" width="10.140625" style="47" customWidth="1"/>
    <col min="15349" max="15349" width="8.28515625" style="47" customWidth="1"/>
    <col min="15350" max="15350" width="11.140625" style="47" customWidth="1"/>
    <col min="15351" max="15351" width="51.5703125" style="47" customWidth="1"/>
    <col min="15352" max="15352" width="39.5703125" style="47" customWidth="1"/>
    <col min="15353" max="15353" width="47.140625" style="47" customWidth="1"/>
    <col min="15354" max="15601" width="20.7109375" style="47"/>
    <col min="15602" max="15602" width="32.42578125" style="47" customWidth="1"/>
    <col min="15603" max="15603" width="15.140625" style="47" customWidth="1"/>
    <col min="15604" max="15604" width="10.140625" style="47" customWidth="1"/>
    <col min="15605" max="15605" width="8.28515625" style="47" customWidth="1"/>
    <col min="15606" max="15606" width="11.140625" style="47" customWidth="1"/>
    <col min="15607" max="15607" width="51.5703125" style="47" customWidth="1"/>
    <col min="15608" max="15608" width="39.5703125" style="47" customWidth="1"/>
    <col min="15609" max="15609" width="47.140625" style="47" customWidth="1"/>
    <col min="15610" max="15857" width="20.7109375" style="47"/>
    <col min="15858" max="15858" width="32.42578125" style="47" customWidth="1"/>
    <col min="15859" max="15859" width="15.140625" style="47" customWidth="1"/>
    <col min="15860" max="15860" width="10.140625" style="47" customWidth="1"/>
    <col min="15861" max="15861" width="8.28515625" style="47" customWidth="1"/>
    <col min="15862" max="15862" width="11.140625" style="47" customWidth="1"/>
    <col min="15863" max="15863" width="51.5703125" style="47" customWidth="1"/>
    <col min="15864" max="15864" width="39.5703125" style="47" customWidth="1"/>
    <col min="15865" max="15865" width="47.140625" style="47" customWidth="1"/>
    <col min="15866" max="16113" width="20.7109375" style="47"/>
    <col min="16114" max="16114" width="32.42578125" style="47" customWidth="1"/>
    <col min="16115" max="16115" width="15.140625" style="47" customWidth="1"/>
    <col min="16116" max="16116" width="10.140625" style="47" customWidth="1"/>
    <col min="16117" max="16117" width="8.28515625" style="47" customWidth="1"/>
    <col min="16118" max="16118" width="11.140625" style="47" customWidth="1"/>
    <col min="16119" max="16119" width="51.5703125" style="47" customWidth="1"/>
    <col min="16120" max="16120" width="39.5703125" style="47" customWidth="1"/>
    <col min="16121" max="16121" width="47.140625" style="47" customWidth="1"/>
    <col min="16122" max="16384" width="20.7109375" style="47"/>
  </cols>
  <sheetData>
    <row r="1" spans="1:22" s="22" customFormat="1" ht="36.75" thickBot="1">
      <c r="A1" s="5" t="s">
        <v>217</v>
      </c>
      <c r="B1" s="6" t="s">
        <v>227</v>
      </c>
      <c r="C1" s="6" t="s">
        <v>228</v>
      </c>
      <c r="D1" s="6" t="s">
        <v>220</v>
      </c>
      <c r="E1" s="6" t="s">
        <v>218</v>
      </c>
      <c r="F1" s="10" t="s">
        <v>218</v>
      </c>
      <c r="G1" s="10" t="s">
        <v>219</v>
      </c>
      <c r="H1" s="6" t="s">
        <v>218</v>
      </c>
      <c r="I1" s="312" t="s">
        <v>218</v>
      </c>
      <c r="K1" s="332" t="s">
        <v>17</v>
      </c>
      <c r="L1" s="333"/>
      <c r="M1" s="333"/>
      <c r="N1" s="333"/>
      <c r="O1" s="333"/>
      <c r="P1" s="333"/>
      <c r="Q1" s="333"/>
      <c r="R1" s="334"/>
      <c r="T1" s="335" t="s">
        <v>262</v>
      </c>
      <c r="U1" s="336"/>
      <c r="V1" s="336"/>
    </row>
    <row r="2" spans="1:22" s="22" customFormat="1" ht="15.75" customHeight="1" thickBot="1">
      <c r="A2" s="11"/>
      <c r="B2" s="11"/>
      <c r="C2" s="11"/>
      <c r="D2" s="11"/>
      <c r="E2" s="11"/>
      <c r="F2" s="11"/>
      <c r="G2" s="11"/>
      <c r="H2" s="11"/>
      <c r="I2" s="11"/>
      <c r="K2" s="77" t="s">
        <v>16</v>
      </c>
      <c r="L2" s="100" t="s">
        <v>237</v>
      </c>
      <c r="M2" s="101" t="s">
        <v>238</v>
      </c>
      <c r="N2" s="102" t="s">
        <v>239</v>
      </c>
      <c r="O2" s="103" t="s">
        <v>240</v>
      </c>
      <c r="P2" s="105" t="s">
        <v>205</v>
      </c>
      <c r="Q2" s="105" t="s">
        <v>204</v>
      </c>
      <c r="R2" s="119" t="s">
        <v>21</v>
      </c>
      <c r="T2" s="261" t="s">
        <v>44</v>
      </c>
      <c r="U2" s="262">
        <v>2012</v>
      </c>
      <c r="V2" s="262">
        <f>Année+1</f>
        <v>2013</v>
      </c>
    </row>
    <row r="3" spans="1:22" s="22" customFormat="1" ht="18.75" customHeight="1" thickBot="1">
      <c r="A3" s="311" t="s">
        <v>143</v>
      </c>
      <c r="B3" s="64"/>
      <c r="C3" s="64"/>
      <c r="D3" s="64"/>
      <c r="E3" s="64"/>
      <c r="F3" s="64"/>
      <c r="G3" s="64"/>
      <c r="H3" s="64"/>
      <c r="I3" s="65"/>
      <c r="L3" s="23"/>
      <c r="P3" s="104"/>
      <c r="Q3" s="104"/>
      <c r="T3" s="263" t="s">
        <v>45</v>
      </c>
      <c r="U3" s="264">
        <f>DATE(Année,1,1)</f>
        <v>40909</v>
      </c>
      <c r="V3" s="264">
        <f>DATE(V2,1,1)</f>
        <v>41275</v>
      </c>
    </row>
    <row r="4" spans="1:22" s="23" customFormat="1" ht="16.5" thickTop="1" thickBot="1">
      <c r="A4" s="292" t="s">
        <v>242</v>
      </c>
      <c r="B4" s="293" t="s">
        <v>149</v>
      </c>
      <c r="C4" s="293" t="s">
        <v>91</v>
      </c>
      <c r="D4" s="293" t="s">
        <v>58</v>
      </c>
      <c r="E4" s="293"/>
      <c r="F4" s="294"/>
      <c r="G4" s="295" t="s">
        <v>224</v>
      </c>
      <c r="H4" s="316"/>
      <c r="I4" s="317"/>
      <c r="J4" s="320"/>
      <c r="K4" s="120" t="str">
        <f t="shared" ref="K4:K11" si="0">C4</f>
        <v>AP317</v>
      </c>
      <c r="L4" s="121"/>
      <c r="M4" s="122"/>
      <c r="N4" s="122"/>
      <c r="O4" s="122"/>
      <c r="P4" s="123"/>
      <c r="Q4" s="124" t="str">
        <f>IF(P4="","Niveau 2","Niveau 1")</f>
        <v>Niveau 2</v>
      </c>
      <c r="R4" s="125" t="s">
        <v>18</v>
      </c>
      <c r="T4" s="265" t="s">
        <v>46</v>
      </c>
      <c r="U4" s="266">
        <f>ROUND(DATE(Année,4,MOD(234-11*MOD(Année,19),30))/7,)*7-6</f>
        <v>41007</v>
      </c>
      <c r="V4" s="266">
        <f>ROUND(DATE(V2,4,MOD(234-11*MOD(V2,19),30))/7,)*7-6</f>
        <v>41364</v>
      </c>
    </row>
    <row r="5" spans="1:22" s="23" customFormat="1" ht="15.75" thickTop="1">
      <c r="A5" s="285" t="s">
        <v>243</v>
      </c>
      <c r="B5" s="291" t="s">
        <v>186</v>
      </c>
      <c r="C5" s="24" t="s">
        <v>94</v>
      </c>
      <c r="D5" s="24" t="s">
        <v>59</v>
      </c>
      <c r="E5" s="24"/>
      <c r="F5" s="25"/>
      <c r="G5" s="26" t="s">
        <v>221</v>
      </c>
      <c r="H5" s="54"/>
      <c r="I5" s="15"/>
      <c r="J5" s="321"/>
      <c r="K5" s="126" t="str">
        <f t="shared" si="0"/>
        <v>AP326</v>
      </c>
      <c r="M5" s="22"/>
      <c r="N5" s="22"/>
      <c r="O5" s="22"/>
      <c r="P5" s="111"/>
      <c r="Q5" s="124" t="str">
        <f t="shared" ref="Q5:Q11" si="1">IF(P5="","Niveau 2","Niveau 1")</f>
        <v>Niveau 2</v>
      </c>
      <c r="R5" s="127" t="s">
        <v>18</v>
      </c>
      <c r="T5" s="267" t="s">
        <v>47</v>
      </c>
      <c r="U5" s="268">
        <f>U4+1</f>
        <v>41008</v>
      </c>
      <c r="V5" s="268">
        <f>V4+1</f>
        <v>41365</v>
      </c>
    </row>
    <row r="6" spans="1:22" s="23" customFormat="1" ht="15">
      <c r="A6" s="284" t="s">
        <v>243</v>
      </c>
      <c r="B6" s="7" t="s">
        <v>187</v>
      </c>
      <c r="C6" s="7" t="s">
        <v>95</v>
      </c>
      <c r="D6" s="7" t="s">
        <v>59</v>
      </c>
      <c r="E6" s="7"/>
      <c r="F6" s="13"/>
      <c r="G6" s="14" t="s">
        <v>221</v>
      </c>
      <c r="H6" s="54"/>
      <c r="I6" s="15"/>
      <c r="J6" s="321"/>
      <c r="K6" s="126" t="str">
        <f t="shared" si="0"/>
        <v>AP327</v>
      </c>
      <c r="M6" s="22"/>
      <c r="N6" s="22"/>
      <c r="O6" s="22"/>
      <c r="P6" s="111"/>
      <c r="Q6" s="108" t="str">
        <f t="shared" si="1"/>
        <v>Niveau 2</v>
      </c>
      <c r="R6" s="127" t="s">
        <v>18</v>
      </c>
      <c r="T6" s="265" t="s">
        <v>48</v>
      </c>
      <c r="U6" s="266">
        <f>DATE(Année,5,1)</f>
        <v>41030</v>
      </c>
      <c r="V6" s="266">
        <f>DATE(V2,5,1)</f>
        <v>41395</v>
      </c>
    </row>
    <row r="7" spans="1:22" s="23" customFormat="1" ht="15">
      <c r="A7" s="284" t="s">
        <v>244</v>
      </c>
      <c r="B7" s="7" t="s">
        <v>188</v>
      </c>
      <c r="C7" s="7" t="s">
        <v>96</v>
      </c>
      <c r="D7" s="7" t="s">
        <v>59</v>
      </c>
      <c r="E7" s="7"/>
      <c r="F7" s="13"/>
      <c r="G7" s="14" t="s">
        <v>223</v>
      </c>
      <c r="H7" s="54"/>
      <c r="I7" s="15"/>
      <c r="J7" s="321"/>
      <c r="K7" s="126" t="str">
        <f t="shared" si="0"/>
        <v>AP343</v>
      </c>
      <c r="M7" s="22"/>
      <c r="N7" s="22"/>
      <c r="O7" s="22"/>
      <c r="P7" s="111"/>
      <c r="Q7" s="108" t="str">
        <f t="shared" si="1"/>
        <v>Niveau 2</v>
      </c>
      <c r="R7" s="127" t="s">
        <v>18</v>
      </c>
      <c r="T7" s="267" t="s">
        <v>49</v>
      </c>
      <c r="U7" s="268">
        <f>DATE(Année,5,8)</f>
        <v>41037</v>
      </c>
      <c r="V7" s="268">
        <f>DATE(V2,5,8)</f>
        <v>41402</v>
      </c>
    </row>
    <row r="8" spans="1:22" s="23" customFormat="1" ht="15">
      <c r="A8" s="284" t="s">
        <v>244</v>
      </c>
      <c r="B8" s="7" t="s">
        <v>189</v>
      </c>
      <c r="C8" s="7" t="s">
        <v>97</v>
      </c>
      <c r="D8" s="7" t="s">
        <v>59</v>
      </c>
      <c r="E8" s="7"/>
      <c r="F8" s="13"/>
      <c r="G8" s="14" t="s">
        <v>223</v>
      </c>
      <c r="H8" s="54"/>
      <c r="I8" s="15"/>
      <c r="J8" s="321"/>
      <c r="K8" s="126" t="str">
        <f t="shared" si="0"/>
        <v>AP342</v>
      </c>
      <c r="M8" s="22"/>
      <c r="N8" s="22"/>
      <c r="O8" s="22"/>
      <c r="P8" s="111"/>
      <c r="Q8" s="108" t="str">
        <f t="shared" si="1"/>
        <v>Niveau 2</v>
      </c>
      <c r="R8" s="127" t="s">
        <v>18</v>
      </c>
      <c r="T8" s="265" t="s">
        <v>50</v>
      </c>
      <c r="U8" s="266">
        <f>Paques+39</f>
        <v>41046</v>
      </c>
      <c r="V8" s="266">
        <f>V4+39</f>
        <v>41403</v>
      </c>
    </row>
    <row r="9" spans="1:22" s="23" customFormat="1" ht="15">
      <c r="A9" s="284" t="s">
        <v>245</v>
      </c>
      <c r="B9" s="7" t="s">
        <v>190</v>
      </c>
      <c r="C9" s="7" t="s">
        <v>98</v>
      </c>
      <c r="D9" s="7" t="s">
        <v>59</v>
      </c>
      <c r="E9" s="7"/>
      <c r="F9" s="13"/>
      <c r="G9" s="14" t="s">
        <v>222</v>
      </c>
      <c r="H9" s="54"/>
      <c r="I9" s="15"/>
      <c r="J9" s="321"/>
      <c r="K9" s="126" t="str">
        <f t="shared" si="0"/>
        <v>AP250</v>
      </c>
      <c r="M9" s="22"/>
      <c r="N9" s="22"/>
      <c r="O9" s="22"/>
      <c r="P9" s="111"/>
      <c r="Q9" s="108" t="str">
        <f t="shared" si="1"/>
        <v>Niveau 2</v>
      </c>
      <c r="R9" s="127" t="s">
        <v>18</v>
      </c>
      <c r="T9" s="267" t="s">
        <v>51</v>
      </c>
      <c r="U9" s="268">
        <f>Paques+49</f>
        <v>41056</v>
      </c>
      <c r="V9" s="268">
        <f>V4+49</f>
        <v>41413</v>
      </c>
    </row>
    <row r="10" spans="1:22" s="23" customFormat="1" ht="15">
      <c r="A10" s="285" t="s">
        <v>246</v>
      </c>
      <c r="B10" s="7" t="s">
        <v>191</v>
      </c>
      <c r="C10" s="24" t="s">
        <v>99</v>
      </c>
      <c r="D10" s="24" t="s">
        <v>59</v>
      </c>
      <c r="E10" s="24"/>
      <c r="F10" s="25"/>
      <c r="G10" s="26" t="s">
        <v>225</v>
      </c>
      <c r="H10" s="56"/>
      <c r="I10" s="27"/>
      <c r="J10" s="321"/>
      <c r="K10" s="128" t="str">
        <f t="shared" si="0"/>
        <v>AP347</v>
      </c>
      <c r="M10" s="22"/>
      <c r="N10" s="22"/>
      <c r="O10" s="22"/>
      <c r="P10" s="111"/>
      <c r="Q10" s="108" t="str">
        <f t="shared" si="1"/>
        <v>Niveau 2</v>
      </c>
      <c r="R10" s="127" t="s">
        <v>18</v>
      </c>
      <c r="T10" s="265" t="s">
        <v>52</v>
      </c>
      <c r="U10" s="266">
        <f>Paques+50</f>
        <v>41057</v>
      </c>
      <c r="V10" s="266">
        <f>V4+50</f>
        <v>41414</v>
      </c>
    </row>
    <row r="11" spans="1:22" s="23" customFormat="1" ht="15.75" thickBot="1">
      <c r="A11" s="284" t="s">
        <v>246</v>
      </c>
      <c r="B11" s="24" t="s">
        <v>192</v>
      </c>
      <c r="C11" s="7" t="s">
        <v>92</v>
      </c>
      <c r="D11" s="7" t="s">
        <v>59</v>
      </c>
      <c r="E11" s="7"/>
      <c r="F11" s="13"/>
      <c r="G11" s="14" t="s">
        <v>226</v>
      </c>
      <c r="H11" s="54"/>
      <c r="I11" s="17"/>
      <c r="J11" s="322"/>
      <c r="K11" s="129" t="str">
        <f t="shared" si="0"/>
        <v>AP097</v>
      </c>
      <c r="M11" s="22"/>
      <c r="N11" s="22"/>
      <c r="O11" s="22"/>
      <c r="P11" s="111"/>
      <c r="Q11" s="315" t="str">
        <f t="shared" si="1"/>
        <v>Niveau 2</v>
      </c>
      <c r="R11" s="127" t="s">
        <v>18</v>
      </c>
      <c r="T11" s="267" t="s">
        <v>53</v>
      </c>
      <c r="U11" s="268">
        <f>DATE(Année,7,14)</f>
        <v>41104</v>
      </c>
      <c r="V11" s="268">
        <f>DATE(V2,7,14)</f>
        <v>41469</v>
      </c>
    </row>
    <row r="12" spans="1:22" s="23" customFormat="1" ht="18.75" customHeight="1" thickBot="1">
      <c r="A12" s="311" t="s">
        <v>144</v>
      </c>
      <c r="B12" s="202"/>
      <c r="C12" s="64"/>
      <c r="D12" s="64"/>
      <c r="E12" s="64"/>
      <c r="F12" s="64"/>
      <c r="G12" s="64"/>
      <c r="H12" s="64"/>
      <c r="I12" s="64"/>
      <c r="K12" s="130"/>
      <c r="M12" s="22"/>
      <c r="N12" s="22"/>
      <c r="O12" s="22"/>
      <c r="P12" s="111"/>
      <c r="Q12" s="116"/>
      <c r="R12" s="131"/>
      <c r="T12" s="265" t="s">
        <v>54</v>
      </c>
      <c r="U12" s="266">
        <f>DATE(Année,8,15)</f>
        <v>41136</v>
      </c>
      <c r="V12" s="266">
        <f>DATE(V2,8,15)</f>
        <v>41501</v>
      </c>
    </row>
    <row r="13" spans="1:22" s="23" customFormat="1" ht="15">
      <c r="A13" s="284" t="s">
        <v>247</v>
      </c>
      <c r="B13" s="7" t="s">
        <v>193</v>
      </c>
      <c r="C13" s="7" t="s">
        <v>100</v>
      </c>
      <c r="D13" s="7" t="s">
        <v>59</v>
      </c>
      <c r="E13" s="7"/>
      <c r="F13" s="13"/>
      <c r="G13" s="14" t="s">
        <v>222</v>
      </c>
      <c r="H13" s="54"/>
      <c r="I13" s="15"/>
      <c r="J13" s="320"/>
      <c r="K13" s="132" t="str">
        <f t="shared" ref="K13:K20" si="2">C13</f>
        <v>AP255</v>
      </c>
      <c r="M13" s="22"/>
      <c r="N13" s="22"/>
      <c r="O13" s="22"/>
      <c r="P13" s="111"/>
      <c r="Q13" s="107" t="str">
        <f>IF(P13="","Niveau 2","Niveau 1")</f>
        <v>Niveau 2</v>
      </c>
      <c r="R13" s="127" t="s">
        <v>18</v>
      </c>
      <c r="T13" s="267" t="s">
        <v>55</v>
      </c>
      <c r="U13" s="268">
        <f>DATE(Année,11,1)</f>
        <v>41214</v>
      </c>
      <c r="V13" s="268">
        <f>DATE(V2,11,1)</f>
        <v>41579</v>
      </c>
    </row>
    <row r="14" spans="1:22" s="23" customFormat="1" ht="15">
      <c r="A14" s="284" t="s">
        <v>248</v>
      </c>
      <c r="B14" s="7" t="s">
        <v>194</v>
      </c>
      <c r="C14" s="7" t="s">
        <v>93</v>
      </c>
      <c r="D14" s="7" t="s">
        <v>59</v>
      </c>
      <c r="E14" s="7"/>
      <c r="F14" s="13"/>
      <c r="G14" s="14" t="s">
        <v>221</v>
      </c>
      <c r="H14" s="54"/>
      <c r="I14" s="15"/>
      <c r="J14" s="321"/>
      <c r="K14" s="126" t="str">
        <f t="shared" si="2"/>
        <v>AP065</v>
      </c>
      <c r="M14" s="22"/>
      <c r="N14" s="22"/>
      <c r="O14" s="22"/>
      <c r="P14" s="111"/>
      <c r="Q14" s="108" t="str">
        <f t="shared" ref="Q14:Q20" si="3">IF(P14="","Niveau 2","Niveau 1")</f>
        <v>Niveau 2</v>
      </c>
      <c r="R14" s="127" t="s">
        <v>18</v>
      </c>
      <c r="T14" s="265" t="s">
        <v>56</v>
      </c>
      <c r="U14" s="266">
        <f>DATE(Année,11,11)</f>
        <v>41224</v>
      </c>
      <c r="V14" s="266">
        <f>DATE(V2,11,11)</f>
        <v>41589</v>
      </c>
    </row>
    <row r="15" spans="1:22" s="23" customFormat="1" ht="15.75" thickBot="1">
      <c r="A15" s="284" t="s">
        <v>248</v>
      </c>
      <c r="B15" s="7" t="s">
        <v>195</v>
      </c>
      <c r="C15" s="7" t="s">
        <v>101</v>
      </c>
      <c r="D15" s="7" t="s">
        <v>59</v>
      </c>
      <c r="E15" s="7"/>
      <c r="F15" s="13"/>
      <c r="G15" s="14" t="s">
        <v>221</v>
      </c>
      <c r="H15" s="54"/>
      <c r="I15" s="15"/>
      <c r="J15" s="321"/>
      <c r="K15" s="126" t="str">
        <f t="shared" si="2"/>
        <v>AP256</v>
      </c>
      <c r="M15" s="22"/>
      <c r="N15" s="22"/>
      <c r="O15" s="22"/>
      <c r="P15" s="111"/>
      <c r="Q15" s="108" t="str">
        <f t="shared" si="3"/>
        <v>Niveau 2</v>
      </c>
      <c r="R15" s="127" t="s">
        <v>18</v>
      </c>
      <c r="T15" s="269" t="s">
        <v>57</v>
      </c>
      <c r="U15" s="270">
        <f>DATE(Année,12,25)</f>
        <v>41268</v>
      </c>
      <c r="V15" s="270">
        <f>DATE(V2,12,25)</f>
        <v>41633</v>
      </c>
    </row>
    <row r="16" spans="1:22" s="23" customFormat="1" ht="12.75">
      <c r="A16" s="284" t="s">
        <v>249</v>
      </c>
      <c r="B16" s="7" t="s">
        <v>196</v>
      </c>
      <c r="C16" s="7" t="s">
        <v>102</v>
      </c>
      <c r="D16" s="7" t="s">
        <v>59</v>
      </c>
      <c r="E16" s="7"/>
      <c r="F16" s="13"/>
      <c r="G16" s="14" t="s">
        <v>223</v>
      </c>
      <c r="H16" s="54"/>
      <c r="I16" s="15"/>
      <c r="J16" s="321"/>
      <c r="K16" s="126" t="str">
        <f t="shared" si="2"/>
        <v>AP258</v>
      </c>
      <c r="M16" s="22"/>
      <c r="N16" s="22"/>
      <c r="O16" s="22"/>
      <c r="P16" s="111"/>
      <c r="Q16" s="108" t="str">
        <f t="shared" si="3"/>
        <v>Niveau 2</v>
      </c>
      <c r="R16" s="127" t="s">
        <v>18</v>
      </c>
      <c r="T16" s="22"/>
      <c r="U16" s="22"/>
      <c r="V16" s="22"/>
    </row>
    <row r="17" spans="1:22" s="23" customFormat="1" ht="12.75">
      <c r="A17" s="284" t="s">
        <v>249</v>
      </c>
      <c r="B17" s="7" t="s">
        <v>197</v>
      </c>
      <c r="C17" s="7" t="s">
        <v>103</v>
      </c>
      <c r="D17" s="7" t="s">
        <v>59</v>
      </c>
      <c r="E17" s="7"/>
      <c r="F17" s="13"/>
      <c r="G17" s="14" t="s">
        <v>223</v>
      </c>
      <c r="H17" s="54"/>
      <c r="I17" s="15"/>
      <c r="J17" s="321"/>
      <c r="K17" s="126" t="str">
        <f t="shared" si="2"/>
        <v>AP259</v>
      </c>
      <c r="M17" s="22"/>
      <c r="N17" s="22"/>
      <c r="O17" s="22"/>
      <c r="P17" s="111"/>
      <c r="Q17" s="108" t="str">
        <f t="shared" si="3"/>
        <v>Niveau 2</v>
      </c>
      <c r="R17" s="127" t="s">
        <v>18</v>
      </c>
      <c r="T17" s="22"/>
      <c r="U17" s="22"/>
      <c r="V17" s="22"/>
    </row>
    <row r="18" spans="1:22" s="23" customFormat="1" ht="12.75">
      <c r="A18" s="284" t="s">
        <v>250</v>
      </c>
      <c r="B18" s="7" t="s">
        <v>198</v>
      </c>
      <c r="C18" s="7" t="s">
        <v>104</v>
      </c>
      <c r="D18" s="7" t="s">
        <v>59</v>
      </c>
      <c r="E18" s="7"/>
      <c r="F18" s="13"/>
      <c r="G18" s="14" t="s">
        <v>224</v>
      </c>
      <c r="H18" s="54"/>
      <c r="I18" s="16"/>
      <c r="J18" s="321"/>
      <c r="K18" s="126" t="str">
        <f t="shared" si="2"/>
        <v>AP253</v>
      </c>
      <c r="M18" s="22"/>
      <c r="N18" s="22"/>
      <c r="O18" s="22"/>
      <c r="P18" s="111"/>
      <c r="Q18" s="108" t="str">
        <f t="shared" si="3"/>
        <v>Niveau 2</v>
      </c>
      <c r="R18" s="127" t="s">
        <v>18</v>
      </c>
      <c r="T18" s="22"/>
      <c r="U18" s="22"/>
      <c r="V18" s="22"/>
    </row>
    <row r="19" spans="1:22" s="23" customFormat="1" ht="12.75">
      <c r="A19" s="284" t="s">
        <v>250</v>
      </c>
      <c r="B19" s="7" t="s">
        <v>199</v>
      </c>
      <c r="C19" s="7" t="s">
        <v>105</v>
      </c>
      <c r="D19" s="7" t="s">
        <v>59</v>
      </c>
      <c r="E19" s="7"/>
      <c r="F19" s="13"/>
      <c r="G19" s="14" t="s">
        <v>224</v>
      </c>
      <c r="H19" s="54"/>
      <c r="I19" s="16"/>
      <c r="J19" s="321"/>
      <c r="K19" s="126" t="str">
        <f t="shared" si="2"/>
        <v>AP252</v>
      </c>
      <c r="M19" s="22"/>
      <c r="N19" s="22"/>
      <c r="O19" s="22"/>
      <c r="P19" s="111"/>
      <c r="Q19" s="108" t="str">
        <f t="shared" si="3"/>
        <v>Niveau 2</v>
      </c>
      <c r="R19" s="127" t="s">
        <v>18</v>
      </c>
    </row>
    <row r="20" spans="1:22" s="23" customFormat="1" ht="13.5" thickBot="1">
      <c r="A20" s="286" t="s">
        <v>250</v>
      </c>
      <c r="B20" s="7" t="s">
        <v>200</v>
      </c>
      <c r="C20" s="8" t="s">
        <v>106</v>
      </c>
      <c r="D20" s="8" t="s">
        <v>59</v>
      </c>
      <c r="E20" s="8"/>
      <c r="F20" s="18"/>
      <c r="G20" s="19" t="s">
        <v>224</v>
      </c>
      <c r="H20" s="57"/>
      <c r="I20" s="21"/>
      <c r="J20" s="322"/>
      <c r="K20" s="129" t="str">
        <f t="shared" si="2"/>
        <v>AP251</v>
      </c>
      <c r="M20" s="22"/>
      <c r="N20" s="22"/>
      <c r="O20" s="22"/>
      <c r="P20" s="111"/>
      <c r="Q20" s="315" t="str">
        <f t="shared" si="3"/>
        <v>Niveau 2</v>
      </c>
      <c r="R20" s="127" t="s">
        <v>18</v>
      </c>
    </row>
    <row r="21" spans="1:22" s="23" customFormat="1" ht="12.75" thickBot="1">
      <c r="A21" s="11"/>
      <c r="B21" s="11"/>
      <c r="C21" s="11"/>
      <c r="D21" s="11"/>
      <c r="E21" s="11"/>
      <c r="F21" s="11"/>
      <c r="G21" s="11"/>
      <c r="H21" s="11"/>
      <c r="I21" s="11"/>
      <c r="K21" s="133"/>
      <c r="M21" s="22"/>
      <c r="N21" s="22"/>
      <c r="O21" s="22"/>
      <c r="P21" s="111"/>
      <c r="Q21" s="112"/>
      <c r="R21" s="131"/>
    </row>
    <row r="22" spans="1:22" s="23" customFormat="1" ht="18.75" customHeight="1" thickBot="1">
      <c r="A22" s="311" t="s">
        <v>148</v>
      </c>
      <c r="B22" s="296"/>
      <c r="C22" s="296"/>
      <c r="D22" s="296"/>
      <c r="E22" s="296"/>
      <c r="F22" s="296"/>
      <c r="G22" s="296"/>
      <c r="H22" s="296"/>
      <c r="I22" s="304"/>
      <c r="K22" s="134"/>
      <c r="M22" s="22"/>
      <c r="N22" s="22"/>
      <c r="O22" s="22"/>
      <c r="P22" s="111"/>
      <c r="Q22" s="113"/>
      <c r="R22" s="131"/>
    </row>
    <row r="23" spans="1:22" s="23" customFormat="1" ht="13.5" thickBot="1">
      <c r="A23" s="297" t="s">
        <v>251</v>
      </c>
      <c r="B23" s="298" t="s">
        <v>155</v>
      </c>
      <c r="C23" s="298" t="s">
        <v>107</v>
      </c>
      <c r="D23" s="298" t="s">
        <v>59</v>
      </c>
      <c r="E23" s="298"/>
      <c r="F23" s="289"/>
      <c r="G23" s="299" t="s">
        <v>236</v>
      </c>
      <c r="H23" s="51"/>
      <c r="I23" s="9"/>
      <c r="J23" s="320"/>
      <c r="K23" s="135" t="str">
        <f>C23</f>
        <v>AP341</v>
      </c>
      <c r="M23" s="22"/>
      <c r="N23" s="22"/>
      <c r="O23" s="22"/>
      <c r="P23" s="111"/>
      <c r="Q23" s="107" t="str">
        <f>IF(P23="","Niveau 2","Niveau 1")</f>
        <v>Niveau 2</v>
      </c>
      <c r="R23" s="127" t="s">
        <v>18</v>
      </c>
    </row>
    <row r="24" spans="1:22" s="23" customFormat="1" ht="13.5" thickBot="1">
      <c r="A24" s="300" t="s">
        <v>251</v>
      </c>
      <c r="B24" s="298" t="s">
        <v>156</v>
      </c>
      <c r="C24" s="301" t="s">
        <v>108</v>
      </c>
      <c r="D24" s="301" t="s">
        <v>59</v>
      </c>
      <c r="E24" s="301"/>
      <c r="F24" s="302"/>
      <c r="G24" s="303" t="s">
        <v>236</v>
      </c>
      <c r="H24" s="57"/>
      <c r="I24" s="20"/>
      <c r="J24" s="322"/>
      <c r="K24" s="136" t="str">
        <f>C24</f>
        <v>AP340</v>
      </c>
      <c r="M24" s="22"/>
      <c r="N24" s="22"/>
      <c r="O24" s="22"/>
      <c r="P24" s="111"/>
      <c r="Q24" s="107" t="str">
        <f>IF(P24="","Niveau 2","Niveau 1")</f>
        <v>Niveau 2</v>
      </c>
      <c r="R24" s="127" t="s">
        <v>18</v>
      </c>
    </row>
    <row r="25" spans="1:22" s="23" customFormat="1" ht="12.75" thickBot="1">
      <c r="A25" s="11"/>
      <c r="B25" s="11"/>
      <c r="C25" s="11"/>
      <c r="D25" s="11"/>
      <c r="E25" s="11"/>
      <c r="F25" s="11"/>
      <c r="G25" s="11"/>
      <c r="H25" s="11"/>
      <c r="I25" s="11"/>
      <c r="K25" s="133"/>
      <c r="M25" s="22"/>
      <c r="N25" s="22"/>
      <c r="O25" s="22"/>
      <c r="P25" s="111"/>
      <c r="Q25" s="112"/>
      <c r="R25" s="131"/>
    </row>
    <row r="26" spans="1:22" s="23" customFormat="1" ht="18.75" thickBot="1">
      <c r="A26" s="311" t="s">
        <v>145</v>
      </c>
      <c r="B26" s="305"/>
      <c r="C26" s="305"/>
      <c r="D26" s="305"/>
      <c r="E26" s="305"/>
      <c r="F26" s="305"/>
      <c r="G26" s="305"/>
      <c r="H26" s="305"/>
      <c r="I26" s="306"/>
      <c r="K26" s="137"/>
      <c r="M26" s="22"/>
      <c r="N26" s="22"/>
      <c r="O26" s="22"/>
      <c r="P26" s="115"/>
      <c r="Q26" s="113"/>
      <c r="R26" s="131"/>
    </row>
    <row r="27" spans="1:22" s="23" customFormat="1" ht="13.5" customHeight="1">
      <c r="A27" s="297" t="s">
        <v>252</v>
      </c>
      <c r="B27" s="298" t="s">
        <v>157</v>
      </c>
      <c r="C27" s="298" t="s">
        <v>109</v>
      </c>
      <c r="D27" s="298" t="s">
        <v>59</v>
      </c>
      <c r="E27" s="298"/>
      <c r="F27" s="307"/>
      <c r="G27" s="299" t="s">
        <v>230</v>
      </c>
      <c r="H27" s="55"/>
      <c r="I27" s="12"/>
      <c r="J27" s="320"/>
      <c r="K27" s="135" t="str">
        <f t="shared" ref="K27:K40" si="4">C27</f>
        <v>AP312</v>
      </c>
      <c r="L27" s="87" t="s">
        <v>208</v>
      </c>
      <c r="M27" s="83" t="s">
        <v>209</v>
      </c>
      <c r="N27" s="97"/>
      <c r="O27" s="79"/>
      <c r="P27" s="98" t="str">
        <f>IF(AND(L27="BAT200",M27="BAT300"),"BAT200-BAT300",IF(AND(L27="BAT200",M27=""),"BAT200",IF(AND(L27="",M27="BAT300"),"BAT300",IF(AND(L27="",M27=""),"",))))</f>
        <v>BAT200-BAT300</v>
      </c>
      <c r="Q27" s="107" t="str">
        <f>IF(P27="","Niveau 2","Niveau 1")</f>
        <v>Niveau 1</v>
      </c>
      <c r="R27" s="127" t="s">
        <v>19</v>
      </c>
    </row>
    <row r="28" spans="1:22" s="23" customFormat="1" ht="13.5" customHeight="1">
      <c r="A28" s="287" t="s">
        <v>252</v>
      </c>
      <c r="B28" s="298" t="s">
        <v>158</v>
      </c>
      <c r="C28" s="288" t="s">
        <v>110</v>
      </c>
      <c r="D28" s="288" t="s">
        <v>59</v>
      </c>
      <c r="E28" s="288"/>
      <c r="F28" s="307"/>
      <c r="G28" s="290" t="s">
        <v>230</v>
      </c>
      <c r="H28" s="54"/>
      <c r="I28" s="16"/>
      <c r="J28" s="321"/>
      <c r="K28" s="138" t="str">
        <f t="shared" si="4"/>
        <v>AP303</v>
      </c>
      <c r="L28" s="88" t="s">
        <v>208</v>
      </c>
      <c r="M28" s="84" t="s">
        <v>209</v>
      </c>
      <c r="N28" s="97"/>
      <c r="O28" s="79"/>
      <c r="P28" s="106" t="str">
        <f t="shared" ref="P28:P40" si="5">IF(AND(L28="BAT200",M28="BAT300"),"BAT200-BAT300",IF(AND(L28="BAT200",M28=""),"BAT200",IF(AND(L28="",M28="BAT300"),"BAT300",IF(AND(L28="",M28=""),"",))))</f>
        <v>BAT200-BAT300</v>
      </c>
      <c r="Q28" s="108" t="str">
        <f t="shared" ref="Q28:Q40" si="6">IF(P28="","Niveau 2","Niveau 1")</f>
        <v>Niveau 1</v>
      </c>
      <c r="R28" s="127" t="s">
        <v>19</v>
      </c>
    </row>
    <row r="29" spans="1:22" s="23" customFormat="1" ht="13.5" customHeight="1">
      <c r="A29" s="287" t="s">
        <v>252</v>
      </c>
      <c r="B29" s="298" t="s">
        <v>159</v>
      </c>
      <c r="C29" s="288" t="s">
        <v>111</v>
      </c>
      <c r="D29" s="288" t="s">
        <v>59</v>
      </c>
      <c r="E29" s="288"/>
      <c r="F29" s="307"/>
      <c r="G29" s="290" t="s">
        <v>230</v>
      </c>
      <c r="H29" s="54"/>
      <c r="I29" s="16"/>
      <c r="J29" s="321"/>
      <c r="K29" s="138" t="str">
        <f t="shared" si="4"/>
        <v>AP306</v>
      </c>
      <c r="L29" s="88" t="s">
        <v>208</v>
      </c>
      <c r="M29" s="84" t="s">
        <v>209</v>
      </c>
      <c r="N29" s="97"/>
      <c r="O29" s="79"/>
      <c r="P29" s="106" t="str">
        <f t="shared" si="5"/>
        <v>BAT200-BAT300</v>
      </c>
      <c r="Q29" s="108" t="str">
        <f t="shared" si="6"/>
        <v>Niveau 1</v>
      </c>
      <c r="R29" s="127" t="s">
        <v>19</v>
      </c>
    </row>
    <row r="30" spans="1:22" s="23" customFormat="1" ht="13.5" customHeight="1">
      <c r="A30" s="287" t="s">
        <v>252</v>
      </c>
      <c r="B30" s="298" t="s">
        <v>160</v>
      </c>
      <c r="C30" s="288" t="s">
        <v>112</v>
      </c>
      <c r="D30" s="288" t="s">
        <v>59</v>
      </c>
      <c r="E30" s="288"/>
      <c r="F30" s="307"/>
      <c r="G30" s="290" t="s">
        <v>230</v>
      </c>
      <c r="H30" s="54"/>
      <c r="I30" s="15"/>
      <c r="J30" s="321"/>
      <c r="K30" s="138" t="str">
        <f t="shared" si="4"/>
        <v>AP328</v>
      </c>
      <c r="L30" s="88" t="s">
        <v>208</v>
      </c>
      <c r="M30" s="84" t="s">
        <v>209</v>
      </c>
      <c r="N30" s="97"/>
      <c r="O30" s="79"/>
      <c r="P30" s="106" t="str">
        <f t="shared" si="5"/>
        <v>BAT200-BAT300</v>
      </c>
      <c r="Q30" s="108" t="str">
        <f t="shared" si="6"/>
        <v>Niveau 1</v>
      </c>
      <c r="R30" s="127" t="s">
        <v>19</v>
      </c>
    </row>
    <row r="31" spans="1:22" s="23" customFormat="1" ht="13.5" customHeight="1">
      <c r="A31" s="287" t="s">
        <v>252</v>
      </c>
      <c r="B31" s="298" t="s">
        <v>161</v>
      </c>
      <c r="C31" s="288" t="s">
        <v>113</v>
      </c>
      <c r="D31" s="288" t="s">
        <v>59</v>
      </c>
      <c r="E31" s="288"/>
      <c r="F31" s="307"/>
      <c r="G31" s="290" t="s">
        <v>230</v>
      </c>
      <c r="H31" s="54"/>
      <c r="I31" s="15"/>
      <c r="J31" s="321"/>
      <c r="K31" s="138" t="str">
        <f t="shared" si="4"/>
        <v>AP330</v>
      </c>
      <c r="L31" s="88" t="s">
        <v>208</v>
      </c>
      <c r="M31" s="84" t="s">
        <v>209</v>
      </c>
      <c r="N31" s="97"/>
      <c r="O31" s="79"/>
      <c r="P31" s="106" t="str">
        <f t="shared" si="5"/>
        <v>BAT200-BAT300</v>
      </c>
      <c r="Q31" s="108" t="str">
        <f t="shared" si="6"/>
        <v>Niveau 1</v>
      </c>
      <c r="R31" s="127" t="s">
        <v>19</v>
      </c>
    </row>
    <row r="32" spans="1:22" s="23" customFormat="1" ht="13.5" customHeight="1">
      <c r="A32" s="287" t="s">
        <v>252</v>
      </c>
      <c r="B32" s="298" t="s">
        <v>162</v>
      </c>
      <c r="C32" s="288" t="s">
        <v>114</v>
      </c>
      <c r="D32" s="288" t="s">
        <v>59</v>
      </c>
      <c r="E32" s="288"/>
      <c r="F32" s="307"/>
      <c r="G32" s="290" t="s">
        <v>230</v>
      </c>
      <c r="H32" s="54"/>
      <c r="I32" s="15"/>
      <c r="J32" s="321"/>
      <c r="K32" s="138" t="str">
        <f t="shared" si="4"/>
        <v>AP350</v>
      </c>
      <c r="L32" s="88" t="s">
        <v>208</v>
      </c>
      <c r="M32" s="84" t="s">
        <v>209</v>
      </c>
      <c r="N32" s="97"/>
      <c r="O32" s="79"/>
      <c r="P32" s="106" t="str">
        <f t="shared" si="5"/>
        <v>BAT200-BAT300</v>
      </c>
      <c r="Q32" s="108" t="str">
        <f t="shared" si="6"/>
        <v>Niveau 1</v>
      </c>
      <c r="R32" s="127" t="s">
        <v>19</v>
      </c>
    </row>
    <row r="33" spans="1:22" s="23" customFormat="1" ht="13.5" customHeight="1">
      <c r="A33" s="287" t="s">
        <v>237</v>
      </c>
      <c r="B33" s="288" t="s">
        <v>163</v>
      </c>
      <c r="C33" s="288" t="s">
        <v>115</v>
      </c>
      <c r="D33" s="288" t="s">
        <v>59</v>
      </c>
      <c r="E33" s="288"/>
      <c r="F33" s="307"/>
      <c r="G33" s="290" t="s">
        <v>231</v>
      </c>
      <c r="H33" s="54"/>
      <c r="I33" s="15"/>
      <c r="J33" s="321"/>
      <c r="K33" s="138" t="str">
        <f t="shared" si="4"/>
        <v>AP336</v>
      </c>
      <c r="L33" s="88" t="s">
        <v>208</v>
      </c>
      <c r="M33" s="85"/>
      <c r="N33" s="97"/>
      <c r="O33" s="79"/>
      <c r="P33" s="106" t="str">
        <f t="shared" si="5"/>
        <v>BAT200</v>
      </c>
      <c r="Q33" s="108" t="str">
        <f t="shared" si="6"/>
        <v>Niveau 1</v>
      </c>
      <c r="R33" s="127" t="s">
        <v>19</v>
      </c>
    </row>
    <row r="34" spans="1:22" s="23" customFormat="1" ht="13.5" customHeight="1">
      <c r="A34" s="287" t="s">
        <v>237</v>
      </c>
      <c r="B34" s="288" t="s">
        <v>164</v>
      </c>
      <c r="C34" s="288" t="s">
        <v>116</v>
      </c>
      <c r="D34" s="288" t="s">
        <v>59</v>
      </c>
      <c r="E34" s="288"/>
      <c r="F34" s="307"/>
      <c r="G34" s="290" t="s">
        <v>231</v>
      </c>
      <c r="H34" s="54"/>
      <c r="I34" s="15"/>
      <c r="J34" s="321"/>
      <c r="K34" s="138" t="str">
        <f t="shared" si="4"/>
        <v>AP310</v>
      </c>
      <c r="L34" s="88" t="s">
        <v>208</v>
      </c>
      <c r="M34" s="84" t="s">
        <v>209</v>
      </c>
      <c r="N34" s="97"/>
      <c r="O34" s="79"/>
      <c r="P34" s="106" t="str">
        <f t="shared" si="5"/>
        <v>BAT200-BAT300</v>
      </c>
      <c r="Q34" s="108" t="str">
        <f t="shared" si="6"/>
        <v>Niveau 1</v>
      </c>
      <c r="R34" s="127" t="s">
        <v>19</v>
      </c>
    </row>
    <row r="35" spans="1:22" s="23" customFormat="1" ht="13.5" customHeight="1">
      <c r="A35" s="287" t="s">
        <v>237</v>
      </c>
      <c r="B35" s="288" t="s">
        <v>165</v>
      </c>
      <c r="C35" s="288" t="s">
        <v>117</v>
      </c>
      <c r="D35" s="288" t="s">
        <v>59</v>
      </c>
      <c r="E35" s="288"/>
      <c r="F35" s="307"/>
      <c r="G35" s="290" t="s">
        <v>231</v>
      </c>
      <c r="H35" s="54"/>
      <c r="I35" s="15"/>
      <c r="J35" s="321"/>
      <c r="K35" s="138" t="str">
        <f t="shared" si="4"/>
        <v>AP263</v>
      </c>
      <c r="L35" s="88" t="s">
        <v>208</v>
      </c>
      <c r="M35" s="84" t="s">
        <v>209</v>
      </c>
      <c r="N35" s="97"/>
      <c r="O35" s="79"/>
      <c r="P35" s="106" t="str">
        <f t="shared" si="5"/>
        <v>BAT200-BAT300</v>
      </c>
      <c r="Q35" s="108" t="str">
        <f t="shared" si="6"/>
        <v>Niveau 1</v>
      </c>
      <c r="R35" s="127" t="s">
        <v>19</v>
      </c>
    </row>
    <row r="36" spans="1:22" s="23" customFormat="1" ht="13.5" customHeight="1">
      <c r="A36" s="287" t="s">
        <v>237</v>
      </c>
      <c r="B36" s="288" t="s">
        <v>166</v>
      </c>
      <c r="C36" s="288" t="s">
        <v>118</v>
      </c>
      <c r="D36" s="288" t="s">
        <v>59</v>
      </c>
      <c r="E36" s="288"/>
      <c r="F36" s="307"/>
      <c r="G36" s="290" t="s">
        <v>231</v>
      </c>
      <c r="H36" s="54"/>
      <c r="I36" s="15"/>
      <c r="J36" s="321"/>
      <c r="K36" s="138" t="str">
        <f t="shared" si="4"/>
        <v>AP332</v>
      </c>
      <c r="L36" s="88" t="s">
        <v>208</v>
      </c>
      <c r="M36" s="85"/>
      <c r="N36" s="97"/>
      <c r="O36" s="79"/>
      <c r="P36" s="106" t="str">
        <f t="shared" si="5"/>
        <v>BAT200</v>
      </c>
      <c r="Q36" s="108" t="str">
        <f t="shared" si="6"/>
        <v>Niveau 1</v>
      </c>
      <c r="R36" s="127" t="s">
        <v>19</v>
      </c>
    </row>
    <row r="37" spans="1:22" s="23" customFormat="1" ht="13.5" customHeight="1">
      <c r="A37" s="287" t="s">
        <v>238</v>
      </c>
      <c r="B37" s="288" t="s">
        <v>167</v>
      </c>
      <c r="C37" s="288" t="s">
        <v>119</v>
      </c>
      <c r="D37" s="288" t="s">
        <v>59</v>
      </c>
      <c r="E37" s="288"/>
      <c r="F37" s="307"/>
      <c r="G37" s="290" t="s">
        <v>232</v>
      </c>
      <c r="H37" s="54"/>
      <c r="I37" s="15"/>
      <c r="J37" s="321"/>
      <c r="K37" s="138" t="str">
        <f t="shared" si="4"/>
        <v>AP337</v>
      </c>
      <c r="L37" s="85"/>
      <c r="M37" s="84" t="s">
        <v>209</v>
      </c>
      <c r="N37" s="97"/>
      <c r="O37" s="79"/>
      <c r="P37" s="106" t="str">
        <f t="shared" si="5"/>
        <v>BAT300</v>
      </c>
      <c r="Q37" s="108" t="str">
        <f t="shared" si="6"/>
        <v>Niveau 1</v>
      </c>
      <c r="R37" s="127" t="s">
        <v>19</v>
      </c>
    </row>
    <row r="38" spans="1:22" s="23" customFormat="1" ht="13.5" customHeight="1">
      <c r="A38" s="287" t="s">
        <v>238</v>
      </c>
      <c r="B38" s="288" t="s">
        <v>168</v>
      </c>
      <c r="C38" s="288" t="s">
        <v>120</v>
      </c>
      <c r="D38" s="288" t="s">
        <v>59</v>
      </c>
      <c r="E38" s="288"/>
      <c r="F38" s="307"/>
      <c r="G38" s="290" t="s">
        <v>232</v>
      </c>
      <c r="H38" s="54"/>
      <c r="I38" s="15"/>
      <c r="J38" s="321"/>
      <c r="K38" s="138" t="str">
        <f t="shared" si="4"/>
        <v>AP260</v>
      </c>
      <c r="L38" s="88" t="s">
        <v>208</v>
      </c>
      <c r="M38" s="84" t="s">
        <v>209</v>
      </c>
      <c r="N38" s="97"/>
      <c r="O38" s="79"/>
      <c r="P38" s="106" t="str">
        <f t="shared" si="5"/>
        <v>BAT200-BAT300</v>
      </c>
      <c r="Q38" s="108" t="str">
        <f t="shared" si="6"/>
        <v>Niveau 1</v>
      </c>
      <c r="R38" s="127" t="s">
        <v>19</v>
      </c>
    </row>
    <row r="39" spans="1:22" s="23" customFormat="1" ht="13.5" customHeight="1">
      <c r="A39" s="287" t="s">
        <v>238</v>
      </c>
      <c r="B39" s="288" t="s">
        <v>169</v>
      </c>
      <c r="C39" s="288" t="s">
        <v>121</v>
      </c>
      <c r="D39" s="288" t="s">
        <v>59</v>
      </c>
      <c r="E39" s="288"/>
      <c r="F39" s="307"/>
      <c r="G39" s="290" t="s">
        <v>232</v>
      </c>
      <c r="H39" s="54"/>
      <c r="I39" s="15"/>
      <c r="J39" s="321"/>
      <c r="K39" s="138" t="str">
        <f t="shared" si="4"/>
        <v>AP264</v>
      </c>
      <c r="L39" s="88" t="s">
        <v>208</v>
      </c>
      <c r="M39" s="84" t="s">
        <v>209</v>
      </c>
      <c r="N39" s="97"/>
      <c r="O39" s="79"/>
      <c r="P39" s="106" t="str">
        <f t="shared" si="5"/>
        <v>BAT200-BAT300</v>
      </c>
      <c r="Q39" s="108" t="str">
        <f t="shared" si="6"/>
        <v>Niveau 1</v>
      </c>
      <c r="R39" s="127" t="s">
        <v>19</v>
      </c>
    </row>
    <row r="40" spans="1:22" s="23" customFormat="1" ht="13.5" customHeight="1" thickBot="1">
      <c r="A40" s="300" t="s">
        <v>238</v>
      </c>
      <c r="B40" s="288" t="s">
        <v>170</v>
      </c>
      <c r="C40" s="301" t="s">
        <v>122</v>
      </c>
      <c r="D40" s="301" t="s">
        <v>59</v>
      </c>
      <c r="E40" s="301"/>
      <c r="F40" s="302"/>
      <c r="G40" s="303" t="s">
        <v>232</v>
      </c>
      <c r="H40" s="57"/>
      <c r="I40" s="20"/>
      <c r="J40" s="322"/>
      <c r="K40" s="136" t="str">
        <f t="shared" si="4"/>
        <v>AP331</v>
      </c>
      <c r="L40" s="89"/>
      <c r="M40" s="86" t="s">
        <v>209</v>
      </c>
      <c r="N40" s="97"/>
      <c r="O40" s="79"/>
      <c r="P40" s="314" t="str">
        <f t="shared" si="5"/>
        <v>BAT300</v>
      </c>
      <c r="Q40" s="315" t="str">
        <f t="shared" si="6"/>
        <v>Niveau 1</v>
      </c>
      <c r="R40" s="127" t="s">
        <v>19</v>
      </c>
    </row>
    <row r="41" spans="1:22" s="23" customFormat="1" ht="12.75" thickBot="1">
      <c r="A41" s="52"/>
      <c r="B41" s="52"/>
      <c r="C41" s="52"/>
      <c r="D41" s="52"/>
      <c r="E41" s="52"/>
      <c r="F41" s="52"/>
      <c r="G41" s="52"/>
      <c r="H41" s="52"/>
      <c r="I41" s="52"/>
      <c r="K41" s="139"/>
      <c r="M41" s="22"/>
      <c r="N41" s="22"/>
      <c r="O41" s="22"/>
      <c r="P41" s="109"/>
      <c r="Q41" s="112"/>
      <c r="R41" s="131"/>
    </row>
    <row r="42" spans="1:22" s="53" customFormat="1" ht="18.75" customHeight="1" thickBot="1">
      <c r="A42" s="311" t="s">
        <v>146</v>
      </c>
      <c r="B42" s="308"/>
      <c r="C42" s="308"/>
      <c r="D42" s="308"/>
      <c r="E42" s="308"/>
      <c r="F42" s="308"/>
      <c r="G42" s="308"/>
      <c r="H42" s="308"/>
      <c r="I42" s="309"/>
      <c r="K42" s="140"/>
      <c r="L42" s="23"/>
      <c r="M42" s="22"/>
      <c r="N42" s="22"/>
      <c r="O42" s="22"/>
      <c r="P42" s="110"/>
      <c r="Q42" s="113"/>
      <c r="R42" s="141"/>
      <c r="T42" s="23"/>
      <c r="U42" s="23"/>
      <c r="V42" s="23"/>
    </row>
    <row r="43" spans="1:22" s="23" customFormat="1" ht="13.5" customHeight="1">
      <c r="A43" s="297" t="s">
        <v>239</v>
      </c>
      <c r="B43" s="298" t="s">
        <v>171</v>
      </c>
      <c r="C43" s="298" t="s">
        <v>123</v>
      </c>
      <c r="D43" s="298" t="s">
        <v>59</v>
      </c>
      <c r="E43" s="298"/>
      <c r="F43" s="289"/>
      <c r="G43" s="299" t="s">
        <v>233</v>
      </c>
      <c r="H43" s="56"/>
      <c r="I43" s="27"/>
      <c r="J43" s="320"/>
      <c r="K43" s="135" t="str">
        <f t="shared" ref="K43:K57" si="7">C43</f>
        <v>AP338</v>
      </c>
      <c r="L43" s="78"/>
      <c r="M43" s="79"/>
      <c r="N43" s="90"/>
      <c r="O43" s="91"/>
      <c r="P43" s="99" t="str">
        <f>IF(AND(N43="BAT400",O43="BAT500"),"BAT400-BAT500",IF(AND(N43="BAT400",O43=""),"BAT400",IF(AND(N43="",O43="BAT500"),"BAT500",IF(AND(N43="",O43=""),"",))))</f>
        <v/>
      </c>
      <c r="Q43" s="107" t="str">
        <f>IF(P43="","Niveau 2","Niveau 1")</f>
        <v>Niveau 2</v>
      </c>
      <c r="R43" s="127" t="s">
        <v>20</v>
      </c>
    </row>
    <row r="44" spans="1:22" s="28" customFormat="1" ht="13.5" customHeight="1">
      <c r="A44" s="287" t="s">
        <v>239</v>
      </c>
      <c r="B44" s="298" t="s">
        <v>172</v>
      </c>
      <c r="C44" s="288" t="s">
        <v>124</v>
      </c>
      <c r="D44" s="288" t="s">
        <v>59</v>
      </c>
      <c r="E44" s="288"/>
      <c r="F44" s="307"/>
      <c r="G44" s="290" t="s">
        <v>233</v>
      </c>
      <c r="H44" s="54"/>
      <c r="I44" s="15"/>
      <c r="J44" s="323"/>
      <c r="K44" s="138" t="str">
        <f t="shared" si="7"/>
        <v>AP311</v>
      </c>
      <c r="L44" s="78"/>
      <c r="M44" s="79"/>
      <c r="N44" s="92"/>
      <c r="O44" s="93"/>
      <c r="P44" s="108" t="str">
        <f t="shared" ref="P44:P57" si="8">IF(AND(N44="BAT400",O44="BAT500"),"BAT400-BAT500",IF(AND(N44="BAT400",O44=""),"BAT400",IF(AND(N44="",O44="BAT500"),"BAT500",IF(AND(N44="",O44=""),"",))))</f>
        <v/>
      </c>
      <c r="Q44" s="108" t="str">
        <f t="shared" ref="Q44:Q57" si="9">IF(P44="","Niveau 2","Niveau 1")</f>
        <v>Niveau 2</v>
      </c>
      <c r="R44" s="127" t="s">
        <v>20</v>
      </c>
      <c r="T44" s="23"/>
      <c r="U44" s="23"/>
      <c r="V44" s="23"/>
    </row>
    <row r="45" spans="1:22" s="23" customFormat="1" ht="13.5" customHeight="1">
      <c r="A45" s="287" t="s">
        <v>239</v>
      </c>
      <c r="B45" s="298" t="s">
        <v>173</v>
      </c>
      <c r="C45" s="288" t="s">
        <v>125</v>
      </c>
      <c r="D45" s="288" t="s">
        <v>59</v>
      </c>
      <c r="E45" s="288"/>
      <c r="F45" s="307"/>
      <c r="G45" s="290" t="s">
        <v>233</v>
      </c>
      <c r="H45" s="54"/>
      <c r="I45" s="15"/>
      <c r="J45" s="321"/>
      <c r="K45" s="138" t="str">
        <f t="shared" si="7"/>
        <v>AP301</v>
      </c>
      <c r="L45" s="78"/>
      <c r="M45" s="79"/>
      <c r="N45" s="92"/>
      <c r="O45" s="93"/>
      <c r="P45" s="108" t="str">
        <f t="shared" si="8"/>
        <v/>
      </c>
      <c r="Q45" s="108" t="str">
        <f t="shared" si="9"/>
        <v>Niveau 2</v>
      </c>
      <c r="R45" s="127" t="s">
        <v>20</v>
      </c>
    </row>
    <row r="46" spans="1:22" s="23" customFormat="1" ht="13.5" customHeight="1">
      <c r="A46" s="287" t="s">
        <v>239</v>
      </c>
      <c r="B46" s="298" t="s">
        <v>174</v>
      </c>
      <c r="C46" s="288" t="s">
        <v>126</v>
      </c>
      <c r="D46" s="288" t="s">
        <v>59</v>
      </c>
      <c r="E46" s="288"/>
      <c r="F46" s="307"/>
      <c r="G46" s="290" t="s">
        <v>233</v>
      </c>
      <c r="H46" s="54"/>
      <c r="I46" s="15"/>
      <c r="J46" s="321"/>
      <c r="K46" s="138" t="str">
        <f t="shared" si="7"/>
        <v>AP333</v>
      </c>
      <c r="L46" s="78"/>
      <c r="M46" s="79"/>
      <c r="N46" s="92"/>
      <c r="O46" s="94"/>
      <c r="P46" s="108" t="str">
        <f t="shared" si="8"/>
        <v/>
      </c>
      <c r="Q46" s="108" t="str">
        <f t="shared" si="9"/>
        <v>Niveau 2</v>
      </c>
      <c r="R46" s="127" t="s">
        <v>20</v>
      </c>
    </row>
    <row r="47" spans="1:22" s="29" customFormat="1" ht="13.5" customHeight="1">
      <c r="A47" s="287" t="s">
        <v>240</v>
      </c>
      <c r="B47" s="288" t="s">
        <v>175</v>
      </c>
      <c r="C47" s="288" t="s">
        <v>127</v>
      </c>
      <c r="D47" s="288" t="s">
        <v>59</v>
      </c>
      <c r="E47" s="288"/>
      <c r="F47" s="307"/>
      <c r="G47" s="290" t="s">
        <v>234</v>
      </c>
      <c r="H47" s="54"/>
      <c r="I47" s="15"/>
      <c r="J47" s="324"/>
      <c r="K47" s="138" t="str">
        <f t="shared" si="7"/>
        <v>AP354</v>
      </c>
      <c r="L47" s="78"/>
      <c r="M47" s="79"/>
      <c r="N47" s="92"/>
      <c r="O47" s="93"/>
      <c r="P47" s="108" t="str">
        <f t="shared" si="8"/>
        <v/>
      </c>
      <c r="Q47" s="108" t="str">
        <f t="shared" si="9"/>
        <v>Niveau 2</v>
      </c>
      <c r="R47" s="127" t="s">
        <v>20</v>
      </c>
      <c r="T47" s="23"/>
      <c r="U47" s="23"/>
      <c r="V47" s="23"/>
    </row>
    <row r="48" spans="1:22" s="23" customFormat="1" ht="13.5" customHeight="1">
      <c r="A48" s="287" t="s">
        <v>240</v>
      </c>
      <c r="B48" s="288" t="s">
        <v>176</v>
      </c>
      <c r="C48" s="288" t="s">
        <v>128</v>
      </c>
      <c r="D48" s="288" t="s">
        <v>59</v>
      </c>
      <c r="E48" s="288"/>
      <c r="F48" s="307"/>
      <c r="G48" s="290" t="s">
        <v>234</v>
      </c>
      <c r="H48" s="54"/>
      <c r="I48" s="15"/>
      <c r="J48" s="321"/>
      <c r="K48" s="138" t="str">
        <f t="shared" si="7"/>
        <v>AP339</v>
      </c>
      <c r="L48" s="78"/>
      <c r="M48" s="79"/>
      <c r="N48" s="85"/>
      <c r="O48" s="93"/>
      <c r="P48" s="108" t="str">
        <f t="shared" si="8"/>
        <v/>
      </c>
      <c r="Q48" s="108" t="str">
        <f t="shared" si="9"/>
        <v>Niveau 2</v>
      </c>
      <c r="R48" s="127" t="s">
        <v>20</v>
      </c>
    </row>
    <row r="49" spans="1:22" s="23" customFormat="1" ht="13.5" customHeight="1">
      <c r="A49" s="287" t="s">
        <v>240</v>
      </c>
      <c r="B49" s="288" t="s">
        <v>177</v>
      </c>
      <c r="C49" s="288" t="s">
        <v>129</v>
      </c>
      <c r="D49" s="288" t="s">
        <v>59</v>
      </c>
      <c r="E49" s="288"/>
      <c r="F49" s="307"/>
      <c r="G49" s="290" t="s">
        <v>234</v>
      </c>
      <c r="H49" s="54"/>
      <c r="I49" s="15"/>
      <c r="J49" s="321"/>
      <c r="K49" s="138" t="str">
        <f t="shared" si="7"/>
        <v>AP262</v>
      </c>
      <c r="L49" s="78"/>
      <c r="M49" s="79"/>
      <c r="N49" s="92"/>
      <c r="O49" s="93"/>
      <c r="P49" s="108" t="str">
        <f t="shared" si="8"/>
        <v/>
      </c>
      <c r="Q49" s="108" t="str">
        <f t="shared" si="9"/>
        <v>Niveau 2</v>
      </c>
      <c r="R49" s="127" t="s">
        <v>20</v>
      </c>
    </row>
    <row r="50" spans="1:22" s="23" customFormat="1" ht="13.5" customHeight="1">
      <c r="A50" s="287" t="s">
        <v>240</v>
      </c>
      <c r="B50" s="288" t="s">
        <v>178</v>
      </c>
      <c r="C50" s="288" t="s">
        <v>130</v>
      </c>
      <c r="D50" s="288" t="s">
        <v>59</v>
      </c>
      <c r="E50" s="288"/>
      <c r="F50" s="307"/>
      <c r="G50" s="310" t="s">
        <v>234</v>
      </c>
      <c r="H50" s="54"/>
      <c r="I50" s="15"/>
      <c r="J50" s="321"/>
      <c r="K50" s="138" t="str">
        <f t="shared" si="7"/>
        <v>AP302</v>
      </c>
      <c r="L50" s="78"/>
      <c r="M50" s="79"/>
      <c r="N50" s="92"/>
      <c r="O50" s="93"/>
      <c r="P50" s="108" t="str">
        <f t="shared" si="8"/>
        <v/>
      </c>
      <c r="Q50" s="108" t="str">
        <f t="shared" si="9"/>
        <v>Niveau 2</v>
      </c>
      <c r="R50" s="127" t="s">
        <v>20</v>
      </c>
    </row>
    <row r="51" spans="1:22" s="23" customFormat="1" ht="13.5" customHeight="1">
      <c r="A51" s="287" t="s">
        <v>240</v>
      </c>
      <c r="B51" s="288" t="s">
        <v>179</v>
      </c>
      <c r="C51" s="288" t="s">
        <v>131</v>
      </c>
      <c r="D51" s="288" t="s">
        <v>59</v>
      </c>
      <c r="E51" s="288"/>
      <c r="F51" s="307"/>
      <c r="G51" s="290" t="s">
        <v>234</v>
      </c>
      <c r="H51" s="54"/>
      <c r="I51" s="15"/>
      <c r="J51" s="321"/>
      <c r="K51" s="138" t="str">
        <f t="shared" si="7"/>
        <v>AP334</v>
      </c>
      <c r="L51" s="78"/>
      <c r="M51" s="79"/>
      <c r="N51" s="85"/>
      <c r="O51" s="93"/>
      <c r="P51" s="108" t="str">
        <f t="shared" si="8"/>
        <v/>
      </c>
      <c r="Q51" s="108" t="str">
        <f t="shared" si="9"/>
        <v>Niveau 2</v>
      </c>
      <c r="R51" s="127" t="s">
        <v>20</v>
      </c>
    </row>
    <row r="52" spans="1:22" s="23" customFormat="1" ht="13.5" customHeight="1">
      <c r="A52" s="287" t="s">
        <v>253</v>
      </c>
      <c r="B52" s="288" t="s">
        <v>180</v>
      </c>
      <c r="C52" s="288" t="s">
        <v>132</v>
      </c>
      <c r="D52" s="288" t="s">
        <v>59</v>
      </c>
      <c r="E52" s="288"/>
      <c r="F52" s="307"/>
      <c r="G52" s="290" t="s">
        <v>235</v>
      </c>
      <c r="H52" s="54"/>
      <c r="I52" s="15"/>
      <c r="J52" s="321"/>
      <c r="K52" s="138" t="str">
        <f t="shared" si="7"/>
        <v>AP305</v>
      </c>
      <c r="L52" s="78"/>
      <c r="M52" s="80"/>
      <c r="N52" s="92"/>
      <c r="O52" s="93"/>
      <c r="P52" s="108" t="str">
        <f t="shared" si="8"/>
        <v/>
      </c>
      <c r="Q52" s="108" t="str">
        <f t="shared" si="9"/>
        <v>Niveau 2</v>
      </c>
      <c r="R52" s="127" t="s">
        <v>20</v>
      </c>
    </row>
    <row r="53" spans="1:22" s="23" customFormat="1" ht="13.5" customHeight="1">
      <c r="A53" s="287" t="s">
        <v>253</v>
      </c>
      <c r="B53" s="288" t="s">
        <v>181</v>
      </c>
      <c r="C53" s="288" t="s">
        <v>133</v>
      </c>
      <c r="D53" s="288" t="s">
        <v>59</v>
      </c>
      <c r="E53" s="288"/>
      <c r="F53" s="307"/>
      <c r="G53" s="290" t="s">
        <v>235</v>
      </c>
      <c r="H53" s="54"/>
      <c r="I53" s="16"/>
      <c r="J53" s="321"/>
      <c r="K53" s="138" t="str">
        <f t="shared" si="7"/>
        <v>AP357</v>
      </c>
      <c r="L53" s="78"/>
      <c r="M53" s="80"/>
      <c r="N53" s="92"/>
      <c r="O53" s="93"/>
      <c r="P53" s="108" t="str">
        <f t="shared" si="8"/>
        <v/>
      </c>
      <c r="Q53" s="108" t="str">
        <f t="shared" si="9"/>
        <v>Niveau 2</v>
      </c>
      <c r="R53" s="127" t="s">
        <v>20</v>
      </c>
    </row>
    <row r="54" spans="1:22" s="29" customFormat="1" ht="13.5" customHeight="1">
      <c r="A54" s="287" t="s">
        <v>253</v>
      </c>
      <c r="B54" s="288" t="s">
        <v>182</v>
      </c>
      <c r="C54" s="288" t="s">
        <v>134</v>
      </c>
      <c r="D54" s="288" t="s">
        <v>59</v>
      </c>
      <c r="E54" s="288"/>
      <c r="F54" s="307"/>
      <c r="G54" s="290" t="s">
        <v>235</v>
      </c>
      <c r="H54" s="54"/>
      <c r="I54" s="16"/>
      <c r="J54" s="324"/>
      <c r="K54" s="138" t="str">
        <f t="shared" si="7"/>
        <v>AP308</v>
      </c>
      <c r="L54" s="81"/>
      <c r="M54" s="82"/>
      <c r="N54" s="92"/>
      <c r="O54" s="93"/>
      <c r="P54" s="108" t="str">
        <f t="shared" si="8"/>
        <v/>
      </c>
      <c r="Q54" s="108" t="str">
        <f t="shared" si="9"/>
        <v>Niveau 2</v>
      </c>
      <c r="R54" s="127" t="s">
        <v>20</v>
      </c>
      <c r="T54" s="23"/>
      <c r="U54" s="23"/>
      <c r="V54" s="23"/>
    </row>
    <row r="55" spans="1:22" s="23" customFormat="1" ht="13.5" customHeight="1">
      <c r="A55" s="287" t="s">
        <v>253</v>
      </c>
      <c r="B55" s="288" t="s">
        <v>183</v>
      </c>
      <c r="C55" s="288" t="s">
        <v>135</v>
      </c>
      <c r="D55" s="288" t="s">
        <v>59</v>
      </c>
      <c r="E55" s="288"/>
      <c r="F55" s="307"/>
      <c r="G55" s="290" t="s">
        <v>235</v>
      </c>
      <c r="H55" s="54"/>
      <c r="I55" s="15"/>
      <c r="J55" s="321"/>
      <c r="K55" s="138" t="str">
        <f t="shared" si="7"/>
        <v>AP329</v>
      </c>
      <c r="L55" s="78"/>
      <c r="M55" s="80"/>
      <c r="N55" s="92"/>
      <c r="O55" s="93"/>
      <c r="P55" s="108" t="str">
        <f t="shared" si="8"/>
        <v/>
      </c>
      <c r="Q55" s="108" t="str">
        <f t="shared" si="9"/>
        <v>Niveau 2</v>
      </c>
      <c r="R55" s="127" t="s">
        <v>20</v>
      </c>
    </row>
    <row r="56" spans="1:22" s="29" customFormat="1" ht="13.5" customHeight="1">
      <c r="A56" s="287" t="s">
        <v>253</v>
      </c>
      <c r="B56" s="288" t="s">
        <v>184</v>
      </c>
      <c r="C56" s="288" t="s">
        <v>136</v>
      </c>
      <c r="D56" s="288" t="s">
        <v>59</v>
      </c>
      <c r="E56" s="288"/>
      <c r="F56" s="307"/>
      <c r="G56" s="290" t="s">
        <v>235</v>
      </c>
      <c r="H56" s="54"/>
      <c r="I56" s="16"/>
      <c r="J56" s="324"/>
      <c r="K56" s="138" t="str">
        <f t="shared" si="7"/>
        <v>AP352</v>
      </c>
      <c r="L56" s="81"/>
      <c r="M56" s="82"/>
      <c r="N56" s="92"/>
      <c r="O56" s="93"/>
      <c r="P56" s="108" t="str">
        <f t="shared" si="8"/>
        <v/>
      </c>
      <c r="Q56" s="108" t="str">
        <f t="shared" si="9"/>
        <v>Niveau 2</v>
      </c>
      <c r="R56" s="127" t="s">
        <v>20</v>
      </c>
      <c r="T56" s="23"/>
      <c r="U56" s="23"/>
      <c r="V56" s="23"/>
    </row>
    <row r="57" spans="1:22" s="29" customFormat="1" ht="13.5" customHeight="1" thickBot="1">
      <c r="A57" s="300" t="s">
        <v>253</v>
      </c>
      <c r="B57" s="288" t="s">
        <v>185</v>
      </c>
      <c r="C57" s="301" t="s">
        <v>137</v>
      </c>
      <c r="D57" s="301" t="s">
        <v>59</v>
      </c>
      <c r="E57" s="301"/>
      <c r="F57" s="302"/>
      <c r="G57" s="303" t="s">
        <v>235</v>
      </c>
      <c r="H57" s="57"/>
      <c r="I57" s="21"/>
      <c r="J57" s="325"/>
      <c r="K57" s="136" t="str">
        <f t="shared" si="7"/>
        <v>AP351</v>
      </c>
      <c r="L57" s="81"/>
      <c r="M57" s="82"/>
      <c r="N57" s="95"/>
      <c r="O57" s="96"/>
      <c r="P57" s="114" t="str">
        <f t="shared" si="8"/>
        <v/>
      </c>
      <c r="Q57" s="315" t="str">
        <f t="shared" si="9"/>
        <v>Niveau 2</v>
      </c>
      <c r="R57" s="127" t="s">
        <v>20</v>
      </c>
      <c r="T57" s="53"/>
      <c r="U57" s="53"/>
      <c r="V57" s="53"/>
    </row>
    <row r="58" spans="1:22" s="23" customFormat="1" ht="12.75" thickBot="1">
      <c r="A58" s="11"/>
      <c r="B58" s="11"/>
      <c r="C58" s="11"/>
      <c r="D58" s="11"/>
      <c r="E58" s="11"/>
      <c r="F58" s="11"/>
      <c r="G58" s="11"/>
      <c r="H58" s="11"/>
      <c r="I58" s="11"/>
      <c r="K58" s="139"/>
      <c r="L58" s="39"/>
      <c r="Q58" s="112"/>
      <c r="R58" s="131"/>
    </row>
    <row r="59" spans="1:22" s="23" customFormat="1" ht="18.75" thickBot="1">
      <c r="A59" s="311" t="s">
        <v>147</v>
      </c>
      <c r="B59" s="305"/>
      <c r="C59" s="305"/>
      <c r="D59" s="305"/>
      <c r="E59" s="305"/>
      <c r="F59" s="305"/>
      <c r="G59" s="305"/>
      <c r="H59" s="305"/>
      <c r="I59" s="306"/>
      <c r="K59" s="137"/>
      <c r="L59" s="39"/>
      <c r="Q59" s="113"/>
      <c r="R59" s="131"/>
      <c r="T59" s="28"/>
      <c r="U59" s="28"/>
      <c r="V59" s="28"/>
    </row>
    <row r="60" spans="1:22" s="23" customFormat="1" ht="13.5" customHeight="1">
      <c r="A60" s="297" t="s">
        <v>254</v>
      </c>
      <c r="B60" s="298" t="s">
        <v>150</v>
      </c>
      <c r="C60" s="298" t="s">
        <v>138</v>
      </c>
      <c r="D60" s="298" t="s">
        <v>58</v>
      </c>
      <c r="E60" s="298"/>
      <c r="F60" s="289"/>
      <c r="G60" s="299" t="s">
        <v>241</v>
      </c>
      <c r="H60" s="55"/>
      <c r="I60" s="30"/>
      <c r="J60" s="320"/>
      <c r="K60" s="135" t="str">
        <f>C60</f>
        <v>AP319</v>
      </c>
      <c r="Q60" s="107" t="str">
        <f>IF(P60="","Niveau 2","Niveau 1")</f>
        <v>Niveau 2</v>
      </c>
      <c r="R60" s="127" t="s">
        <v>18</v>
      </c>
    </row>
    <row r="61" spans="1:22" s="23" customFormat="1" ht="13.5" customHeight="1">
      <c r="A61" s="297" t="s">
        <v>255</v>
      </c>
      <c r="B61" s="298" t="s">
        <v>151</v>
      </c>
      <c r="C61" s="288" t="s">
        <v>139</v>
      </c>
      <c r="D61" s="288" t="s">
        <v>58</v>
      </c>
      <c r="E61" s="288"/>
      <c r="F61" s="289"/>
      <c r="G61" s="299" t="s">
        <v>241</v>
      </c>
      <c r="H61" s="54"/>
      <c r="I61" s="16"/>
      <c r="J61" s="321"/>
      <c r="K61" s="138" t="str">
        <f>C61</f>
        <v>AP345</v>
      </c>
      <c r="Q61" s="108" t="str">
        <f t="shared" ref="Q61:Q64" si="10">IF(P61="","Niveau 2","Niveau 1")</f>
        <v>Niveau 2</v>
      </c>
      <c r="R61" s="127" t="s">
        <v>18</v>
      </c>
    </row>
    <row r="62" spans="1:22" s="23" customFormat="1" ht="13.5" customHeight="1">
      <c r="A62" s="297" t="s">
        <v>256</v>
      </c>
      <c r="B62" s="298" t="s">
        <v>152</v>
      </c>
      <c r="C62" s="288" t="s">
        <v>140</v>
      </c>
      <c r="D62" s="288" t="s">
        <v>58</v>
      </c>
      <c r="E62" s="288"/>
      <c r="F62" s="289"/>
      <c r="G62" s="299" t="s">
        <v>241</v>
      </c>
      <c r="H62" s="54"/>
      <c r="I62" s="16"/>
      <c r="J62" s="321"/>
      <c r="K62" s="138" t="str">
        <f>C62</f>
        <v>AP320</v>
      </c>
      <c r="Q62" s="108" t="str">
        <f t="shared" si="10"/>
        <v>Niveau 2</v>
      </c>
      <c r="R62" s="127" t="s">
        <v>18</v>
      </c>
      <c r="T62" s="29"/>
      <c r="U62" s="29"/>
      <c r="V62" s="29"/>
    </row>
    <row r="63" spans="1:22" s="23" customFormat="1" ht="13.5" customHeight="1">
      <c r="A63" s="297" t="s">
        <v>257</v>
      </c>
      <c r="B63" s="298" t="s">
        <v>153</v>
      </c>
      <c r="C63" s="288" t="s">
        <v>141</v>
      </c>
      <c r="D63" s="288" t="s">
        <v>58</v>
      </c>
      <c r="E63" s="288"/>
      <c r="F63" s="289"/>
      <c r="G63" s="299" t="s">
        <v>241</v>
      </c>
      <c r="H63" s="54"/>
      <c r="I63" s="16"/>
      <c r="J63" s="321"/>
      <c r="K63" s="138" t="str">
        <f>C63</f>
        <v>AP325</v>
      </c>
      <c r="Q63" s="108" t="str">
        <f t="shared" si="10"/>
        <v>Niveau 2</v>
      </c>
      <c r="R63" s="127" t="s">
        <v>18</v>
      </c>
    </row>
    <row r="64" spans="1:22" s="23" customFormat="1" ht="13.5" customHeight="1" thickBot="1">
      <c r="A64" s="300" t="s">
        <v>258</v>
      </c>
      <c r="B64" s="301" t="s">
        <v>154</v>
      </c>
      <c r="C64" s="301" t="s">
        <v>142</v>
      </c>
      <c r="D64" s="301" t="s">
        <v>58</v>
      </c>
      <c r="E64" s="301"/>
      <c r="F64" s="301"/>
      <c r="G64" s="318" t="s">
        <v>241</v>
      </c>
      <c r="H64" s="57"/>
      <c r="I64" s="21"/>
      <c r="J64" s="322"/>
      <c r="K64" s="142" t="str">
        <f>C64</f>
        <v>AP318</v>
      </c>
      <c r="L64" s="143"/>
      <c r="M64" s="143"/>
      <c r="N64" s="143"/>
      <c r="O64" s="143"/>
      <c r="P64" s="143"/>
      <c r="Q64" s="319" t="str">
        <f t="shared" si="10"/>
        <v>Niveau 2</v>
      </c>
      <c r="R64" s="144" t="s">
        <v>18</v>
      </c>
    </row>
    <row r="65" spans="1:22" s="23" customFormat="1">
      <c r="A65" s="31"/>
      <c r="B65" s="32"/>
      <c r="C65" s="33"/>
      <c r="D65" s="33"/>
      <c r="E65" s="33"/>
      <c r="F65" s="33"/>
      <c r="G65" s="34"/>
      <c r="H65" s="58"/>
      <c r="I65" s="35"/>
    </row>
    <row r="66" spans="1:22" s="23" customFormat="1">
      <c r="A66" s="31"/>
      <c r="B66" s="36"/>
      <c r="C66" s="37"/>
      <c r="D66" s="37"/>
      <c r="E66" s="37"/>
      <c r="F66" s="37"/>
      <c r="G66" s="34"/>
      <c r="H66" s="58"/>
      <c r="I66" s="35"/>
    </row>
    <row r="67" spans="1:22" s="23" customFormat="1">
      <c r="A67" s="31"/>
      <c r="B67" s="33"/>
      <c r="C67" s="33"/>
      <c r="D67" s="33"/>
      <c r="E67" s="33"/>
      <c r="F67" s="33"/>
      <c r="G67" s="34"/>
      <c r="H67" s="58"/>
      <c r="I67" s="35"/>
    </row>
    <row r="68" spans="1:22" s="23" customFormat="1">
      <c r="A68" s="31"/>
      <c r="B68" s="33"/>
      <c r="C68" s="33"/>
      <c r="D68" s="33"/>
      <c r="E68" s="33"/>
      <c r="F68" s="33"/>
      <c r="G68" s="34"/>
      <c r="H68" s="58"/>
      <c r="I68" s="35"/>
    </row>
    <row r="69" spans="1:22" s="23" customFormat="1">
      <c r="A69" s="31"/>
      <c r="B69" s="38"/>
      <c r="C69" s="33"/>
      <c r="D69" s="33"/>
      <c r="E69" s="33"/>
      <c r="F69" s="33"/>
      <c r="G69" s="34"/>
      <c r="H69" s="39"/>
      <c r="I69" s="35"/>
      <c r="T69" s="29"/>
      <c r="U69" s="29"/>
      <c r="V69" s="29"/>
    </row>
    <row r="70" spans="1:22" s="23" customFormat="1">
      <c r="A70" s="31"/>
      <c r="B70" s="33"/>
      <c r="C70" s="33"/>
      <c r="D70" s="33"/>
      <c r="E70" s="33"/>
      <c r="F70" s="33"/>
      <c r="G70" s="34"/>
      <c r="H70" s="58"/>
      <c r="I70" s="35"/>
    </row>
    <row r="71" spans="1:22" s="23" customFormat="1">
      <c r="A71" s="31"/>
      <c r="B71" s="33"/>
      <c r="C71" s="33"/>
      <c r="D71" s="33"/>
      <c r="E71" s="33"/>
      <c r="F71" s="33"/>
      <c r="G71" s="34"/>
      <c r="H71" s="58"/>
      <c r="I71" s="35"/>
      <c r="T71" s="29"/>
      <c r="U71" s="29"/>
      <c r="V71" s="29"/>
    </row>
    <row r="72" spans="1:22" s="23" customFormat="1" ht="15">
      <c r="A72" s="31"/>
      <c r="B72" s="33"/>
      <c r="C72" s="33"/>
      <c r="D72" s="33"/>
      <c r="E72" s="33"/>
      <c r="F72" s="33"/>
      <c r="G72" s="34"/>
      <c r="H72" s="58"/>
      <c r="I72" s="35"/>
      <c r="R72" s="118"/>
      <c r="T72" s="29"/>
      <c r="U72" s="29"/>
      <c r="V72" s="29"/>
    </row>
    <row r="73" spans="1:22" s="23" customFormat="1" ht="12.75">
      <c r="A73" s="31"/>
      <c r="B73" s="33"/>
      <c r="C73" s="33"/>
      <c r="D73" s="33"/>
      <c r="E73" s="33"/>
      <c r="F73" s="33"/>
      <c r="G73" s="34"/>
      <c r="H73" s="58"/>
      <c r="I73" s="35"/>
      <c r="R73" s="117"/>
    </row>
    <row r="74" spans="1:22" s="23" customFormat="1">
      <c r="A74" s="31"/>
      <c r="B74" s="33"/>
      <c r="C74" s="33"/>
      <c r="D74" s="33"/>
      <c r="E74" s="33"/>
      <c r="F74" s="33"/>
      <c r="G74" s="34"/>
      <c r="H74" s="58"/>
      <c r="I74" s="35"/>
    </row>
    <row r="75" spans="1:22" s="23" customFormat="1">
      <c r="A75" s="31"/>
      <c r="B75" s="33"/>
      <c r="C75" s="33"/>
      <c r="D75" s="33"/>
      <c r="E75" s="33"/>
      <c r="F75" s="33"/>
      <c r="G75" s="34"/>
      <c r="H75" s="58"/>
      <c r="I75" s="35"/>
    </row>
    <row r="76" spans="1:22" s="23" customFormat="1">
      <c r="A76" s="40"/>
      <c r="B76" s="39"/>
      <c r="C76" s="39"/>
      <c r="D76" s="39"/>
      <c r="E76" s="39"/>
      <c r="F76" s="39"/>
      <c r="G76" s="34"/>
      <c r="H76" s="58"/>
      <c r="I76" s="35"/>
    </row>
    <row r="77" spans="1:22" s="23" customFormat="1" ht="12.75">
      <c r="A77" s="40"/>
      <c r="B77" s="39"/>
      <c r="C77" s="39"/>
      <c r="D77" s="39"/>
      <c r="E77" s="39"/>
      <c r="F77" s="39"/>
      <c r="G77" s="34"/>
      <c r="H77" s="58"/>
      <c r="I77" s="35"/>
      <c r="U77" s="117"/>
    </row>
    <row r="78" spans="1:22" s="23" customFormat="1">
      <c r="A78" s="40"/>
      <c r="B78" s="39"/>
      <c r="C78" s="39"/>
      <c r="D78" s="39"/>
      <c r="E78" s="39"/>
      <c r="F78" s="39"/>
      <c r="G78" s="34"/>
      <c r="H78" s="58"/>
      <c r="I78" s="35"/>
    </row>
    <row r="79" spans="1:22" s="23" customFormat="1">
      <c r="A79" s="40"/>
      <c r="B79" s="39"/>
      <c r="C79" s="39"/>
      <c r="D79" s="39"/>
      <c r="E79" s="39"/>
      <c r="F79" s="39"/>
      <c r="G79" s="34"/>
      <c r="H79" s="58"/>
      <c r="I79" s="35"/>
    </row>
    <row r="80" spans="1:22" s="23" customFormat="1">
      <c r="A80" s="40"/>
      <c r="B80" s="39"/>
      <c r="C80" s="39"/>
      <c r="D80" s="39"/>
      <c r="E80" s="39"/>
      <c r="F80" s="39"/>
      <c r="G80" s="34"/>
      <c r="H80" s="58"/>
      <c r="I80" s="35"/>
    </row>
    <row r="81" spans="1:9" s="23" customFormat="1">
      <c r="A81" s="40"/>
      <c r="B81" s="39"/>
      <c r="C81" s="39"/>
      <c r="D81" s="39"/>
      <c r="E81" s="39"/>
      <c r="F81" s="39"/>
      <c r="G81" s="34"/>
      <c r="H81" s="39"/>
      <c r="I81" s="41"/>
    </row>
    <row r="82" spans="1:9" s="23" customFormat="1">
      <c r="A82" s="40"/>
      <c r="B82" s="39"/>
      <c r="C82" s="39"/>
      <c r="D82" s="39"/>
      <c r="E82" s="39"/>
      <c r="F82" s="39"/>
      <c r="G82" s="34"/>
      <c r="H82" s="58"/>
      <c r="I82" s="35"/>
    </row>
    <row r="83" spans="1:9" s="23" customFormat="1">
      <c r="A83" s="40"/>
      <c r="B83" s="39"/>
      <c r="C83" s="39"/>
      <c r="D83" s="39"/>
      <c r="E83" s="39"/>
      <c r="F83" s="39"/>
      <c r="G83" s="34"/>
      <c r="H83" s="58"/>
      <c r="I83" s="35"/>
    </row>
    <row r="84" spans="1:9" s="23" customFormat="1">
      <c r="A84" s="40"/>
      <c r="B84" s="39"/>
      <c r="C84" s="39"/>
      <c r="D84" s="39"/>
      <c r="E84" s="39"/>
      <c r="F84" s="39"/>
      <c r="G84" s="34"/>
      <c r="H84" s="58"/>
      <c r="I84" s="35"/>
    </row>
    <row r="85" spans="1:9" s="23" customFormat="1">
      <c r="A85" s="40"/>
      <c r="B85" s="39"/>
      <c r="C85" s="39"/>
      <c r="D85" s="39"/>
      <c r="E85" s="39"/>
      <c r="F85" s="39"/>
      <c r="G85" s="34"/>
      <c r="H85" s="58"/>
      <c r="I85" s="35"/>
    </row>
    <row r="86" spans="1:9" s="23" customFormat="1">
      <c r="A86" s="42"/>
      <c r="G86" s="43"/>
      <c r="H86" s="59"/>
    </row>
    <row r="87" spans="1:9" s="23" customFormat="1">
      <c r="A87" s="42"/>
      <c r="G87" s="43"/>
      <c r="H87" s="59"/>
    </row>
    <row r="88" spans="1:9" s="23" customFormat="1">
      <c r="A88" s="42"/>
      <c r="G88" s="43"/>
      <c r="H88" s="59"/>
    </row>
    <row r="89" spans="1:9" s="23" customFormat="1">
      <c r="A89" s="42"/>
      <c r="G89" s="43"/>
      <c r="H89" s="59"/>
    </row>
    <row r="90" spans="1:9" s="23" customFormat="1">
      <c r="A90" s="42"/>
      <c r="G90" s="43"/>
      <c r="H90" s="59"/>
    </row>
    <row r="91" spans="1:9" s="23" customFormat="1">
      <c r="A91" s="42"/>
      <c r="G91" s="43"/>
      <c r="H91" s="59"/>
    </row>
    <row r="92" spans="1:9" s="23" customFormat="1">
      <c r="A92" s="42"/>
      <c r="G92" s="43"/>
      <c r="H92" s="59"/>
    </row>
    <row r="93" spans="1:9" s="23" customFormat="1">
      <c r="A93" s="42"/>
      <c r="G93" s="43"/>
      <c r="H93" s="59"/>
    </row>
    <row r="94" spans="1:9" s="23" customFormat="1">
      <c r="A94" s="42"/>
      <c r="G94" s="43"/>
      <c r="H94" s="59"/>
    </row>
    <row r="95" spans="1:9" s="23" customFormat="1">
      <c r="A95" s="42"/>
      <c r="G95" s="43"/>
      <c r="H95" s="59"/>
    </row>
    <row r="96" spans="1:9" s="23" customFormat="1">
      <c r="A96" s="42"/>
      <c r="G96" s="43"/>
      <c r="H96" s="59"/>
    </row>
    <row r="97" spans="1:9" s="23" customFormat="1">
      <c r="A97" s="42"/>
      <c r="G97" s="43"/>
      <c r="H97" s="59"/>
    </row>
    <row r="98" spans="1:9" s="23" customFormat="1">
      <c r="A98" s="42"/>
      <c r="G98" s="43"/>
      <c r="H98" s="59"/>
    </row>
    <row r="99" spans="1:9" s="23" customFormat="1">
      <c r="A99" s="42"/>
      <c r="G99" s="43"/>
      <c r="H99" s="59"/>
    </row>
    <row r="100" spans="1:9" s="23" customFormat="1">
      <c r="A100" s="42"/>
      <c r="G100" s="43"/>
      <c r="H100" s="59"/>
    </row>
    <row r="101" spans="1:9" s="23" customFormat="1">
      <c r="A101" s="42"/>
      <c r="G101" s="43"/>
      <c r="H101" s="59"/>
    </row>
    <row r="102" spans="1:9" s="23" customFormat="1">
      <c r="A102" s="42"/>
      <c r="G102" s="43"/>
      <c r="H102" s="59"/>
    </row>
    <row r="103" spans="1:9" s="23" customFormat="1">
      <c r="A103" s="42"/>
      <c r="G103" s="43"/>
      <c r="H103" s="59"/>
    </row>
    <row r="104" spans="1:9" s="23" customFormat="1">
      <c r="A104" s="42"/>
      <c r="G104" s="43"/>
      <c r="H104" s="59"/>
    </row>
    <row r="105" spans="1:9" s="23" customFormat="1">
      <c r="A105" s="42"/>
      <c r="G105" s="43"/>
      <c r="H105" s="59"/>
      <c r="I105" s="29"/>
    </row>
    <row r="106" spans="1:9" s="23" customFormat="1">
      <c r="A106" s="42"/>
      <c r="G106" s="43"/>
      <c r="H106" s="59"/>
      <c r="I106" s="29"/>
    </row>
    <row r="107" spans="1:9" s="23" customFormat="1">
      <c r="A107" s="42"/>
      <c r="G107" s="43"/>
      <c r="H107" s="59"/>
      <c r="I107" s="29"/>
    </row>
    <row r="108" spans="1:9" s="23" customFormat="1">
      <c r="A108" s="42"/>
      <c r="G108" s="43"/>
      <c r="H108" s="59"/>
      <c r="I108" s="29"/>
    </row>
    <row r="109" spans="1:9" s="23" customFormat="1">
      <c r="A109" s="42"/>
      <c r="G109" s="43"/>
      <c r="H109" s="59"/>
      <c r="I109" s="29"/>
    </row>
    <row r="110" spans="1:9" s="23" customFormat="1">
      <c r="A110" s="42"/>
      <c r="G110" s="43"/>
      <c r="H110" s="59"/>
      <c r="I110" s="29"/>
    </row>
    <row r="111" spans="1:9" s="23" customFormat="1">
      <c r="A111" s="42"/>
      <c r="G111" s="43"/>
      <c r="H111" s="59"/>
      <c r="I111" s="29"/>
    </row>
    <row r="112" spans="1:9" s="23" customFormat="1">
      <c r="A112" s="42"/>
      <c r="G112" s="43"/>
      <c r="H112" s="59"/>
      <c r="I112" s="29"/>
    </row>
    <row r="113" spans="1:9" s="23" customFormat="1">
      <c r="A113" s="42"/>
      <c r="G113" s="43"/>
      <c r="H113" s="59"/>
      <c r="I113" s="29"/>
    </row>
    <row r="114" spans="1:9" s="23" customFormat="1">
      <c r="A114" s="42"/>
      <c r="G114" s="43"/>
      <c r="H114" s="59"/>
      <c r="I114" s="29"/>
    </row>
    <row r="115" spans="1:9" s="23" customFormat="1">
      <c r="A115" s="42"/>
      <c r="G115" s="43"/>
      <c r="H115" s="59"/>
      <c r="I115" s="29"/>
    </row>
    <row r="116" spans="1:9" s="23" customFormat="1">
      <c r="A116" s="42"/>
      <c r="G116" s="43"/>
      <c r="H116" s="59"/>
      <c r="I116" s="29"/>
    </row>
    <row r="117" spans="1:9" s="23" customFormat="1">
      <c r="A117" s="42"/>
      <c r="G117" s="43"/>
      <c r="H117" s="59"/>
      <c r="I117" s="29"/>
    </row>
    <row r="118" spans="1:9" s="23" customFormat="1">
      <c r="A118" s="42"/>
      <c r="G118" s="43"/>
      <c r="H118" s="59"/>
      <c r="I118" s="29"/>
    </row>
    <row r="119" spans="1:9" s="23" customFormat="1">
      <c r="A119" s="42"/>
      <c r="G119" s="43"/>
      <c r="H119" s="59"/>
      <c r="I119" s="29"/>
    </row>
    <row r="120" spans="1:9" s="23" customFormat="1">
      <c r="A120" s="42"/>
      <c r="G120" s="43"/>
      <c r="H120" s="59"/>
      <c r="I120" s="29"/>
    </row>
    <row r="121" spans="1:9" s="23" customFormat="1">
      <c r="A121" s="42"/>
      <c r="G121" s="43"/>
      <c r="H121" s="59"/>
      <c r="I121" s="29"/>
    </row>
    <row r="122" spans="1:9" s="23" customFormat="1">
      <c r="A122" s="42"/>
      <c r="G122" s="43"/>
      <c r="H122" s="59"/>
      <c r="I122" s="29"/>
    </row>
    <row r="123" spans="1:9" s="23" customFormat="1">
      <c r="A123" s="42"/>
      <c r="G123" s="43"/>
      <c r="H123" s="59"/>
      <c r="I123" s="29"/>
    </row>
    <row r="124" spans="1:9" s="23" customFormat="1">
      <c r="A124" s="42"/>
      <c r="G124" s="43"/>
      <c r="H124" s="59"/>
      <c r="I124" s="29"/>
    </row>
    <row r="125" spans="1:9" s="23" customFormat="1">
      <c r="A125" s="42"/>
      <c r="G125" s="43"/>
      <c r="H125" s="59"/>
      <c r="I125" s="29"/>
    </row>
    <row r="126" spans="1:9" s="23" customFormat="1">
      <c r="A126" s="42"/>
      <c r="G126" s="43"/>
      <c r="H126" s="59"/>
      <c r="I126" s="29"/>
    </row>
    <row r="127" spans="1:9" s="23" customFormat="1">
      <c r="A127" s="42"/>
      <c r="G127" s="43"/>
      <c r="H127" s="59"/>
      <c r="I127" s="29"/>
    </row>
    <row r="128" spans="1:9" s="23" customFormat="1">
      <c r="A128" s="42"/>
      <c r="G128" s="43"/>
      <c r="H128" s="59"/>
      <c r="I128" s="29"/>
    </row>
    <row r="129" spans="1:9" s="23" customFormat="1">
      <c r="A129" s="42"/>
      <c r="G129" s="43"/>
      <c r="H129" s="59"/>
      <c r="I129" s="29"/>
    </row>
    <row r="130" spans="1:9" s="23" customFormat="1">
      <c r="A130" s="42"/>
      <c r="G130" s="43"/>
      <c r="H130" s="59"/>
      <c r="I130" s="29"/>
    </row>
    <row r="131" spans="1:9" s="23" customFormat="1">
      <c r="A131" s="42"/>
      <c r="G131" s="43"/>
      <c r="H131" s="59"/>
      <c r="I131" s="29"/>
    </row>
    <row r="132" spans="1:9" s="23" customFormat="1">
      <c r="A132" s="42"/>
      <c r="G132" s="43"/>
      <c r="H132" s="59"/>
      <c r="I132" s="29"/>
    </row>
    <row r="133" spans="1:9" s="23" customFormat="1">
      <c r="A133" s="42"/>
      <c r="G133" s="43"/>
      <c r="H133" s="59"/>
      <c r="I133" s="29"/>
    </row>
    <row r="134" spans="1:9" s="23" customFormat="1">
      <c r="A134" s="42"/>
      <c r="G134" s="43"/>
      <c r="H134" s="59"/>
      <c r="I134" s="29"/>
    </row>
    <row r="135" spans="1:9" s="23" customFormat="1">
      <c r="A135" s="42"/>
      <c r="G135" s="43"/>
      <c r="H135" s="59"/>
      <c r="I135" s="29"/>
    </row>
    <row r="136" spans="1:9" s="23" customFormat="1">
      <c r="A136" s="42"/>
      <c r="G136" s="43"/>
      <c r="H136" s="59"/>
      <c r="I136" s="29"/>
    </row>
    <row r="137" spans="1:9" s="23" customFormat="1">
      <c r="A137" s="42"/>
      <c r="G137" s="43"/>
      <c r="H137" s="59"/>
      <c r="I137" s="29"/>
    </row>
    <row r="138" spans="1:9" s="23" customFormat="1">
      <c r="A138" s="42"/>
      <c r="G138" s="43"/>
      <c r="H138" s="59"/>
      <c r="I138" s="29"/>
    </row>
    <row r="139" spans="1:9" s="23" customFormat="1">
      <c r="A139" s="42"/>
      <c r="G139" s="43"/>
      <c r="H139" s="59"/>
      <c r="I139" s="29"/>
    </row>
    <row r="140" spans="1:9" s="23" customFormat="1">
      <c r="A140" s="42"/>
      <c r="G140" s="43"/>
      <c r="H140" s="59"/>
      <c r="I140" s="29"/>
    </row>
    <row r="141" spans="1:9" s="23" customFormat="1">
      <c r="A141" s="42"/>
      <c r="G141" s="43"/>
      <c r="H141" s="59"/>
      <c r="I141" s="29"/>
    </row>
    <row r="142" spans="1:9" s="23" customFormat="1">
      <c r="A142" s="42"/>
      <c r="G142" s="43"/>
      <c r="H142" s="59"/>
      <c r="I142" s="29"/>
    </row>
    <row r="143" spans="1:9" s="23" customFormat="1">
      <c r="A143" s="42"/>
      <c r="G143" s="43"/>
      <c r="H143" s="59"/>
      <c r="I143" s="29"/>
    </row>
    <row r="144" spans="1:9" s="23" customFormat="1">
      <c r="A144" s="42"/>
      <c r="G144" s="43"/>
      <c r="H144" s="59"/>
      <c r="I144" s="29"/>
    </row>
    <row r="145" spans="1:74" s="23" customFormat="1">
      <c r="A145" s="42"/>
      <c r="G145" s="43"/>
      <c r="H145" s="59"/>
      <c r="I145" s="29"/>
    </row>
    <row r="146" spans="1:74" s="23" customFormat="1">
      <c r="A146" s="42"/>
      <c r="G146" s="43"/>
      <c r="H146" s="59"/>
      <c r="I146" s="29"/>
    </row>
    <row r="147" spans="1:74" s="23" customFormat="1">
      <c r="A147" s="42"/>
      <c r="G147" s="43"/>
      <c r="H147" s="59"/>
      <c r="I147" s="29"/>
    </row>
    <row r="148" spans="1:74" s="23" customFormat="1">
      <c r="A148" s="42"/>
      <c r="G148" s="43"/>
      <c r="H148" s="59"/>
      <c r="I148" s="29"/>
    </row>
    <row r="149" spans="1:74" s="23" customFormat="1">
      <c r="A149" s="42"/>
      <c r="G149" s="43"/>
      <c r="H149" s="59"/>
      <c r="I149" s="29"/>
    </row>
    <row r="150" spans="1:74" s="23" customFormat="1">
      <c r="A150" s="42"/>
      <c r="G150" s="43"/>
      <c r="H150" s="59"/>
      <c r="I150" s="29"/>
    </row>
    <row r="151" spans="1:74" s="23" customFormat="1">
      <c r="A151" s="42"/>
      <c r="G151" s="43"/>
      <c r="H151" s="59"/>
      <c r="I151" s="29"/>
    </row>
    <row r="152" spans="1:74" s="23" customFormat="1">
      <c r="A152" s="42"/>
      <c r="G152" s="43"/>
      <c r="H152" s="59"/>
      <c r="I152" s="29"/>
    </row>
    <row r="153" spans="1:74" s="23" customFormat="1">
      <c r="A153" s="42"/>
      <c r="G153" s="43"/>
      <c r="H153" s="59"/>
      <c r="I153" s="29"/>
    </row>
    <row r="154" spans="1:74" s="23" customFormat="1">
      <c r="A154" s="42"/>
      <c r="G154" s="43"/>
      <c r="H154" s="59"/>
      <c r="I154" s="29"/>
    </row>
    <row r="155" spans="1:74" s="23" customFormat="1">
      <c r="A155" s="42"/>
      <c r="G155" s="43"/>
      <c r="H155" s="59"/>
      <c r="I155" s="29"/>
    </row>
    <row r="156" spans="1:74" s="45" customFormat="1">
      <c r="A156" s="44"/>
      <c r="G156" s="43"/>
      <c r="H156" s="60"/>
      <c r="I156" s="29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</row>
    <row r="157" spans="1:74" s="45" customFormat="1">
      <c r="A157" s="44"/>
      <c r="G157" s="43"/>
      <c r="H157" s="60"/>
      <c r="I157" s="29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</row>
    <row r="158" spans="1:74" s="45" customFormat="1">
      <c r="A158" s="44"/>
      <c r="G158" s="43"/>
      <c r="H158" s="60"/>
      <c r="I158" s="29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</row>
    <row r="159" spans="1:74" s="45" customFormat="1">
      <c r="A159" s="44"/>
      <c r="G159" s="43"/>
      <c r="H159" s="60"/>
      <c r="I159" s="29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</row>
    <row r="160" spans="1:74" s="45" customFormat="1">
      <c r="A160" s="44"/>
      <c r="G160" s="43"/>
      <c r="H160" s="60"/>
      <c r="I160" s="29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</row>
    <row r="161" spans="1:74" s="45" customFormat="1">
      <c r="A161" s="44"/>
      <c r="G161" s="43"/>
      <c r="H161" s="60"/>
      <c r="I161" s="29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</row>
    <row r="162" spans="1:74" s="45" customFormat="1">
      <c r="A162" s="44"/>
      <c r="G162" s="43"/>
      <c r="H162" s="60"/>
      <c r="I162" s="29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</row>
    <row r="163" spans="1:74" s="45" customFormat="1">
      <c r="A163" s="44"/>
      <c r="G163" s="43"/>
      <c r="H163" s="60"/>
      <c r="I163" s="29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</row>
    <row r="164" spans="1:74" s="45" customFormat="1">
      <c r="A164" s="44"/>
      <c r="G164" s="43"/>
      <c r="H164" s="60"/>
      <c r="I164" s="29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</row>
    <row r="165" spans="1:74" s="45" customFormat="1">
      <c r="A165" s="44"/>
      <c r="G165" s="43"/>
      <c r="H165" s="60"/>
      <c r="I165" s="29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</row>
    <row r="166" spans="1:74" s="45" customFormat="1">
      <c r="A166" s="44"/>
      <c r="G166" s="43"/>
      <c r="H166" s="60"/>
      <c r="I166" s="29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</row>
    <row r="167" spans="1:74" s="45" customFormat="1">
      <c r="A167" s="44"/>
      <c r="G167" s="43"/>
      <c r="H167" s="60"/>
      <c r="I167" s="29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</row>
    <row r="168" spans="1:74" s="45" customFormat="1">
      <c r="A168" s="44"/>
      <c r="G168" s="43"/>
      <c r="H168" s="60"/>
      <c r="I168" s="29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</row>
    <row r="169" spans="1:74" s="45" customFormat="1">
      <c r="A169" s="44"/>
      <c r="G169" s="43"/>
      <c r="H169" s="60"/>
      <c r="I169" s="29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</row>
    <row r="170" spans="1:74" s="45" customFormat="1">
      <c r="A170" s="44"/>
      <c r="G170" s="43"/>
      <c r="H170" s="60"/>
      <c r="I170" s="29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</row>
    <row r="171" spans="1:74" s="45" customFormat="1">
      <c r="A171" s="44"/>
      <c r="G171" s="43"/>
      <c r="H171" s="60"/>
      <c r="I171" s="29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</row>
    <row r="172" spans="1:74" s="45" customFormat="1">
      <c r="A172" s="44"/>
      <c r="G172" s="43"/>
      <c r="H172" s="60"/>
      <c r="I172" s="29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</row>
    <row r="173" spans="1:74" s="45" customFormat="1">
      <c r="A173" s="44"/>
      <c r="G173" s="43"/>
      <c r="H173" s="60"/>
      <c r="I173" s="29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</row>
    <row r="174" spans="1:74" s="45" customFormat="1">
      <c r="A174" s="44"/>
      <c r="G174" s="43"/>
      <c r="H174" s="60"/>
      <c r="I174" s="29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</row>
    <row r="175" spans="1:74" s="45" customFormat="1">
      <c r="A175" s="44"/>
      <c r="G175" s="43"/>
      <c r="H175" s="60"/>
      <c r="I175" s="29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</row>
    <row r="176" spans="1:74" s="45" customFormat="1">
      <c r="A176" s="44"/>
      <c r="G176" s="43"/>
      <c r="H176" s="60"/>
      <c r="I176" s="29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</row>
    <row r="177" spans="1:22" s="45" customFormat="1">
      <c r="A177" s="44"/>
      <c r="G177" s="43"/>
      <c r="H177" s="60"/>
      <c r="I177" s="29"/>
      <c r="T177" s="23"/>
      <c r="U177" s="23"/>
      <c r="V177" s="23"/>
    </row>
    <row r="178" spans="1:22" s="45" customFormat="1">
      <c r="A178" s="44"/>
      <c r="G178" s="43"/>
      <c r="H178" s="60"/>
      <c r="I178" s="29"/>
      <c r="T178" s="23"/>
      <c r="U178" s="23"/>
      <c r="V178" s="23"/>
    </row>
    <row r="179" spans="1:22" s="45" customFormat="1">
      <c r="A179" s="44"/>
      <c r="G179" s="43"/>
      <c r="H179" s="60"/>
      <c r="I179" s="29"/>
      <c r="T179" s="23"/>
      <c r="U179" s="23"/>
      <c r="V179" s="23"/>
    </row>
    <row r="180" spans="1:22" s="45" customFormat="1">
      <c r="A180" s="44"/>
      <c r="G180" s="43"/>
      <c r="H180" s="60"/>
      <c r="I180" s="29"/>
      <c r="T180" s="23"/>
      <c r="U180" s="23"/>
      <c r="V180" s="23"/>
    </row>
    <row r="181" spans="1:22" s="45" customFormat="1">
      <c r="A181" s="44"/>
      <c r="G181" s="43"/>
      <c r="H181" s="60"/>
      <c r="I181" s="29"/>
      <c r="T181" s="23"/>
      <c r="U181" s="23"/>
      <c r="V181" s="23"/>
    </row>
    <row r="182" spans="1:22" s="45" customFormat="1">
      <c r="A182" s="44"/>
      <c r="G182" s="43"/>
      <c r="H182" s="60"/>
      <c r="I182" s="29"/>
      <c r="T182" s="23"/>
      <c r="U182" s="23"/>
      <c r="V182" s="23"/>
    </row>
    <row r="183" spans="1:22" s="45" customFormat="1">
      <c r="A183" s="44"/>
      <c r="G183" s="43"/>
      <c r="H183" s="60"/>
      <c r="I183" s="29"/>
      <c r="T183" s="23"/>
      <c r="U183" s="23"/>
      <c r="V183" s="23"/>
    </row>
    <row r="184" spans="1:22" s="45" customFormat="1">
      <c r="A184" s="44"/>
      <c r="G184" s="43"/>
      <c r="H184" s="60"/>
      <c r="I184" s="29"/>
      <c r="T184" s="23"/>
      <c r="U184" s="23"/>
      <c r="V184" s="23"/>
    </row>
    <row r="185" spans="1:22" s="45" customFormat="1">
      <c r="A185" s="44"/>
      <c r="G185" s="43"/>
      <c r="H185" s="60"/>
      <c r="I185" s="29"/>
      <c r="T185" s="23"/>
      <c r="U185" s="23"/>
      <c r="V185" s="23"/>
    </row>
    <row r="186" spans="1:22" s="45" customFormat="1">
      <c r="A186" s="44"/>
      <c r="G186" s="43"/>
      <c r="H186" s="60"/>
      <c r="I186" s="29"/>
      <c r="T186" s="23"/>
      <c r="U186" s="23"/>
      <c r="V186" s="23"/>
    </row>
    <row r="187" spans="1:22" s="45" customFormat="1">
      <c r="A187" s="44"/>
      <c r="G187" s="43"/>
      <c r="H187" s="60"/>
      <c r="I187" s="29"/>
      <c r="T187" s="23"/>
      <c r="U187" s="23"/>
      <c r="V187" s="23"/>
    </row>
    <row r="188" spans="1:22" s="45" customFormat="1">
      <c r="A188" s="44"/>
      <c r="G188" s="43"/>
      <c r="H188" s="60"/>
      <c r="I188" s="29"/>
      <c r="T188" s="23"/>
      <c r="U188" s="23"/>
      <c r="V188" s="23"/>
    </row>
    <row r="189" spans="1:22" s="45" customFormat="1">
      <c r="A189" s="44"/>
      <c r="G189" s="43"/>
      <c r="H189" s="60"/>
      <c r="I189" s="29"/>
      <c r="T189" s="23"/>
      <c r="U189" s="23"/>
      <c r="V189" s="23"/>
    </row>
    <row r="190" spans="1:22" s="45" customFormat="1">
      <c r="A190" s="44"/>
      <c r="G190" s="43"/>
      <c r="H190" s="60"/>
      <c r="I190" s="29"/>
      <c r="T190" s="23"/>
      <c r="U190" s="23"/>
      <c r="V190" s="23"/>
    </row>
    <row r="191" spans="1:22" s="45" customFormat="1">
      <c r="A191" s="44"/>
      <c r="G191" s="43"/>
      <c r="H191" s="60"/>
      <c r="I191" s="29"/>
      <c r="T191" s="23"/>
      <c r="U191" s="23"/>
      <c r="V191" s="23"/>
    </row>
    <row r="192" spans="1:22" s="45" customFormat="1">
      <c r="A192" s="44"/>
      <c r="G192" s="43"/>
      <c r="H192" s="60"/>
      <c r="I192" s="29"/>
    </row>
    <row r="193" spans="1:9" s="45" customFormat="1">
      <c r="A193" s="44"/>
      <c r="G193" s="43"/>
      <c r="H193" s="60"/>
      <c r="I193" s="29"/>
    </row>
    <row r="194" spans="1:9" s="45" customFormat="1">
      <c r="A194" s="44"/>
      <c r="G194" s="43"/>
      <c r="H194" s="60"/>
      <c r="I194" s="29"/>
    </row>
    <row r="195" spans="1:9" s="45" customFormat="1">
      <c r="A195" s="44"/>
      <c r="G195" s="43"/>
      <c r="H195" s="60"/>
      <c r="I195" s="29"/>
    </row>
    <row r="196" spans="1:9" s="45" customFormat="1">
      <c r="A196" s="44"/>
      <c r="G196" s="43"/>
      <c r="H196" s="60"/>
      <c r="I196" s="29"/>
    </row>
    <row r="197" spans="1:9" s="45" customFormat="1">
      <c r="A197" s="44"/>
      <c r="G197" s="43"/>
      <c r="H197" s="60"/>
      <c r="I197" s="29"/>
    </row>
    <row r="198" spans="1:9" s="45" customFormat="1">
      <c r="A198" s="44"/>
      <c r="G198" s="43"/>
      <c r="H198" s="60"/>
      <c r="I198" s="29"/>
    </row>
    <row r="199" spans="1:9" s="45" customFormat="1">
      <c r="A199" s="44"/>
      <c r="G199" s="43"/>
      <c r="H199" s="60"/>
      <c r="I199" s="29"/>
    </row>
    <row r="200" spans="1:9" s="45" customFormat="1">
      <c r="A200" s="44"/>
      <c r="G200" s="43"/>
      <c r="H200" s="60"/>
      <c r="I200" s="29"/>
    </row>
    <row r="201" spans="1:9" s="45" customFormat="1">
      <c r="A201" s="44"/>
      <c r="G201" s="43"/>
      <c r="H201" s="60"/>
      <c r="I201" s="29"/>
    </row>
    <row r="202" spans="1:9" s="45" customFormat="1">
      <c r="A202" s="44"/>
      <c r="G202" s="43"/>
      <c r="H202" s="60"/>
      <c r="I202" s="29"/>
    </row>
    <row r="203" spans="1:9" s="45" customFormat="1">
      <c r="A203" s="44"/>
      <c r="G203" s="43"/>
      <c r="H203" s="60"/>
      <c r="I203" s="29"/>
    </row>
    <row r="204" spans="1:9" s="45" customFormat="1">
      <c r="A204" s="44"/>
      <c r="G204" s="43"/>
      <c r="H204" s="60"/>
      <c r="I204" s="29"/>
    </row>
    <row r="205" spans="1:9" s="45" customFormat="1">
      <c r="A205" s="44"/>
      <c r="G205" s="43"/>
      <c r="H205" s="60"/>
      <c r="I205" s="29"/>
    </row>
    <row r="206" spans="1:9" s="45" customFormat="1">
      <c r="A206" s="44"/>
      <c r="G206" s="43"/>
      <c r="H206" s="60"/>
      <c r="I206" s="29"/>
    </row>
    <row r="207" spans="1:9" s="45" customFormat="1">
      <c r="A207" s="44"/>
      <c r="G207" s="43"/>
      <c r="H207" s="60"/>
      <c r="I207" s="29"/>
    </row>
    <row r="208" spans="1:9" s="45" customFormat="1">
      <c r="A208" s="44"/>
      <c r="G208" s="43"/>
      <c r="H208" s="60"/>
      <c r="I208" s="29"/>
    </row>
    <row r="209" spans="1:9" s="45" customFormat="1">
      <c r="A209" s="44"/>
      <c r="G209" s="43"/>
      <c r="H209" s="60"/>
      <c r="I209" s="29"/>
    </row>
    <row r="210" spans="1:9" s="45" customFormat="1">
      <c r="A210" s="44"/>
      <c r="G210" s="43"/>
      <c r="H210" s="60"/>
      <c r="I210" s="29"/>
    </row>
    <row r="211" spans="1:9" s="45" customFormat="1">
      <c r="A211" s="44"/>
      <c r="G211" s="43"/>
      <c r="H211" s="60"/>
      <c r="I211" s="29"/>
    </row>
    <row r="212" spans="1:9" s="45" customFormat="1">
      <c r="A212" s="44"/>
      <c r="G212" s="43"/>
      <c r="H212" s="60"/>
      <c r="I212" s="29"/>
    </row>
    <row r="213" spans="1:9" s="45" customFormat="1">
      <c r="A213" s="44"/>
      <c r="G213" s="43"/>
      <c r="H213" s="60"/>
      <c r="I213" s="29"/>
    </row>
    <row r="214" spans="1:9" s="45" customFormat="1">
      <c r="A214" s="44"/>
      <c r="G214" s="43"/>
      <c r="H214" s="60"/>
      <c r="I214" s="29"/>
    </row>
    <row r="215" spans="1:9" s="45" customFormat="1">
      <c r="A215" s="44"/>
      <c r="G215" s="43"/>
      <c r="H215" s="60"/>
      <c r="I215" s="29"/>
    </row>
    <row r="216" spans="1:9" s="45" customFormat="1">
      <c r="A216" s="44"/>
      <c r="G216" s="43"/>
      <c r="H216" s="60"/>
      <c r="I216" s="29"/>
    </row>
    <row r="217" spans="1:9" s="45" customFormat="1">
      <c r="A217" s="44"/>
      <c r="G217" s="43"/>
      <c r="H217" s="60"/>
      <c r="I217" s="29"/>
    </row>
    <row r="218" spans="1:9" s="45" customFormat="1">
      <c r="A218" s="44"/>
      <c r="G218" s="43"/>
      <c r="H218" s="60"/>
      <c r="I218" s="29"/>
    </row>
    <row r="219" spans="1:9" s="45" customFormat="1">
      <c r="A219" s="44"/>
      <c r="G219" s="43"/>
      <c r="H219" s="60"/>
      <c r="I219" s="29"/>
    </row>
    <row r="220" spans="1:9" s="45" customFormat="1">
      <c r="A220" s="44"/>
      <c r="G220" s="43"/>
      <c r="H220" s="60"/>
      <c r="I220" s="29"/>
    </row>
    <row r="221" spans="1:9" s="45" customFormat="1">
      <c r="A221" s="44"/>
      <c r="G221" s="43"/>
      <c r="H221" s="60"/>
      <c r="I221" s="29"/>
    </row>
    <row r="222" spans="1:9" s="45" customFormat="1">
      <c r="A222" s="44"/>
      <c r="G222" s="43"/>
      <c r="H222" s="60"/>
      <c r="I222" s="29"/>
    </row>
    <row r="223" spans="1:9" s="45" customFormat="1">
      <c r="A223" s="44"/>
      <c r="G223" s="43"/>
      <c r="H223" s="60"/>
      <c r="I223" s="29"/>
    </row>
    <row r="224" spans="1:9" s="45" customFormat="1">
      <c r="A224" s="44"/>
      <c r="G224" s="43"/>
      <c r="H224" s="60"/>
      <c r="I224" s="29"/>
    </row>
    <row r="225" spans="1:22" s="45" customFormat="1">
      <c r="A225" s="44"/>
      <c r="G225" s="43"/>
      <c r="H225" s="60"/>
      <c r="I225" s="29"/>
    </row>
    <row r="226" spans="1:22" s="45" customFormat="1">
      <c r="A226" s="44"/>
      <c r="G226" s="43"/>
      <c r="H226" s="60"/>
      <c r="I226" s="29"/>
    </row>
    <row r="227" spans="1:22" s="45" customFormat="1">
      <c r="A227" s="44"/>
      <c r="G227" s="43"/>
      <c r="H227" s="60"/>
      <c r="I227" s="29"/>
    </row>
    <row r="228" spans="1:22" s="45" customFormat="1">
      <c r="A228" s="44"/>
      <c r="G228" s="43"/>
      <c r="H228" s="60"/>
      <c r="I228" s="29"/>
    </row>
    <row r="229" spans="1:22">
      <c r="T229" s="45"/>
      <c r="U229" s="45"/>
      <c r="V229" s="45"/>
    </row>
    <row r="230" spans="1:22">
      <c r="T230" s="45"/>
      <c r="U230" s="45"/>
      <c r="V230" s="45"/>
    </row>
    <row r="231" spans="1:22">
      <c r="T231" s="45"/>
      <c r="U231" s="45"/>
      <c r="V231" s="45"/>
    </row>
    <row r="232" spans="1:22">
      <c r="T232" s="45"/>
      <c r="U232" s="45"/>
      <c r="V232" s="45"/>
    </row>
    <row r="233" spans="1:22">
      <c r="T233" s="45"/>
      <c r="U233" s="45"/>
      <c r="V233" s="45"/>
    </row>
    <row r="234" spans="1:22">
      <c r="T234" s="45"/>
      <c r="U234" s="45"/>
      <c r="V234" s="45"/>
    </row>
    <row r="235" spans="1:22">
      <c r="T235" s="45"/>
      <c r="U235" s="45"/>
      <c r="V235" s="45"/>
    </row>
    <row r="236" spans="1:22">
      <c r="T236" s="45"/>
      <c r="U236" s="45"/>
      <c r="V236" s="45"/>
    </row>
    <row r="237" spans="1:22">
      <c r="T237" s="45"/>
      <c r="U237" s="45"/>
      <c r="V237" s="45"/>
    </row>
    <row r="238" spans="1:22">
      <c r="T238" s="45"/>
      <c r="U238" s="45"/>
      <c r="V238" s="45"/>
    </row>
    <row r="239" spans="1:22">
      <c r="T239" s="45"/>
      <c r="U239" s="45"/>
      <c r="V239" s="45"/>
    </row>
    <row r="240" spans="1:22">
      <c r="T240" s="45"/>
      <c r="U240" s="45"/>
      <c r="V240" s="45"/>
    </row>
    <row r="241" spans="20:22">
      <c r="T241" s="45"/>
      <c r="U241" s="45"/>
      <c r="V241" s="45"/>
    </row>
    <row r="242" spans="20:22">
      <c r="T242" s="45"/>
      <c r="U242" s="45"/>
      <c r="V242" s="45"/>
    </row>
    <row r="243" spans="20:22">
      <c r="T243" s="45"/>
      <c r="U243" s="45"/>
      <c r="V243" s="45"/>
    </row>
  </sheetData>
  <mergeCells count="2">
    <mergeCell ref="K1:R1"/>
    <mergeCell ref="T1:V1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L45"/>
  <sheetViews>
    <sheetView workbookViewId="0">
      <selection activeCell="I13" sqref="I13"/>
    </sheetView>
  </sheetViews>
  <sheetFormatPr baseColWidth="10" defaultRowHeight="15"/>
  <cols>
    <col min="1" max="1" width="29.42578125" customWidth="1"/>
    <col min="2" max="2" width="24.140625" customWidth="1"/>
    <col min="3" max="3" width="8.42578125" customWidth="1"/>
    <col min="4" max="4" width="8.7109375" customWidth="1"/>
    <col min="5" max="5" width="11.7109375" customWidth="1"/>
    <col min="6" max="7" width="12.5703125" customWidth="1"/>
    <col min="8" max="8" width="12.5703125" bestFit="1" customWidth="1"/>
  </cols>
  <sheetData>
    <row r="1" spans="1:12">
      <c r="I1" s="246" t="s">
        <v>264</v>
      </c>
      <c r="J1" s="247"/>
      <c r="K1" s="247"/>
      <c r="L1" s="247"/>
    </row>
    <row r="3" spans="1:12">
      <c r="A3" s="244" t="s">
        <v>216</v>
      </c>
      <c r="B3" s="244" t="s">
        <v>36</v>
      </c>
    </row>
    <row r="4" spans="1:12">
      <c r="B4" t="s">
        <v>6</v>
      </c>
      <c r="C4" t="s">
        <v>260</v>
      </c>
      <c r="D4" t="s">
        <v>7</v>
      </c>
      <c r="E4" t="s">
        <v>261</v>
      </c>
      <c r="F4" t="s">
        <v>35</v>
      </c>
    </row>
    <row r="5" spans="1:12">
      <c r="A5" s="244" t="s">
        <v>34</v>
      </c>
      <c r="B5">
        <v>2013</v>
      </c>
      <c r="D5">
        <v>2013</v>
      </c>
    </row>
    <row r="6" spans="1:12">
      <c r="A6" s="245" t="s">
        <v>93</v>
      </c>
      <c r="B6" s="243">
        <v>1</v>
      </c>
      <c r="C6" s="243">
        <v>1</v>
      </c>
      <c r="D6" s="243"/>
      <c r="E6" s="243"/>
      <c r="F6" s="243">
        <v>1</v>
      </c>
    </row>
    <row r="7" spans="1:12">
      <c r="A7" s="245" t="s">
        <v>98</v>
      </c>
      <c r="B7" s="243">
        <v>2</v>
      </c>
      <c r="C7" s="243">
        <v>2</v>
      </c>
      <c r="D7" s="243">
        <v>1</v>
      </c>
      <c r="E7" s="243">
        <v>1</v>
      </c>
      <c r="F7" s="243">
        <v>3</v>
      </c>
    </row>
    <row r="8" spans="1:12">
      <c r="A8" s="245" t="s">
        <v>105</v>
      </c>
      <c r="B8" s="243">
        <v>1</v>
      </c>
      <c r="C8" s="243">
        <v>1</v>
      </c>
      <c r="D8" s="243"/>
      <c r="E8" s="243"/>
      <c r="F8" s="243">
        <v>1</v>
      </c>
    </row>
    <row r="9" spans="1:12">
      <c r="A9" s="245" t="s">
        <v>100</v>
      </c>
      <c r="B9" s="243"/>
      <c r="C9" s="243"/>
      <c r="D9" s="243">
        <v>1</v>
      </c>
      <c r="E9" s="243">
        <v>1</v>
      </c>
      <c r="F9" s="243">
        <v>1</v>
      </c>
    </row>
    <row r="10" spans="1:12">
      <c r="A10" s="245" t="s">
        <v>101</v>
      </c>
      <c r="B10" s="243">
        <v>1</v>
      </c>
      <c r="C10" s="243">
        <v>1</v>
      </c>
      <c r="D10" s="243">
        <v>2</v>
      </c>
      <c r="E10" s="243">
        <v>2</v>
      </c>
      <c r="F10" s="243">
        <v>3</v>
      </c>
    </row>
    <row r="11" spans="1:12">
      <c r="A11" s="245" t="s">
        <v>102</v>
      </c>
      <c r="B11" s="243">
        <v>2</v>
      </c>
      <c r="C11" s="243">
        <v>2</v>
      </c>
      <c r="D11" s="243">
        <v>1</v>
      </c>
      <c r="E11" s="243">
        <v>1</v>
      </c>
      <c r="F11" s="243">
        <v>3</v>
      </c>
    </row>
    <row r="12" spans="1:12">
      <c r="A12" s="245" t="s">
        <v>120</v>
      </c>
      <c r="B12" s="243">
        <v>2</v>
      </c>
      <c r="C12" s="243">
        <v>2</v>
      </c>
      <c r="D12" s="243">
        <v>4</v>
      </c>
      <c r="E12" s="243">
        <v>4</v>
      </c>
      <c r="F12" s="243">
        <v>6</v>
      </c>
    </row>
    <row r="13" spans="1:12">
      <c r="A13" s="245" t="s">
        <v>129</v>
      </c>
      <c r="B13" s="243">
        <v>2</v>
      </c>
      <c r="C13" s="243">
        <v>2</v>
      </c>
      <c r="D13" s="243"/>
      <c r="E13" s="243"/>
      <c r="F13" s="243">
        <v>2</v>
      </c>
    </row>
    <row r="14" spans="1:12">
      <c r="A14" s="245" t="s">
        <v>117</v>
      </c>
      <c r="B14" s="243">
        <v>5</v>
      </c>
      <c r="C14" s="243">
        <v>5</v>
      </c>
      <c r="D14" s="243">
        <v>1</v>
      </c>
      <c r="E14" s="243">
        <v>1</v>
      </c>
      <c r="F14" s="243">
        <v>6</v>
      </c>
    </row>
    <row r="15" spans="1:12">
      <c r="A15" s="245" t="s">
        <v>121</v>
      </c>
      <c r="B15" s="243">
        <v>3</v>
      </c>
      <c r="C15" s="243">
        <v>3</v>
      </c>
      <c r="D15" s="243">
        <v>2</v>
      </c>
      <c r="E15" s="243">
        <v>2</v>
      </c>
      <c r="F15" s="243">
        <v>5</v>
      </c>
    </row>
    <row r="16" spans="1:12">
      <c r="A16" s="245" t="s">
        <v>125</v>
      </c>
      <c r="B16" s="243">
        <v>2</v>
      </c>
      <c r="C16" s="243">
        <v>2</v>
      </c>
      <c r="D16" s="243">
        <v>2</v>
      </c>
      <c r="E16" s="243">
        <v>2</v>
      </c>
      <c r="F16" s="243">
        <v>4</v>
      </c>
    </row>
    <row r="17" spans="1:6">
      <c r="A17" s="245" t="s">
        <v>130</v>
      </c>
      <c r="B17" s="243">
        <v>1</v>
      </c>
      <c r="C17" s="243">
        <v>1</v>
      </c>
      <c r="D17" s="243"/>
      <c r="E17" s="243"/>
      <c r="F17" s="243">
        <v>1</v>
      </c>
    </row>
    <row r="18" spans="1:6">
      <c r="A18" s="245" t="s">
        <v>110</v>
      </c>
      <c r="B18" s="243">
        <v>1</v>
      </c>
      <c r="C18" s="243">
        <v>1</v>
      </c>
      <c r="D18" s="243">
        <v>1</v>
      </c>
      <c r="E18" s="243">
        <v>1</v>
      </c>
      <c r="F18" s="243">
        <v>2</v>
      </c>
    </row>
    <row r="19" spans="1:6">
      <c r="A19" s="245" t="s">
        <v>132</v>
      </c>
      <c r="B19" s="243"/>
      <c r="C19" s="243"/>
      <c r="D19" s="243">
        <v>5</v>
      </c>
      <c r="E19" s="243">
        <v>5</v>
      </c>
      <c r="F19" s="243">
        <v>5</v>
      </c>
    </row>
    <row r="20" spans="1:6">
      <c r="A20" s="245" t="s">
        <v>111</v>
      </c>
      <c r="B20" s="243"/>
      <c r="C20" s="243"/>
      <c r="D20" s="243">
        <v>1</v>
      </c>
      <c r="E20" s="243">
        <v>1</v>
      </c>
      <c r="F20" s="243">
        <v>1</v>
      </c>
    </row>
    <row r="21" spans="1:6">
      <c r="A21" s="245" t="s">
        <v>134</v>
      </c>
      <c r="B21" s="243">
        <v>1</v>
      </c>
      <c r="C21" s="243">
        <v>1</v>
      </c>
      <c r="D21" s="243"/>
      <c r="E21" s="243"/>
      <c r="F21" s="243">
        <v>1</v>
      </c>
    </row>
    <row r="22" spans="1:6">
      <c r="A22" s="245" t="s">
        <v>116</v>
      </c>
      <c r="B22" s="243">
        <v>1</v>
      </c>
      <c r="C22" s="243">
        <v>1</v>
      </c>
      <c r="D22" s="243"/>
      <c r="E22" s="243"/>
      <c r="F22" s="243">
        <v>1</v>
      </c>
    </row>
    <row r="23" spans="1:6">
      <c r="A23" s="245" t="s">
        <v>124</v>
      </c>
      <c r="B23" s="243">
        <v>2</v>
      </c>
      <c r="C23" s="243">
        <v>2</v>
      </c>
      <c r="D23" s="243"/>
      <c r="E23" s="243"/>
      <c r="F23" s="243">
        <v>2</v>
      </c>
    </row>
    <row r="24" spans="1:6">
      <c r="A24" s="245" t="s">
        <v>109</v>
      </c>
      <c r="B24" s="243">
        <v>4</v>
      </c>
      <c r="C24" s="243">
        <v>4</v>
      </c>
      <c r="D24" s="243"/>
      <c r="E24" s="243"/>
      <c r="F24" s="243">
        <v>4</v>
      </c>
    </row>
    <row r="25" spans="1:6">
      <c r="A25" s="245" t="s">
        <v>91</v>
      </c>
      <c r="B25" s="243">
        <v>1</v>
      </c>
      <c r="C25" s="243">
        <v>1</v>
      </c>
      <c r="D25" s="243">
        <v>1</v>
      </c>
      <c r="E25" s="243">
        <v>1</v>
      </c>
      <c r="F25" s="243">
        <v>2</v>
      </c>
    </row>
    <row r="26" spans="1:6">
      <c r="A26" s="245" t="s">
        <v>142</v>
      </c>
      <c r="B26" s="243">
        <v>4</v>
      </c>
      <c r="C26" s="243">
        <v>4</v>
      </c>
      <c r="D26" s="243">
        <v>2</v>
      </c>
      <c r="E26" s="243">
        <v>2</v>
      </c>
      <c r="F26" s="243">
        <v>6</v>
      </c>
    </row>
    <row r="27" spans="1:6">
      <c r="A27" s="245" t="s">
        <v>138</v>
      </c>
      <c r="B27" s="243"/>
      <c r="C27" s="243"/>
      <c r="D27" s="243">
        <v>1</v>
      </c>
      <c r="E27" s="243">
        <v>1</v>
      </c>
      <c r="F27" s="243">
        <v>1</v>
      </c>
    </row>
    <row r="28" spans="1:6">
      <c r="A28" s="245" t="s">
        <v>140</v>
      </c>
      <c r="B28" s="243">
        <v>2</v>
      </c>
      <c r="C28" s="243">
        <v>2</v>
      </c>
      <c r="D28" s="243">
        <v>4</v>
      </c>
      <c r="E28" s="243">
        <v>4</v>
      </c>
      <c r="F28" s="243">
        <v>6</v>
      </c>
    </row>
    <row r="29" spans="1:6">
      <c r="A29" s="245" t="s">
        <v>141</v>
      </c>
      <c r="B29" s="243">
        <v>4</v>
      </c>
      <c r="C29" s="243">
        <v>4</v>
      </c>
      <c r="D29" s="243">
        <v>2</v>
      </c>
      <c r="E29" s="243">
        <v>2</v>
      </c>
      <c r="F29" s="243">
        <v>6</v>
      </c>
    </row>
    <row r="30" spans="1:6">
      <c r="A30" s="245" t="s">
        <v>95</v>
      </c>
      <c r="B30" s="243">
        <v>1</v>
      </c>
      <c r="C30" s="243">
        <v>1</v>
      </c>
      <c r="D30" s="243"/>
      <c r="E30" s="243"/>
      <c r="F30" s="243">
        <v>1</v>
      </c>
    </row>
    <row r="31" spans="1:6">
      <c r="A31" s="245" t="s">
        <v>112</v>
      </c>
      <c r="B31" s="243">
        <v>4</v>
      </c>
      <c r="C31" s="243">
        <v>4</v>
      </c>
      <c r="D31" s="243"/>
      <c r="E31" s="243"/>
      <c r="F31" s="243">
        <v>4</v>
      </c>
    </row>
    <row r="32" spans="1:6">
      <c r="A32" s="245" t="s">
        <v>135</v>
      </c>
      <c r="B32" s="243"/>
      <c r="C32" s="243"/>
      <c r="D32" s="243">
        <v>1</v>
      </c>
      <c r="E32" s="243">
        <v>1</v>
      </c>
      <c r="F32" s="243">
        <v>1</v>
      </c>
    </row>
    <row r="33" spans="1:6">
      <c r="A33" s="245" t="s">
        <v>113</v>
      </c>
      <c r="B33" s="243">
        <v>8</v>
      </c>
      <c r="C33" s="243">
        <v>8</v>
      </c>
      <c r="D33" s="243">
        <v>4</v>
      </c>
      <c r="E33" s="243">
        <v>4</v>
      </c>
      <c r="F33" s="243">
        <v>12</v>
      </c>
    </row>
    <row r="34" spans="1:6">
      <c r="A34" s="245" t="s">
        <v>122</v>
      </c>
      <c r="B34" s="243">
        <v>4</v>
      </c>
      <c r="C34" s="243">
        <v>4</v>
      </c>
      <c r="D34" s="243">
        <v>1</v>
      </c>
      <c r="E34" s="243">
        <v>1</v>
      </c>
      <c r="F34" s="243">
        <v>5</v>
      </c>
    </row>
    <row r="35" spans="1:6">
      <c r="A35" s="245" t="s">
        <v>118</v>
      </c>
      <c r="B35" s="243">
        <v>3</v>
      </c>
      <c r="C35" s="243">
        <v>3</v>
      </c>
      <c r="D35" s="243"/>
      <c r="E35" s="243"/>
      <c r="F35" s="243">
        <v>3</v>
      </c>
    </row>
    <row r="36" spans="1:6">
      <c r="A36" s="245" t="s">
        <v>115</v>
      </c>
      <c r="B36" s="243">
        <v>2</v>
      </c>
      <c r="C36" s="243">
        <v>2</v>
      </c>
      <c r="D36" s="243">
        <v>1</v>
      </c>
      <c r="E36" s="243">
        <v>1</v>
      </c>
      <c r="F36" s="243">
        <v>3</v>
      </c>
    </row>
    <row r="37" spans="1:6">
      <c r="A37" s="245" t="s">
        <v>119</v>
      </c>
      <c r="B37" s="243">
        <v>3</v>
      </c>
      <c r="C37" s="243">
        <v>3</v>
      </c>
      <c r="D37" s="243">
        <v>2</v>
      </c>
      <c r="E37" s="243">
        <v>2</v>
      </c>
      <c r="F37" s="243">
        <v>5</v>
      </c>
    </row>
    <row r="38" spans="1:6">
      <c r="A38" s="245" t="s">
        <v>123</v>
      </c>
      <c r="B38" s="243">
        <v>2</v>
      </c>
      <c r="C38" s="243">
        <v>2</v>
      </c>
      <c r="D38" s="243">
        <v>2</v>
      </c>
      <c r="E38" s="243">
        <v>2</v>
      </c>
      <c r="F38" s="243">
        <v>4</v>
      </c>
    </row>
    <row r="39" spans="1:6">
      <c r="A39" s="245" t="s">
        <v>128</v>
      </c>
      <c r="B39" s="243"/>
      <c r="C39" s="243"/>
      <c r="D39" s="243">
        <v>2</v>
      </c>
      <c r="E39" s="243">
        <v>2</v>
      </c>
      <c r="F39" s="243">
        <v>2</v>
      </c>
    </row>
    <row r="40" spans="1:6">
      <c r="A40" s="245" t="s">
        <v>97</v>
      </c>
      <c r="B40" s="243">
        <v>6</v>
      </c>
      <c r="C40" s="243">
        <v>6</v>
      </c>
      <c r="D40" s="243">
        <v>2</v>
      </c>
      <c r="E40" s="243">
        <v>2</v>
      </c>
      <c r="F40" s="243">
        <v>8</v>
      </c>
    </row>
    <row r="41" spans="1:6">
      <c r="A41" s="245" t="s">
        <v>114</v>
      </c>
      <c r="B41" s="243">
        <v>1</v>
      </c>
      <c r="C41" s="243">
        <v>1</v>
      </c>
      <c r="D41" s="243">
        <v>2</v>
      </c>
      <c r="E41" s="243">
        <v>2</v>
      </c>
      <c r="F41" s="243">
        <v>3</v>
      </c>
    </row>
    <row r="42" spans="1:6">
      <c r="A42" s="245" t="s">
        <v>137</v>
      </c>
      <c r="B42" s="243">
        <v>1</v>
      </c>
      <c r="C42" s="243">
        <v>1</v>
      </c>
      <c r="D42" s="243"/>
      <c r="E42" s="243"/>
      <c r="F42" s="243">
        <v>1</v>
      </c>
    </row>
    <row r="43" spans="1:6">
      <c r="A43" s="245" t="s">
        <v>136</v>
      </c>
      <c r="B43" s="243">
        <v>4</v>
      </c>
      <c r="C43" s="243">
        <v>4</v>
      </c>
      <c r="D43" s="243">
        <v>2</v>
      </c>
      <c r="E43" s="243">
        <v>2</v>
      </c>
      <c r="F43" s="243">
        <v>6</v>
      </c>
    </row>
    <row r="44" spans="1:6">
      <c r="A44" s="245" t="s">
        <v>133</v>
      </c>
      <c r="B44" s="243"/>
      <c r="C44" s="243"/>
      <c r="D44" s="243">
        <v>1</v>
      </c>
      <c r="E44" s="243">
        <v>1</v>
      </c>
      <c r="F44" s="243">
        <v>1</v>
      </c>
    </row>
    <row r="45" spans="1:6">
      <c r="A45" s="245" t="s">
        <v>35</v>
      </c>
      <c r="B45" s="243">
        <v>81</v>
      </c>
      <c r="C45" s="243">
        <v>81</v>
      </c>
      <c r="D45" s="243">
        <v>51</v>
      </c>
      <c r="E45" s="243">
        <v>51</v>
      </c>
      <c r="F45" s="243">
        <v>132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N10"/>
  <sheetViews>
    <sheetView workbookViewId="0">
      <selection activeCell="G15" sqref="G15"/>
    </sheetView>
  </sheetViews>
  <sheetFormatPr baseColWidth="10" defaultRowHeight="15"/>
  <cols>
    <col min="1" max="1" width="22.42578125" customWidth="1"/>
    <col min="2" max="2" width="24.140625" bestFit="1" customWidth="1"/>
    <col min="3" max="5" width="12.5703125" bestFit="1" customWidth="1"/>
    <col min="6" max="6" width="5" customWidth="1"/>
    <col min="7" max="7" width="12.5703125" customWidth="1"/>
    <col min="8" max="8" width="8.7109375" customWidth="1"/>
    <col min="9" max="10" width="5" customWidth="1"/>
    <col min="11" max="11" width="11.7109375" customWidth="1"/>
    <col min="12" max="12" width="12.5703125" customWidth="1"/>
    <col min="13" max="13" width="9.85546875" customWidth="1"/>
    <col min="14" max="15" width="6.85546875" customWidth="1"/>
    <col min="16" max="16" width="9.85546875" customWidth="1"/>
    <col min="17" max="17" width="12.5703125" bestFit="1" customWidth="1"/>
  </cols>
  <sheetData>
    <row r="1" spans="1:14">
      <c r="A1" s="244" t="s">
        <v>37</v>
      </c>
      <c r="B1" s="244" t="s">
        <v>36</v>
      </c>
      <c r="K1" s="248" t="s">
        <v>263</v>
      </c>
      <c r="L1" s="247"/>
      <c r="M1" s="247"/>
      <c r="N1" s="247"/>
    </row>
    <row r="2" spans="1:14">
      <c r="A2" s="244" t="s">
        <v>34</v>
      </c>
      <c r="B2">
        <v>2013</v>
      </c>
      <c r="C2" t="s">
        <v>35</v>
      </c>
    </row>
    <row r="3" spans="1:14">
      <c r="A3" s="245" t="s">
        <v>8</v>
      </c>
      <c r="B3" s="243">
        <v>21</v>
      </c>
      <c r="C3" s="243">
        <v>21</v>
      </c>
    </row>
    <row r="4" spans="1:14">
      <c r="A4" s="245" t="s">
        <v>13</v>
      </c>
      <c r="B4" s="243">
        <v>14</v>
      </c>
      <c r="C4" s="243">
        <v>14</v>
      </c>
    </row>
    <row r="5" spans="1:14">
      <c r="A5" s="245" t="s">
        <v>15</v>
      </c>
      <c r="B5" s="243">
        <v>21</v>
      </c>
      <c r="C5" s="243">
        <v>21</v>
      </c>
    </row>
    <row r="6" spans="1:14">
      <c r="A6" s="245" t="s">
        <v>31</v>
      </c>
      <c r="B6" s="243">
        <v>15</v>
      </c>
      <c r="C6" s="243">
        <v>15</v>
      </c>
    </row>
    <row r="7" spans="1:14">
      <c r="A7" s="245" t="s">
        <v>30</v>
      </c>
      <c r="B7" s="243">
        <v>15</v>
      </c>
      <c r="C7" s="243">
        <v>15</v>
      </c>
    </row>
    <row r="8" spans="1:14">
      <c r="A8" s="245" t="s">
        <v>29</v>
      </c>
      <c r="B8" s="243">
        <v>24</v>
      </c>
      <c r="C8" s="243">
        <v>24</v>
      </c>
    </row>
    <row r="9" spans="1:14">
      <c r="A9" s="245" t="s">
        <v>28</v>
      </c>
      <c r="B9" s="243">
        <v>22</v>
      </c>
      <c r="C9" s="243">
        <v>22</v>
      </c>
    </row>
    <row r="10" spans="1:14">
      <c r="A10" s="245" t="s">
        <v>35</v>
      </c>
      <c r="B10" s="243">
        <v>132</v>
      </c>
      <c r="C10" s="243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/>
  <dimension ref="A1:N23"/>
  <sheetViews>
    <sheetView zoomScale="80" zoomScaleNormal="80" workbookViewId="0">
      <selection activeCell="F17" sqref="F17"/>
    </sheetView>
  </sheetViews>
  <sheetFormatPr baseColWidth="10" defaultRowHeight="15"/>
  <cols>
    <col min="1" max="1" width="21.7109375" bestFit="1" customWidth="1"/>
    <col min="2" max="2" width="15.140625" bestFit="1" customWidth="1"/>
    <col min="3" max="4" width="5.5703125" bestFit="1" customWidth="1"/>
    <col min="5" max="5" width="12.85546875" bestFit="1" customWidth="1"/>
  </cols>
  <sheetData>
    <row r="1" spans="1:14">
      <c r="A1" s="244" t="s">
        <v>34</v>
      </c>
      <c r="B1" t="s">
        <v>38</v>
      </c>
      <c r="I1" s="247" t="s">
        <v>39</v>
      </c>
      <c r="J1" s="247"/>
      <c r="K1" s="247"/>
      <c r="L1" s="247"/>
      <c r="M1" s="249"/>
      <c r="N1" s="249"/>
    </row>
    <row r="2" spans="1:14">
      <c r="A2" s="245">
        <v>2012</v>
      </c>
      <c r="B2" s="243"/>
    </row>
    <row r="3" spans="1:14">
      <c r="A3" s="326" t="s">
        <v>8</v>
      </c>
      <c r="B3" s="243">
        <v>18</v>
      </c>
    </row>
    <row r="4" spans="1:14">
      <c r="A4" s="326" t="s">
        <v>13</v>
      </c>
      <c r="B4" s="243">
        <v>15</v>
      </c>
    </row>
    <row r="5" spans="1:14">
      <c r="A5" s="326" t="s">
        <v>15</v>
      </c>
      <c r="B5" s="243">
        <v>17</v>
      </c>
    </row>
    <row r="6" spans="1:14">
      <c r="A6" s="326" t="s">
        <v>31</v>
      </c>
      <c r="B6" s="243">
        <v>11</v>
      </c>
    </row>
    <row r="7" spans="1:14">
      <c r="A7" s="326" t="s">
        <v>30</v>
      </c>
      <c r="B7" s="243">
        <v>19</v>
      </c>
    </row>
    <row r="8" spans="1:14">
      <c r="A8" s="326" t="s">
        <v>29</v>
      </c>
      <c r="B8" s="243">
        <v>18</v>
      </c>
    </row>
    <row r="9" spans="1:14">
      <c r="A9" s="326" t="s">
        <v>28</v>
      </c>
      <c r="B9" s="243">
        <v>20</v>
      </c>
    </row>
    <row r="10" spans="1:14">
      <c r="A10" s="326" t="s">
        <v>27</v>
      </c>
      <c r="B10" s="243">
        <v>9</v>
      </c>
    </row>
    <row r="11" spans="1:14">
      <c r="A11" s="326" t="s">
        <v>26</v>
      </c>
      <c r="B11" s="243">
        <v>18</v>
      </c>
    </row>
    <row r="12" spans="1:14">
      <c r="A12" s="326" t="s">
        <v>25</v>
      </c>
      <c r="B12" s="243">
        <v>10</v>
      </c>
    </row>
    <row r="13" spans="1:14">
      <c r="A13" s="326" t="s">
        <v>24</v>
      </c>
      <c r="B13" s="243">
        <v>22</v>
      </c>
    </row>
    <row r="14" spans="1:14">
      <c r="A14" s="326" t="s">
        <v>23</v>
      </c>
      <c r="B14" s="243">
        <v>19</v>
      </c>
    </row>
    <row r="15" spans="1:14">
      <c r="A15" s="245">
        <v>2013</v>
      </c>
      <c r="B15" s="243"/>
    </row>
    <row r="16" spans="1:14">
      <c r="A16" s="326" t="s">
        <v>8</v>
      </c>
      <c r="B16" s="243">
        <v>21</v>
      </c>
    </row>
    <row r="17" spans="1:2">
      <c r="A17" s="326" t="s">
        <v>13</v>
      </c>
      <c r="B17" s="243">
        <v>14</v>
      </c>
    </row>
    <row r="18" spans="1:2">
      <c r="A18" s="326" t="s">
        <v>15</v>
      </c>
      <c r="B18" s="243">
        <v>21</v>
      </c>
    </row>
    <row r="19" spans="1:2">
      <c r="A19" s="326" t="s">
        <v>31</v>
      </c>
      <c r="B19" s="243">
        <v>15</v>
      </c>
    </row>
    <row r="20" spans="1:2">
      <c r="A20" s="326" t="s">
        <v>30</v>
      </c>
      <c r="B20" s="243">
        <v>15</v>
      </c>
    </row>
    <row r="21" spans="1:2">
      <c r="A21" s="326" t="s">
        <v>29</v>
      </c>
      <c r="B21" s="243">
        <v>24</v>
      </c>
    </row>
    <row r="22" spans="1:2">
      <c r="A22" s="326" t="s">
        <v>28</v>
      </c>
      <c r="B22" s="243">
        <v>22</v>
      </c>
    </row>
    <row r="23" spans="1:2">
      <c r="A23" s="245" t="s">
        <v>35</v>
      </c>
      <c r="B23" s="243">
        <v>328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/>
  <dimension ref="A1:AU350"/>
  <sheetViews>
    <sheetView showGridLines="0" showZeros="0" tabSelected="1" topLeftCell="B1" zoomScale="70" zoomScaleNormal="70" workbookViewId="0">
      <pane ySplit="4" topLeftCell="A242" activePane="bottomLeft" state="frozen"/>
      <selection activeCell="B1" sqref="B1"/>
      <selection pane="bottomLeft" activeCell="C258" sqref="C258"/>
    </sheetView>
  </sheetViews>
  <sheetFormatPr baseColWidth="10" defaultColWidth="11.42578125" defaultRowHeight="15.75"/>
  <cols>
    <col min="1" max="1" width="5.42578125" style="66" hidden="1" customWidth="1"/>
    <col min="2" max="2" width="15.5703125" style="148" bestFit="1" customWidth="1"/>
    <col min="3" max="3" width="13" style="147" customWidth="1"/>
    <col min="4" max="4" width="7.5703125" style="147" customWidth="1"/>
    <col min="5" max="5" width="15.42578125" style="147" bestFit="1" customWidth="1"/>
    <col min="6" max="6" width="10.7109375" style="152" bestFit="1" customWidth="1"/>
    <col min="7" max="7" width="12.140625" style="147" customWidth="1"/>
    <col min="8" max="8" width="37.5703125" style="150" customWidth="1"/>
    <col min="9" max="9" width="11.85546875" style="147" customWidth="1"/>
    <col min="10" max="10" width="10.85546875" style="149" customWidth="1"/>
    <col min="11" max="11" width="9.5703125" style="153" customWidth="1"/>
    <col min="12" max="12" width="12.42578125" style="159" customWidth="1"/>
    <col min="13" max="13" width="10.140625" style="149" customWidth="1"/>
    <col min="14" max="14" width="8.85546875" style="147" customWidth="1"/>
    <col min="15" max="15" width="14.28515625" style="158" customWidth="1"/>
    <col min="16" max="16" width="15.42578125" style="147" bestFit="1" customWidth="1"/>
    <col min="17" max="17" width="34.5703125" style="151" customWidth="1"/>
    <col min="18" max="18" width="5.140625" style="147" customWidth="1"/>
    <col min="19" max="19" width="11.7109375" style="147" customWidth="1"/>
    <col min="20" max="20" width="11.42578125" style="147" customWidth="1"/>
    <col min="21" max="21" width="8.85546875" style="157" customWidth="1"/>
    <col min="22" max="22" width="7.140625" style="147" customWidth="1"/>
    <col min="23" max="23" width="10" style="67" customWidth="1"/>
    <col min="24" max="24" width="13.7109375" style="67" customWidth="1"/>
    <col min="25" max="25" width="81.5703125" style="67" customWidth="1"/>
    <col min="26" max="26" width="18.28515625" style="146" customWidth="1"/>
    <col min="27" max="27" width="21" style="147" bestFit="1" customWidth="1"/>
    <col min="28" max="28" width="4" style="66" customWidth="1"/>
    <col min="29" max="29" width="11.42578125" style="66" customWidth="1"/>
    <col min="30" max="30" width="16.7109375" style="68" customWidth="1"/>
    <col min="31" max="31" width="27.42578125" style="68" customWidth="1"/>
    <col min="32" max="32" width="12.42578125" style="68" customWidth="1"/>
    <col min="33" max="33" width="18.85546875" style="68" customWidth="1"/>
    <col min="34" max="34" width="33.7109375" style="68" customWidth="1"/>
    <col min="35" max="47" width="11.42578125" style="68" customWidth="1"/>
    <col min="48" max="16384" width="11.42578125" style="66"/>
  </cols>
  <sheetData>
    <row r="1" spans="1:34" ht="48" customHeight="1" thickBot="1">
      <c r="A1" s="163"/>
      <c r="B1" s="348" t="s">
        <v>202</v>
      </c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50"/>
      <c r="O1" s="251" t="s">
        <v>40</v>
      </c>
      <c r="P1" s="254" t="s">
        <v>41</v>
      </c>
      <c r="Q1" s="252" t="s">
        <v>42</v>
      </c>
      <c r="R1" s="253"/>
      <c r="S1" s="253"/>
      <c r="T1" s="253"/>
      <c r="U1" s="253"/>
      <c r="V1" s="253"/>
      <c r="W1" s="253"/>
      <c r="X1" s="254" t="s">
        <v>43</v>
      </c>
      <c r="Y1" s="160"/>
      <c r="Z1" s="154"/>
      <c r="AA1" s="49"/>
      <c r="AB1" s="2"/>
      <c r="AC1" s="2"/>
      <c r="AD1" s="3"/>
      <c r="AE1" s="3"/>
      <c r="AF1" s="3"/>
      <c r="AG1" s="3"/>
      <c r="AH1" s="3"/>
    </row>
    <row r="2" spans="1:34" ht="15.75" customHeight="1" thickBot="1">
      <c r="A2" s="164" t="s">
        <v>10</v>
      </c>
      <c r="B2" s="283" t="s">
        <v>17</v>
      </c>
      <c r="C2" s="345" t="s">
        <v>65</v>
      </c>
      <c r="D2" s="346"/>
      <c r="E2" s="346"/>
      <c r="F2" s="346"/>
      <c r="G2" s="346"/>
      <c r="H2" s="346"/>
      <c r="I2" s="347"/>
      <c r="J2" s="343" t="s">
        <v>66</v>
      </c>
      <c r="K2" s="344"/>
      <c r="L2" s="340" t="s">
        <v>229</v>
      </c>
      <c r="M2" s="341"/>
      <c r="N2" s="341"/>
      <c r="O2" s="341"/>
      <c r="P2" s="341"/>
      <c r="Q2" s="341"/>
      <c r="R2" s="341"/>
      <c r="S2" s="341"/>
      <c r="T2" s="342"/>
      <c r="U2" s="337" t="s">
        <v>67</v>
      </c>
      <c r="V2" s="338"/>
      <c r="W2" s="339"/>
      <c r="X2" s="170"/>
      <c r="Y2" s="160"/>
      <c r="Z2" s="155" t="s">
        <v>212</v>
      </c>
      <c r="AA2" s="62" t="s">
        <v>214</v>
      </c>
      <c r="AB2" s="2"/>
      <c r="AC2" s="2"/>
      <c r="AD2" s="3"/>
      <c r="AE2" s="3"/>
      <c r="AF2" s="3"/>
      <c r="AG2" s="3"/>
      <c r="AH2" s="3"/>
    </row>
    <row r="3" spans="1:34" s="69" customFormat="1" ht="51.75" customHeight="1" thickBot="1">
      <c r="A3" s="165" t="s">
        <v>9</v>
      </c>
      <c r="B3" s="283" t="s">
        <v>79</v>
      </c>
      <c r="C3" s="313" t="s">
        <v>201</v>
      </c>
      <c r="D3" s="184" t="s">
        <v>60</v>
      </c>
      <c r="E3" s="72" t="s">
        <v>61</v>
      </c>
      <c r="F3" s="73" t="s">
        <v>62</v>
      </c>
      <c r="G3" s="72" t="s">
        <v>63</v>
      </c>
      <c r="H3" s="72" t="s">
        <v>64</v>
      </c>
      <c r="I3" s="167" t="s">
        <v>203</v>
      </c>
      <c r="J3" s="74" t="s">
        <v>62</v>
      </c>
      <c r="K3" s="75" t="s">
        <v>63</v>
      </c>
      <c r="L3" s="197" t="s">
        <v>78</v>
      </c>
      <c r="M3" s="196" t="s">
        <v>71</v>
      </c>
      <c r="N3" s="199" t="s">
        <v>72</v>
      </c>
      <c r="O3" s="198" t="s">
        <v>77</v>
      </c>
      <c r="P3" s="168" t="s">
        <v>259</v>
      </c>
      <c r="Q3" s="199" t="s">
        <v>73</v>
      </c>
      <c r="R3" s="168" t="s">
        <v>76</v>
      </c>
      <c r="S3" s="199" t="s">
        <v>74</v>
      </c>
      <c r="T3" s="200" t="s">
        <v>75</v>
      </c>
      <c r="U3" s="201" t="s">
        <v>5</v>
      </c>
      <c r="V3" s="282" t="s">
        <v>70</v>
      </c>
      <c r="W3" s="281" t="s">
        <v>69</v>
      </c>
      <c r="X3" s="171" t="s">
        <v>68</v>
      </c>
      <c r="Y3" s="160"/>
      <c r="Z3" s="156" t="s">
        <v>213</v>
      </c>
      <c r="AA3" s="1" t="s">
        <v>213</v>
      </c>
      <c r="AB3" s="4"/>
      <c r="AC3" s="4"/>
      <c r="AD3" s="4"/>
      <c r="AE3" s="4" t="s">
        <v>1</v>
      </c>
      <c r="AF3" s="4" t="s">
        <v>3</v>
      </c>
      <c r="AG3" s="4" t="s">
        <v>4</v>
      </c>
      <c r="AH3" s="4" t="s">
        <v>0</v>
      </c>
    </row>
    <row r="4" spans="1:34" ht="15.75" customHeight="1">
      <c r="A4" s="166"/>
      <c r="B4" s="230" t="str">
        <f>IF(ISBLANK($C4),"",(VLOOKUP($C4,ASTREINTE,6,)))</f>
        <v/>
      </c>
      <c r="C4" s="231"/>
      <c r="D4" s="172" t="str">
        <f>IF(ISBLANK($C4),"",VLOOKUP($C4,UNITE_APPARTENANCE,2,))</f>
        <v/>
      </c>
      <c r="E4" s="232"/>
      <c r="F4" s="214"/>
      <c r="G4" s="233"/>
      <c r="H4" s="213"/>
      <c r="I4" s="234" t="str">
        <f>IF(ISBLANK($C4),"",(VLOOKUP($C4,ASTREINTE,7,)))</f>
        <v/>
      </c>
      <c r="J4" s="235"/>
      <c r="K4" s="236"/>
      <c r="L4" s="237">
        <f>IF(I4="Niveau 1",0.0833333333333333,IF(I4="Niveau 2",0.166666666666667,))</f>
        <v>0</v>
      </c>
      <c r="M4" s="214"/>
      <c r="N4" s="233"/>
      <c r="O4" s="238">
        <f>IF(I4="I2",(HeureOuvrées2(Z4,AA4,PlageFériés)),AA4-Z4)</f>
        <v>0</v>
      </c>
      <c r="P4" s="172"/>
      <c r="Q4" s="213"/>
      <c r="R4" s="172"/>
      <c r="S4" s="214"/>
      <c r="T4" s="215"/>
      <c r="U4" s="239">
        <f>IF(L4&gt;0,IF(O4&gt;L4,"Retard","OK"),)</f>
        <v>0</v>
      </c>
      <c r="V4" s="240">
        <f>IF(J4,YEAR(J4),)</f>
        <v>0</v>
      </c>
      <c r="W4" s="241">
        <f>IF(J4,TEXT(J4,"mmmm"),)</f>
        <v>0</v>
      </c>
      <c r="X4" s="242" t="str">
        <f>IF(AND(C4&lt;&gt;"",D4&lt;&gt;"",E4&lt;&gt;"",F4&lt;&gt;"",G4&lt;&gt;"",H4&lt;&gt;"",I4&lt;&gt;"",J4&lt;&gt;"",K4&lt;&gt;"",L4&lt;&gt;"",M4&lt;&gt;"",N4&lt;&gt;"",O4&lt;&gt;"",P4&lt;&gt;"",Q4&lt;&gt;"",R4&lt;&gt;"",S4&lt;&gt;"",T4&lt;&gt;"",U4&lt;&gt;"",V4&lt;&gt;"",W4&lt;&gt;""),"Saisie OK","Saisie incomplete")</f>
        <v>Saisie incomplete</v>
      </c>
      <c r="Y4" s="161"/>
      <c r="Z4" s="63">
        <f>J4+K4</f>
        <v>0</v>
      </c>
      <c r="AA4" s="63">
        <f>M4+N4</f>
        <v>0</v>
      </c>
      <c r="AB4" s="2"/>
      <c r="AC4" s="2"/>
      <c r="AD4" s="3"/>
      <c r="AE4" s="3"/>
      <c r="AF4" s="3"/>
      <c r="AG4" s="3"/>
      <c r="AH4" s="3"/>
    </row>
    <row r="5" spans="1:34">
      <c r="A5" s="166"/>
      <c r="B5" s="76"/>
      <c r="C5" s="229" t="s">
        <v>123</v>
      </c>
      <c r="D5" s="173" t="s">
        <v>59</v>
      </c>
      <c r="E5" s="221" t="s">
        <v>14</v>
      </c>
      <c r="F5" s="206">
        <v>40911</v>
      </c>
      <c r="G5" s="207">
        <v>0.375</v>
      </c>
      <c r="H5" s="203" t="s">
        <v>12</v>
      </c>
      <c r="I5" s="169" t="s">
        <v>211</v>
      </c>
      <c r="J5" s="216">
        <v>40911</v>
      </c>
      <c r="K5" s="217">
        <v>0.375</v>
      </c>
      <c r="L5" s="195">
        <v>0.16666666666666699</v>
      </c>
      <c r="M5" s="206">
        <v>40911</v>
      </c>
      <c r="N5" s="207">
        <v>0.5</v>
      </c>
      <c r="O5" s="194">
        <v>0.125</v>
      </c>
      <c r="P5" s="204" t="s">
        <v>84</v>
      </c>
      <c r="Q5" s="203" t="s">
        <v>33</v>
      </c>
      <c r="R5" s="204" t="s">
        <v>2</v>
      </c>
      <c r="S5" s="206">
        <v>40911</v>
      </c>
      <c r="T5" s="207">
        <v>0.70833333333333337</v>
      </c>
      <c r="U5" s="193" t="s">
        <v>6</v>
      </c>
      <c r="V5" s="50">
        <v>2012</v>
      </c>
      <c r="W5" s="70" t="s">
        <v>8</v>
      </c>
      <c r="X5" s="174" t="s">
        <v>32</v>
      </c>
      <c r="Y5" s="161"/>
      <c r="Z5" s="63">
        <v>40911.375</v>
      </c>
      <c r="AA5" s="63">
        <v>40911.5</v>
      </c>
      <c r="AB5" s="2"/>
      <c r="AC5" s="2"/>
      <c r="AD5" s="3"/>
      <c r="AE5" s="3"/>
      <c r="AF5" s="3"/>
      <c r="AG5" s="3"/>
      <c r="AH5" s="3"/>
    </row>
    <row r="6" spans="1:34">
      <c r="A6" s="166"/>
      <c r="B6" s="76"/>
      <c r="C6" s="229" t="s">
        <v>96</v>
      </c>
      <c r="D6" s="173" t="s">
        <v>59</v>
      </c>
      <c r="E6" s="221" t="s">
        <v>14</v>
      </c>
      <c r="F6" s="206">
        <v>40911</v>
      </c>
      <c r="G6" s="328">
        <v>0.41666666666666669</v>
      </c>
      <c r="H6" s="203" t="s">
        <v>12</v>
      </c>
      <c r="I6" s="169" t="s">
        <v>211</v>
      </c>
      <c r="J6" s="216">
        <v>40911</v>
      </c>
      <c r="K6" s="329">
        <v>0.41666666666666669</v>
      </c>
      <c r="L6" s="195">
        <v>0.16666666666666666</v>
      </c>
      <c r="M6" s="206">
        <v>40911</v>
      </c>
      <c r="N6" s="328">
        <v>0.45833333333333331</v>
      </c>
      <c r="O6" s="194">
        <v>4.1666666666666664E-2</v>
      </c>
      <c r="P6" s="204" t="s">
        <v>82</v>
      </c>
      <c r="Q6" s="203" t="s">
        <v>33</v>
      </c>
      <c r="R6" s="204" t="s">
        <v>2</v>
      </c>
      <c r="S6" s="206">
        <v>40911</v>
      </c>
      <c r="T6" s="328">
        <v>0.5</v>
      </c>
      <c r="U6" s="193" t="s">
        <v>6</v>
      </c>
      <c r="V6" s="50">
        <v>2012</v>
      </c>
      <c r="W6" s="70" t="s">
        <v>8</v>
      </c>
      <c r="X6" s="174" t="s">
        <v>32</v>
      </c>
      <c r="Y6" s="161"/>
      <c r="Z6" s="63">
        <v>41124.416666666664</v>
      </c>
      <c r="AA6" s="63">
        <v>40976.458333333336</v>
      </c>
      <c r="AB6" s="2"/>
      <c r="AC6" s="2"/>
      <c r="AD6" s="3"/>
      <c r="AE6" s="3"/>
      <c r="AF6" s="3"/>
      <c r="AG6" s="3"/>
      <c r="AH6" s="3"/>
    </row>
    <row r="7" spans="1:34">
      <c r="A7" s="166"/>
      <c r="B7" s="76"/>
      <c r="C7" s="229" t="s">
        <v>125</v>
      </c>
      <c r="D7" s="173" t="s">
        <v>59</v>
      </c>
      <c r="E7" s="221" t="s">
        <v>14</v>
      </c>
      <c r="F7" s="206">
        <v>40911</v>
      </c>
      <c r="G7" s="207">
        <v>0.58680555555555558</v>
      </c>
      <c r="H7" s="203" t="s">
        <v>12</v>
      </c>
      <c r="I7" s="169" t="s">
        <v>211</v>
      </c>
      <c r="J7" s="216">
        <v>40911</v>
      </c>
      <c r="K7" s="217">
        <v>0.58680555555555558</v>
      </c>
      <c r="L7" s="195">
        <v>0.16666666666666699</v>
      </c>
      <c r="M7" s="206">
        <v>40911</v>
      </c>
      <c r="N7" s="207">
        <v>0.58750000000000002</v>
      </c>
      <c r="O7" s="194">
        <v>6.944444467080757E-4</v>
      </c>
      <c r="P7" s="204" t="s">
        <v>84</v>
      </c>
      <c r="Q7" s="203" t="s">
        <v>33</v>
      </c>
      <c r="R7" s="204" t="s">
        <v>2</v>
      </c>
      <c r="S7" s="206">
        <v>40911</v>
      </c>
      <c r="T7" s="207">
        <v>0.70833333333333337</v>
      </c>
      <c r="U7" s="193" t="s">
        <v>6</v>
      </c>
      <c r="V7" s="50">
        <v>2012</v>
      </c>
      <c r="W7" s="70" t="s">
        <v>8</v>
      </c>
      <c r="X7" s="174" t="s">
        <v>32</v>
      </c>
      <c r="Y7" s="161"/>
      <c r="Z7" s="63">
        <v>40911.586805555555</v>
      </c>
      <c r="AA7" s="63">
        <v>40911.587500000001</v>
      </c>
      <c r="AB7" s="2"/>
      <c r="AC7" s="2"/>
      <c r="AD7" s="3"/>
      <c r="AE7" s="3"/>
      <c r="AF7" s="3"/>
      <c r="AG7" s="3"/>
      <c r="AH7" s="3"/>
    </row>
    <row r="8" spans="1:34">
      <c r="A8" s="166"/>
      <c r="B8" s="76"/>
      <c r="C8" s="229" t="s">
        <v>124</v>
      </c>
      <c r="D8" s="173" t="s">
        <v>59</v>
      </c>
      <c r="E8" s="221">
        <v>203203</v>
      </c>
      <c r="F8" s="206">
        <v>40913</v>
      </c>
      <c r="G8" s="207">
        <v>0.44791666666666669</v>
      </c>
      <c r="H8" s="203" t="s">
        <v>12</v>
      </c>
      <c r="I8" s="169" t="s">
        <v>211</v>
      </c>
      <c r="J8" s="216">
        <v>40913</v>
      </c>
      <c r="K8" s="217">
        <v>0.44791666666666669</v>
      </c>
      <c r="L8" s="195">
        <v>0.16666666666666699</v>
      </c>
      <c r="M8" s="206">
        <v>40913</v>
      </c>
      <c r="N8" s="207">
        <v>0.58333333333333337</v>
      </c>
      <c r="O8" s="194">
        <v>0.13541666667151731</v>
      </c>
      <c r="P8" s="204" t="s">
        <v>84</v>
      </c>
      <c r="Q8" s="203" t="s">
        <v>33</v>
      </c>
      <c r="R8" s="204" t="s">
        <v>2</v>
      </c>
      <c r="S8" s="206">
        <v>40913</v>
      </c>
      <c r="T8" s="207">
        <v>0.70833333333333337</v>
      </c>
      <c r="U8" s="193" t="s">
        <v>6</v>
      </c>
      <c r="V8" s="50">
        <v>2012</v>
      </c>
      <c r="W8" s="70" t="s">
        <v>8</v>
      </c>
      <c r="X8" s="174" t="s">
        <v>32</v>
      </c>
      <c r="Y8" s="161"/>
      <c r="Z8" s="63">
        <v>40913.447916666664</v>
      </c>
      <c r="AA8" s="63">
        <v>40913.583333333336</v>
      </c>
      <c r="AB8" s="2"/>
      <c r="AC8" s="2"/>
      <c r="AD8" s="3"/>
      <c r="AE8" s="3"/>
      <c r="AF8" s="3"/>
      <c r="AG8" s="3"/>
      <c r="AH8" s="3"/>
    </row>
    <row r="9" spans="1:34">
      <c r="A9" s="166"/>
      <c r="B9" s="190"/>
      <c r="C9" s="229" t="s">
        <v>138</v>
      </c>
      <c r="D9" s="173" t="s">
        <v>58</v>
      </c>
      <c r="E9" s="221" t="s">
        <v>14</v>
      </c>
      <c r="F9" s="209">
        <v>40919</v>
      </c>
      <c r="G9" s="210">
        <v>0.4368055555555555</v>
      </c>
      <c r="H9" s="203" t="s">
        <v>12</v>
      </c>
      <c r="I9" s="169" t="s">
        <v>211</v>
      </c>
      <c r="J9" s="218">
        <v>40919</v>
      </c>
      <c r="K9" s="219">
        <v>0.4375</v>
      </c>
      <c r="L9" s="185">
        <v>0.16666666666666699</v>
      </c>
      <c r="M9" s="209">
        <v>40920</v>
      </c>
      <c r="N9" s="210">
        <v>0.41666666666666669</v>
      </c>
      <c r="O9" s="186">
        <v>0.97916666666424135</v>
      </c>
      <c r="P9" s="204" t="s">
        <v>84</v>
      </c>
      <c r="Q9" s="203" t="s">
        <v>33</v>
      </c>
      <c r="R9" s="208" t="s">
        <v>2</v>
      </c>
      <c r="S9" s="209">
        <v>40920</v>
      </c>
      <c r="T9" s="210">
        <v>0.5</v>
      </c>
      <c r="U9" s="187" t="s">
        <v>7</v>
      </c>
      <c r="V9" s="188">
        <v>2012</v>
      </c>
      <c r="W9" s="189" t="s">
        <v>8</v>
      </c>
      <c r="X9" s="191" t="s">
        <v>32</v>
      </c>
      <c r="Y9" s="161"/>
      <c r="Z9" s="63">
        <v>40919.4375</v>
      </c>
      <c r="AA9" s="63">
        <v>40920.416666666664</v>
      </c>
      <c r="AB9" s="2"/>
      <c r="AC9" s="2"/>
      <c r="AD9" s="3"/>
      <c r="AE9" s="3"/>
      <c r="AF9" s="3"/>
      <c r="AG9" s="3"/>
      <c r="AH9" s="3"/>
    </row>
    <row r="10" spans="1:34">
      <c r="A10" s="166"/>
      <c r="B10" s="76"/>
      <c r="C10" s="229" t="s">
        <v>121</v>
      </c>
      <c r="D10" s="173" t="s">
        <v>59</v>
      </c>
      <c r="E10" s="221" t="s">
        <v>14</v>
      </c>
      <c r="F10" s="206">
        <v>40921</v>
      </c>
      <c r="G10" s="207">
        <v>0.3611111111111111</v>
      </c>
      <c r="H10" s="203" t="s">
        <v>12</v>
      </c>
      <c r="I10" s="169" t="s">
        <v>211</v>
      </c>
      <c r="J10" s="216">
        <v>40921</v>
      </c>
      <c r="K10" s="217">
        <v>0.3611111111111111</v>
      </c>
      <c r="L10" s="195">
        <v>0.16666666666666699</v>
      </c>
      <c r="M10" s="206">
        <v>40921</v>
      </c>
      <c r="N10" s="207">
        <v>0.41666666666666669</v>
      </c>
      <c r="O10" s="194">
        <v>5.5555555554747116E-2</v>
      </c>
      <c r="P10" s="204" t="s">
        <v>82</v>
      </c>
      <c r="Q10" s="203" t="s">
        <v>33</v>
      </c>
      <c r="R10" s="204" t="s">
        <v>2</v>
      </c>
      <c r="S10" s="206">
        <v>40921</v>
      </c>
      <c r="T10" s="207">
        <v>0.4513888888888889</v>
      </c>
      <c r="U10" s="193" t="s">
        <v>6</v>
      </c>
      <c r="V10" s="50">
        <v>2012</v>
      </c>
      <c r="W10" s="70" t="s">
        <v>8</v>
      </c>
      <c r="X10" s="174" t="s">
        <v>32</v>
      </c>
      <c r="Y10" s="161"/>
      <c r="Z10" s="63">
        <v>40921.361111111109</v>
      </c>
      <c r="AA10" s="63">
        <v>40921.416666666664</v>
      </c>
      <c r="AB10" s="2"/>
      <c r="AC10" s="2"/>
      <c r="AD10" s="3"/>
      <c r="AE10" s="3"/>
      <c r="AF10" s="3"/>
      <c r="AG10" s="3"/>
      <c r="AH10" s="3"/>
    </row>
    <row r="11" spans="1:34">
      <c r="A11" s="166"/>
      <c r="B11" s="76"/>
      <c r="C11" s="229" t="s">
        <v>130</v>
      </c>
      <c r="D11" s="173" t="s">
        <v>59</v>
      </c>
      <c r="E11" s="221">
        <v>204238</v>
      </c>
      <c r="F11" s="206">
        <v>40921</v>
      </c>
      <c r="G11" s="207">
        <v>0.50555555555555554</v>
      </c>
      <c r="H11" s="203" t="s">
        <v>12</v>
      </c>
      <c r="I11" s="169" t="s">
        <v>211</v>
      </c>
      <c r="J11" s="216">
        <v>40921</v>
      </c>
      <c r="K11" s="217">
        <v>0.50694444444444442</v>
      </c>
      <c r="L11" s="195">
        <v>0.16666666666666699</v>
      </c>
      <c r="M11" s="206">
        <v>40921</v>
      </c>
      <c r="N11" s="207">
        <v>0.5625</v>
      </c>
      <c r="O11" s="194">
        <v>5.5555555554747116E-2</v>
      </c>
      <c r="P11" s="204" t="s">
        <v>82</v>
      </c>
      <c r="Q11" s="203" t="s">
        <v>33</v>
      </c>
      <c r="R11" s="204" t="s">
        <v>2</v>
      </c>
      <c r="S11" s="206">
        <v>40921</v>
      </c>
      <c r="T11" s="207">
        <v>0.66666666666666663</v>
      </c>
      <c r="U11" s="193" t="s">
        <v>6</v>
      </c>
      <c r="V11" s="50">
        <v>2012</v>
      </c>
      <c r="W11" s="70" t="s">
        <v>8</v>
      </c>
      <c r="X11" s="174" t="s">
        <v>32</v>
      </c>
      <c r="Y11" s="161"/>
      <c r="Z11" s="63">
        <v>40921.506944444445</v>
      </c>
      <c r="AA11" s="63">
        <v>40921.5625</v>
      </c>
      <c r="AB11" s="2"/>
      <c r="AC11" s="2"/>
      <c r="AD11" s="3"/>
      <c r="AE11" s="3"/>
      <c r="AF11" s="3"/>
      <c r="AG11" s="3"/>
      <c r="AH11" s="3"/>
    </row>
    <row r="12" spans="1:34">
      <c r="A12" s="166"/>
      <c r="B12" s="76"/>
      <c r="C12" s="229" t="s">
        <v>91</v>
      </c>
      <c r="D12" s="173" t="s">
        <v>58</v>
      </c>
      <c r="E12" s="221" t="s">
        <v>14</v>
      </c>
      <c r="F12" s="206">
        <v>40925</v>
      </c>
      <c r="G12" s="207">
        <v>0.4548611111111111</v>
      </c>
      <c r="H12" s="203" t="s">
        <v>12</v>
      </c>
      <c r="I12" s="169" t="s">
        <v>211</v>
      </c>
      <c r="J12" s="216">
        <v>40925</v>
      </c>
      <c r="K12" s="217">
        <v>0.4548611111111111</v>
      </c>
      <c r="L12" s="195">
        <v>0.16666666666666699</v>
      </c>
      <c r="M12" s="206">
        <v>40925</v>
      </c>
      <c r="N12" s="207">
        <v>0.47916666666666669</v>
      </c>
      <c r="O12" s="194">
        <v>2.4305555554747116E-2</v>
      </c>
      <c r="P12" s="204" t="s">
        <v>84</v>
      </c>
      <c r="Q12" s="203" t="s">
        <v>33</v>
      </c>
      <c r="R12" s="204" t="s">
        <v>2</v>
      </c>
      <c r="S12" s="206">
        <v>40925</v>
      </c>
      <c r="T12" s="207">
        <v>0.5</v>
      </c>
      <c r="U12" s="193" t="s">
        <v>6</v>
      </c>
      <c r="V12" s="50">
        <v>2012</v>
      </c>
      <c r="W12" s="70" t="s">
        <v>8</v>
      </c>
      <c r="X12" s="174" t="s">
        <v>32</v>
      </c>
      <c r="Y12" s="161"/>
      <c r="Z12" s="63">
        <v>40925.454861111109</v>
      </c>
      <c r="AA12" s="63">
        <v>40925.479166666664</v>
      </c>
      <c r="AB12" s="2"/>
      <c r="AC12" s="2"/>
      <c r="AD12" s="3"/>
      <c r="AE12" s="3"/>
      <c r="AF12" s="3"/>
      <c r="AG12" s="3"/>
      <c r="AH12" s="3"/>
    </row>
    <row r="13" spans="1:34">
      <c r="A13" s="166"/>
      <c r="B13" s="76"/>
      <c r="C13" s="229" t="s">
        <v>140</v>
      </c>
      <c r="D13" s="173" t="s">
        <v>58</v>
      </c>
      <c r="E13" s="221" t="s">
        <v>14</v>
      </c>
      <c r="F13" s="206">
        <v>40925</v>
      </c>
      <c r="G13" s="207">
        <v>0.58333333333333337</v>
      </c>
      <c r="H13" s="203" t="s">
        <v>12</v>
      </c>
      <c r="I13" s="169" t="s">
        <v>211</v>
      </c>
      <c r="J13" s="216">
        <v>40925</v>
      </c>
      <c r="K13" s="217">
        <v>0.58333333333333337</v>
      </c>
      <c r="L13" s="195">
        <v>0.16666666666666699</v>
      </c>
      <c r="M13" s="206">
        <v>40925</v>
      </c>
      <c r="N13" s="207">
        <v>0.58402777777777781</v>
      </c>
      <c r="O13" s="194">
        <v>6.9444443943211809E-4</v>
      </c>
      <c r="P13" s="204" t="s">
        <v>84</v>
      </c>
      <c r="Q13" s="203" t="s">
        <v>33</v>
      </c>
      <c r="R13" s="204" t="s">
        <v>2</v>
      </c>
      <c r="S13" s="206">
        <v>40925</v>
      </c>
      <c r="T13" s="207">
        <v>0.70833333333333337</v>
      </c>
      <c r="U13" s="193" t="s">
        <v>6</v>
      </c>
      <c r="V13" s="50">
        <v>2012</v>
      </c>
      <c r="W13" s="70" t="s">
        <v>8</v>
      </c>
      <c r="X13" s="174" t="s">
        <v>32</v>
      </c>
      <c r="Y13" s="161"/>
      <c r="Z13" s="63">
        <v>40925.583333333336</v>
      </c>
      <c r="AA13" s="63">
        <v>40925.584027777775</v>
      </c>
      <c r="AB13" s="2"/>
      <c r="AC13" s="2"/>
      <c r="AD13" s="3"/>
      <c r="AE13" s="3"/>
      <c r="AF13" s="3"/>
      <c r="AG13" s="3"/>
      <c r="AH13" s="3"/>
    </row>
    <row r="14" spans="1:34">
      <c r="A14" s="166"/>
      <c r="B14" s="190"/>
      <c r="C14" s="227" t="s">
        <v>98</v>
      </c>
      <c r="D14" s="173" t="s">
        <v>59</v>
      </c>
      <c r="E14" s="221" t="s">
        <v>14</v>
      </c>
      <c r="F14" s="209">
        <v>40925</v>
      </c>
      <c r="G14" s="210">
        <v>0.69791666666666663</v>
      </c>
      <c r="H14" s="203" t="s">
        <v>12</v>
      </c>
      <c r="I14" s="169" t="s">
        <v>211</v>
      </c>
      <c r="J14" s="218">
        <v>40925</v>
      </c>
      <c r="K14" s="219">
        <v>0.69791666666666663</v>
      </c>
      <c r="L14" s="185">
        <v>0.16666666666666699</v>
      </c>
      <c r="M14" s="209">
        <v>40926</v>
      </c>
      <c r="N14" s="210">
        <v>0.375</v>
      </c>
      <c r="O14" s="186">
        <v>0.67708333333575865</v>
      </c>
      <c r="P14" s="204" t="s">
        <v>88</v>
      </c>
      <c r="Q14" s="203" t="s">
        <v>33</v>
      </c>
      <c r="R14" s="208" t="s">
        <v>2</v>
      </c>
      <c r="S14" s="209">
        <v>40926</v>
      </c>
      <c r="T14" s="210">
        <v>0.5</v>
      </c>
      <c r="U14" s="187" t="s">
        <v>7</v>
      </c>
      <c r="V14" s="188">
        <v>2012</v>
      </c>
      <c r="W14" s="189" t="s">
        <v>8</v>
      </c>
      <c r="X14" s="191" t="s">
        <v>32</v>
      </c>
      <c r="Y14" s="161"/>
      <c r="Z14" s="63">
        <v>40925.697916666664</v>
      </c>
      <c r="AA14" s="63">
        <v>40926.375</v>
      </c>
      <c r="AB14" s="2"/>
      <c r="AC14" s="2"/>
      <c r="AD14" s="3"/>
      <c r="AE14" s="3"/>
      <c r="AF14" s="3"/>
      <c r="AG14" s="3"/>
      <c r="AH14" s="3"/>
    </row>
    <row r="15" spans="1:34">
      <c r="A15" s="166"/>
      <c r="B15" s="76"/>
      <c r="C15" s="229" t="s">
        <v>116</v>
      </c>
      <c r="D15" s="173" t="s">
        <v>59</v>
      </c>
      <c r="E15" s="221" t="s">
        <v>14</v>
      </c>
      <c r="F15" s="206">
        <v>40926</v>
      </c>
      <c r="G15" s="207">
        <v>0.41666666666666669</v>
      </c>
      <c r="H15" s="203" t="s">
        <v>12</v>
      </c>
      <c r="I15" s="169" t="s">
        <v>211</v>
      </c>
      <c r="J15" s="216">
        <v>40926</v>
      </c>
      <c r="K15" s="217">
        <v>0.41666666666666669</v>
      </c>
      <c r="L15" s="195">
        <v>0.16666666666666699</v>
      </c>
      <c r="M15" s="206">
        <v>40926</v>
      </c>
      <c r="N15" s="207">
        <v>0.41736111111111113</v>
      </c>
      <c r="O15" s="194">
        <v>6.944444467080757E-4</v>
      </c>
      <c r="P15" s="204" t="s">
        <v>88</v>
      </c>
      <c r="Q15" s="203" t="s">
        <v>33</v>
      </c>
      <c r="R15" s="204" t="s">
        <v>11</v>
      </c>
      <c r="S15" s="206">
        <v>40926</v>
      </c>
      <c r="T15" s="207">
        <v>0.5</v>
      </c>
      <c r="U15" s="193" t="s">
        <v>6</v>
      </c>
      <c r="V15" s="50">
        <v>2012</v>
      </c>
      <c r="W15" s="70" t="s">
        <v>8</v>
      </c>
      <c r="X15" s="174" t="s">
        <v>32</v>
      </c>
      <c r="Y15" s="161"/>
      <c r="Z15" s="63">
        <v>40926.416666666664</v>
      </c>
      <c r="AA15" s="63">
        <v>40926.417361111111</v>
      </c>
      <c r="AB15" s="2"/>
      <c r="AC15" s="2"/>
      <c r="AD15" s="3"/>
      <c r="AE15" s="3"/>
      <c r="AF15" s="3"/>
      <c r="AG15" s="3"/>
      <c r="AH15" s="3"/>
    </row>
    <row r="16" spans="1:34">
      <c r="A16" s="166"/>
      <c r="B16" s="190"/>
      <c r="C16" s="229" t="s">
        <v>113</v>
      </c>
      <c r="D16" s="173" t="s">
        <v>59</v>
      </c>
      <c r="E16" s="221" t="s">
        <v>14</v>
      </c>
      <c r="F16" s="209">
        <v>40927</v>
      </c>
      <c r="G16" s="210">
        <v>0.40277777777777773</v>
      </c>
      <c r="H16" s="203" t="s">
        <v>12</v>
      </c>
      <c r="I16" s="169" t="s">
        <v>211</v>
      </c>
      <c r="J16" s="218">
        <v>40927</v>
      </c>
      <c r="K16" s="219">
        <v>0.40277777777777773</v>
      </c>
      <c r="L16" s="185">
        <v>0.16666666666666699</v>
      </c>
      <c r="M16" s="209">
        <v>40927</v>
      </c>
      <c r="N16" s="210">
        <v>0.58333333333333337</v>
      </c>
      <c r="O16" s="186">
        <v>0.18055555555474712</v>
      </c>
      <c r="P16" s="204" t="s">
        <v>84</v>
      </c>
      <c r="Q16" s="203" t="s">
        <v>33</v>
      </c>
      <c r="R16" s="208" t="s">
        <v>2</v>
      </c>
      <c r="S16" s="209">
        <v>40927</v>
      </c>
      <c r="T16" s="210">
        <v>0.70833333333333337</v>
      </c>
      <c r="U16" s="187" t="s">
        <v>7</v>
      </c>
      <c r="V16" s="188">
        <v>2012</v>
      </c>
      <c r="W16" s="189" t="s">
        <v>8</v>
      </c>
      <c r="X16" s="191" t="s">
        <v>32</v>
      </c>
      <c r="Y16" s="161"/>
      <c r="Z16" s="63">
        <v>40927.402777777781</v>
      </c>
      <c r="AA16" s="63">
        <v>40927.583333333336</v>
      </c>
      <c r="AB16" s="2"/>
      <c r="AC16" s="2"/>
      <c r="AD16" s="3"/>
      <c r="AE16" s="3"/>
      <c r="AF16" s="3"/>
      <c r="AG16" s="3"/>
      <c r="AH16" s="3"/>
    </row>
    <row r="17" spans="1:34">
      <c r="A17" s="166"/>
      <c r="B17" s="76"/>
      <c r="C17" s="226" t="s">
        <v>117</v>
      </c>
      <c r="D17" s="173" t="s">
        <v>59</v>
      </c>
      <c r="E17" s="221">
        <v>205013</v>
      </c>
      <c r="F17" s="222">
        <v>40927</v>
      </c>
      <c r="G17" s="207">
        <v>0.41666666666666669</v>
      </c>
      <c r="H17" s="203" t="s">
        <v>12</v>
      </c>
      <c r="I17" s="169" t="s">
        <v>211</v>
      </c>
      <c r="J17" s="220">
        <v>40927</v>
      </c>
      <c r="K17" s="217">
        <v>0.41666666666666669</v>
      </c>
      <c r="L17" s="195">
        <v>0.16666666666666699</v>
      </c>
      <c r="M17" s="206">
        <v>40927</v>
      </c>
      <c r="N17" s="207">
        <v>0.58263888888888882</v>
      </c>
      <c r="O17" s="194">
        <v>0.16597222222480923</v>
      </c>
      <c r="P17" s="204" t="s">
        <v>84</v>
      </c>
      <c r="Q17" s="203" t="s">
        <v>33</v>
      </c>
      <c r="R17" s="204" t="s">
        <v>11</v>
      </c>
      <c r="S17" s="206">
        <v>40927</v>
      </c>
      <c r="T17" s="207">
        <v>0.70833333333333337</v>
      </c>
      <c r="U17" s="193" t="s">
        <v>6</v>
      </c>
      <c r="V17" s="50">
        <v>2012</v>
      </c>
      <c r="W17" s="70" t="s">
        <v>8</v>
      </c>
      <c r="X17" s="174" t="s">
        <v>32</v>
      </c>
      <c r="Y17" s="161"/>
      <c r="Z17" s="63">
        <v>40927.416666666664</v>
      </c>
      <c r="AA17" s="63">
        <v>40927.582638888889</v>
      </c>
      <c r="AB17" s="2"/>
      <c r="AC17" s="2"/>
      <c r="AD17" s="3"/>
      <c r="AE17" s="3"/>
      <c r="AF17" s="3"/>
      <c r="AG17" s="3"/>
      <c r="AH17" s="3"/>
    </row>
    <row r="18" spans="1:34">
      <c r="A18" s="166"/>
      <c r="B18" s="76"/>
      <c r="C18" s="229" t="s">
        <v>136</v>
      </c>
      <c r="D18" s="173" t="s">
        <v>59</v>
      </c>
      <c r="E18" s="221" t="s">
        <v>14</v>
      </c>
      <c r="F18" s="222">
        <v>40928</v>
      </c>
      <c r="G18" s="207">
        <v>0.42708333333333331</v>
      </c>
      <c r="H18" s="203" t="s">
        <v>12</v>
      </c>
      <c r="I18" s="169" t="s">
        <v>211</v>
      </c>
      <c r="J18" s="220">
        <v>40928</v>
      </c>
      <c r="K18" s="217">
        <v>0.42708333333333331</v>
      </c>
      <c r="L18" s="195">
        <v>0.16666666666666699</v>
      </c>
      <c r="M18" s="206">
        <v>40928</v>
      </c>
      <c r="N18" s="207">
        <v>0.58333333333333337</v>
      </c>
      <c r="O18" s="194">
        <v>0.15625</v>
      </c>
      <c r="P18" s="204" t="s">
        <v>84</v>
      </c>
      <c r="Q18" s="203" t="s">
        <v>33</v>
      </c>
      <c r="R18" s="204" t="s">
        <v>2</v>
      </c>
      <c r="S18" s="206">
        <v>40928</v>
      </c>
      <c r="T18" s="207">
        <v>0.625</v>
      </c>
      <c r="U18" s="193" t="s">
        <v>6</v>
      </c>
      <c r="V18" s="50">
        <v>2012</v>
      </c>
      <c r="W18" s="70" t="s">
        <v>8</v>
      </c>
      <c r="X18" s="174" t="s">
        <v>32</v>
      </c>
      <c r="Y18" s="161"/>
      <c r="Z18" s="63">
        <v>40928.427083333336</v>
      </c>
      <c r="AA18" s="63">
        <v>40928.583333333336</v>
      </c>
      <c r="AB18" s="2"/>
      <c r="AC18" s="2"/>
      <c r="AD18" s="3"/>
      <c r="AE18" s="3"/>
      <c r="AF18" s="3"/>
      <c r="AG18" s="3"/>
      <c r="AH18" s="3"/>
    </row>
    <row r="19" spans="1:34">
      <c r="A19" s="166"/>
      <c r="B19" s="76"/>
      <c r="C19" s="229" t="s">
        <v>111</v>
      </c>
      <c r="D19" s="173" t="s">
        <v>59</v>
      </c>
      <c r="E19" s="221" t="s">
        <v>14</v>
      </c>
      <c r="F19" s="206">
        <v>40931</v>
      </c>
      <c r="G19" s="207">
        <v>0.63680555555555551</v>
      </c>
      <c r="H19" s="203" t="s">
        <v>12</v>
      </c>
      <c r="I19" s="169" t="s">
        <v>211</v>
      </c>
      <c r="J19" s="216">
        <v>40931</v>
      </c>
      <c r="K19" s="217">
        <v>0.63888888888888895</v>
      </c>
      <c r="L19" s="195">
        <v>0.16666666666666699</v>
      </c>
      <c r="M19" s="206">
        <v>40931</v>
      </c>
      <c r="N19" s="207">
        <v>0.63958333333333328</v>
      </c>
      <c r="O19" s="194">
        <v>6.9444443943211809E-4</v>
      </c>
      <c r="P19" s="204" t="s">
        <v>84</v>
      </c>
      <c r="Q19" s="203" t="s">
        <v>33</v>
      </c>
      <c r="R19" s="204" t="s">
        <v>2</v>
      </c>
      <c r="S19" s="206">
        <v>40931</v>
      </c>
      <c r="T19" s="207">
        <v>0.64027777777777783</v>
      </c>
      <c r="U19" s="193" t="s">
        <v>6</v>
      </c>
      <c r="V19" s="50">
        <v>2012</v>
      </c>
      <c r="W19" s="70" t="s">
        <v>8</v>
      </c>
      <c r="X19" s="174" t="s">
        <v>32</v>
      </c>
      <c r="Y19" s="161"/>
      <c r="Z19" s="63">
        <v>40931.638888888891</v>
      </c>
      <c r="AA19" s="63">
        <v>40931.63958333333</v>
      </c>
      <c r="AB19" s="2"/>
      <c r="AC19" s="2"/>
      <c r="AD19" s="3"/>
      <c r="AE19" s="3"/>
      <c r="AF19" s="3"/>
      <c r="AG19" s="3"/>
      <c r="AH19" s="3"/>
    </row>
    <row r="20" spans="1:34">
      <c r="A20" s="166"/>
      <c r="B20" s="76"/>
      <c r="C20" s="229" t="s">
        <v>120</v>
      </c>
      <c r="D20" s="173" t="s">
        <v>59</v>
      </c>
      <c r="E20" s="221">
        <v>206353</v>
      </c>
      <c r="F20" s="206">
        <v>40939</v>
      </c>
      <c r="G20" s="207">
        <v>0.61111111111111105</v>
      </c>
      <c r="H20" s="203" t="s">
        <v>12</v>
      </c>
      <c r="I20" s="169" t="s">
        <v>211</v>
      </c>
      <c r="J20" s="216">
        <v>40939</v>
      </c>
      <c r="K20" s="217">
        <v>0.61111111111111105</v>
      </c>
      <c r="L20" s="195">
        <v>0.16666666666666699</v>
      </c>
      <c r="M20" s="206">
        <v>40939</v>
      </c>
      <c r="N20" s="207">
        <v>0.6118055555555556</v>
      </c>
      <c r="O20" s="194">
        <v>6.944444467080757E-4</v>
      </c>
      <c r="P20" s="204" t="s">
        <v>84</v>
      </c>
      <c r="Q20" s="203" t="s">
        <v>33</v>
      </c>
      <c r="R20" s="204" t="s">
        <v>2</v>
      </c>
      <c r="S20" s="206">
        <v>40939</v>
      </c>
      <c r="T20" s="207">
        <v>0.64583333333333337</v>
      </c>
      <c r="U20" s="193" t="s">
        <v>6</v>
      </c>
      <c r="V20" s="50">
        <v>2012</v>
      </c>
      <c r="W20" s="70" t="s">
        <v>8</v>
      </c>
      <c r="X20" s="174" t="s">
        <v>32</v>
      </c>
      <c r="Y20" s="161"/>
      <c r="Z20" s="63">
        <v>40939.611111111109</v>
      </c>
      <c r="AA20" s="63">
        <v>40939.611805555556</v>
      </c>
      <c r="AB20" s="2"/>
      <c r="AC20" s="2"/>
      <c r="AD20" s="3"/>
      <c r="AE20" s="3"/>
      <c r="AF20" s="3"/>
      <c r="AG20" s="3"/>
      <c r="AH20" s="3"/>
    </row>
    <row r="21" spans="1:34">
      <c r="A21" s="166"/>
      <c r="B21" s="190"/>
      <c r="C21" s="229" t="s">
        <v>112</v>
      </c>
      <c r="D21" s="173" t="s">
        <v>59</v>
      </c>
      <c r="E21" s="223">
        <v>206847</v>
      </c>
      <c r="F21" s="209">
        <v>40941</v>
      </c>
      <c r="G21" s="210">
        <v>0.37708333333333338</v>
      </c>
      <c r="H21" s="203" t="s">
        <v>12</v>
      </c>
      <c r="I21" s="169" t="s">
        <v>211</v>
      </c>
      <c r="J21" s="218">
        <v>40941</v>
      </c>
      <c r="K21" s="219">
        <v>0.37847222222222227</v>
      </c>
      <c r="L21" s="185">
        <v>0.16666666666666699</v>
      </c>
      <c r="M21" s="209">
        <v>40945</v>
      </c>
      <c r="N21" s="210">
        <v>0.58333333333333337</v>
      </c>
      <c r="O21" s="186">
        <v>4.2048611111167702</v>
      </c>
      <c r="P21" s="204" t="s">
        <v>84</v>
      </c>
      <c r="Q21" s="203" t="s">
        <v>33</v>
      </c>
      <c r="R21" s="208" t="s">
        <v>2</v>
      </c>
      <c r="S21" s="209">
        <v>40945</v>
      </c>
      <c r="T21" s="210">
        <v>0.70833333333333337</v>
      </c>
      <c r="U21" s="187" t="s">
        <v>7</v>
      </c>
      <c r="V21" s="188">
        <v>2012</v>
      </c>
      <c r="W21" s="189" t="s">
        <v>13</v>
      </c>
      <c r="X21" s="191" t="s">
        <v>32</v>
      </c>
      <c r="Y21" s="161"/>
      <c r="Z21" s="63">
        <v>40941.378472222219</v>
      </c>
      <c r="AA21" s="63">
        <v>40945.583333333336</v>
      </c>
      <c r="AB21" s="2"/>
      <c r="AC21" s="2"/>
      <c r="AD21" s="3"/>
      <c r="AE21" s="3"/>
      <c r="AF21" s="3"/>
      <c r="AG21" s="3"/>
      <c r="AH21" s="3"/>
    </row>
    <row r="22" spans="1:34">
      <c r="A22" s="166"/>
      <c r="B22" s="76"/>
      <c r="C22" s="229" t="s">
        <v>132</v>
      </c>
      <c r="D22" s="173" t="s">
        <v>59</v>
      </c>
      <c r="E22" s="221">
        <v>207441</v>
      </c>
      <c r="F22" s="206">
        <v>40945</v>
      </c>
      <c r="G22" s="207">
        <v>0.46527777777777773</v>
      </c>
      <c r="H22" s="203" t="s">
        <v>12</v>
      </c>
      <c r="I22" s="169" t="s">
        <v>211</v>
      </c>
      <c r="J22" s="216">
        <v>40945</v>
      </c>
      <c r="K22" s="217">
        <v>0.46527777777777773</v>
      </c>
      <c r="L22" s="195">
        <v>0.16666666666666699</v>
      </c>
      <c r="M22" s="206">
        <v>40945</v>
      </c>
      <c r="N22" s="207">
        <v>0.58333333333333337</v>
      </c>
      <c r="O22" s="194">
        <v>0.11805555555474712</v>
      </c>
      <c r="P22" s="204" t="s">
        <v>84</v>
      </c>
      <c r="Q22" s="203" t="s">
        <v>33</v>
      </c>
      <c r="R22" s="204" t="s">
        <v>2</v>
      </c>
      <c r="S22" s="206">
        <v>40945</v>
      </c>
      <c r="T22" s="207">
        <v>0.70833333333333337</v>
      </c>
      <c r="U22" s="193" t="s">
        <v>6</v>
      </c>
      <c r="V22" s="50">
        <v>2012</v>
      </c>
      <c r="W22" s="70" t="s">
        <v>13</v>
      </c>
      <c r="X22" s="174" t="s">
        <v>32</v>
      </c>
      <c r="Y22" s="161"/>
      <c r="Z22" s="63">
        <v>40945.465277777781</v>
      </c>
      <c r="AA22" s="63">
        <v>40945.583333333336</v>
      </c>
      <c r="AB22" s="2"/>
      <c r="AC22" s="2"/>
      <c r="AD22" s="3"/>
      <c r="AE22" s="3"/>
      <c r="AF22" s="3"/>
      <c r="AG22" s="3"/>
      <c r="AH22" s="3"/>
    </row>
    <row r="23" spans="1:34">
      <c r="A23" s="166"/>
      <c r="B23" s="76"/>
      <c r="C23" s="229" t="s">
        <v>138</v>
      </c>
      <c r="D23" s="173" t="s">
        <v>58</v>
      </c>
      <c r="E23" s="221">
        <v>208459</v>
      </c>
      <c r="F23" s="206">
        <v>40949</v>
      </c>
      <c r="G23" s="207">
        <v>0.47916666666666669</v>
      </c>
      <c r="H23" s="203" t="s">
        <v>12</v>
      </c>
      <c r="I23" s="169" t="s">
        <v>211</v>
      </c>
      <c r="J23" s="216">
        <v>40949</v>
      </c>
      <c r="K23" s="217">
        <v>0.47916666666666669</v>
      </c>
      <c r="L23" s="195">
        <v>0.16666666666666699</v>
      </c>
      <c r="M23" s="206">
        <v>40949</v>
      </c>
      <c r="N23" s="207">
        <v>0.5</v>
      </c>
      <c r="O23" s="194">
        <v>2.0833333335758653E-2</v>
      </c>
      <c r="P23" s="204" t="s">
        <v>84</v>
      </c>
      <c r="Q23" s="203" t="s">
        <v>33</v>
      </c>
      <c r="R23" s="204" t="s">
        <v>2</v>
      </c>
      <c r="S23" s="206">
        <v>40949</v>
      </c>
      <c r="T23" s="207">
        <v>0.52083333333333337</v>
      </c>
      <c r="U23" s="193" t="s">
        <v>6</v>
      </c>
      <c r="V23" s="50">
        <v>2012</v>
      </c>
      <c r="W23" s="70" t="s">
        <v>13</v>
      </c>
      <c r="X23" s="174" t="s">
        <v>32</v>
      </c>
      <c r="Y23" s="161"/>
      <c r="Z23" s="63">
        <v>40949.479166666664</v>
      </c>
      <c r="AA23" s="63">
        <v>40949.5</v>
      </c>
      <c r="AB23" s="2"/>
      <c r="AC23" s="2"/>
      <c r="AD23" s="3"/>
      <c r="AE23" s="3"/>
      <c r="AF23" s="3"/>
      <c r="AG23" s="3"/>
      <c r="AH23" s="3"/>
    </row>
    <row r="24" spans="1:34">
      <c r="A24" s="166"/>
      <c r="B24" s="190"/>
      <c r="C24" s="229" t="s">
        <v>135</v>
      </c>
      <c r="D24" s="173" t="s">
        <v>59</v>
      </c>
      <c r="E24" s="223">
        <v>209474</v>
      </c>
      <c r="F24" s="209">
        <v>40959</v>
      </c>
      <c r="G24" s="210">
        <v>0.39930555555555558</v>
      </c>
      <c r="H24" s="203" t="s">
        <v>12</v>
      </c>
      <c r="I24" s="169" t="s">
        <v>211</v>
      </c>
      <c r="J24" s="218">
        <v>40959</v>
      </c>
      <c r="K24" s="219">
        <v>0.39930555555555558</v>
      </c>
      <c r="L24" s="185">
        <v>0.16666666666666699</v>
      </c>
      <c r="M24" s="209">
        <v>40959</v>
      </c>
      <c r="N24" s="210">
        <v>0.58333333333333337</v>
      </c>
      <c r="O24" s="186">
        <v>0.18402777778101154</v>
      </c>
      <c r="P24" s="204" t="s">
        <v>84</v>
      </c>
      <c r="Q24" s="203" t="s">
        <v>33</v>
      </c>
      <c r="R24" s="208" t="s">
        <v>2</v>
      </c>
      <c r="S24" s="209">
        <v>40959</v>
      </c>
      <c r="T24" s="210">
        <v>0.70833333333333337</v>
      </c>
      <c r="U24" s="187" t="s">
        <v>7</v>
      </c>
      <c r="V24" s="188">
        <v>2012</v>
      </c>
      <c r="W24" s="189" t="s">
        <v>13</v>
      </c>
      <c r="X24" s="191" t="s">
        <v>32</v>
      </c>
      <c r="Y24" s="161"/>
      <c r="Z24" s="63">
        <v>40959.399305555555</v>
      </c>
      <c r="AA24" s="63">
        <v>40959.583333333336</v>
      </c>
      <c r="AB24" s="2"/>
      <c r="AC24" s="2"/>
      <c r="AD24" s="3"/>
      <c r="AE24" s="3"/>
      <c r="AF24" s="3"/>
      <c r="AG24" s="3"/>
      <c r="AH24" s="3"/>
    </row>
    <row r="25" spans="1:34">
      <c r="A25" s="166"/>
      <c r="B25" s="76"/>
      <c r="C25" s="229" t="s">
        <v>101</v>
      </c>
      <c r="D25" s="173" t="s">
        <v>59</v>
      </c>
      <c r="E25" s="221" t="s">
        <v>14</v>
      </c>
      <c r="F25" s="206">
        <v>40961</v>
      </c>
      <c r="G25" s="207">
        <v>0.3888888888888889</v>
      </c>
      <c r="H25" s="203" t="s">
        <v>12</v>
      </c>
      <c r="I25" s="169" t="s">
        <v>211</v>
      </c>
      <c r="J25" s="216">
        <v>40961</v>
      </c>
      <c r="K25" s="217">
        <v>0.3888888888888889</v>
      </c>
      <c r="L25" s="195">
        <v>0.16666666666666699</v>
      </c>
      <c r="M25" s="206">
        <v>40961</v>
      </c>
      <c r="N25" s="207">
        <v>0.41666666666666669</v>
      </c>
      <c r="O25" s="194">
        <v>2.7777777773735579E-2</v>
      </c>
      <c r="P25" s="204" t="s">
        <v>84</v>
      </c>
      <c r="Q25" s="203" t="s">
        <v>33</v>
      </c>
      <c r="R25" s="204" t="s">
        <v>2</v>
      </c>
      <c r="S25" s="206">
        <v>40961</v>
      </c>
      <c r="T25" s="207">
        <v>0.5</v>
      </c>
      <c r="U25" s="193" t="s">
        <v>6</v>
      </c>
      <c r="V25" s="50">
        <v>2012</v>
      </c>
      <c r="W25" s="70" t="s">
        <v>13</v>
      </c>
      <c r="X25" s="174" t="s">
        <v>32</v>
      </c>
      <c r="Y25" s="161"/>
      <c r="Z25" s="63">
        <v>40961.388888888891</v>
      </c>
      <c r="AA25" s="63">
        <v>40961.416666666664</v>
      </c>
      <c r="AB25" s="2"/>
      <c r="AC25" s="2"/>
      <c r="AD25" s="3"/>
      <c r="AE25" s="3"/>
      <c r="AF25" s="3"/>
      <c r="AG25" s="3"/>
      <c r="AH25" s="3"/>
    </row>
    <row r="26" spans="1:34">
      <c r="A26" s="166"/>
      <c r="B26" s="76"/>
      <c r="C26" s="204" t="s">
        <v>133</v>
      </c>
      <c r="D26" s="173" t="s">
        <v>59</v>
      </c>
      <c r="E26" s="221" t="s">
        <v>14</v>
      </c>
      <c r="F26" s="206">
        <v>40962</v>
      </c>
      <c r="G26" s="207">
        <v>0.60416666666666663</v>
      </c>
      <c r="H26" s="203" t="s">
        <v>12</v>
      </c>
      <c r="I26" s="169" t="s">
        <v>211</v>
      </c>
      <c r="J26" s="216">
        <v>40962</v>
      </c>
      <c r="K26" s="217">
        <v>0.60416666666666663</v>
      </c>
      <c r="L26" s="195">
        <v>0.16666666666666699</v>
      </c>
      <c r="M26" s="206">
        <v>40962</v>
      </c>
      <c r="N26" s="207">
        <v>0.60486111111111118</v>
      </c>
      <c r="O26" s="194">
        <v>6.944444467080757E-4</v>
      </c>
      <c r="P26" s="204" t="s">
        <v>84</v>
      </c>
      <c r="Q26" s="203" t="s">
        <v>33</v>
      </c>
      <c r="R26" s="204" t="s">
        <v>2</v>
      </c>
      <c r="S26" s="206">
        <v>40962</v>
      </c>
      <c r="T26" s="207">
        <v>0.70833333333333337</v>
      </c>
      <c r="U26" s="193" t="s">
        <v>6</v>
      </c>
      <c r="V26" s="50">
        <v>2012</v>
      </c>
      <c r="W26" s="70" t="s">
        <v>13</v>
      </c>
      <c r="X26" s="174" t="s">
        <v>32</v>
      </c>
      <c r="Y26" s="161"/>
      <c r="Z26" s="63">
        <v>40962.604166666664</v>
      </c>
      <c r="AA26" s="63">
        <v>40962.604861111111</v>
      </c>
      <c r="AB26" s="2"/>
      <c r="AC26" s="2"/>
      <c r="AD26" s="3"/>
      <c r="AE26" s="3"/>
      <c r="AF26" s="3"/>
      <c r="AG26" s="3"/>
      <c r="AH26" s="3"/>
    </row>
    <row r="27" spans="1:34">
      <c r="A27" s="166"/>
      <c r="B27" s="190"/>
      <c r="C27" s="227" t="s">
        <v>117</v>
      </c>
      <c r="D27" s="173" t="s">
        <v>59</v>
      </c>
      <c r="E27" s="221" t="s">
        <v>14</v>
      </c>
      <c r="F27" s="209">
        <v>40962</v>
      </c>
      <c r="G27" s="210">
        <v>0.56944444444444442</v>
      </c>
      <c r="H27" s="203" t="s">
        <v>12</v>
      </c>
      <c r="I27" s="169" t="s">
        <v>211</v>
      </c>
      <c r="J27" s="218">
        <v>40962</v>
      </c>
      <c r="K27" s="219">
        <v>0.56944444444444442</v>
      </c>
      <c r="L27" s="185">
        <v>0.16666666666666699</v>
      </c>
      <c r="M27" s="209">
        <v>40963</v>
      </c>
      <c r="N27" s="210">
        <v>0.58333333333333337</v>
      </c>
      <c r="O27" s="186">
        <v>1.0138888888905058</v>
      </c>
      <c r="P27" s="204" t="s">
        <v>84</v>
      </c>
      <c r="Q27" s="203" t="s">
        <v>33</v>
      </c>
      <c r="R27" s="208" t="s">
        <v>2</v>
      </c>
      <c r="S27" s="209">
        <v>40963</v>
      </c>
      <c r="T27" s="210">
        <v>0.70833333333333337</v>
      </c>
      <c r="U27" s="187" t="s">
        <v>7</v>
      </c>
      <c r="V27" s="188">
        <v>2012</v>
      </c>
      <c r="W27" s="189" t="s">
        <v>13</v>
      </c>
      <c r="X27" s="191" t="s">
        <v>32</v>
      </c>
      <c r="Y27" s="161"/>
      <c r="Z27" s="63">
        <v>40962.569444444445</v>
      </c>
      <c r="AA27" s="63">
        <v>40963.583333333336</v>
      </c>
      <c r="AB27" s="2"/>
      <c r="AC27" s="2"/>
      <c r="AD27" s="3"/>
      <c r="AE27" s="3"/>
      <c r="AF27" s="3"/>
      <c r="AG27" s="3"/>
      <c r="AH27" s="3"/>
    </row>
    <row r="28" spans="1:34">
      <c r="A28" s="166"/>
      <c r="B28" s="190"/>
      <c r="C28" s="229" t="s">
        <v>116</v>
      </c>
      <c r="D28" s="173" t="s">
        <v>59</v>
      </c>
      <c r="E28" s="223">
        <v>210283</v>
      </c>
      <c r="F28" s="209">
        <v>40966</v>
      </c>
      <c r="G28" s="210">
        <v>0.3923611111111111</v>
      </c>
      <c r="H28" s="203" t="s">
        <v>12</v>
      </c>
      <c r="I28" s="169" t="s">
        <v>211</v>
      </c>
      <c r="J28" s="218">
        <v>40966</v>
      </c>
      <c r="K28" s="219">
        <v>0.3923611111111111</v>
      </c>
      <c r="L28" s="185">
        <v>0.16666666666666699</v>
      </c>
      <c r="M28" s="209">
        <v>40966</v>
      </c>
      <c r="N28" s="210">
        <v>0.66666666666666663</v>
      </c>
      <c r="O28" s="186">
        <v>0.27430555555474712</v>
      </c>
      <c r="P28" s="204" t="s">
        <v>84</v>
      </c>
      <c r="Q28" s="203" t="s">
        <v>33</v>
      </c>
      <c r="R28" s="208" t="s">
        <v>2</v>
      </c>
      <c r="S28" s="209">
        <v>40966</v>
      </c>
      <c r="T28" s="210">
        <v>0.70833333333333337</v>
      </c>
      <c r="U28" s="187" t="s">
        <v>7</v>
      </c>
      <c r="V28" s="188">
        <v>2012</v>
      </c>
      <c r="W28" s="189" t="s">
        <v>13</v>
      </c>
      <c r="X28" s="191" t="s">
        <v>32</v>
      </c>
      <c r="Y28" s="161"/>
      <c r="Z28" s="63">
        <v>40966.392361111109</v>
      </c>
      <c r="AA28" s="63">
        <v>40966.666666666664</v>
      </c>
      <c r="AB28" s="2"/>
      <c r="AC28" s="2"/>
      <c r="AD28" s="3"/>
      <c r="AE28" s="3"/>
      <c r="AF28" s="3"/>
      <c r="AG28" s="3"/>
      <c r="AH28" s="3"/>
    </row>
    <row r="29" spans="1:34">
      <c r="A29" s="166"/>
      <c r="B29" s="76"/>
      <c r="C29" s="229" t="s">
        <v>121</v>
      </c>
      <c r="D29" s="173" t="s">
        <v>59</v>
      </c>
      <c r="E29" s="221">
        <v>210368</v>
      </c>
      <c r="F29" s="206">
        <v>40966</v>
      </c>
      <c r="G29" s="207">
        <v>0.5625</v>
      </c>
      <c r="H29" s="203" t="s">
        <v>12</v>
      </c>
      <c r="I29" s="169" t="s">
        <v>211</v>
      </c>
      <c r="J29" s="216">
        <v>40966</v>
      </c>
      <c r="K29" s="217">
        <v>0.5625</v>
      </c>
      <c r="L29" s="195">
        <v>0.16666666666666699</v>
      </c>
      <c r="M29" s="206">
        <v>40966</v>
      </c>
      <c r="N29" s="207">
        <v>0.66666666666666663</v>
      </c>
      <c r="O29" s="194">
        <v>0.10416666666424135</v>
      </c>
      <c r="P29" s="204" t="s">
        <v>84</v>
      </c>
      <c r="Q29" s="203" t="s">
        <v>33</v>
      </c>
      <c r="R29" s="204" t="s">
        <v>2</v>
      </c>
      <c r="S29" s="206">
        <v>40966</v>
      </c>
      <c r="T29" s="207">
        <v>0.70833333333333337</v>
      </c>
      <c r="U29" s="193" t="s">
        <v>6</v>
      </c>
      <c r="V29" s="50">
        <v>2012</v>
      </c>
      <c r="W29" s="70" t="s">
        <v>13</v>
      </c>
      <c r="X29" s="174" t="s">
        <v>32</v>
      </c>
      <c r="Y29" s="161"/>
      <c r="Z29" s="63">
        <v>40966.5625</v>
      </c>
      <c r="AA29" s="63">
        <v>40966.666666666664</v>
      </c>
      <c r="AB29" s="2"/>
      <c r="AC29" s="2"/>
      <c r="AD29" s="3"/>
      <c r="AE29" s="3"/>
      <c r="AF29" s="3"/>
      <c r="AG29" s="3"/>
      <c r="AH29" s="3"/>
    </row>
    <row r="30" spans="1:34">
      <c r="A30" s="166"/>
      <c r="B30" s="190"/>
      <c r="C30" s="229" t="s">
        <v>127</v>
      </c>
      <c r="D30" s="173" t="s">
        <v>59</v>
      </c>
      <c r="E30" s="223">
        <v>210503</v>
      </c>
      <c r="F30" s="209">
        <v>40967</v>
      </c>
      <c r="G30" s="210">
        <v>0.43055555555555558</v>
      </c>
      <c r="H30" s="203" t="s">
        <v>12</v>
      </c>
      <c r="I30" s="169" t="s">
        <v>211</v>
      </c>
      <c r="J30" s="218">
        <v>40967</v>
      </c>
      <c r="K30" s="219">
        <v>0.43055555555555558</v>
      </c>
      <c r="L30" s="185">
        <v>0.16666666666666699</v>
      </c>
      <c r="M30" s="209">
        <v>40967</v>
      </c>
      <c r="N30" s="210">
        <v>0.625</v>
      </c>
      <c r="O30" s="186">
        <v>0.19444444444525288</v>
      </c>
      <c r="P30" s="204" t="s">
        <v>84</v>
      </c>
      <c r="Q30" s="203" t="s">
        <v>33</v>
      </c>
      <c r="R30" s="208" t="s">
        <v>2</v>
      </c>
      <c r="S30" s="209">
        <v>40967</v>
      </c>
      <c r="T30" s="210">
        <v>0.70833333333333337</v>
      </c>
      <c r="U30" s="187" t="s">
        <v>7</v>
      </c>
      <c r="V30" s="188">
        <v>2012</v>
      </c>
      <c r="W30" s="189" t="s">
        <v>13</v>
      </c>
      <c r="X30" s="191" t="s">
        <v>32</v>
      </c>
      <c r="Y30" s="161"/>
      <c r="Z30" s="63">
        <v>40967.430555555555</v>
      </c>
      <c r="AA30" s="63">
        <v>40967.625</v>
      </c>
      <c r="AB30" s="2"/>
      <c r="AC30" s="2"/>
      <c r="AD30" s="3"/>
      <c r="AE30" s="3"/>
      <c r="AF30" s="3"/>
      <c r="AG30" s="3"/>
      <c r="AH30" s="3"/>
    </row>
    <row r="31" spans="1:34">
      <c r="A31" s="166"/>
      <c r="B31" s="76"/>
      <c r="C31" s="228" t="s">
        <v>100</v>
      </c>
      <c r="D31" s="173" t="s">
        <v>59</v>
      </c>
      <c r="E31" s="221" t="s">
        <v>14</v>
      </c>
      <c r="F31" s="206">
        <v>40967</v>
      </c>
      <c r="G31" s="207">
        <v>0.58333333333333337</v>
      </c>
      <c r="H31" s="203" t="s">
        <v>12</v>
      </c>
      <c r="I31" s="169" t="s">
        <v>211</v>
      </c>
      <c r="J31" s="216">
        <v>40967</v>
      </c>
      <c r="K31" s="217">
        <v>0.58333333333333337</v>
      </c>
      <c r="L31" s="195">
        <v>0.16666666666666699</v>
      </c>
      <c r="M31" s="206">
        <v>40967</v>
      </c>
      <c r="N31" s="207">
        <v>0.58402777777777781</v>
      </c>
      <c r="O31" s="194">
        <v>6.9444443943211809E-4</v>
      </c>
      <c r="P31" s="204" t="s">
        <v>84</v>
      </c>
      <c r="Q31" s="203" t="s">
        <v>33</v>
      </c>
      <c r="R31" s="204" t="s">
        <v>2</v>
      </c>
      <c r="S31" s="206">
        <v>40967</v>
      </c>
      <c r="T31" s="207">
        <v>0.70833333333333337</v>
      </c>
      <c r="U31" s="193" t="s">
        <v>6</v>
      </c>
      <c r="V31" s="50">
        <v>2012</v>
      </c>
      <c r="W31" s="70" t="s">
        <v>13</v>
      </c>
      <c r="X31" s="174" t="s">
        <v>32</v>
      </c>
      <c r="Y31" s="161"/>
      <c r="Z31" s="63">
        <v>40967.583333333336</v>
      </c>
      <c r="AA31" s="63">
        <v>40967.584027777775</v>
      </c>
      <c r="AB31" s="2"/>
      <c r="AC31" s="2"/>
      <c r="AD31" s="3"/>
      <c r="AE31" s="3"/>
      <c r="AF31" s="3"/>
      <c r="AG31" s="3"/>
      <c r="AH31" s="3"/>
    </row>
    <row r="32" spans="1:34">
      <c r="A32" s="166"/>
      <c r="B32" s="190"/>
      <c r="C32" s="204" t="s">
        <v>105</v>
      </c>
      <c r="D32" s="173" t="s">
        <v>59</v>
      </c>
      <c r="E32" s="223">
        <v>210642</v>
      </c>
      <c r="F32" s="209">
        <v>40968</v>
      </c>
      <c r="G32" s="210">
        <v>0.39861111111111108</v>
      </c>
      <c r="H32" s="203" t="s">
        <v>12</v>
      </c>
      <c r="I32" s="169" t="s">
        <v>211</v>
      </c>
      <c r="J32" s="218">
        <v>40968</v>
      </c>
      <c r="K32" s="219">
        <v>0.39861111111111108</v>
      </c>
      <c r="L32" s="185">
        <v>0.16666666666666699</v>
      </c>
      <c r="M32" s="209">
        <v>40968</v>
      </c>
      <c r="N32" s="210">
        <v>0.58333333333333337</v>
      </c>
      <c r="O32" s="186">
        <v>0.18472222222771961</v>
      </c>
      <c r="P32" s="204" t="s">
        <v>84</v>
      </c>
      <c r="Q32" s="203" t="s">
        <v>33</v>
      </c>
      <c r="R32" s="208" t="s">
        <v>2</v>
      </c>
      <c r="S32" s="209">
        <v>40968</v>
      </c>
      <c r="T32" s="210">
        <v>0.70833333333333337</v>
      </c>
      <c r="U32" s="187" t="s">
        <v>7</v>
      </c>
      <c r="V32" s="188">
        <v>2012</v>
      </c>
      <c r="W32" s="189" t="s">
        <v>13</v>
      </c>
      <c r="X32" s="191" t="s">
        <v>32</v>
      </c>
      <c r="Y32" s="161"/>
      <c r="Z32" s="63">
        <v>40968.398611111108</v>
      </c>
      <c r="AA32" s="63">
        <v>40968.583333333336</v>
      </c>
      <c r="AB32" s="2"/>
      <c r="AC32" s="2"/>
      <c r="AD32" s="3"/>
      <c r="AE32" s="3"/>
      <c r="AF32" s="3"/>
      <c r="AG32" s="3"/>
      <c r="AH32" s="3"/>
    </row>
    <row r="33" spans="1:34">
      <c r="A33" s="166"/>
      <c r="B33" s="76"/>
      <c r="C33" s="229" t="s">
        <v>130</v>
      </c>
      <c r="D33" s="173" t="s">
        <v>59</v>
      </c>
      <c r="E33" s="221">
        <v>210674</v>
      </c>
      <c r="F33" s="206">
        <v>40968</v>
      </c>
      <c r="G33" s="207">
        <v>0.45833333333333331</v>
      </c>
      <c r="H33" s="203" t="s">
        <v>12</v>
      </c>
      <c r="I33" s="169" t="s">
        <v>211</v>
      </c>
      <c r="J33" s="216">
        <v>40968</v>
      </c>
      <c r="K33" s="217">
        <v>0.45833333333333331</v>
      </c>
      <c r="L33" s="195">
        <v>0.16666666666666699</v>
      </c>
      <c r="M33" s="206">
        <v>40968</v>
      </c>
      <c r="N33" s="207">
        <v>0.58333333333333337</v>
      </c>
      <c r="O33" s="194">
        <v>0.125</v>
      </c>
      <c r="P33" s="204" t="s">
        <v>84</v>
      </c>
      <c r="Q33" s="203" t="s">
        <v>33</v>
      </c>
      <c r="R33" s="204" t="s">
        <v>2</v>
      </c>
      <c r="S33" s="206">
        <v>40968</v>
      </c>
      <c r="T33" s="207">
        <v>0.70833333333333337</v>
      </c>
      <c r="U33" s="193" t="s">
        <v>6</v>
      </c>
      <c r="V33" s="50">
        <v>2012</v>
      </c>
      <c r="W33" s="70" t="s">
        <v>13</v>
      </c>
      <c r="X33" s="174" t="s">
        <v>32</v>
      </c>
      <c r="Y33" s="161"/>
      <c r="Z33" s="63">
        <v>40968.458333333336</v>
      </c>
      <c r="AA33" s="63">
        <v>40968.583333333336</v>
      </c>
      <c r="AB33" s="2"/>
      <c r="AC33" s="2"/>
      <c r="AD33" s="3"/>
      <c r="AE33" s="3"/>
      <c r="AF33" s="3"/>
      <c r="AG33" s="3"/>
      <c r="AH33" s="3"/>
    </row>
    <row r="34" spans="1:34">
      <c r="A34" s="166"/>
      <c r="B34" s="190"/>
      <c r="C34" s="229" t="s">
        <v>121</v>
      </c>
      <c r="D34" s="173" t="s">
        <v>59</v>
      </c>
      <c r="E34" s="223">
        <v>210852</v>
      </c>
      <c r="F34" s="209">
        <v>40969</v>
      </c>
      <c r="G34" s="210">
        <v>0.47916666666666669</v>
      </c>
      <c r="H34" s="203" t="s">
        <v>12</v>
      </c>
      <c r="I34" s="169" t="s">
        <v>211</v>
      </c>
      <c r="J34" s="218">
        <v>40969</v>
      </c>
      <c r="K34" s="219">
        <v>0.47916666666666669</v>
      </c>
      <c r="L34" s="185">
        <v>0.16666666666666699</v>
      </c>
      <c r="M34" s="209">
        <v>40970</v>
      </c>
      <c r="N34" s="210">
        <v>0.33333333333333331</v>
      </c>
      <c r="O34" s="186">
        <v>0.85416666667151731</v>
      </c>
      <c r="P34" s="204" t="s">
        <v>84</v>
      </c>
      <c r="Q34" s="203" t="s">
        <v>33</v>
      </c>
      <c r="R34" s="208" t="s">
        <v>2</v>
      </c>
      <c r="S34" s="209">
        <v>40970</v>
      </c>
      <c r="T34" s="210">
        <v>0.5</v>
      </c>
      <c r="U34" s="187" t="s">
        <v>7</v>
      </c>
      <c r="V34" s="188">
        <v>2012</v>
      </c>
      <c r="W34" s="189" t="s">
        <v>15</v>
      </c>
      <c r="X34" s="191" t="s">
        <v>32</v>
      </c>
      <c r="Y34" s="161"/>
      <c r="Z34" s="63">
        <v>40969.479166666664</v>
      </c>
      <c r="AA34" s="63">
        <v>40970.333333333336</v>
      </c>
      <c r="AB34" s="2"/>
      <c r="AC34" s="2"/>
      <c r="AD34" s="3"/>
      <c r="AE34" s="3"/>
      <c r="AF34" s="3"/>
      <c r="AG34" s="3"/>
      <c r="AH34" s="3"/>
    </row>
    <row r="35" spans="1:34">
      <c r="A35" s="166"/>
      <c r="B35" s="190"/>
      <c r="C35" s="229" t="s">
        <v>130</v>
      </c>
      <c r="D35" s="173" t="s">
        <v>59</v>
      </c>
      <c r="E35" s="223">
        <v>211227</v>
      </c>
      <c r="F35" s="209">
        <v>40973</v>
      </c>
      <c r="G35" s="210">
        <v>0.35416666666666669</v>
      </c>
      <c r="H35" s="203" t="s">
        <v>12</v>
      </c>
      <c r="I35" s="169" t="s">
        <v>211</v>
      </c>
      <c r="J35" s="218">
        <v>40973</v>
      </c>
      <c r="K35" s="219">
        <v>0.35416666666666669</v>
      </c>
      <c r="L35" s="185">
        <v>0.16666666666666699</v>
      </c>
      <c r="M35" s="209">
        <v>40973</v>
      </c>
      <c r="N35" s="210">
        <v>0.64583333333333337</v>
      </c>
      <c r="O35" s="186">
        <v>0.29166666667151731</v>
      </c>
      <c r="P35" s="204" t="s">
        <v>84</v>
      </c>
      <c r="Q35" s="203" t="s">
        <v>33</v>
      </c>
      <c r="R35" s="208" t="s">
        <v>11</v>
      </c>
      <c r="S35" s="209">
        <v>40973</v>
      </c>
      <c r="T35" s="210">
        <v>0.70833333333333337</v>
      </c>
      <c r="U35" s="187" t="s">
        <v>7</v>
      </c>
      <c r="V35" s="188">
        <v>2012</v>
      </c>
      <c r="W35" s="189" t="s">
        <v>15</v>
      </c>
      <c r="X35" s="191" t="s">
        <v>32</v>
      </c>
      <c r="Y35" s="161"/>
      <c r="Z35" s="63">
        <v>40973.354166666664</v>
      </c>
      <c r="AA35" s="63">
        <v>40973.645833333336</v>
      </c>
      <c r="AB35" s="2"/>
      <c r="AC35" s="2"/>
      <c r="AD35" s="3"/>
      <c r="AE35" s="3"/>
      <c r="AF35" s="3"/>
      <c r="AG35" s="3"/>
      <c r="AH35" s="3"/>
    </row>
    <row r="36" spans="1:34">
      <c r="A36" s="166"/>
      <c r="B36" s="76"/>
      <c r="C36" s="229" t="s">
        <v>112</v>
      </c>
      <c r="D36" s="173" t="s">
        <v>59</v>
      </c>
      <c r="E36" s="221">
        <v>211618</v>
      </c>
      <c r="F36" s="206">
        <v>40975</v>
      </c>
      <c r="G36" s="207">
        <v>0.63888888888888895</v>
      </c>
      <c r="H36" s="203" t="s">
        <v>12</v>
      </c>
      <c r="I36" s="169" t="s">
        <v>211</v>
      </c>
      <c r="J36" s="216">
        <v>40975</v>
      </c>
      <c r="K36" s="217">
        <v>0.63888888888888895</v>
      </c>
      <c r="L36" s="195">
        <v>0.16666666666666699</v>
      </c>
      <c r="M36" s="206">
        <v>40975</v>
      </c>
      <c r="N36" s="207">
        <v>0.63958333333333328</v>
      </c>
      <c r="O36" s="194">
        <v>6.9444443943211809E-4</v>
      </c>
      <c r="P36" s="204" t="s">
        <v>84</v>
      </c>
      <c r="Q36" s="203" t="s">
        <v>33</v>
      </c>
      <c r="R36" s="204" t="s">
        <v>2</v>
      </c>
      <c r="S36" s="206">
        <v>40975</v>
      </c>
      <c r="T36" s="207">
        <v>0.70833333333333337</v>
      </c>
      <c r="U36" s="193" t="s">
        <v>6</v>
      </c>
      <c r="V36" s="50">
        <v>2012</v>
      </c>
      <c r="W36" s="70" t="s">
        <v>15</v>
      </c>
      <c r="X36" s="174" t="s">
        <v>32</v>
      </c>
      <c r="Y36" s="161"/>
      <c r="Z36" s="63">
        <v>40975.638888888891</v>
      </c>
      <c r="AA36" s="63">
        <v>40975.63958333333</v>
      </c>
      <c r="AB36" s="2"/>
      <c r="AC36" s="2"/>
      <c r="AD36" s="3"/>
      <c r="AE36" s="3"/>
      <c r="AF36" s="3"/>
      <c r="AG36" s="3"/>
      <c r="AH36" s="3"/>
    </row>
    <row r="37" spans="1:34">
      <c r="A37" s="166"/>
      <c r="B37" s="76"/>
      <c r="C37" s="229" t="s">
        <v>124</v>
      </c>
      <c r="D37" s="173" t="s">
        <v>59</v>
      </c>
      <c r="E37" s="221">
        <v>212841</v>
      </c>
      <c r="F37" s="206">
        <v>40984</v>
      </c>
      <c r="G37" s="207">
        <v>0.56944444444444442</v>
      </c>
      <c r="H37" s="203" t="s">
        <v>12</v>
      </c>
      <c r="I37" s="169" t="s">
        <v>211</v>
      </c>
      <c r="J37" s="216">
        <v>40984</v>
      </c>
      <c r="K37" s="217">
        <v>0.56944444444444442</v>
      </c>
      <c r="L37" s="195">
        <v>0.16666666666666699</v>
      </c>
      <c r="M37" s="206">
        <v>40984</v>
      </c>
      <c r="N37" s="207">
        <v>0.57013888888888886</v>
      </c>
      <c r="O37" s="194">
        <v>6.944444467080757E-4</v>
      </c>
      <c r="P37" s="204" t="s">
        <v>84</v>
      </c>
      <c r="Q37" s="203" t="s">
        <v>33</v>
      </c>
      <c r="R37" s="204" t="s">
        <v>2</v>
      </c>
      <c r="S37" s="206">
        <v>40984</v>
      </c>
      <c r="T37" s="207">
        <v>0.70833333333333337</v>
      </c>
      <c r="U37" s="193" t="s">
        <v>6</v>
      </c>
      <c r="V37" s="50">
        <v>2012</v>
      </c>
      <c r="W37" s="70" t="s">
        <v>15</v>
      </c>
      <c r="X37" s="174" t="s">
        <v>32</v>
      </c>
      <c r="Y37" s="161"/>
      <c r="Z37" s="63">
        <v>40984.569444444445</v>
      </c>
      <c r="AA37" s="63">
        <v>40984.570138888892</v>
      </c>
      <c r="AB37" s="2"/>
      <c r="AC37" s="2"/>
      <c r="AD37" s="3"/>
      <c r="AE37" s="3"/>
      <c r="AF37" s="3"/>
      <c r="AG37" s="3"/>
      <c r="AH37" s="3"/>
    </row>
    <row r="38" spans="1:34">
      <c r="A38" s="166"/>
      <c r="B38" s="76"/>
      <c r="C38" s="229" t="s">
        <v>116</v>
      </c>
      <c r="D38" s="173" t="s">
        <v>59</v>
      </c>
      <c r="E38" s="221" t="s">
        <v>14</v>
      </c>
      <c r="F38" s="206">
        <v>40988</v>
      </c>
      <c r="G38" s="207">
        <v>0.46527777777777773</v>
      </c>
      <c r="H38" s="203" t="s">
        <v>12</v>
      </c>
      <c r="I38" s="169" t="s">
        <v>211</v>
      </c>
      <c r="J38" s="216">
        <v>40988</v>
      </c>
      <c r="K38" s="217">
        <v>0.46527777777777773</v>
      </c>
      <c r="L38" s="195">
        <v>0.16666666666666699</v>
      </c>
      <c r="M38" s="206">
        <v>40988</v>
      </c>
      <c r="N38" s="207">
        <v>0.54166666666666663</v>
      </c>
      <c r="O38" s="194">
        <v>7.6388888883229811E-2</v>
      </c>
      <c r="P38" s="204" t="s">
        <v>81</v>
      </c>
      <c r="Q38" s="203" t="s">
        <v>33</v>
      </c>
      <c r="R38" s="204" t="s">
        <v>2</v>
      </c>
      <c r="S38" s="206">
        <v>40988</v>
      </c>
      <c r="T38" s="207">
        <v>0.70833333333333337</v>
      </c>
      <c r="U38" s="193" t="s">
        <v>6</v>
      </c>
      <c r="V38" s="50">
        <v>2012</v>
      </c>
      <c r="W38" s="70" t="s">
        <v>15</v>
      </c>
      <c r="X38" s="174" t="s">
        <v>32</v>
      </c>
      <c r="Y38" s="161"/>
      <c r="Z38" s="63">
        <v>40988.465277777781</v>
      </c>
      <c r="AA38" s="63">
        <v>40988.541666666664</v>
      </c>
      <c r="AB38" s="2"/>
      <c r="AC38" s="2"/>
      <c r="AD38" s="3"/>
      <c r="AE38" s="3"/>
      <c r="AF38" s="3"/>
      <c r="AG38" s="3"/>
      <c r="AH38" s="3"/>
    </row>
    <row r="39" spans="1:34">
      <c r="A39" s="166"/>
      <c r="B39" s="76"/>
      <c r="C39" s="229" t="s">
        <v>127</v>
      </c>
      <c r="D39" s="173" t="s">
        <v>59</v>
      </c>
      <c r="E39" s="221">
        <v>213393</v>
      </c>
      <c r="F39" s="206">
        <v>40989</v>
      </c>
      <c r="G39" s="207">
        <v>0.60416666666666663</v>
      </c>
      <c r="H39" s="203" t="s">
        <v>12</v>
      </c>
      <c r="I39" s="169" t="s">
        <v>211</v>
      </c>
      <c r="J39" s="216">
        <v>40989</v>
      </c>
      <c r="K39" s="217">
        <v>0.60416666666666663</v>
      </c>
      <c r="L39" s="195">
        <v>0.16666666666666699</v>
      </c>
      <c r="M39" s="206">
        <v>40989</v>
      </c>
      <c r="N39" s="207">
        <v>0.60486111111111118</v>
      </c>
      <c r="O39" s="194">
        <v>6.944444467080757E-4</v>
      </c>
      <c r="P39" s="204" t="s">
        <v>81</v>
      </c>
      <c r="Q39" s="203" t="s">
        <v>33</v>
      </c>
      <c r="R39" s="204" t="s">
        <v>2</v>
      </c>
      <c r="S39" s="206">
        <v>40989</v>
      </c>
      <c r="T39" s="207">
        <v>0.70833333333333337</v>
      </c>
      <c r="U39" s="193" t="s">
        <v>6</v>
      </c>
      <c r="V39" s="50">
        <v>2012</v>
      </c>
      <c r="W39" s="70" t="s">
        <v>15</v>
      </c>
      <c r="X39" s="174" t="s">
        <v>32</v>
      </c>
      <c r="Y39" s="161"/>
      <c r="Z39" s="63">
        <v>40989.604166666664</v>
      </c>
      <c r="AA39" s="63">
        <v>40989.604861111111</v>
      </c>
      <c r="AB39" s="2"/>
      <c r="AC39" s="2"/>
      <c r="AD39" s="3"/>
      <c r="AE39" s="3"/>
      <c r="AF39" s="3"/>
      <c r="AG39" s="3"/>
      <c r="AH39" s="3"/>
    </row>
    <row r="40" spans="1:34">
      <c r="A40" s="166"/>
      <c r="B40" s="76"/>
      <c r="C40" s="229" t="s">
        <v>109</v>
      </c>
      <c r="D40" s="173" t="s">
        <v>59</v>
      </c>
      <c r="E40" s="221">
        <v>213494</v>
      </c>
      <c r="F40" s="206">
        <v>40990</v>
      </c>
      <c r="G40" s="207">
        <v>0.41666666666666669</v>
      </c>
      <c r="H40" s="203" t="s">
        <v>12</v>
      </c>
      <c r="I40" s="169" t="s">
        <v>211</v>
      </c>
      <c r="J40" s="216">
        <v>40990</v>
      </c>
      <c r="K40" s="217">
        <v>0.41666666666666669</v>
      </c>
      <c r="L40" s="195">
        <v>0.16666666666666699</v>
      </c>
      <c r="M40" s="206">
        <v>40990</v>
      </c>
      <c r="N40" s="207">
        <v>0.41736111111111113</v>
      </c>
      <c r="O40" s="194">
        <v>6.944444467080757E-4</v>
      </c>
      <c r="P40" s="204" t="s">
        <v>81</v>
      </c>
      <c r="Q40" s="203" t="s">
        <v>33</v>
      </c>
      <c r="R40" s="204" t="s">
        <v>2</v>
      </c>
      <c r="S40" s="206">
        <v>40990</v>
      </c>
      <c r="T40" s="207">
        <v>0.5</v>
      </c>
      <c r="U40" s="193" t="s">
        <v>6</v>
      </c>
      <c r="V40" s="50">
        <v>2012</v>
      </c>
      <c r="W40" s="70" t="s">
        <v>15</v>
      </c>
      <c r="X40" s="174" t="s">
        <v>32</v>
      </c>
      <c r="Y40" s="161"/>
      <c r="Z40" s="63">
        <v>40990.416666666664</v>
      </c>
      <c r="AA40" s="63">
        <v>40990.417361111111</v>
      </c>
      <c r="AB40" s="2"/>
      <c r="AC40" s="2"/>
      <c r="AD40" s="3"/>
      <c r="AE40" s="3"/>
      <c r="AF40" s="3"/>
      <c r="AG40" s="3"/>
      <c r="AH40" s="3"/>
    </row>
    <row r="41" spans="1:34">
      <c r="A41" s="166"/>
      <c r="B41" s="76"/>
      <c r="C41" s="229" t="s">
        <v>138</v>
      </c>
      <c r="D41" s="173" t="s">
        <v>58</v>
      </c>
      <c r="E41" s="221">
        <v>213628</v>
      </c>
      <c r="F41" s="206">
        <v>40991</v>
      </c>
      <c r="G41" s="207">
        <v>0.3888888888888889</v>
      </c>
      <c r="H41" s="203" t="s">
        <v>12</v>
      </c>
      <c r="I41" s="169" t="s">
        <v>211</v>
      </c>
      <c r="J41" s="216">
        <v>40991</v>
      </c>
      <c r="K41" s="217">
        <v>0.3888888888888889</v>
      </c>
      <c r="L41" s="195">
        <v>0.16666666666666699</v>
      </c>
      <c r="M41" s="206">
        <v>40991</v>
      </c>
      <c r="N41" s="207">
        <v>0.46875</v>
      </c>
      <c r="O41" s="194">
        <v>7.9861111109494232E-2</v>
      </c>
      <c r="P41" s="204" t="s">
        <v>81</v>
      </c>
      <c r="Q41" s="203" t="s">
        <v>33</v>
      </c>
      <c r="R41" s="204" t="s">
        <v>2</v>
      </c>
      <c r="S41" s="206">
        <v>40991</v>
      </c>
      <c r="T41" s="207">
        <v>0.55208333333333337</v>
      </c>
      <c r="U41" s="193" t="s">
        <v>6</v>
      </c>
      <c r="V41" s="50">
        <v>2012</v>
      </c>
      <c r="W41" s="70" t="s">
        <v>15</v>
      </c>
      <c r="X41" s="174" t="s">
        <v>32</v>
      </c>
      <c r="Y41" s="161"/>
      <c r="Z41" s="63">
        <v>40991.388888888891</v>
      </c>
      <c r="AA41" s="63">
        <v>40991.46875</v>
      </c>
      <c r="AB41" s="2"/>
      <c r="AC41" s="2"/>
      <c r="AD41" s="3"/>
      <c r="AE41" s="3"/>
      <c r="AF41" s="3"/>
      <c r="AG41" s="3"/>
      <c r="AH41" s="3"/>
    </row>
    <row r="42" spans="1:34">
      <c r="A42" s="166"/>
      <c r="B42" s="76"/>
      <c r="C42" s="229" t="s">
        <v>141</v>
      </c>
      <c r="D42" s="173" t="s">
        <v>58</v>
      </c>
      <c r="E42" s="221" t="s">
        <v>14</v>
      </c>
      <c r="F42" s="206">
        <v>40995</v>
      </c>
      <c r="G42" s="207">
        <v>0.47916666666666669</v>
      </c>
      <c r="H42" s="203" t="s">
        <v>12</v>
      </c>
      <c r="I42" s="169" t="s">
        <v>211</v>
      </c>
      <c r="J42" s="216">
        <v>40995</v>
      </c>
      <c r="K42" s="217">
        <v>0.47916666666666669</v>
      </c>
      <c r="L42" s="195">
        <v>0.16666666666666699</v>
      </c>
      <c r="M42" s="206">
        <v>40995</v>
      </c>
      <c r="N42" s="207">
        <v>0.54166666666666663</v>
      </c>
      <c r="O42" s="194">
        <v>6.25E-2</v>
      </c>
      <c r="P42" s="204" t="s">
        <v>84</v>
      </c>
      <c r="Q42" s="203" t="s">
        <v>33</v>
      </c>
      <c r="R42" s="204" t="s">
        <v>2</v>
      </c>
      <c r="S42" s="206">
        <v>40995</v>
      </c>
      <c r="T42" s="207">
        <v>0.70833333333333337</v>
      </c>
      <c r="U42" s="193" t="s">
        <v>6</v>
      </c>
      <c r="V42" s="50">
        <v>2012</v>
      </c>
      <c r="W42" s="70" t="s">
        <v>15</v>
      </c>
      <c r="X42" s="174" t="s">
        <v>32</v>
      </c>
      <c r="Y42" s="161"/>
      <c r="Z42" s="63">
        <v>40995.479166666664</v>
      </c>
      <c r="AA42" s="63">
        <v>40995.541666666664</v>
      </c>
      <c r="AB42" s="2"/>
      <c r="AC42" s="2"/>
      <c r="AD42" s="3"/>
      <c r="AE42" s="3"/>
      <c r="AF42" s="3"/>
      <c r="AG42" s="3"/>
      <c r="AH42" s="3"/>
    </row>
    <row r="43" spans="1:34">
      <c r="A43" s="166"/>
      <c r="B43" s="76"/>
      <c r="C43" s="226" t="s">
        <v>117</v>
      </c>
      <c r="D43" s="173" t="s">
        <v>59</v>
      </c>
      <c r="E43" s="221">
        <v>214280</v>
      </c>
      <c r="F43" s="206">
        <v>40997</v>
      </c>
      <c r="G43" s="207">
        <v>0.46527777777777773</v>
      </c>
      <c r="H43" s="203" t="s">
        <v>12</v>
      </c>
      <c r="I43" s="169" t="s">
        <v>211</v>
      </c>
      <c r="J43" s="216">
        <v>40997</v>
      </c>
      <c r="K43" s="217">
        <v>0.46875</v>
      </c>
      <c r="L43" s="195">
        <v>0.16666666666666699</v>
      </c>
      <c r="M43" s="206">
        <v>40997</v>
      </c>
      <c r="N43" s="207">
        <v>0.60416666666666663</v>
      </c>
      <c r="O43" s="194">
        <v>0.13541666666424135</v>
      </c>
      <c r="P43" s="204" t="s">
        <v>88</v>
      </c>
      <c r="Q43" s="203" t="s">
        <v>33</v>
      </c>
      <c r="R43" s="204" t="s">
        <v>2</v>
      </c>
      <c r="S43" s="206">
        <v>40997</v>
      </c>
      <c r="T43" s="207">
        <v>0.66666666666666663</v>
      </c>
      <c r="U43" s="193" t="s">
        <v>6</v>
      </c>
      <c r="V43" s="50">
        <v>2012</v>
      </c>
      <c r="W43" s="70" t="s">
        <v>15</v>
      </c>
      <c r="X43" s="174" t="s">
        <v>32</v>
      </c>
      <c r="Y43" s="161"/>
      <c r="Z43" s="63">
        <v>40997.46875</v>
      </c>
      <c r="AA43" s="63">
        <v>40997.604166666664</v>
      </c>
      <c r="AB43" s="2"/>
      <c r="AC43" s="2"/>
      <c r="AD43" s="3"/>
      <c r="AE43" s="3"/>
      <c r="AF43" s="3"/>
      <c r="AG43" s="3"/>
      <c r="AH43" s="3"/>
    </row>
    <row r="44" spans="1:34">
      <c r="A44" s="166"/>
      <c r="B44" s="190"/>
      <c r="C44" s="229" t="s">
        <v>132</v>
      </c>
      <c r="D44" s="173" t="s">
        <v>59</v>
      </c>
      <c r="E44" s="223">
        <v>214332</v>
      </c>
      <c r="F44" s="209">
        <v>40997</v>
      </c>
      <c r="G44" s="210">
        <v>0.61111111111111105</v>
      </c>
      <c r="H44" s="203" t="s">
        <v>12</v>
      </c>
      <c r="I44" s="169" t="s">
        <v>211</v>
      </c>
      <c r="J44" s="218">
        <v>40997</v>
      </c>
      <c r="K44" s="219">
        <v>0.61805555555555558</v>
      </c>
      <c r="L44" s="185">
        <v>0.16666666666666699</v>
      </c>
      <c r="M44" s="209">
        <v>40998</v>
      </c>
      <c r="N44" s="210">
        <v>0.35416666666666669</v>
      </c>
      <c r="O44" s="186">
        <v>0.73611111110949423</v>
      </c>
      <c r="P44" s="204" t="s">
        <v>84</v>
      </c>
      <c r="Q44" s="203" t="s">
        <v>33</v>
      </c>
      <c r="R44" s="208" t="s">
        <v>2</v>
      </c>
      <c r="S44" s="209">
        <v>40998</v>
      </c>
      <c r="T44" s="210">
        <v>0.41666666666666669</v>
      </c>
      <c r="U44" s="187" t="s">
        <v>7</v>
      </c>
      <c r="V44" s="188">
        <v>2012</v>
      </c>
      <c r="W44" s="189" t="s">
        <v>15</v>
      </c>
      <c r="X44" s="191" t="s">
        <v>32</v>
      </c>
      <c r="Y44" s="161"/>
      <c r="Z44" s="63">
        <v>40997.618055555555</v>
      </c>
      <c r="AA44" s="63">
        <v>40998.354166666664</v>
      </c>
      <c r="AB44" s="2"/>
      <c r="AC44" s="2"/>
      <c r="AD44" s="3"/>
      <c r="AE44" s="3"/>
      <c r="AF44" s="3"/>
      <c r="AG44" s="3"/>
      <c r="AH44" s="3"/>
    </row>
    <row r="45" spans="1:34">
      <c r="A45" s="166"/>
      <c r="B45" s="76"/>
      <c r="C45" s="229" t="s">
        <v>132</v>
      </c>
      <c r="D45" s="173" t="s">
        <v>59</v>
      </c>
      <c r="E45" s="221">
        <v>214562</v>
      </c>
      <c r="F45" s="206">
        <v>41001</v>
      </c>
      <c r="G45" s="207">
        <v>0.3611111111111111</v>
      </c>
      <c r="H45" s="203" t="s">
        <v>12</v>
      </c>
      <c r="I45" s="169" t="s">
        <v>211</v>
      </c>
      <c r="J45" s="216">
        <v>41001</v>
      </c>
      <c r="K45" s="217">
        <v>0.3611111111111111</v>
      </c>
      <c r="L45" s="195">
        <v>0.16666666666666699</v>
      </c>
      <c r="M45" s="206">
        <v>41001</v>
      </c>
      <c r="N45" s="207">
        <v>0.41666666666666669</v>
      </c>
      <c r="O45" s="194">
        <v>5.5555555554747116E-2</v>
      </c>
      <c r="P45" s="204" t="s">
        <v>84</v>
      </c>
      <c r="Q45" s="203" t="s">
        <v>33</v>
      </c>
      <c r="R45" s="204" t="s">
        <v>2</v>
      </c>
      <c r="S45" s="206">
        <v>41001</v>
      </c>
      <c r="T45" s="207">
        <v>0.5</v>
      </c>
      <c r="U45" s="193" t="s">
        <v>6</v>
      </c>
      <c r="V45" s="50">
        <v>2012</v>
      </c>
      <c r="W45" s="70" t="s">
        <v>31</v>
      </c>
      <c r="X45" s="174" t="s">
        <v>32</v>
      </c>
      <c r="Y45" s="161"/>
      <c r="Z45" s="63">
        <v>41001.361111111109</v>
      </c>
      <c r="AA45" s="63">
        <v>41001.416666666664</v>
      </c>
      <c r="AB45" s="2"/>
      <c r="AC45" s="2"/>
      <c r="AD45" s="3"/>
      <c r="AE45" s="3"/>
      <c r="AF45" s="3"/>
      <c r="AG45" s="3"/>
      <c r="AH45" s="3"/>
    </row>
    <row r="46" spans="1:34">
      <c r="A46" s="166"/>
      <c r="B46" s="76"/>
      <c r="C46" s="229" t="s">
        <v>109</v>
      </c>
      <c r="D46" s="173" t="s">
        <v>59</v>
      </c>
      <c r="E46" s="221">
        <v>214634</v>
      </c>
      <c r="F46" s="206">
        <v>41001</v>
      </c>
      <c r="G46" s="207">
        <v>0.56944444444444442</v>
      </c>
      <c r="H46" s="203" t="s">
        <v>12</v>
      </c>
      <c r="I46" s="169" t="s">
        <v>211</v>
      </c>
      <c r="J46" s="216">
        <v>41001</v>
      </c>
      <c r="K46" s="217">
        <v>0.56944444444444442</v>
      </c>
      <c r="L46" s="195">
        <v>0.16666666666666699</v>
      </c>
      <c r="M46" s="206">
        <v>41001</v>
      </c>
      <c r="N46" s="207">
        <v>0.58333333333333337</v>
      </c>
      <c r="O46" s="194">
        <v>1.3888888890505768E-2</v>
      </c>
      <c r="P46" s="204" t="s">
        <v>84</v>
      </c>
      <c r="Q46" s="203" t="s">
        <v>33</v>
      </c>
      <c r="R46" s="204" t="s">
        <v>2</v>
      </c>
      <c r="S46" s="206">
        <v>41001</v>
      </c>
      <c r="T46" s="207">
        <v>0.625</v>
      </c>
      <c r="U46" s="193" t="s">
        <v>6</v>
      </c>
      <c r="V46" s="50">
        <v>2012</v>
      </c>
      <c r="W46" s="70" t="s">
        <v>31</v>
      </c>
      <c r="X46" s="174" t="s">
        <v>32</v>
      </c>
      <c r="Y46" s="161"/>
      <c r="Z46" s="63">
        <v>41001.569444444445</v>
      </c>
      <c r="AA46" s="63">
        <v>41001.583333333336</v>
      </c>
      <c r="AB46" s="2"/>
      <c r="AC46" s="2"/>
      <c r="AD46" s="3"/>
      <c r="AE46" s="3"/>
      <c r="AF46" s="3"/>
      <c r="AG46" s="3"/>
      <c r="AH46" s="3"/>
    </row>
    <row r="47" spans="1:34">
      <c r="A47" s="166"/>
      <c r="B47" s="76"/>
      <c r="C47" s="226" t="s">
        <v>117</v>
      </c>
      <c r="D47" s="173" t="s">
        <v>59</v>
      </c>
      <c r="E47" s="221">
        <v>214786</v>
      </c>
      <c r="F47" s="206">
        <v>41002</v>
      </c>
      <c r="G47" s="207">
        <v>0.4375</v>
      </c>
      <c r="H47" s="203" t="s">
        <v>12</v>
      </c>
      <c r="I47" s="169" t="s">
        <v>211</v>
      </c>
      <c r="J47" s="216">
        <v>41002</v>
      </c>
      <c r="K47" s="217">
        <v>0.4375</v>
      </c>
      <c r="L47" s="195">
        <v>0.16666666666666699</v>
      </c>
      <c r="M47" s="206">
        <v>41002</v>
      </c>
      <c r="N47" s="207">
        <v>0.4381944444444445</v>
      </c>
      <c r="O47" s="194">
        <v>6.944444467080757E-4</v>
      </c>
      <c r="P47" s="204" t="s">
        <v>84</v>
      </c>
      <c r="Q47" s="203" t="s">
        <v>33</v>
      </c>
      <c r="R47" s="204" t="s">
        <v>2</v>
      </c>
      <c r="S47" s="206">
        <v>41002</v>
      </c>
      <c r="T47" s="207">
        <v>0.4381944444444445</v>
      </c>
      <c r="U47" s="193" t="s">
        <v>6</v>
      </c>
      <c r="V47" s="50">
        <v>2012</v>
      </c>
      <c r="W47" s="70" t="s">
        <v>31</v>
      </c>
      <c r="X47" s="174" t="s">
        <v>32</v>
      </c>
      <c r="Y47" s="161"/>
      <c r="Z47" s="63">
        <v>41002.4375</v>
      </c>
      <c r="AA47" s="63">
        <v>41002.438194444447</v>
      </c>
      <c r="AB47" s="2"/>
      <c r="AC47" s="2"/>
      <c r="AD47" s="3"/>
      <c r="AE47" s="3"/>
      <c r="AF47" s="3"/>
      <c r="AG47" s="3"/>
      <c r="AH47" s="3"/>
    </row>
    <row r="48" spans="1:34">
      <c r="A48" s="166"/>
      <c r="B48" s="76"/>
      <c r="C48" s="229" t="s">
        <v>141</v>
      </c>
      <c r="D48" s="173" t="s">
        <v>58</v>
      </c>
      <c r="E48" s="221">
        <v>215051</v>
      </c>
      <c r="F48" s="206">
        <v>41003</v>
      </c>
      <c r="G48" s="207">
        <v>0.625</v>
      </c>
      <c r="H48" s="203" t="s">
        <v>12</v>
      </c>
      <c r="I48" s="169" t="s">
        <v>211</v>
      </c>
      <c r="J48" s="216">
        <v>41003</v>
      </c>
      <c r="K48" s="217">
        <v>0.625</v>
      </c>
      <c r="L48" s="195">
        <v>0.16666666666666699</v>
      </c>
      <c r="M48" s="206">
        <v>41003</v>
      </c>
      <c r="N48" s="207">
        <v>0.66666666666666663</v>
      </c>
      <c r="O48" s="194">
        <v>4.1666666664241347E-2</v>
      </c>
      <c r="P48" s="204" t="s">
        <v>84</v>
      </c>
      <c r="Q48" s="203" t="s">
        <v>33</v>
      </c>
      <c r="R48" s="204" t="s">
        <v>2</v>
      </c>
      <c r="S48" s="206">
        <v>41003</v>
      </c>
      <c r="T48" s="207">
        <v>0.70833333333333337</v>
      </c>
      <c r="U48" s="193" t="s">
        <v>6</v>
      </c>
      <c r="V48" s="50">
        <v>2012</v>
      </c>
      <c r="W48" s="70" t="s">
        <v>31</v>
      </c>
      <c r="X48" s="174" t="s">
        <v>32</v>
      </c>
      <c r="Y48" s="161"/>
      <c r="Z48" s="63">
        <v>41003.625</v>
      </c>
      <c r="AA48" s="63">
        <v>41003.666666666664</v>
      </c>
      <c r="AB48" s="2"/>
      <c r="AC48" s="2"/>
      <c r="AD48" s="3"/>
      <c r="AE48" s="3"/>
      <c r="AF48" s="3"/>
      <c r="AG48" s="3"/>
      <c r="AH48" s="3"/>
    </row>
    <row r="49" spans="1:34">
      <c r="A49" s="166"/>
      <c r="B49" s="76" t="s">
        <v>209</v>
      </c>
      <c r="C49" s="229" t="s">
        <v>121</v>
      </c>
      <c r="D49" s="173" t="s">
        <v>59</v>
      </c>
      <c r="E49" s="221">
        <v>215718</v>
      </c>
      <c r="F49" s="206">
        <v>41011</v>
      </c>
      <c r="G49" s="207">
        <v>0.58333333333333337</v>
      </c>
      <c r="H49" s="203" t="s">
        <v>12</v>
      </c>
      <c r="I49" s="169" t="s">
        <v>210</v>
      </c>
      <c r="J49" s="216">
        <v>41011</v>
      </c>
      <c r="K49" s="217">
        <v>0.58333333333333337</v>
      </c>
      <c r="L49" s="195">
        <v>8.3333333333333301E-2</v>
      </c>
      <c r="M49" s="206">
        <v>41011</v>
      </c>
      <c r="N49" s="207">
        <v>0.60416666666666663</v>
      </c>
      <c r="O49" s="194">
        <v>2.0833333328482695E-2</v>
      </c>
      <c r="P49" s="204" t="s">
        <v>84</v>
      </c>
      <c r="Q49" s="203" t="s">
        <v>33</v>
      </c>
      <c r="R49" s="204" t="s">
        <v>2</v>
      </c>
      <c r="S49" s="206">
        <v>41011</v>
      </c>
      <c r="T49" s="207">
        <v>0.66666666666666663</v>
      </c>
      <c r="U49" s="193" t="s">
        <v>6</v>
      </c>
      <c r="V49" s="50">
        <v>2012</v>
      </c>
      <c r="W49" s="70" t="s">
        <v>31</v>
      </c>
      <c r="X49" s="174" t="s">
        <v>32</v>
      </c>
      <c r="Y49" s="161"/>
      <c r="Z49" s="63">
        <v>41011.583333333336</v>
      </c>
      <c r="AA49" s="63">
        <v>41011.604166666664</v>
      </c>
      <c r="AB49" s="2"/>
      <c r="AC49" s="2"/>
      <c r="AD49" s="3"/>
      <c r="AE49" s="3"/>
      <c r="AF49" s="3"/>
      <c r="AG49" s="3"/>
      <c r="AH49" s="3"/>
    </row>
    <row r="50" spans="1:34">
      <c r="A50" s="166"/>
      <c r="B50" s="76"/>
      <c r="C50" s="204" t="s">
        <v>133</v>
      </c>
      <c r="D50" s="173" t="s">
        <v>59</v>
      </c>
      <c r="E50" s="221">
        <v>215819</v>
      </c>
      <c r="F50" s="206">
        <v>41012</v>
      </c>
      <c r="G50" s="207">
        <v>0.42708333333333331</v>
      </c>
      <c r="H50" s="203" t="s">
        <v>12</v>
      </c>
      <c r="I50" s="169" t="s">
        <v>211</v>
      </c>
      <c r="J50" s="216">
        <v>41012</v>
      </c>
      <c r="K50" s="217">
        <v>0.42708333333333331</v>
      </c>
      <c r="L50" s="195">
        <v>0.16666666666666699</v>
      </c>
      <c r="M50" s="206">
        <v>41012</v>
      </c>
      <c r="N50" s="207">
        <v>0.57291666666666663</v>
      </c>
      <c r="O50" s="194">
        <v>0.14583333332848269</v>
      </c>
      <c r="P50" s="204" t="s">
        <v>81</v>
      </c>
      <c r="Q50" s="203" t="s">
        <v>33</v>
      </c>
      <c r="R50" s="204" t="s">
        <v>2</v>
      </c>
      <c r="S50" s="206">
        <v>41012</v>
      </c>
      <c r="T50" s="207">
        <v>0.625</v>
      </c>
      <c r="U50" s="193" t="s">
        <v>6</v>
      </c>
      <c r="V50" s="50">
        <v>2012</v>
      </c>
      <c r="W50" s="70" t="s">
        <v>31</v>
      </c>
      <c r="X50" s="174" t="s">
        <v>32</v>
      </c>
      <c r="Y50" s="161"/>
      <c r="Z50" s="63">
        <v>41012.427083333336</v>
      </c>
      <c r="AA50" s="63">
        <v>41012.572916666664</v>
      </c>
      <c r="AB50" s="2"/>
      <c r="AC50" s="2"/>
      <c r="AD50" s="3"/>
      <c r="AE50" s="3"/>
      <c r="AF50" s="3"/>
      <c r="AG50" s="3"/>
      <c r="AH50" s="3"/>
    </row>
    <row r="51" spans="1:34">
      <c r="A51" s="166"/>
      <c r="B51" s="190"/>
      <c r="C51" s="229" t="s">
        <v>140</v>
      </c>
      <c r="D51" s="173" t="s">
        <v>58</v>
      </c>
      <c r="E51" s="223">
        <v>215968</v>
      </c>
      <c r="F51" s="209">
        <v>41015</v>
      </c>
      <c r="G51" s="210">
        <v>0.36805555555555558</v>
      </c>
      <c r="H51" s="203" t="s">
        <v>12</v>
      </c>
      <c r="I51" s="169" t="s">
        <v>211</v>
      </c>
      <c r="J51" s="218">
        <v>41015</v>
      </c>
      <c r="K51" s="219">
        <v>0.36805555555555558</v>
      </c>
      <c r="L51" s="185">
        <v>0.16666666666666699</v>
      </c>
      <c r="M51" s="209">
        <v>41015</v>
      </c>
      <c r="N51" s="210">
        <v>0.66666666666666663</v>
      </c>
      <c r="O51" s="186">
        <v>0.29861111110949423</v>
      </c>
      <c r="P51" s="204" t="s">
        <v>84</v>
      </c>
      <c r="Q51" s="203" t="s">
        <v>33</v>
      </c>
      <c r="R51" s="208" t="s">
        <v>2</v>
      </c>
      <c r="S51" s="209">
        <v>41015</v>
      </c>
      <c r="T51" s="210">
        <v>0.70833333333333337</v>
      </c>
      <c r="U51" s="187" t="s">
        <v>7</v>
      </c>
      <c r="V51" s="188">
        <v>2012</v>
      </c>
      <c r="W51" s="189" t="s">
        <v>31</v>
      </c>
      <c r="X51" s="191" t="s">
        <v>32</v>
      </c>
      <c r="Y51" s="161"/>
      <c r="Z51" s="63">
        <v>41015.368055555555</v>
      </c>
      <c r="AA51" s="63">
        <v>41015.666666666664</v>
      </c>
      <c r="AB51" s="2"/>
      <c r="AC51" s="2"/>
      <c r="AD51" s="3"/>
      <c r="AE51" s="3"/>
      <c r="AF51" s="3"/>
      <c r="AG51" s="3"/>
      <c r="AH51" s="3"/>
    </row>
    <row r="52" spans="1:34">
      <c r="A52" s="166"/>
      <c r="B52" s="76" t="s">
        <v>209</v>
      </c>
      <c r="C52" s="229" t="s">
        <v>112</v>
      </c>
      <c r="D52" s="173" t="s">
        <v>59</v>
      </c>
      <c r="E52" s="221">
        <v>217552</v>
      </c>
      <c r="F52" s="206">
        <v>41029</v>
      </c>
      <c r="G52" s="207">
        <v>0.375</v>
      </c>
      <c r="H52" s="203" t="s">
        <v>12</v>
      </c>
      <c r="I52" s="169" t="s">
        <v>210</v>
      </c>
      <c r="J52" s="216">
        <v>41029</v>
      </c>
      <c r="K52" s="217">
        <v>0.375</v>
      </c>
      <c r="L52" s="195">
        <v>8.3333333333333301E-2</v>
      </c>
      <c r="M52" s="206">
        <v>41029</v>
      </c>
      <c r="N52" s="207">
        <v>0.41666666666666669</v>
      </c>
      <c r="O52" s="194">
        <v>4.1666666664241347E-2</v>
      </c>
      <c r="P52" s="204" t="s">
        <v>84</v>
      </c>
      <c r="Q52" s="203" t="s">
        <v>33</v>
      </c>
      <c r="R52" s="204" t="s">
        <v>2</v>
      </c>
      <c r="S52" s="206">
        <v>41029</v>
      </c>
      <c r="T52" s="207">
        <v>0.45833333333333331</v>
      </c>
      <c r="U52" s="193" t="s">
        <v>6</v>
      </c>
      <c r="V52" s="50">
        <v>2012</v>
      </c>
      <c r="W52" s="70" t="s">
        <v>31</v>
      </c>
      <c r="X52" s="174" t="s">
        <v>32</v>
      </c>
      <c r="Y52" s="161"/>
      <c r="Z52" s="63">
        <v>41029.375</v>
      </c>
      <c r="AA52" s="63">
        <v>41029.416666666664</v>
      </c>
      <c r="AB52" s="2"/>
      <c r="AC52" s="2"/>
      <c r="AD52" s="3"/>
      <c r="AE52" s="3"/>
      <c r="AF52" s="3"/>
      <c r="AG52" s="3"/>
      <c r="AH52" s="3"/>
    </row>
    <row r="53" spans="1:34">
      <c r="A53" s="166"/>
      <c r="B53" s="76"/>
      <c r="C53" s="229" t="s">
        <v>140</v>
      </c>
      <c r="D53" s="173" t="s">
        <v>58</v>
      </c>
      <c r="E53" s="221">
        <v>218045</v>
      </c>
      <c r="F53" s="206">
        <v>41033</v>
      </c>
      <c r="G53" s="207">
        <v>0.46875</v>
      </c>
      <c r="H53" s="203" t="s">
        <v>12</v>
      </c>
      <c r="I53" s="169" t="s">
        <v>211</v>
      </c>
      <c r="J53" s="216">
        <v>41033</v>
      </c>
      <c r="K53" s="217">
        <v>0.46875</v>
      </c>
      <c r="L53" s="195">
        <v>0.16666666666666699</v>
      </c>
      <c r="M53" s="206">
        <v>41033</v>
      </c>
      <c r="N53" s="207">
        <v>0.625</v>
      </c>
      <c r="O53" s="194">
        <v>0.15625</v>
      </c>
      <c r="P53" s="204" t="s">
        <v>84</v>
      </c>
      <c r="Q53" s="203" t="s">
        <v>33</v>
      </c>
      <c r="R53" s="204" t="s">
        <v>2</v>
      </c>
      <c r="S53" s="206">
        <v>41033</v>
      </c>
      <c r="T53" s="207">
        <v>0.70833333333333337</v>
      </c>
      <c r="U53" s="193" t="s">
        <v>6</v>
      </c>
      <c r="V53" s="50">
        <v>2012</v>
      </c>
      <c r="W53" s="70" t="s">
        <v>30</v>
      </c>
      <c r="X53" s="174" t="s">
        <v>32</v>
      </c>
      <c r="Y53" s="161"/>
      <c r="Z53" s="63">
        <v>41033.46875</v>
      </c>
      <c r="AA53" s="63">
        <v>41033.625</v>
      </c>
      <c r="AB53" s="2"/>
      <c r="AC53" s="2"/>
      <c r="AD53" s="3"/>
      <c r="AE53" s="3"/>
      <c r="AF53" s="3"/>
      <c r="AG53" s="3"/>
      <c r="AH53" s="3"/>
    </row>
    <row r="54" spans="1:34">
      <c r="A54" s="166"/>
      <c r="B54" s="76" t="s">
        <v>209</v>
      </c>
      <c r="C54" s="229" t="s">
        <v>112</v>
      </c>
      <c r="D54" s="173" t="s">
        <v>59</v>
      </c>
      <c r="E54" s="221">
        <v>218146</v>
      </c>
      <c r="F54" s="206">
        <v>41036</v>
      </c>
      <c r="G54" s="207">
        <v>0.3888888888888889</v>
      </c>
      <c r="H54" s="203" t="s">
        <v>12</v>
      </c>
      <c r="I54" s="169" t="s">
        <v>210</v>
      </c>
      <c r="J54" s="216">
        <v>41036</v>
      </c>
      <c r="K54" s="217">
        <v>0.3888888888888889</v>
      </c>
      <c r="L54" s="195">
        <v>8.3333333333333301E-2</v>
      </c>
      <c r="M54" s="206">
        <v>41036</v>
      </c>
      <c r="N54" s="207">
        <v>0.38958333333333334</v>
      </c>
      <c r="O54" s="194">
        <v>6.9444443943211809E-4</v>
      </c>
      <c r="P54" s="204" t="s">
        <v>81</v>
      </c>
      <c r="Q54" s="203" t="s">
        <v>33</v>
      </c>
      <c r="R54" s="204" t="s">
        <v>2</v>
      </c>
      <c r="S54" s="206">
        <v>41036</v>
      </c>
      <c r="T54" s="207">
        <v>0.70833333333333337</v>
      </c>
      <c r="U54" s="193" t="s">
        <v>6</v>
      </c>
      <c r="V54" s="50">
        <v>2012</v>
      </c>
      <c r="W54" s="70" t="s">
        <v>30</v>
      </c>
      <c r="X54" s="174" t="s">
        <v>32</v>
      </c>
      <c r="Y54" s="161"/>
      <c r="Z54" s="63">
        <v>41036.388888888891</v>
      </c>
      <c r="AA54" s="63">
        <v>41036.38958333333</v>
      </c>
      <c r="AB54" s="2"/>
      <c r="AC54" s="2"/>
      <c r="AD54" s="3"/>
      <c r="AE54" s="3"/>
      <c r="AF54" s="3"/>
      <c r="AG54" s="3"/>
      <c r="AH54" s="3"/>
    </row>
    <row r="55" spans="1:34">
      <c r="A55" s="166"/>
      <c r="B55" s="76"/>
      <c r="C55" s="229" t="s">
        <v>124</v>
      </c>
      <c r="D55" s="173" t="s">
        <v>59</v>
      </c>
      <c r="E55" s="221">
        <v>218151</v>
      </c>
      <c r="F55" s="206">
        <v>41036</v>
      </c>
      <c r="G55" s="207">
        <v>0.40972222222222227</v>
      </c>
      <c r="H55" s="203" t="s">
        <v>12</v>
      </c>
      <c r="I55" s="169" t="s">
        <v>211</v>
      </c>
      <c r="J55" s="216">
        <v>41036</v>
      </c>
      <c r="K55" s="217">
        <v>0.40972222222222227</v>
      </c>
      <c r="L55" s="195">
        <v>0.16666666666666699</v>
      </c>
      <c r="M55" s="206">
        <v>41036</v>
      </c>
      <c r="N55" s="207">
        <v>0.41041666666666665</v>
      </c>
      <c r="O55" s="194">
        <v>6.944444467080757E-4</v>
      </c>
      <c r="P55" s="204" t="s">
        <v>81</v>
      </c>
      <c r="Q55" s="203" t="s">
        <v>33</v>
      </c>
      <c r="R55" s="204" t="s">
        <v>2</v>
      </c>
      <c r="S55" s="206">
        <v>41036</v>
      </c>
      <c r="T55" s="207">
        <v>0.70833333333333337</v>
      </c>
      <c r="U55" s="193" t="s">
        <v>6</v>
      </c>
      <c r="V55" s="50">
        <v>2012</v>
      </c>
      <c r="W55" s="70" t="s">
        <v>30</v>
      </c>
      <c r="X55" s="174" t="s">
        <v>32</v>
      </c>
      <c r="Y55" s="161"/>
      <c r="Z55" s="63">
        <v>41036.409722222219</v>
      </c>
      <c r="AA55" s="63">
        <v>41036.410416666666</v>
      </c>
      <c r="AB55" s="2"/>
      <c r="AC55" s="2"/>
      <c r="AD55" s="3"/>
      <c r="AE55" s="3"/>
      <c r="AF55" s="3"/>
      <c r="AG55" s="3"/>
      <c r="AH55" s="3"/>
    </row>
    <row r="56" spans="1:34">
      <c r="A56" s="166"/>
      <c r="B56" s="76"/>
      <c r="C56" s="229" t="s">
        <v>141</v>
      </c>
      <c r="D56" s="173" t="s">
        <v>58</v>
      </c>
      <c r="E56" s="221">
        <v>218155</v>
      </c>
      <c r="F56" s="206">
        <v>41036</v>
      </c>
      <c r="G56" s="207">
        <v>0.43055555555555558</v>
      </c>
      <c r="H56" s="203" t="s">
        <v>12</v>
      </c>
      <c r="I56" s="169" t="s">
        <v>211</v>
      </c>
      <c r="J56" s="216">
        <v>41036</v>
      </c>
      <c r="K56" s="217">
        <v>0.43055555555555558</v>
      </c>
      <c r="L56" s="195">
        <v>0.16666666666666699</v>
      </c>
      <c r="M56" s="206">
        <v>41036</v>
      </c>
      <c r="N56" s="207">
        <v>0.43124999999999997</v>
      </c>
      <c r="O56" s="194">
        <v>6.944444467080757E-4</v>
      </c>
      <c r="P56" s="204" t="s">
        <v>81</v>
      </c>
      <c r="Q56" s="203" t="s">
        <v>33</v>
      </c>
      <c r="R56" s="204" t="s">
        <v>11</v>
      </c>
      <c r="S56" s="206">
        <v>41036</v>
      </c>
      <c r="T56" s="207">
        <v>0.70833333333333337</v>
      </c>
      <c r="U56" s="193" t="s">
        <v>6</v>
      </c>
      <c r="V56" s="50">
        <v>2012</v>
      </c>
      <c r="W56" s="70" t="s">
        <v>30</v>
      </c>
      <c r="X56" s="174" t="s">
        <v>32</v>
      </c>
      <c r="Y56" s="161"/>
      <c r="Z56" s="63">
        <v>41036.430555555555</v>
      </c>
      <c r="AA56" s="63">
        <v>41036.431250000001</v>
      </c>
      <c r="AB56" s="2"/>
      <c r="AC56" s="2"/>
      <c r="AD56" s="3"/>
      <c r="AE56" s="3"/>
      <c r="AF56" s="3"/>
      <c r="AG56" s="3"/>
      <c r="AH56" s="3"/>
    </row>
    <row r="57" spans="1:34">
      <c r="A57" s="166"/>
      <c r="B57" s="76" t="s">
        <v>209</v>
      </c>
      <c r="C57" s="229" t="s">
        <v>113</v>
      </c>
      <c r="D57" s="173" t="s">
        <v>59</v>
      </c>
      <c r="E57" s="223" t="s">
        <v>14</v>
      </c>
      <c r="F57" s="209">
        <v>41038</v>
      </c>
      <c r="G57" s="210">
        <v>0.47222222222222227</v>
      </c>
      <c r="H57" s="203" t="s">
        <v>12</v>
      </c>
      <c r="I57" s="169" t="s">
        <v>210</v>
      </c>
      <c r="J57" s="218">
        <v>41038</v>
      </c>
      <c r="K57" s="219">
        <v>0.47222222222222227</v>
      </c>
      <c r="L57" s="185">
        <v>8.3333333333333301E-2</v>
      </c>
      <c r="M57" s="209">
        <v>41038</v>
      </c>
      <c r="N57" s="210">
        <v>0.58333333333333337</v>
      </c>
      <c r="O57" s="186">
        <v>0.11111111111677019</v>
      </c>
      <c r="P57" s="204" t="s">
        <v>84</v>
      </c>
      <c r="Q57" s="203" t="s">
        <v>33</v>
      </c>
      <c r="R57" s="208" t="s">
        <v>2</v>
      </c>
      <c r="S57" s="209">
        <v>41038</v>
      </c>
      <c r="T57" s="210">
        <v>0.70833333333333337</v>
      </c>
      <c r="U57" s="187" t="s">
        <v>7</v>
      </c>
      <c r="V57" s="188">
        <v>2012</v>
      </c>
      <c r="W57" s="189" t="s">
        <v>30</v>
      </c>
      <c r="X57" s="191" t="s">
        <v>32</v>
      </c>
      <c r="Y57" s="161"/>
      <c r="Z57" s="63">
        <v>41038.472222222219</v>
      </c>
      <c r="AA57" s="63">
        <v>41038.583333333336</v>
      </c>
      <c r="AB57" s="2"/>
      <c r="AC57" s="2"/>
      <c r="AD57" s="3"/>
      <c r="AE57" s="3"/>
      <c r="AF57" s="3"/>
      <c r="AG57" s="3"/>
      <c r="AH57" s="3"/>
    </row>
    <row r="58" spans="1:34">
      <c r="A58" s="166"/>
      <c r="B58" s="76"/>
      <c r="C58" s="229" t="s">
        <v>138</v>
      </c>
      <c r="D58" s="173" t="s">
        <v>58</v>
      </c>
      <c r="E58" s="221">
        <v>218442</v>
      </c>
      <c r="F58" s="206">
        <v>41039</v>
      </c>
      <c r="G58" s="207">
        <v>0.4236111111111111</v>
      </c>
      <c r="H58" s="203" t="s">
        <v>12</v>
      </c>
      <c r="I58" s="169" t="s">
        <v>211</v>
      </c>
      <c r="J58" s="216">
        <v>41039</v>
      </c>
      <c r="K58" s="217">
        <v>0.4236111111111111</v>
      </c>
      <c r="L58" s="195">
        <v>0.16666666666666699</v>
      </c>
      <c r="M58" s="206">
        <v>41039</v>
      </c>
      <c r="N58" s="207">
        <v>0.58333333333333337</v>
      </c>
      <c r="O58" s="194">
        <v>0.15972222222626442</v>
      </c>
      <c r="P58" s="204" t="s">
        <v>84</v>
      </c>
      <c r="Q58" s="203" t="s">
        <v>33</v>
      </c>
      <c r="R58" s="204" t="s">
        <v>2</v>
      </c>
      <c r="S58" s="206">
        <v>41039</v>
      </c>
      <c r="T58" s="207">
        <v>0.60416666666666663</v>
      </c>
      <c r="U58" s="193" t="s">
        <v>6</v>
      </c>
      <c r="V58" s="50">
        <v>2012</v>
      </c>
      <c r="W58" s="70" t="s">
        <v>30</v>
      </c>
      <c r="X58" s="174" t="s">
        <v>32</v>
      </c>
      <c r="Y58" s="161"/>
      <c r="Z58" s="63">
        <v>41039.423611111109</v>
      </c>
      <c r="AA58" s="63">
        <v>41039.583333333336</v>
      </c>
      <c r="AB58" s="2"/>
      <c r="AC58" s="2"/>
      <c r="AD58" s="3"/>
      <c r="AE58" s="3"/>
      <c r="AF58" s="3"/>
      <c r="AG58" s="3"/>
      <c r="AH58" s="3"/>
    </row>
    <row r="59" spans="1:34">
      <c r="A59" s="166"/>
      <c r="B59" s="190"/>
      <c r="C59" s="229" t="s">
        <v>130</v>
      </c>
      <c r="D59" s="173" t="s">
        <v>59</v>
      </c>
      <c r="E59" s="223">
        <v>218616</v>
      </c>
      <c r="F59" s="209">
        <v>41040</v>
      </c>
      <c r="G59" s="210">
        <v>0.39583333333333331</v>
      </c>
      <c r="H59" s="203" t="s">
        <v>12</v>
      </c>
      <c r="I59" s="169" t="s">
        <v>211</v>
      </c>
      <c r="J59" s="218">
        <v>41040</v>
      </c>
      <c r="K59" s="219">
        <v>0.39583333333333331</v>
      </c>
      <c r="L59" s="185">
        <v>0.16666666666666699</v>
      </c>
      <c r="M59" s="209">
        <v>41040</v>
      </c>
      <c r="N59" s="210">
        <v>0.70833333333333337</v>
      </c>
      <c r="O59" s="186">
        <v>0.3125</v>
      </c>
      <c r="P59" s="204" t="s">
        <v>84</v>
      </c>
      <c r="Q59" s="203" t="s">
        <v>33</v>
      </c>
      <c r="R59" s="208" t="s">
        <v>2</v>
      </c>
      <c r="S59" s="209">
        <v>41040</v>
      </c>
      <c r="T59" s="210">
        <v>0.72916666666666663</v>
      </c>
      <c r="U59" s="187" t="s">
        <v>7</v>
      </c>
      <c r="V59" s="188">
        <v>2012</v>
      </c>
      <c r="W59" s="189" t="s">
        <v>30</v>
      </c>
      <c r="X59" s="191" t="s">
        <v>32</v>
      </c>
      <c r="Y59" s="161"/>
      <c r="Z59" s="63">
        <v>41040.395833333336</v>
      </c>
      <c r="AA59" s="63">
        <v>41040.708333333336</v>
      </c>
      <c r="AB59" s="2"/>
      <c r="AC59" s="2"/>
      <c r="AD59" s="3"/>
      <c r="AE59" s="3"/>
      <c r="AF59" s="3"/>
      <c r="AG59" s="3"/>
      <c r="AH59" s="3"/>
    </row>
    <row r="60" spans="1:34">
      <c r="A60" s="166"/>
      <c r="B60" s="76" t="s">
        <v>209</v>
      </c>
      <c r="C60" s="229" t="s">
        <v>122</v>
      </c>
      <c r="D60" s="173" t="s">
        <v>59</v>
      </c>
      <c r="E60" s="221">
        <v>218687</v>
      </c>
      <c r="F60" s="206">
        <v>41040</v>
      </c>
      <c r="G60" s="207">
        <v>0.54513888888888895</v>
      </c>
      <c r="H60" s="203" t="s">
        <v>12</v>
      </c>
      <c r="I60" s="169" t="s">
        <v>210</v>
      </c>
      <c r="J60" s="216">
        <v>41040</v>
      </c>
      <c r="K60" s="217">
        <v>0.54513888888888895</v>
      </c>
      <c r="L60" s="195">
        <v>8.3333333333333301E-2</v>
      </c>
      <c r="M60" s="206">
        <v>41040</v>
      </c>
      <c r="N60" s="207">
        <v>0.58333333333333337</v>
      </c>
      <c r="O60" s="194">
        <v>3.8194444445252884E-2</v>
      </c>
      <c r="P60" s="204" t="s">
        <v>84</v>
      </c>
      <c r="Q60" s="203" t="s">
        <v>33</v>
      </c>
      <c r="R60" s="204" t="s">
        <v>2</v>
      </c>
      <c r="S60" s="206">
        <v>41040</v>
      </c>
      <c r="T60" s="207">
        <v>0.64583333333333337</v>
      </c>
      <c r="U60" s="193" t="s">
        <v>6</v>
      </c>
      <c r="V60" s="50">
        <v>2012</v>
      </c>
      <c r="W60" s="70" t="s">
        <v>30</v>
      </c>
      <c r="X60" s="174" t="s">
        <v>32</v>
      </c>
      <c r="Y60" s="161"/>
      <c r="Z60" s="63">
        <v>41040.545138888891</v>
      </c>
      <c r="AA60" s="63">
        <v>41040.583333333336</v>
      </c>
      <c r="AB60" s="2"/>
      <c r="AC60" s="2"/>
      <c r="AD60" s="3"/>
      <c r="AE60" s="3"/>
      <c r="AF60" s="3"/>
      <c r="AG60" s="3"/>
      <c r="AH60" s="3"/>
    </row>
    <row r="61" spans="1:34">
      <c r="A61" s="166"/>
      <c r="B61" s="190"/>
      <c r="C61" s="229" t="s">
        <v>132</v>
      </c>
      <c r="D61" s="173" t="s">
        <v>59</v>
      </c>
      <c r="E61" s="223">
        <v>219676</v>
      </c>
      <c r="F61" s="209">
        <v>41051</v>
      </c>
      <c r="G61" s="210">
        <v>0.46180555555555558</v>
      </c>
      <c r="H61" s="203" t="s">
        <v>12</v>
      </c>
      <c r="I61" s="169" t="s">
        <v>211</v>
      </c>
      <c r="J61" s="218">
        <v>41051</v>
      </c>
      <c r="K61" s="219">
        <v>0.46180555555555558</v>
      </c>
      <c r="L61" s="185">
        <v>0.16666666666666699</v>
      </c>
      <c r="M61" s="209">
        <v>41052</v>
      </c>
      <c r="N61" s="210">
        <v>0.58333333333333337</v>
      </c>
      <c r="O61" s="186">
        <v>1.1215277777810115</v>
      </c>
      <c r="P61" s="204" t="s">
        <v>84</v>
      </c>
      <c r="Q61" s="203" t="s">
        <v>33</v>
      </c>
      <c r="R61" s="208" t="s">
        <v>2</v>
      </c>
      <c r="S61" s="209">
        <v>41052</v>
      </c>
      <c r="T61" s="210">
        <v>0.625</v>
      </c>
      <c r="U61" s="187" t="s">
        <v>7</v>
      </c>
      <c r="V61" s="188">
        <v>2012</v>
      </c>
      <c r="W61" s="189" t="s">
        <v>30</v>
      </c>
      <c r="X61" s="191" t="s">
        <v>32</v>
      </c>
      <c r="Y61" s="161"/>
      <c r="Z61" s="63">
        <v>41051.461805555555</v>
      </c>
      <c r="AA61" s="63">
        <v>41052.583333333336</v>
      </c>
      <c r="AB61" s="2"/>
      <c r="AC61" s="2"/>
      <c r="AD61" s="3"/>
      <c r="AE61" s="3"/>
      <c r="AF61" s="3"/>
      <c r="AG61" s="3"/>
      <c r="AH61" s="3"/>
    </row>
    <row r="62" spans="1:34">
      <c r="A62" s="166"/>
      <c r="B62" s="76"/>
      <c r="C62" s="229" t="s">
        <v>128</v>
      </c>
      <c r="D62" s="173" t="s">
        <v>59</v>
      </c>
      <c r="E62" s="221">
        <v>219863</v>
      </c>
      <c r="F62" s="206">
        <v>41052</v>
      </c>
      <c r="G62" s="207">
        <v>0.57986111111111105</v>
      </c>
      <c r="H62" s="203" t="s">
        <v>12</v>
      </c>
      <c r="I62" s="169" t="s">
        <v>211</v>
      </c>
      <c r="J62" s="216">
        <v>41052</v>
      </c>
      <c r="K62" s="217">
        <v>0.58333333333333337</v>
      </c>
      <c r="L62" s="195">
        <v>0.16666666666666699</v>
      </c>
      <c r="M62" s="206">
        <v>41052</v>
      </c>
      <c r="N62" s="207">
        <v>0.625</v>
      </c>
      <c r="O62" s="194">
        <v>4.1666666664241347E-2</v>
      </c>
      <c r="P62" s="204" t="s">
        <v>84</v>
      </c>
      <c r="Q62" s="203" t="s">
        <v>33</v>
      </c>
      <c r="R62" s="204" t="s">
        <v>2</v>
      </c>
      <c r="S62" s="206">
        <v>41052</v>
      </c>
      <c r="T62" s="207">
        <v>0.70833333333333337</v>
      </c>
      <c r="U62" s="193" t="s">
        <v>6</v>
      </c>
      <c r="V62" s="50">
        <v>2012</v>
      </c>
      <c r="W62" s="70" t="s">
        <v>30</v>
      </c>
      <c r="X62" s="174" t="s">
        <v>32</v>
      </c>
      <c r="Y62" s="161"/>
      <c r="Z62" s="63">
        <v>41052.583333333336</v>
      </c>
      <c r="AA62" s="63">
        <v>41052.625</v>
      </c>
      <c r="AB62" s="2"/>
      <c r="AC62" s="2"/>
      <c r="AD62" s="3"/>
      <c r="AE62" s="3"/>
      <c r="AF62" s="3"/>
      <c r="AG62" s="3"/>
      <c r="AH62" s="3"/>
    </row>
    <row r="63" spans="1:34">
      <c r="A63" s="166"/>
      <c r="B63" s="76"/>
      <c r="C63" s="229" t="s">
        <v>130</v>
      </c>
      <c r="D63" s="173" t="s">
        <v>59</v>
      </c>
      <c r="E63" s="221">
        <v>219971</v>
      </c>
      <c r="F63" s="206">
        <v>41053</v>
      </c>
      <c r="G63" s="207">
        <v>0.45833333333333331</v>
      </c>
      <c r="H63" s="203" t="s">
        <v>12</v>
      </c>
      <c r="I63" s="169" t="s">
        <v>211</v>
      </c>
      <c r="J63" s="216">
        <v>41053</v>
      </c>
      <c r="K63" s="217">
        <v>0.45833333333333331</v>
      </c>
      <c r="L63" s="195">
        <v>0.16666666666666699</v>
      </c>
      <c r="M63" s="206">
        <v>41053</v>
      </c>
      <c r="N63" s="207">
        <v>0.45902777777777781</v>
      </c>
      <c r="O63" s="194">
        <v>6.9444443943211809E-4</v>
      </c>
      <c r="P63" s="204" t="s">
        <v>84</v>
      </c>
      <c r="Q63" s="203" t="s">
        <v>33</v>
      </c>
      <c r="R63" s="204" t="s">
        <v>2</v>
      </c>
      <c r="S63" s="206">
        <v>41053</v>
      </c>
      <c r="T63" s="207">
        <v>0.5</v>
      </c>
      <c r="U63" s="193" t="s">
        <v>6</v>
      </c>
      <c r="V63" s="50">
        <v>2012</v>
      </c>
      <c r="W63" s="70" t="s">
        <v>30</v>
      </c>
      <c r="X63" s="174" t="s">
        <v>32</v>
      </c>
      <c r="Y63" s="161"/>
      <c r="Z63" s="63">
        <v>41053.458333333336</v>
      </c>
      <c r="AA63" s="63">
        <v>41053.459027777775</v>
      </c>
      <c r="AB63" s="2"/>
      <c r="AC63" s="2"/>
      <c r="AD63" s="3"/>
      <c r="AE63" s="3"/>
      <c r="AF63" s="3"/>
      <c r="AG63" s="3"/>
      <c r="AH63" s="3"/>
    </row>
    <row r="64" spans="1:34">
      <c r="A64" s="166"/>
      <c r="B64" s="76" t="s">
        <v>209</v>
      </c>
      <c r="C64" s="229" t="s">
        <v>110</v>
      </c>
      <c r="D64" s="173" t="s">
        <v>59</v>
      </c>
      <c r="E64" s="221">
        <v>220542</v>
      </c>
      <c r="F64" s="206">
        <v>41059</v>
      </c>
      <c r="G64" s="207">
        <v>0.37847222222222227</v>
      </c>
      <c r="H64" s="203" t="s">
        <v>12</v>
      </c>
      <c r="I64" s="169" t="s">
        <v>210</v>
      </c>
      <c r="J64" s="216">
        <v>41059</v>
      </c>
      <c r="K64" s="217">
        <v>0.38194444444444442</v>
      </c>
      <c r="L64" s="195">
        <v>8.3333333333333301E-2</v>
      </c>
      <c r="M64" s="206">
        <v>41059</v>
      </c>
      <c r="N64" s="207">
        <v>0.38263888888888892</v>
      </c>
      <c r="O64" s="194">
        <v>6.944444467080757E-4</v>
      </c>
      <c r="P64" s="204" t="s">
        <v>84</v>
      </c>
      <c r="Q64" s="203" t="s">
        <v>33</v>
      </c>
      <c r="R64" s="204" t="s">
        <v>2</v>
      </c>
      <c r="S64" s="206">
        <v>41059</v>
      </c>
      <c r="T64" s="207">
        <v>0.5</v>
      </c>
      <c r="U64" s="193" t="s">
        <v>6</v>
      </c>
      <c r="V64" s="50">
        <v>2012</v>
      </c>
      <c r="W64" s="70" t="s">
        <v>30</v>
      </c>
      <c r="X64" s="174" t="s">
        <v>32</v>
      </c>
      <c r="Y64" s="161"/>
      <c r="Z64" s="63">
        <v>41059.381944444445</v>
      </c>
      <c r="AA64" s="63">
        <v>41059.382638888892</v>
      </c>
      <c r="AB64" s="2"/>
      <c r="AC64" s="2"/>
      <c r="AD64" s="3"/>
      <c r="AE64" s="3"/>
      <c r="AF64" s="3"/>
      <c r="AG64" s="3"/>
      <c r="AH64" s="3"/>
    </row>
    <row r="65" spans="1:34">
      <c r="A65" s="166"/>
      <c r="B65" s="76" t="s">
        <v>209</v>
      </c>
      <c r="C65" s="229" t="s">
        <v>119</v>
      </c>
      <c r="D65" s="173" t="s">
        <v>59</v>
      </c>
      <c r="E65" s="221" t="s">
        <v>14</v>
      </c>
      <c r="F65" s="206">
        <v>41059</v>
      </c>
      <c r="G65" s="207">
        <v>0.46527777777777773</v>
      </c>
      <c r="H65" s="203" t="s">
        <v>12</v>
      </c>
      <c r="I65" s="169" t="s">
        <v>210</v>
      </c>
      <c r="J65" s="216">
        <v>41060</v>
      </c>
      <c r="K65" s="217">
        <v>0.46527777777777773</v>
      </c>
      <c r="L65" s="195">
        <v>8.3333333333333301E-2</v>
      </c>
      <c r="M65" s="206">
        <v>41060</v>
      </c>
      <c r="N65" s="207">
        <v>0.46597222222222223</v>
      </c>
      <c r="O65" s="194">
        <v>6.9444443943211809E-4</v>
      </c>
      <c r="P65" s="204" t="s">
        <v>84</v>
      </c>
      <c r="Q65" s="203" t="s">
        <v>33</v>
      </c>
      <c r="R65" s="204" t="s">
        <v>2</v>
      </c>
      <c r="S65" s="206">
        <v>41060</v>
      </c>
      <c r="T65" s="207">
        <v>0.5</v>
      </c>
      <c r="U65" s="193" t="s">
        <v>6</v>
      </c>
      <c r="V65" s="50">
        <v>2012</v>
      </c>
      <c r="W65" s="70" t="s">
        <v>30</v>
      </c>
      <c r="X65" s="174" t="s">
        <v>32</v>
      </c>
      <c r="Y65" s="161"/>
      <c r="Z65" s="63">
        <v>41060.465277777781</v>
      </c>
      <c r="AA65" s="63">
        <v>41060.46597222222</v>
      </c>
      <c r="AB65" s="2"/>
      <c r="AC65" s="2"/>
      <c r="AD65" s="3"/>
      <c r="AE65" s="3"/>
      <c r="AF65" s="3"/>
      <c r="AG65" s="3"/>
      <c r="AH65" s="3"/>
    </row>
    <row r="66" spans="1:34">
      <c r="A66" s="166"/>
      <c r="B66" s="76"/>
      <c r="C66" s="204" t="s">
        <v>133</v>
      </c>
      <c r="D66" s="173" t="s">
        <v>59</v>
      </c>
      <c r="E66" s="221">
        <v>220683</v>
      </c>
      <c r="F66" s="206">
        <v>41059</v>
      </c>
      <c r="G66" s="207">
        <v>0.66666666666666663</v>
      </c>
      <c r="H66" s="203" t="s">
        <v>12</v>
      </c>
      <c r="I66" s="169" t="s">
        <v>211</v>
      </c>
      <c r="J66" s="216">
        <v>41059</v>
      </c>
      <c r="K66" s="217">
        <v>0.66666666666666663</v>
      </c>
      <c r="L66" s="195">
        <v>0.16666666666666699</v>
      </c>
      <c r="M66" s="206">
        <v>41059</v>
      </c>
      <c r="N66" s="207">
        <v>0.66736111111111107</v>
      </c>
      <c r="O66" s="194">
        <v>6.944444467080757E-4</v>
      </c>
      <c r="P66" s="204" t="s">
        <v>84</v>
      </c>
      <c r="Q66" s="203" t="s">
        <v>33</v>
      </c>
      <c r="R66" s="204" t="s">
        <v>2</v>
      </c>
      <c r="S66" s="206">
        <v>41059</v>
      </c>
      <c r="T66" s="207">
        <v>0.70833333333333337</v>
      </c>
      <c r="U66" s="193" t="s">
        <v>6</v>
      </c>
      <c r="V66" s="50">
        <v>2012</v>
      </c>
      <c r="W66" s="70" t="s">
        <v>30</v>
      </c>
      <c r="X66" s="174" t="s">
        <v>32</v>
      </c>
      <c r="Y66" s="161"/>
      <c r="Z66" s="63">
        <v>41059.666666666664</v>
      </c>
      <c r="AA66" s="63">
        <v>41059.667361111111</v>
      </c>
      <c r="AB66" s="2"/>
      <c r="AC66" s="2"/>
      <c r="AD66" s="3"/>
      <c r="AE66" s="3"/>
      <c r="AF66" s="3"/>
      <c r="AG66" s="3"/>
      <c r="AH66" s="3"/>
    </row>
    <row r="67" spans="1:34">
      <c r="A67" s="166"/>
      <c r="B67" s="76"/>
      <c r="C67" s="229" t="s">
        <v>142</v>
      </c>
      <c r="D67" s="173" t="s">
        <v>58</v>
      </c>
      <c r="E67" s="221">
        <v>220984</v>
      </c>
      <c r="F67" s="206">
        <v>41061</v>
      </c>
      <c r="G67" s="207">
        <v>0.40972222222222227</v>
      </c>
      <c r="H67" s="203" t="s">
        <v>12</v>
      </c>
      <c r="I67" s="169" t="s">
        <v>211</v>
      </c>
      <c r="J67" s="216">
        <v>41061</v>
      </c>
      <c r="K67" s="217">
        <v>0.40972222222222227</v>
      </c>
      <c r="L67" s="195">
        <v>0.16666666666666699</v>
      </c>
      <c r="M67" s="206">
        <v>41061</v>
      </c>
      <c r="N67" s="207">
        <v>0.57291666666666663</v>
      </c>
      <c r="O67" s="194">
        <v>0.16319444444525288</v>
      </c>
      <c r="P67" s="204" t="s">
        <v>85</v>
      </c>
      <c r="Q67" s="203" t="s">
        <v>33</v>
      </c>
      <c r="R67" s="204" t="s">
        <v>2</v>
      </c>
      <c r="S67" s="206">
        <v>41061</v>
      </c>
      <c r="T67" s="207">
        <v>0.58333333333333337</v>
      </c>
      <c r="U67" s="193" t="s">
        <v>6</v>
      </c>
      <c r="V67" s="50">
        <v>2012</v>
      </c>
      <c r="W67" s="70" t="s">
        <v>29</v>
      </c>
      <c r="X67" s="174" t="s">
        <v>32</v>
      </c>
      <c r="Y67" s="161"/>
      <c r="Z67" s="63">
        <v>41061.409722222219</v>
      </c>
      <c r="AA67" s="63">
        <v>41061.572916666664</v>
      </c>
      <c r="AB67" s="2"/>
      <c r="AC67" s="2"/>
      <c r="AD67" s="3"/>
      <c r="AE67" s="3"/>
      <c r="AF67" s="3"/>
      <c r="AG67" s="3"/>
      <c r="AH67" s="3"/>
    </row>
    <row r="68" spans="1:34">
      <c r="A68" s="166"/>
      <c r="B68" s="76"/>
      <c r="C68" s="226" t="s">
        <v>98</v>
      </c>
      <c r="D68" s="173" t="s">
        <v>59</v>
      </c>
      <c r="E68" s="221">
        <v>221242</v>
      </c>
      <c r="F68" s="206">
        <v>41064</v>
      </c>
      <c r="G68" s="207">
        <v>0.60763888888888895</v>
      </c>
      <c r="H68" s="203" t="s">
        <v>12</v>
      </c>
      <c r="I68" s="169" t="s">
        <v>211</v>
      </c>
      <c r="J68" s="216">
        <v>41064</v>
      </c>
      <c r="K68" s="217">
        <v>0.61111111111111105</v>
      </c>
      <c r="L68" s="195">
        <v>0.16666666666666699</v>
      </c>
      <c r="M68" s="206">
        <v>41064</v>
      </c>
      <c r="N68" s="207">
        <v>0.6118055555555556</v>
      </c>
      <c r="O68" s="194">
        <v>6.944444467080757E-4</v>
      </c>
      <c r="P68" s="204" t="s">
        <v>84</v>
      </c>
      <c r="Q68" s="203" t="s">
        <v>33</v>
      </c>
      <c r="R68" s="204" t="s">
        <v>2</v>
      </c>
      <c r="S68" s="206">
        <v>41064</v>
      </c>
      <c r="T68" s="207">
        <v>0.70833333333333337</v>
      </c>
      <c r="U68" s="193" t="s">
        <v>6</v>
      </c>
      <c r="V68" s="50">
        <v>2012</v>
      </c>
      <c r="W68" s="70" t="s">
        <v>29</v>
      </c>
      <c r="X68" s="174" t="s">
        <v>32</v>
      </c>
      <c r="Y68" s="161"/>
      <c r="Z68" s="63">
        <v>41064.611111111109</v>
      </c>
      <c r="AA68" s="63">
        <v>41064.611805555556</v>
      </c>
      <c r="AB68" s="2"/>
      <c r="AC68" s="2"/>
      <c r="AD68" s="3"/>
      <c r="AE68" s="3"/>
      <c r="AF68" s="3"/>
      <c r="AG68" s="3"/>
      <c r="AH68" s="3"/>
    </row>
    <row r="69" spans="1:34">
      <c r="A69" s="166"/>
      <c r="B69" s="76"/>
      <c r="C69" s="229" t="s">
        <v>97</v>
      </c>
      <c r="D69" s="173" t="s">
        <v>59</v>
      </c>
      <c r="E69" s="221">
        <v>221248</v>
      </c>
      <c r="F69" s="206">
        <v>41064</v>
      </c>
      <c r="G69" s="207">
        <v>0.61111111111111105</v>
      </c>
      <c r="H69" s="203" t="s">
        <v>12</v>
      </c>
      <c r="I69" s="169" t="s">
        <v>211</v>
      </c>
      <c r="J69" s="216">
        <v>41064</v>
      </c>
      <c r="K69" s="217">
        <v>0.61458333333333337</v>
      </c>
      <c r="L69" s="195">
        <v>0.16666666666666699</v>
      </c>
      <c r="M69" s="206">
        <v>41064</v>
      </c>
      <c r="N69" s="207">
        <v>0.61527777777777781</v>
      </c>
      <c r="O69" s="194">
        <v>6.9444443943211809E-4</v>
      </c>
      <c r="P69" s="204" t="s">
        <v>84</v>
      </c>
      <c r="Q69" s="203" t="s">
        <v>33</v>
      </c>
      <c r="R69" s="204" t="s">
        <v>2</v>
      </c>
      <c r="S69" s="206">
        <v>41064</v>
      </c>
      <c r="T69" s="207">
        <v>0.70833333333333337</v>
      </c>
      <c r="U69" s="193" t="s">
        <v>6</v>
      </c>
      <c r="V69" s="50">
        <v>2012</v>
      </c>
      <c r="W69" s="70" t="s">
        <v>29</v>
      </c>
      <c r="X69" s="174" t="s">
        <v>32</v>
      </c>
      <c r="Y69" s="161"/>
      <c r="Z69" s="63">
        <v>41064.614583333336</v>
      </c>
      <c r="AA69" s="63">
        <v>41064.615277777775</v>
      </c>
      <c r="AB69" s="2"/>
      <c r="AC69" s="2"/>
      <c r="AD69" s="3"/>
      <c r="AE69" s="3"/>
      <c r="AF69" s="3"/>
      <c r="AG69" s="3"/>
      <c r="AH69" s="3"/>
    </row>
    <row r="70" spans="1:34">
      <c r="A70" s="166"/>
      <c r="B70" s="76" t="s">
        <v>209</v>
      </c>
      <c r="C70" s="229" t="s">
        <v>121</v>
      </c>
      <c r="D70" s="173" t="s">
        <v>59</v>
      </c>
      <c r="E70" s="223">
        <v>221375</v>
      </c>
      <c r="F70" s="209">
        <v>41065</v>
      </c>
      <c r="G70" s="210">
        <v>0.4375</v>
      </c>
      <c r="H70" s="203" t="s">
        <v>12</v>
      </c>
      <c r="I70" s="169" t="s">
        <v>210</v>
      </c>
      <c r="J70" s="218">
        <v>41065</v>
      </c>
      <c r="K70" s="219">
        <v>0.4375</v>
      </c>
      <c r="L70" s="185">
        <v>8.3333333333333301E-2</v>
      </c>
      <c r="M70" s="209">
        <v>41065</v>
      </c>
      <c r="N70" s="210">
        <v>0.58333333333333337</v>
      </c>
      <c r="O70" s="186">
        <v>0.14583333333575865</v>
      </c>
      <c r="P70" s="204" t="s">
        <v>81</v>
      </c>
      <c r="Q70" s="203" t="s">
        <v>33</v>
      </c>
      <c r="R70" s="208" t="s">
        <v>2</v>
      </c>
      <c r="S70" s="209">
        <v>41065</v>
      </c>
      <c r="T70" s="210">
        <v>0.70833333333333337</v>
      </c>
      <c r="U70" s="187" t="s">
        <v>7</v>
      </c>
      <c r="V70" s="188">
        <v>2012</v>
      </c>
      <c r="W70" s="189" t="s">
        <v>29</v>
      </c>
      <c r="X70" s="191" t="s">
        <v>32</v>
      </c>
      <c r="Y70" s="161"/>
      <c r="Z70" s="63">
        <v>41065.4375</v>
      </c>
      <c r="AA70" s="63">
        <v>41065.583333333336</v>
      </c>
      <c r="AB70" s="2"/>
      <c r="AC70" s="2"/>
      <c r="AD70" s="3"/>
      <c r="AE70" s="3"/>
      <c r="AF70" s="3"/>
      <c r="AG70" s="3"/>
      <c r="AH70" s="3"/>
    </row>
    <row r="71" spans="1:34">
      <c r="A71" s="166"/>
      <c r="B71" s="76" t="s">
        <v>209</v>
      </c>
      <c r="C71" s="229" t="s">
        <v>113</v>
      </c>
      <c r="D71" s="173" t="s">
        <v>59</v>
      </c>
      <c r="E71" s="223">
        <v>221607</v>
      </c>
      <c r="F71" s="209">
        <v>41066</v>
      </c>
      <c r="G71" s="210">
        <v>0.48333333333333334</v>
      </c>
      <c r="H71" s="203" t="s">
        <v>12</v>
      </c>
      <c r="I71" s="169" t="s">
        <v>210</v>
      </c>
      <c r="J71" s="218">
        <v>41066</v>
      </c>
      <c r="K71" s="219">
        <v>0.4861111111111111</v>
      </c>
      <c r="L71" s="185">
        <v>8.3333333333333301E-2</v>
      </c>
      <c r="M71" s="209">
        <v>41066</v>
      </c>
      <c r="N71" s="210">
        <v>0.58333333333333337</v>
      </c>
      <c r="O71" s="186">
        <v>9.7222222226264421E-2</v>
      </c>
      <c r="P71" s="204" t="s">
        <v>84</v>
      </c>
      <c r="Q71" s="203" t="s">
        <v>33</v>
      </c>
      <c r="R71" s="208" t="s">
        <v>2</v>
      </c>
      <c r="S71" s="209">
        <v>41066</v>
      </c>
      <c r="T71" s="210">
        <v>0.625</v>
      </c>
      <c r="U71" s="187" t="s">
        <v>7</v>
      </c>
      <c r="V71" s="188">
        <v>2012</v>
      </c>
      <c r="W71" s="189" t="s">
        <v>29</v>
      </c>
      <c r="X71" s="191" t="s">
        <v>32</v>
      </c>
      <c r="Y71" s="161"/>
      <c r="Z71" s="63">
        <v>41066.486111111109</v>
      </c>
      <c r="AA71" s="63">
        <v>41066.583333333336</v>
      </c>
      <c r="AB71" s="2"/>
      <c r="AC71" s="2"/>
      <c r="AD71" s="3"/>
      <c r="AE71" s="3"/>
      <c r="AF71" s="3"/>
      <c r="AG71" s="3"/>
      <c r="AH71" s="3"/>
    </row>
    <row r="72" spans="1:34">
      <c r="A72" s="166"/>
      <c r="B72" s="76"/>
      <c r="C72" s="229" t="s">
        <v>123</v>
      </c>
      <c r="D72" s="173" t="s">
        <v>59</v>
      </c>
      <c r="E72" s="221">
        <v>221746</v>
      </c>
      <c r="F72" s="206">
        <v>41067</v>
      </c>
      <c r="G72" s="207" t="s">
        <v>22</v>
      </c>
      <c r="H72" s="203" t="s">
        <v>12</v>
      </c>
      <c r="I72" s="169" t="s">
        <v>211</v>
      </c>
      <c r="J72" s="216">
        <v>41067</v>
      </c>
      <c r="K72" s="217">
        <v>0.57291666666666663</v>
      </c>
      <c r="L72" s="195">
        <v>0.16666666666666699</v>
      </c>
      <c r="M72" s="206">
        <v>41067</v>
      </c>
      <c r="N72" s="207">
        <v>0.58333333333333337</v>
      </c>
      <c r="O72" s="194">
        <v>1.0416666671517305E-2</v>
      </c>
      <c r="P72" s="204" t="s">
        <v>84</v>
      </c>
      <c r="Q72" s="203" t="s">
        <v>33</v>
      </c>
      <c r="R72" s="204" t="s">
        <v>2</v>
      </c>
      <c r="S72" s="206">
        <v>41067</v>
      </c>
      <c r="T72" s="207">
        <v>0.625</v>
      </c>
      <c r="U72" s="193" t="s">
        <v>6</v>
      </c>
      <c r="V72" s="50">
        <v>2012</v>
      </c>
      <c r="W72" s="70" t="s">
        <v>29</v>
      </c>
      <c r="X72" s="174" t="s">
        <v>32</v>
      </c>
      <c r="Y72" s="161"/>
      <c r="Z72" s="63">
        <v>41067.572916666664</v>
      </c>
      <c r="AA72" s="63">
        <v>41067.583333333336</v>
      </c>
      <c r="AB72" s="2"/>
      <c r="AC72" s="2"/>
      <c r="AD72" s="3"/>
      <c r="AE72" s="3"/>
      <c r="AF72" s="3"/>
      <c r="AG72" s="3"/>
      <c r="AH72" s="3"/>
    </row>
    <row r="73" spans="1:34">
      <c r="A73" s="166"/>
      <c r="B73" s="76"/>
      <c r="C73" s="229" t="s">
        <v>130</v>
      </c>
      <c r="D73" s="173" t="s">
        <v>59</v>
      </c>
      <c r="E73" s="221">
        <v>222094</v>
      </c>
      <c r="F73" s="206">
        <v>41071</v>
      </c>
      <c r="G73" s="207">
        <v>0.46180555555555558</v>
      </c>
      <c r="H73" s="203" t="s">
        <v>12</v>
      </c>
      <c r="I73" s="169" t="s">
        <v>211</v>
      </c>
      <c r="J73" s="216">
        <v>41071</v>
      </c>
      <c r="K73" s="217">
        <v>0.46527777777777773</v>
      </c>
      <c r="L73" s="195">
        <v>0.16666666666666699</v>
      </c>
      <c r="M73" s="206">
        <v>41071</v>
      </c>
      <c r="N73" s="207">
        <v>0.58333333333333337</v>
      </c>
      <c r="O73" s="194">
        <v>0.11805555555474712</v>
      </c>
      <c r="P73" s="204" t="s">
        <v>84</v>
      </c>
      <c r="Q73" s="203" t="s">
        <v>33</v>
      </c>
      <c r="R73" s="204" t="s">
        <v>2</v>
      </c>
      <c r="S73" s="206">
        <v>41071</v>
      </c>
      <c r="T73" s="207">
        <v>0.625</v>
      </c>
      <c r="U73" s="193" t="s">
        <v>6</v>
      </c>
      <c r="V73" s="50">
        <v>2012</v>
      </c>
      <c r="W73" s="70" t="s">
        <v>29</v>
      </c>
      <c r="X73" s="174" t="s">
        <v>32</v>
      </c>
      <c r="Y73" s="161"/>
      <c r="Z73" s="63">
        <v>41071.465277777781</v>
      </c>
      <c r="AA73" s="63">
        <v>41071.583333333336</v>
      </c>
      <c r="AB73" s="2"/>
      <c r="AC73" s="2"/>
      <c r="AD73" s="3"/>
      <c r="AE73" s="3"/>
      <c r="AF73" s="3"/>
      <c r="AG73" s="3"/>
      <c r="AH73" s="3"/>
    </row>
    <row r="74" spans="1:34">
      <c r="A74" s="166"/>
      <c r="B74" s="76"/>
      <c r="C74" s="204" t="s">
        <v>133</v>
      </c>
      <c r="D74" s="173" t="s">
        <v>59</v>
      </c>
      <c r="E74" s="221">
        <v>222391</v>
      </c>
      <c r="F74" s="206">
        <v>41072</v>
      </c>
      <c r="G74" s="207">
        <v>0.65625</v>
      </c>
      <c r="H74" s="203" t="s">
        <v>12</v>
      </c>
      <c r="I74" s="169" t="s">
        <v>211</v>
      </c>
      <c r="J74" s="216">
        <v>41072</v>
      </c>
      <c r="K74" s="217">
        <v>0.65625</v>
      </c>
      <c r="L74" s="195">
        <v>0.16666666666666699</v>
      </c>
      <c r="M74" s="206">
        <v>41072</v>
      </c>
      <c r="N74" s="207">
        <v>0.6875</v>
      </c>
      <c r="O74" s="194">
        <v>3.125E-2</v>
      </c>
      <c r="P74" s="204" t="s">
        <v>84</v>
      </c>
      <c r="Q74" s="203" t="s">
        <v>33</v>
      </c>
      <c r="R74" s="204" t="s">
        <v>2</v>
      </c>
      <c r="S74" s="206">
        <v>41072</v>
      </c>
      <c r="T74" s="207">
        <v>0.70833333333333337</v>
      </c>
      <c r="U74" s="193" t="s">
        <v>6</v>
      </c>
      <c r="V74" s="50">
        <v>2012</v>
      </c>
      <c r="W74" s="70" t="s">
        <v>29</v>
      </c>
      <c r="X74" s="174" t="s">
        <v>32</v>
      </c>
      <c r="Y74" s="161"/>
      <c r="Z74" s="63">
        <v>41072.65625</v>
      </c>
      <c r="AA74" s="63">
        <v>41072.6875</v>
      </c>
      <c r="AB74" s="2"/>
      <c r="AC74" s="2"/>
      <c r="AD74" s="3"/>
      <c r="AE74" s="3"/>
      <c r="AF74" s="3"/>
      <c r="AG74" s="3"/>
      <c r="AH74" s="3"/>
    </row>
    <row r="75" spans="1:34">
      <c r="A75" s="166"/>
      <c r="B75" s="76" t="s">
        <v>209</v>
      </c>
      <c r="C75" s="229" t="s">
        <v>121</v>
      </c>
      <c r="D75" s="173" t="s">
        <v>59</v>
      </c>
      <c r="E75" s="221">
        <v>222964</v>
      </c>
      <c r="F75" s="206">
        <v>41078</v>
      </c>
      <c r="G75" s="207">
        <v>0.4201388888888889</v>
      </c>
      <c r="H75" s="203" t="s">
        <v>12</v>
      </c>
      <c r="I75" s="169" t="s">
        <v>210</v>
      </c>
      <c r="J75" s="216">
        <v>41078</v>
      </c>
      <c r="K75" s="217">
        <v>0.4201388888888889</v>
      </c>
      <c r="L75" s="195">
        <v>8.3333333333333301E-2</v>
      </c>
      <c r="M75" s="206">
        <v>41078</v>
      </c>
      <c r="N75" s="207">
        <v>0.42083333333333334</v>
      </c>
      <c r="O75" s="194">
        <v>6.9444443943211809E-4</v>
      </c>
      <c r="P75" s="204" t="s">
        <v>84</v>
      </c>
      <c r="Q75" s="203" t="s">
        <v>33</v>
      </c>
      <c r="R75" s="204" t="s">
        <v>2</v>
      </c>
      <c r="S75" s="206">
        <v>41078</v>
      </c>
      <c r="T75" s="207">
        <v>0.54166666666666663</v>
      </c>
      <c r="U75" s="193" t="s">
        <v>6</v>
      </c>
      <c r="V75" s="50">
        <v>2012</v>
      </c>
      <c r="W75" s="70" t="s">
        <v>29</v>
      </c>
      <c r="X75" s="174" t="s">
        <v>32</v>
      </c>
      <c r="Y75" s="161"/>
      <c r="Z75" s="63">
        <v>41078.420138888891</v>
      </c>
      <c r="AA75" s="63">
        <v>41078.42083333333</v>
      </c>
      <c r="AB75" s="2"/>
      <c r="AC75" s="2"/>
      <c r="AD75" s="3"/>
      <c r="AE75" s="3"/>
      <c r="AF75" s="3"/>
      <c r="AG75" s="3"/>
      <c r="AH75" s="3"/>
    </row>
    <row r="76" spans="1:34">
      <c r="A76" s="166"/>
      <c r="B76" s="76"/>
      <c r="C76" s="229" t="s">
        <v>134</v>
      </c>
      <c r="D76" s="173" t="s">
        <v>59</v>
      </c>
      <c r="E76" s="221">
        <v>223441</v>
      </c>
      <c r="F76" s="206">
        <v>41080</v>
      </c>
      <c r="G76" s="207">
        <v>0.625</v>
      </c>
      <c r="H76" s="203" t="s">
        <v>12</v>
      </c>
      <c r="I76" s="169" t="s">
        <v>211</v>
      </c>
      <c r="J76" s="216">
        <v>41080</v>
      </c>
      <c r="K76" s="217">
        <v>0.625</v>
      </c>
      <c r="L76" s="195">
        <v>0.16666666666666699</v>
      </c>
      <c r="M76" s="206">
        <v>41080</v>
      </c>
      <c r="N76" s="207">
        <v>0.66666666666666663</v>
      </c>
      <c r="O76" s="194">
        <v>4.1666666664241347E-2</v>
      </c>
      <c r="P76" s="204" t="s">
        <v>84</v>
      </c>
      <c r="Q76" s="203" t="s">
        <v>33</v>
      </c>
      <c r="R76" s="204" t="s">
        <v>2</v>
      </c>
      <c r="S76" s="206">
        <v>41080</v>
      </c>
      <c r="T76" s="207">
        <v>0.70833333333333337</v>
      </c>
      <c r="U76" s="193" t="s">
        <v>6</v>
      </c>
      <c r="V76" s="50">
        <v>2012</v>
      </c>
      <c r="W76" s="70" t="s">
        <v>29</v>
      </c>
      <c r="X76" s="174" t="s">
        <v>32</v>
      </c>
      <c r="Y76" s="161"/>
      <c r="Z76" s="63">
        <v>41080.625</v>
      </c>
      <c r="AA76" s="63">
        <v>41080.666666666664</v>
      </c>
      <c r="AB76" s="2"/>
      <c r="AC76" s="2"/>
      <c r="AD76" s="3"/>
      <c r="AE76" s="3"/>
      <c r="AF76" s="3"/>
      <c r="AG76" s="3"/>
      <c r="AH76" s="3"/>
    </row>
    <row r="77" spans="1:34">
      <c r="A77" s="166"/>
      <c r="B77" s="76"/>
      <c r="C77" s="229" t="s">
        <v>136</v>
      </c>
      <c r="D77" s="173" t="s">
        <v>59</v>
      </c>
      <c r="E77" s="221">
        <v>223778</v>
      </c>
      <c r="F77" s="206">
        <v>41082</v>
      </c>
      <c r="G77" s="207">
        <v>0.42222222222222222</v>
      </c>
      <c r="H77" s="203" t="s">
        <v>12</v>
      </c>
      <c r="I77" s="169" t="s">
        <v>211</v>
      </c>
      <c r="J77" s="216">
        <v>41082</v>
      </c>
      <c r="K77" s="217">
        <v>0.4236111111111111</v>
      </c>
      <c r="L77" s="195">
        <v>0.16666666666666699</v>
      </c>
      <c r="M77" s="206">
        <v>41082</v>
      </c>
      <c r="N77" s="207">
        <v>0.58333333333333337</v>
      </c>
      <c r="O77" s="194">
        <v>0.15972222222626442</v>
      </c>
      <c r="P77" s="204" t="s">
        <v>85</v>
      </c>
      <c r="Q77" s="203" t="s">
        <v>33</v>
      </c>
      <c r="R77" s="204" t="s">
        <v>2</v>
      </c>
      <c r="S77" s="206">
        <v>41082</v>
      </c>
      <c r="T77" s="207">
        <v>0.70833333333333337</v>
      </c>
      <c r="U77" s="193" t="s">
        <v>6</v>
      </c>
      <c r="V77" s="50">
        <v>2012</v>
      </c>
      <c r="W77" s="70" t="s">
        <v>29</v>
      </c>
      <c r="X77" s="174" t="s">
        <v>32</v>
      </c>
      <c r="Y77" s="161"/>
      <c r="Z77" s="63">
        <v>41082.423611111109</v>
      </c>
      <c r="AA77" s="63">
        <v>41082.583333333336</v>
      </c>
      <c r="AB77" s="2"/>
      <c r="AC77" s="2"/>
      <c r="AD77" s="3"/>
      <c r="AE77" s="3"/>
      <c r="AF77" s="3"/>
      <c r="AG77" s="3"/>
      <c r="AH77" s="3"/>
    </row>
    <row r="78" spans="1:34">
      <c r="A78" s="166"/>
      <c r="B78" s="76"/>
      <c r="C78" s="229" t="s">
        <v>119</v>
      </c>
      <c r="D78" s="173" t="s">
        <v>59</v>
      </c>
      <c r="E78" s="221">
        <v>224051</v>
      </c>
      <c r="F78" s="206">
        <v>41085</v>
      </c>
      <c r="G78" s="207">
        <v>0.66666666666666663</v>
      </c>
      <c r="H78" s="203" t="s">
        <v>12</v>
      </c>
      <c r="I78" s="169" t="s">
        <v>211</v>
      </c>
      <c r="J78" s="216">
        <v>41085</v>
      </c>
      <c r="K78" s="217">
        <v>0.66666666666666663</v>
      </c>
      <c r="L78" s="195">
        <v>0.16666666666666699</v>
      </c>
      <c r="M78" s="206">
        <v>41085</v>
      </c>
      <c r="N78" s="207">
        <v>0.66736111111111107</v>
      </c>
      <c r="O78" s="194">
        <v>6.944444467080757E-4</v>
      </c>
      <c r="P78" s="204" t="s">
        <v>85</v>
      </c>
      <c r="Q78" s="203" t="s">
        <v>33</v>
      </c>
      <c r="R78" s="204" t="s">
        <v>2</v>
      </c>
      <c r="S78" s="206">
        <v>41085</v>
      </c>
      <c r="T78" s="207">
        <v>0.70833333333333337</v>
      </c>
      <c r="U78" s="193" t="s">
        <v>6</v>
      </c>
      <c r="V78" s="50">
        <v>2012</v>
      </c>
      <c r="W78" s="70" t="s">
        <v>29</v>
      </c>
      <c r="X78" s="174" t="s">
        <v>32</v>
      </c>
      <c r="Y78" s="161"/>
      <c r="Z78" s="63">
        <v>41085.666666666664</v>
      </c>
      <c r="AA78" s="63">
        <v>41085.667361111111</v>
      </c>
      <c r="AB78" s="2"/>
      <c r="AC78" s="2"/>
      <c r="AD78" s="3"/>
      <c r="AE78" s="3"/>
      <c r="AF78" s="3"/>
      <c r="AG78" s="3"/>
      <c r="AH78" s="3"/>
    </row>
    <row r="79" spans="1:34">
      <c r="A79" s="166"/>
      <c r="B79" s="76"/>
      <c r="C79" s="226" t="s">
        <v>117</v>
      </c>
      <c r="D79" s="173" t="s">
        <v>59</v>
      </c>
      <c r="E79" s="221">
        <v>224645</v>
      </c>
      <c r="F79" s="206">
        <v>41088</v>
      </c>
      <c r="G79" s="207">
        <v>0.63888888888888895</v>
      </c>
      <c r="H79" s="203" t="s">
        <v>12</v>
      </c>
      <c r="I79" s="169" t="s">
        <v>211</v>
      </c>
      <c r="J79" s="216">
        <v>41088</v>
      </c>
      <c r="K79" s="217">
        <v>0.63888888888888895</v>
      </c>
      <c r="L79" s="195">
        <v>0.16666666666666699</v>
      </c>
      <c r="M79" s="206">
        <v>41088</v>
      </c>
      <c r="N79" s="207">
        <v>0.66666666666666663</v>
      </c>
      <c r="O79" s="194">
        <v>2.7777777773735579E-2</v>
      </c>
      <c r="P79" s="204" t="s">
        <v>85</v>
      </c>
      <c r="Q79" s="203" t="s">
        <v>33</v>
      </c>
      <c r="R79" s="204" t="s">
        <v>2</v>
      </c>
      <c r="S79" s="206">
        <v>41088</v>
      </c>
      <c r="T79" s="207">
        <v>0.70833333333333337</v>
      </c>
      <c r="U79" s="193" t="s">
        <v>6</v>
      </c>
      <c r="V79" s="50">
        <v>2012</v>
      </c>
      <c r="W79" s="70" t="s">
        <v>29</v>
      </c>
      <c r="X79" s="174" t="s">
        <v>32</v>
      </c>
      <c r="Y79" s="161"/>
      <c r="Z79" s="63">
        <v>41088.638888888891</v>
      </c>
      <c r="AA79" s="63">
        <v>41088.666666666664</v>
      </c>
      <c r="AB79" s="2"/>
      <c r="AC79" s="2"/>
      <c r="AD79" s="3"/>
      <c r="AE79" s="3"/>
      <c r="AF79" s="3"/>
      <c r="AG79" s="3"/>
      <c r="AH79" s="3"/>
    </row>
    <row r="80" spans="1:34">
      <c r="A80" s="166"/>
      <c r="B80" s="76"/>
      <c r="C80" s="229" t="s">
        <v>113</v>
      </c>
      <c r="D80" s="173" t="s">
        <v>59</v>
      </c>
      <c r="E80" s="221">
        <v>224892</v>
      </c>
      <c r="F80" s="206">
        <v>41092</v>
      </c>
      <c r="G80" s="207">
        <v>0.39583333333333331</v>
      </c>
      <c r="H80" s="203" t="s">
        <v>12</v>
      </c>
      <c r="I80" s="169" t="s">
        <v>211</v>
      </c>
      <c r="J80" s="216">
        <v>41092</v>
      </c>
      <c r="K80" s="217">
        <v>0.39583333333333331</v>
      </c>
      <c r="L80" s="195">
        <v>0.16666666666666699</v>
      </c>
      <c r="M80" s="206">
        <v>41092</v>
      </c>
      <c r="N80" s="207">
        <v>0.5625</v>
      </c>
      <c r="O80" s="194">
        <v>0.16666666666424135</v>
      </c>
      <c r="P80" s="204" t="s">
        <v>84</v>
      </c>
      <c r="Q80" s="203" t="s">
        <v>33</v>
      </c>
      <c r="R80" s="204" t="s">
        <v>2</v>
      </c>
      <c r="S80" s="206">
        <v>41092</v>
      </c>
      <c r="T80" s="207">
        <v>0.64583333333333337</v>
      </c>
      <c r="U80" s="193" t="s">
        <v>6</v>
      </c>
      <c r="V80" s="50">
        <v>2012</v>
      </c>
      <c r="W80" s="70" t="s">
        <v>28</v>
      </c>
      <c r="X80" s="174" t="s">
        <v>32</v>
      </c>
      <c r="Y80" s="161"/>
      <c r="Z80" s="63">
        <v>41092.395833333336</v>
      </c>
      <c r="AA80" s="63">
        <v>41092.5625</v>
      </c>
      <c r="AB80" s="2"/>
      <c r="AC80" s="2"/>
      <c r="AD80" s="3"/>
      <c r="AE80" s="3"/>
      <c r="AF80" s="3"/>
      <c r="AG80" s="3"/>
      <c r="AH80" s="3"/>
    </row>
    <row r="81" spans="1:34">
      <c r="A81" s="166"/>
      <c r="B81" s="76"/>
      <c r="C81" s="229" t="s">
        <v>124</v>
      </c>
      <c r="D81" s="173" t="s">
        <v>59</v>
      </c>
      <c r="E81" s="221" t="s">
        <v>14</v>
      </c>
      <c r="F81" s="206">
        <v>41094</v>
      </c>
      <c r="G81" s="207">
        <v>0.34375</v>
      </c>
      <c r="H81" s="203" t="s">
        <v>12</v>
      </c>
      <c r="I81" s="169" t="s">
        <v>211</v>
      </c>
      <c r="J81" s="216">
        <v>41094</v>
      </c>
      <c r="K81" s="217">
        <v>0.35069444444444442</v>
      </c>
      <c r="L81" s="195">
        <v>0.16666666666666699</v>
      </c>
      <c r="M81" s="206">
        <v>41094</v>
      </c>
      <c r="N81" s="207">
        <v>0.375</v>
      </c>
      <c r="O81" s="194">
        <v>2.4305555554747116E-2</v>
      </c>
      <c r="P81" s="204" t="s">
        <v>84</v>
      </c>
      <c r="Q81" s="203" t="s">
        <v>33</v>
      </c>
      <c r="R81" s="204" t="s">
        <v>2</v>
      </c>
      <c r="S81" s="206">
        <v>41094</v>
      </c>
      <c r="T81" s="207">
        <v>0.5</v>
      </c>
      <c r="U81" s="193" t="s">
        <v>6</v>
      </c>
      <c r="V81" s="50">
        <v>2012</v>
      </c>
      <c r="W81" s="70" t="s">
        <v>28</v>
      </c>
      <c r="X81" s="174" t="s">
        <v>32</v>
      </c>
      <c r="Y81" s="161"/>
      <c r="Z81" s="63">
        <v>41094.350694444445</v>
      </c>
      <c r="AA81" s="63">
        <v>41094.375</v>
      </c>
      <c r="AB81" s="2"/>
      <c r="AC81" s="2"/>
      <c r="AD81" s="3"/>
      <c r="AE81" s="3"/>
      <c r="AF81" s="3"/>
      <c r="AG81" s="3"/>
      <c r="AH81" s="3"/>
    </row>
    <row r="82" spans="1:34">
      <c r="A82" s="166"/>
      <c r="B82" s="76"/>
      <c r="C82" s="229" t="s">
        <v>112</v>
      </c>
      <c r="D82" s="173" t="s">
        <v>59</v>
      </c>
      <c r="E82" s="221">
        <v>225518</v>
      </c>
      <c r="F82" s="206">
        <v>41095</v>
      </c>
      <c r="G82" s="207">
        <v>0.46180555555555558</v>
      </c>
      <c r="H82" s="203" t="s">
        <v>12</v>
      </c>
      <c r="I82" s="169" t="s">
        <v>211</v>
      </c>
      <c r="J82" s="216">
        <v>41095</v>
      </c>
      <c r="K82" s="217">
        <v>0.46180555555555558</v>
      </c>
      <c r="L82" s="195">
        <v>0.16666666666666699</v>
      </c>
      <c r="M82" s="206">
        <v>41095</v>
      </c>
      <c r="N82" s="207">
        <v>0.58333333333333337</v>
      </c>
      <c r="O82" s="194">
        <v>0.12152777778101154</v>
      </c>
      <c r="P82" s="204" t="s">
        <v>84</v>
      </c>
      <c r="Q82" s="203" t="s">
        <v>33</v>
      </c>
      <c r="R82" s="204" t="s">
        <v>2</v>
      </c>
      <c r="S82" s="206">
        <v>41095</v>
      </c>
      <c r="T82" s="207">
        <v>0.625</v>
      </c>
      <c r="U82" s="193" t="s">
        <v>6</v>
      </c>
      <c r="V82" s="50">
        <v>2012</v>
      </c>
      <c r="W82" s="70" t="s">
        <v>28</v>
      </c>
      <c r="X82" s="174" t="s">
        <v>32</v>
      </c>
      <c r="Y82" s="161"/>
      <c r="Z82" s="63">
        <v>41095.461805555555</v>
      </c>
      <c r="AA82" s="63">
        <v>41095.583333333336</v>
      </c>
      <c r="AB82" s="2"/>
      <c r="AC82" s="2"/>
      <c r="AD82" s="3"/>
      <c r="AE82" s="3"/>
      <c r="AF82" s="3"/>
      <c r="AG82" s="3"/>
      <c r="AH82" s="3"/>
    </row>
    <row r="83" spans="1:34">
      <c r="A83" s="166"/>
      <c r="B83" s="190"/>
      <c r="C83" s="229" t="s">
        <v>129</v>
      </c>
      <c r="D83" s="173" t="s">
        <v>59</v>
      </c>
      <c r="E83" s="223">
        <v>225784</v>
      </c>
      <c r="F83" s="209">
        <v>41099</v>
      </c>
      <c r="G83" s="210">
        <v>0.375</v>
      </c>
      <c r="H83" s="203" t="s">
        <v>12</v>
      </c>
      <c r="I83" s="169" t="s">
        <v>211</v>
      </c>
      <c r="J83" s="218">
        <v>41099</v>
      </c>
      <c r="K83" s="219">
        <v>0.375</v>
      </c>
      <c r="L83" s="185">
        <v>0.16666666666666699</v>
      </c>
      <c r="M83" s="209">
        <v>41099</v>
      </c>
      <c r="N83" s="210">
        <v>0.58333333333333337</v>
      </c>
      <c r="O83" s="186">
        <v>0.20833333333575865</v>
      </c>
      <c r="P83" s="204" t="s">
        <v>84</v>
      </c>
      <c r="Q83" s="203" t="s">
        <v>33</v>
      </c>
      <c r="R83" s="208" t="s">
        <v>2</v>
      </c>
      <c r="S83" s="209">
        <v>41099</v>
      </c>
      <c r="T83" s="210">
        <v>0.625</v>
      </c>
      <c r="U83" s="187" t="s">
        <v>7</v>
      </c>
      <c r="V83" s="188">
        <v>2012</v>
      </c>
      <c r="W83" s="189" t="s">
        <v>28</v>
      </c>
      <c r="X83" s="191" t="s">
        <v>32</v>
      </c>
      <c r="Y83" s="161"/>
      <c r="Z83" s="63">
        <v>41099.375</v>
      </c>
      <c r="AA83" s="63">
        <v>41099.583333333336</v>
      </c>
      <c r="AB83" s="2"/>
      <c r="AC83" s="2"/>
      <c r="AD83" s="3"/>
      <c r="AE83" s="3"/>
      <c r="AF83" s="3"/>
      <c r="AG83" s="3"/>
      <c r="AH83" s="3"/>
    </row>
    <row r="84" spans="1:34">
      <c r="A84" s="166"/>
      <c r="B84" s="76"/>
      <c r="C84" s="229" t="s">
        <v>97</v>
      </c>
      <c r="D84" s="173" t="s">
        <v>59</v>
      </c>
      <c r="E84" s="221">
        <v>226026</v>
      </c>
      <c r="F84" s="206">
        <v>41100</v>
      </c>
      <c r="G84" s="207">
        <v>0.58333333333333337</v>
      </c>
      <c r="H84" s="203" t="s">
        <v>12</v>
      </c>
      <c r="I84" s="169" t="s">
        <v>211</v>
      </c>
      <c r="J84" s="216">
        <v>41100</v>
      </c>
      <c r="K84" s="217">
        <v>0.58680555555555558</v>
      </c>
      <c r="L84" s="195">
        <v>0.16666666666666699</v>
      </c>
      <c r="M84" s="206">
        <v>41100</v>
      </c>
      <c r="N84" s="207">
        <v>0.625</v>
      </c>
      <c r="O84" s="194">
        <v>3.8194444445252884E-2</v>
      </c>
      <c r="P84" s="204" t="s">
        <v>84</v>
      </c>
      <c r="Q84" s="203" t="s">
        <v>33</v>
      </c>
      <c r="R84" s="204" t="s">
        <v>2</v>
      </c>
      <c r="S84" s="206">
        <v>41100</v>
      </c>
      <c r="T84" s="207">
        <v>0.66666666666666663</v>
      </c>
      <c r="U84" s="193" t="s">
        <v>6</v>
      </c>
      <c r="V84" s="50">
        <v>2012</v>
      </c>
      <c r="W84" s="70" t="s">
        <v>28</v>
      </c>
      <c r="X84" s="174" t="s">
        <v>32</v>
      </c>
      <c r="Y84" s="161"/>
      <c r="Z84" s="63">
        <v>41100.586805555555</v>
      </c>
      <c r="AA84" s="63">
        <v>41100.625</v>
      </c>
      <c r="AB84" s="2"/>
      <c r="AC84" s="2"/>
      <c r="AD84" s="3"/>
      <c r="AE84" s="3"/>
      <c r="AF84" s="3"/>
      <c r="AG84" s="3"/>
      <c r="AH84" s="3"/>
    </row>
    <row r="85" spans="1:34">
      <c r="A85" s="166"/>
      <c r="B85" s="76"/>
      <c r="C85" s="229" t="s">
        <v>136</v>
      </c>
      <c r="D85" s="173" t="s">
        <v>59</v>
      </c>
      <c r="E85" s="221">
        <v>226214</v>
      </c>
      <c r="F85" s="206">
        <v>41101</v>
      </c>
      <c r="G85" s="207">
        <v>0.59027777777777779</v>
      </c>
      <c r="H85" s="203" t="s">
        <v>12</v>
      </c>
      <c r="I85" s="169" t="s">
        <v>211</v>
      </c>
      <c r="J85" s="216">
        <v>41101</v>
      </c>
      <c r="K85" s="217">
        <v>0.59027777777777779</v>
      </c>
      <c r="L85" s="195">
        <v>0.16666666666666699</v>
      </c>
      <c r="M85" s="206">
        <v>41101</v>
      </c>
      <c r="N85" s="207">
        <v>0.60416666666666663</v>
      </c>
      <c r="O85" s="194">
        <v>1.3888888883229811E-2</v>
      </c>
      <c r="P85" s="204" t="s">
        <v>84</v>
      </c>
      <c r="Q85" s="203" t="s">
        <v>33</v>
      </c>
      <c r="R85" s="204" t="s">
        <v>2</v>
      </c>
      <c r="S85" s="206">
        <v>41101</v>
      </c>
      <c r="T85" s="207">
        <v>0.64583333333333337</v>
      </c>
      <c r="U85" s="193" t="s">
        <v>6</v>
      </c>
      <c r="V85" s="50">
        <v>2012</v>
      </c>
      <c r="W85" s="70" t="s">
        <v>28</v>
      </c>
      <c r="X85" s="174" t="s">
        <v>32</v>
      </c>
      <c r="Y85" s="161"/>
      <c r="Z85" s="63">
        <v>41101.590277777781</v>
      </c>
      <c r="AA85" s="63">
        <v>41101.604166666664</v>
      </c>
      <c r="AB85" s="2"/>
      <c r="AC85" s="2"/>
      <c r="AD85" s="3"/>
      <c r="AE85" s="3"/>
      <c r="AF85" s="3"/>
      <c r="AG85" s="3"/>
      <c r="AH85" s="3"/>
    </row>
    <row r="86" spans="1:34">
      <c r="A86" s="166"/>
      <c r="B86" s="190"/>
      <c r="C86" s="229" t="s">
        <v>91</v>
      </c>
      <c r="D86" s="173" t="s">
        <v>58</v>
      </c>
      <c r="E86" s="223">
        <v>226399</v>
      </c>
      <c r="F86" s="209">
        <v>41102</v>
      </c>
      <c r="G86" s="210">
        <v>0.67013888888888884</v>
      </c>
      <c r="H86" s="203" t="s">
        <v>12</v>
      </c>
      <c r="I86" s="169" t="s">
        <v>211</v>
      </c>
      <c r="J86" s="218">
        <v>41102</v>
      </c>
      <c r="K86" s="219">
        <v>0.67361111111111116</v>
      </c>
      <c r="L86" s="185">
        <v>0.16666666666666699</v>
      </c>
      <c r="M86" s="209">
        <v>41103</v>
      </c>
      <c r="N86" s="210">
        <v>0.375</v>
      </c>
      <c r="O86" s="186">
        <v>0.70138888889050577</v>
      </c>
      <c r="P86" s="204" t="s">
        <v>84</v>
      </c>
      <c r="Q86" s="203" t="s">
        <v>33</v>
      </c>
      <c r="R86" s="208" t="s">
        <v>2</v>
      </c>
      <c r="S86" s="209">
        <v>41103</v>
      </c>
      <c r="T86" s="210">
        <v>0.39583333333333331</v>
      </c>
      <c r="U86" s="187" t="s">
        <v>7</v>
      </c>
      <c r="V86" s="188">
        <v>2012</v>
      </c>
      <c r="W86" s="189" t="s">
        <v>28</v>
      </c>
      <c r="X86" s="191" t="s">
        <v>32</v>
      </c>
      <c r="Y86" s="161"/>
      <c r="Z86" s="63">
        <v>41102.673611111109</v>
      </c>
      <c r="AA86" s="63">
        <v>41103.375</v>
      </c>
      <c r="AB86" s="2"/>
      <c r="AC86" s="2"/>
      <c r="AD86" s="3"/>
      <c r="AE86" s="3"/>
      <c r="AF86" s="3"/>
      <c r="AG86" s="3"/>
      <c r="AH86" s="3"/>
    </row>
    <row r="87" spans="1:34">
      <c r="A87" s="166"/>
      <c r="B87" s="76"/>
      <c r="C87" s="229" t="s">
        <v>132</v>
      </c>
      <c r="D87" s="173" t="s">
        <v>59</v>
      </c>
      <c r="E87" s="221">
        <v>226480</v>
      </c>
      <c r="F87" s="206">
        <v>41103</v>
      </c>
      <c r="G87" s="207">
        <v>0.4826388888888889</v>
      </c>
      <c r="H87" s="203" t="s">
        <v>12</v>
      </c>
      <c r="I87" s="169" t="s">
        <v>211</v>
      </c>
      <c r="J87" s="216">
        <v>41103</v>
      </c>
      <c r="K87" s="217">
        <v>0.4826388888888889</v>
      </c>
      <c r="L87" s="195">
        <v>0.16666666666666699</v>
      </c>
      <c r="M87" s="206">
        <v>41103</v>
      </c>
      <c r="N87" s="207">
        <v>0.58333333333333337</v>
      </c>
      <c r="O87" s="194">
        <v>0.10069444444525288</v>
      </c>
      <c r="P87" s="204" t="s">
        <v>84</v>
      </c>
      <c r="Q87" s="203" t="s">
        <v>33</v>
      </c>
      <c r="R87" s="204" t="s">
        <v>2</v>
      </c>
      <c r="S87" s="206">
        <v>41103</v>
      </c>
      <c r="T87" s="207">
        <v>0.625</v>
      </c>
      <c r="U87" s="193" t="s">
        <v>6</v>
      </c>
      <c r="V87" s="50">
        <v>2012</v>
      </c>
      <c r="W87" s="70" t="s">
        <v>28</v>
      </c>
      <c r="X87" s="174" t="s">
        <v>32</v>
      </c>
      <c r="Y87" s="161"/>
      <c r="Z87" s="63">
        <v>41103.482638888891</v>
      </c>
      <c r="AA87" s="63">
        <v>41103.583333333336</v>
      </c>
      <c r="AB87" s="2"/>
      <c r="AC87" s="2"/>
      <c r="AD87" s="3"/>
      <c r="AE87" s="3"/>
      <c r="AF87" s="3"/>
      <c r="AG87" s="3"/>
      <c r="AH87" s="3"/>
    </row>
    <row r="88" spans="1:34">
      <c r="A88" s="166"/>
      <c r="B88" s="76"/>
      <c r="C88" s="228" t="s">
        <v>100</v>
      </c>
      <c r="D88" s="173" t="s">
        <v>59</v>
      </c>
      <c r="E88" s="221" t="s">
        <v>14</v>
      </c>
      <c r="F88" s="206">
        <v>41107</v>
      </c>
      <c r="G88" s="207">
        <v>0.43055555555555558</v>
      </c>
      <c r="H88" s="203" t="s">
        <v>12</v>
      </c>
      <c r="I88" s="169" t="s">
        <v>211</v>
      </c>
      <c r="J88" s="216">
        <v>41107</v>
      </c>
      <c r="K88" s="217">
        <v>0.43055555555555558</v>
      </c>
      <c r="L88" s="195">
        <v>0.16666666666666699</v>
      </c>
      <c r="M88" s="206">
        <v>41107</v>
      </c>
      <c r="N88" s="207">
        <v>0.58333333333333337</v>
      </c>
      <c r="O88" s="194">
        <v>0.15277777778101154</v>
      </c>
      <c r="P88" s="204" t="s">
        <v>84</v>
      </c>
      <c r="Q88" s="203" t="s">
        <v>33</v>
      </c>
      <c r="R88" s="204" t="s">
        <v>2</v>
      </c>
      <c r="S88" s="206">
        <v>41107</v>
      </c>
      <c r="T88" s="207">
        <v>0.70833333333333337</v>
      </c>
      <c r="U88" s="193" t="s">
        <v>6</v>
      </c>
      <c r="V88" s="50">
        <v>2012</v>
      </c>
      <c r="W88" s="70" t="s">
        <v>28</v>
      </c>
      <c r="X88" s="174" t="s">
        <v>32</v>
      </c>
      <c r="Y88" s="161"/>
      <c r="Z88" s="63">
        <v>41107.430555555555</v>
      </c>
      <c r="AA88" s="63">
        <v>41107.583333333336</v>
      </c>
      <c r="AB88" s="2"/>
      <c r="AC88" s="2"/>
      <c r="AD88" s="3"/>
      <c r="AE88" s="3"/>
      <c r="AF88" s="3"/>
      <c r="AG88" s="3"/>
      <c r="AH88" s="3"/>
    </row>
    <row r="89" spans="1:34">
      <c r="A89" s="166"/>
      <c r="B89" s="190"/>
      <c r="C89" s="229" t="s">
        <v>138</v>
      </c>
      <c r="D89" s="173" t="s">
        <v>58</v>
      </c>
      <c r="E89" s="223">
        <v>226905</v>
      </c>
      <c r="F89" s="209">
        <v>41108</v>
      </c>
      <c r="G89" s="210">
        <v>0.41666666666666669</v>
      </c>
      <c r="H89" s="203" t="s">
        <v>12</v>
      </c>
      <c r="I89" s="169" t="s">
        <v>211</v>
      </c>
      <c r="J89" s="218">
        <v>41108</v>
      </c>
      <c r="K89" s="219">
        <v>0.41666666666666669</v>
      </c>
      <c r="L89" s="185">
        <v>0.16666666666666699</v>
      </c>
      <c r="M89" s="209">
        <v>41108</v>
      </c>
      <c r="N89" s="210">
        <v>0.625</v>
      </c>
      <c r="O89" s="186">
        <v>0.20833333333575865</v>
      </c>
      <c r="P89" s="204" t="s">
        <v>84</v>
      </c>
      <c r="Q89" s="203" t="s">
        <v>33</v>
      </c>
      <c r="R89" s="208" t="s">
        <v>2</v>
      </c>
      <c r="S89" s="209">
        <v>41108</v>
      </c>
      <c r="T89" s="210">
        <v>0.70833333333333337</v>
      </c>
      <c r="U89" s="187" t="s">
        <v>7</v>
      </c>
      <c r="V89" s="188">
        <v>2012</v>
      </c>
      <c r="W89" s="189" t="s">
        <v>28</v>
      </c>
      <c r="X89" s="191" t="s">
        <v>32</v>
      </c>
      <c r="Y89" s="161"/>
      <c r="Z89" s="63">
        <v>41108.416666666664</v>
      </c>
      <c r="AA89" s="63">
        <v>41108.625</v>
      </c>
      <c r="AB89" s="2"/>
      <c r="AC89" s="2"/>
      <c r="AD89" s="3"/>
      <c r="AE89" s="3"/>
      <c r="AF89" s="3"/>
      <c r="AG89" s="3"/>
      <c r="AH89" s="3"/>
    </row>
    <row r="90" spans="1:34">
      <c r="A90" s="166"/>
      <c r="B90" s="76"/>
      <c r="C90" s="229" t="s">
        <v>120</v>
      </c>
      <c r="D90" s="173" t="s">
        <v>59</v>
      </c>
      <c r="E90" s="221">
        <v>227186</v>
      </c>
      <c r="F90" s="206">
        <v>41110</v>
      </c>
      <c r="G90" s="207">
        <v>0.40625</v>
      </c>
      <c r="H90" s="203" t="s">
        <v>12</v>
      </c>
      <c r="I90" s="169" t="s">
        <v>211</v>
      </c>
      <c r="J90" s="216">
        <v>41110</v>
      </c>
      <c r="K90" s="217">
        <v>0.40625</v>
      </c>
      <c r="L90" s="195">
        <v>0.16666666666666699</v>
      </c>
      <c r="M90" s="206">
        <v>41110</v>
      </c>
      <c r="N90" s="207">
        <v>0.54166666666666663</v>
      </c>
      <c r="O90" s="194">
        <v>0.13541666666424135</v>
      </c>
      <c r="P90" s="204" t="s">
        <v>84</v>
      </c>
      <c r="Q90" s="203" t="s">
        <v>33</v>
      </c>
      <c r="R90" s="204" t="s">
        <v>2</v>
      </c>
      <c r="S90" s="206">
        <v>41110</v>
      </c>
      <c r="T90" s="207">
        <v>0.70833333333333337</v>
      </c>
      <c r="U90" s="193" t="s">
        <v>6</v>
      </c>
      <c r="V90" s="50">
        <v>2012</v>
      </c>
      <c r="W90" s="70" t="s">
        <v>28</v>
      </c>
      <c r="X90" s="174" t="s">
        <v>32</v>
      </c>
      <c r="Y90" s="161"/>
      <c r="Z90" s="63">
        <v>41110.40625</v>
      </c>
      <c r="AA90" s="63">
        <v>41110.541666666664</v>
      </c>
      <c r="AB90" s="2"/>
      <c r="AC90" s="2"/>
      <c r="AD90" s="3"/>
      <c r="AE90" s="3"/>
      <c r="AF90" s="3"/>
      <c r="AG90" s="3"/>
      <c r="AH90" s="3"/>
    </row>
    <row r="91" spans="1:34">
      <c r="A91" s="166"/>
      <c r="B91" s="76"/>
      <c r="C91" s="229" t="s">
        <v>123</v>
      </c>
      <c r="D91" s="173" t="s">
        <v>59</v>
      </c>
      <c r="E91" s="221">
        <v>227200</v>
      </c>
      <c r="F91" s="206">
        <v>41110</v>
      </c>
      <c r="G91" s="207">
        <v>0.4513888888888889</v>
      </c>
      <c r="H91" s="203" t="s">
        <v>12</v>
      </c>
      <c r="I91" s="169" t="s">
        <v>211</v>
      </c>
      <c r="J91" s="216">
        <v>41110</v>
      </c>
      <c r="K91" s="217">
        <v>0.4513888888888889</v>
      </c>
      <c r="L91" s="195">
        <v>0.16666666666666699</v>
      </c>
      <c r="M91" s="206">
        <v>41110</v>
      </c>
      <c r="N91" s="207">
        <v>0.54166666666666663</v>
      </c>
      <c r="O91" s="194">
        <v>9.0277777773735579E-2</v>
      </c>
      <c r="P91" s="204" t="s">
        <v>84</v>
      </c>
      <c r="Q91" s="203" t="s">
        <v>33</v>
      </c>
      <c r="R91" s="204" t="s">
        <v>2</v>
      </c>
      <c r="S91" s="206">
        <v>41110</v>
      </c>
      <c r="T91" s="207">
        <v>0.70833333333333337</v>
      </c>
      <c r="U91" s="193" t="s">
        <v>6</v>
      </c>
      <c r="V91" s="50">
        <v>2012</v>
      </c>
      <c r="W91" s="70" t="s">
        <v>28</v>
      </c>
      <c r="X91" s="174" t="s">
        <v>32</v>
      </c>
      <c r="Y91" s="161"/>
      <c r="Z91" s="63">
        <v>41110.451388888891</v>
      </c>
      <c r="AA91" s="63">
        <v>41110.541666666664</v>
      </c>
      <c r="AB91" s="2"/>
      <c r="AC91" s="2"/>
      <c r="AD91" s="3"/>
      <c r="AE91" s="3"/>
      <c r="AF91" s="3"/>
      <c r="AG91" s="3"/>
      <c r="AH91" s="3"/>
    </row>
    <row r="92" spans="1:34">
      <c r="A92" s="166"/>
      <c r="B92" s="190"/>
      <c r="C92" s="227" t="s">
        <v>117</v>
      </c>
      <c r="D92" s="173" t="s">
        <v>59</v>
      </c>
      <c r="E92" s="223">
        <v>227795</v>
      </c>
      <c r="F92" s="209">
        <v>41116</v>
      </c>
      <c r="G92" s="210">
        <v>0.63888888888888895</v>
      </c>
      <c r="H92" s="203" t="s">
        <v>12</v>
      </c>
      <c r="I92" s="169" t="s">
        <v>211</v>
      </c>
      <c r="J92" s="218">
        <v>41116</v>
      </c>
      <c r="K92" s="219">
        <v>0.63888888888888895</v>
      </c>
      <c r="L92" s="185">
        <v>0.16666666666666699</v>
      </c>
      <c r="M92" s="209">
        <v>41117</v>
      </c>
      <c r="N92" s="210">
        <v>0.33333333333333331</v>
      </c>
      <c r="O92" s="186">
        <v>0.69444444444525288</v>
      </c>
      <c r="P92" s="204" t="s">
        <v>84</v>
      </c>
      <c r="Q92" s="203" t="s">
        <v>33</v>
      </c>
      <c r="R92" s="208" t="s">
        <v>2</v>
      </c>
      <c r="S92" s="209">
        <v>41117</v>
      </c>
      <c r="T92" s="210">
        <v>0.5</v>
      </c>
      <c r="U92" s="187" t="s">
        <v>7</v>
      </c>
      <c r="V92" s="188">
        <v>2012</v>
      </c>
      <c r="W92" s="189" t="s">
        <v>28</v>
      </c>
      <c r="X92" s="191" t="s">
        <v>32</v>
      </c>
      <c r="Y92" s="161"/>
      <c r="Z92" s="63">
        <v>41116.638888888891</v>
      </c>
      <c r="AA92" s="63">
        <v>41117.333333333336</v>
      </c>
      <c r="AB92" s="2"/>
      <c r="AC92" s="2"/>
      <c r="AD92" s="3"/>
      <c r="AE92" s="3"/>
      <c r="AF92" s="3"/>
      <c r="AG92" s="3"/>
      <c r="AH92" s="3"/>
    </row>
    <row r="93" spans="1:34">
      <c r="A93" s="166"/>
      <c r="B93" s="76"/>
      <c r="C93" s="229" t="s">
        <v>124</v>
      </c>
      <c r="D93" s="173" t="s">
        <v>59</v>
      </c>
      <c r="E93" s="221">
        <v>227888</v>
      </c>
      <c r="F93" s="206">
        <v>41117</v>
      </c>
      <c r="G93" s="207">
        <v>0.48958333333333331</v>
      </c>
      <c r="H93" s="203" t="s">
        <v>12</v>
      </c>
      <c r="I93" s="169" t="s">
        <v>211</v>
      </c>
      <c r="J93" s="216">
        <v>41117</v>
      </c>
      <c r="K93" s="217">
        <v>0.48958333333333331</v>
      </c>
      <c r="L93" s="195">
        <v>0.16666666666666699</v>
      </c>
      <c r="M93" s="206">
        <v>41117</v>
      </c>
      <c r="N93" s="207">
        <v>0.58333333333333337</v>
      </c>
      <c r="O93" s="194">
        <v>9.375E-2</v>
      </c>
      <c r="P93" s="204" t="s">
        <v>84</v>
      </c>
      <c r="Q93" s="203" t="s">
        <v>33</v>
      </c>
      <c r="R93" s="204" t="s">
        <v>2</v>
      </c>
      <c r="S93" s="206">
        <v>41117</v>
      </c>
      <c r="T93" s="207">
        <v>0.70833333333333337</v>
      </c>
      <c r="U93" s="193" t="s">
        <v>6</v>
      </c>
      <c r="V93" s="50">
        <v>2012</v>
      </c>
      <c r="W93" s="70" t="s">
        <v>28</v>
      </c>
      <c r="X93" s="174" t="s">
        <v>32</v>
      </c>
      <c r="Y93" s="161"/>
      <c r="Z93" s="63">
        <v>41117.489583333336</v>
      </c>
      <c r="AA93" s="63">
        <v>41117.583333333336</v>
      </c>
      <c r="AB93" s="2"/>
      <c r="AC93" s="2"/>
      <c r="AD93" s="3"/>
      <c r="AE93" s="3"/>
      <c r="AF93" s="3"/>
      <c r="AG93" s="3"/>
      <c r="AH93" s="3"/>
    </row>
    <row r="94" spans="1:34">
      <c r="A94" s="166"/>
      <c r="B94" s="76"/>
      <c r="C94" s="226" t="s">
        <v>103</v>
      </c>
      <c r="D94" s="173" t="s">
        <v>59</v>
      </c>
      <c r="E94" s="221" t="s">
        <v>14</v>
      </c>
      <c r="F94" s="206">
        <v>41117</v>
      </c>
      <c r="G94" s="207">
        <v>0.63888888888888895</v>
      </c>
      <c r="H94" s="203" t="s">
        <v>12</v>
      </c>
      <c r="I94" s="169" t="s">
        <v>211</v>
      </c>
      <c r="J94" s="216">
        <v>41117</v>
      </c>
      <c r="K94" s="217">
        <v>0.63888888888888895</v>
      </c>
      <c r="L94" s="195">
        <v>0.16666666666666699</v>
      </c>
      <c r="M94" s="206">
        <v>41117</v>
      </c>
      <c r="N94" s="207">
        <v>0.63958333333333328</v>
      </c>
      <c r="O94" s="194">
        <v>6.9444443943211809E-4</v>
      </c>
      <c r="P94" s="204" t="s">
        <v>84</v>
      </c>
      <c r="Q94" s="203" t="s">
        <v>33</v>
      </c>
      <c r="R94" s="204" t="s">
        <v>2</v>
      </c>
      <c r="S94" s="206">
        <v>41117</v>
      </c>
      <c r="T94" s="207">
        <v>0.70833333333333337</v>
      </c>
      <c r="U94" s="193" t="s">
        <v>6</v>
      </c>
      <c r="V94" s="50">
        <v>2012</v>
      </c>
      <c r="W94" s="70" t="s">
        <v>28</v>
      </c>
      <c r="X94" s="174" t="s">
        <v>32</v>
      </c>
      <c r="Y94" s="161"/>
      <c r="Z94" s="63">
        <v>41117.638888888891</v>
      </c>
      <c r="AA94" s="63">
        <v>41117.63958333333</v>
      </c>
      <c r="AB94" s="2"/>
      <c r="AC94" s="2"/>
      <c r="AD94" s="3"/>
      <c r="AE94" s="3"/>
      <c r="AF94" s="3"/>
      <c r="AG94" s="3"/>
      <c r="AH94" s="3"/>
    </row>
    <row r="95" spans="1:34">
      <c r="A95" s="166"/>
      <c r="B95" s="76"/>
      <c r="C95" s="229" t="s">
        <v>106</v>
      </c>
      <c r="D95" s="173" t="s">
        <v>59</v>
      </c>
      <c r="E95" s="221" t="s">
        <v>14</v>
      </c>
      <c r="F95" s="206">
        <v>41123</v>
      </c>
      <c r="G95" s="328">
        <v>0.38541666666666669</v>
      </c>
      <c r="H95" s="203" t="s">
        <v>12</v>
      </c>
      <c r="I95" s="169" t="s">
        <v>211</v>
      </c>
      <c r="J95" s="216">
        <v>41123</v>
      </c>
      <c r="K95" s="329">
        <v>0.3923611111111111</v>
      </c>
      <c r="L95" s="195">
        <v>0.16666666666666666</v>
      </c>
      <c r="M95" s="206">
        <v>41123</v>
      </c>
      <c r="N95" s="328">
        <v>0.39583333333333331</v>
      </c>
      <c r="O95" s="194">
        <v>3.472222222222222E-3</v>
      </c>
      <c r="P95" s="204" t="s">
        <v>84</v>
      </c>
      <c r="Q95" s="203" t="s">
        <v>33</v>
      </c>
      <c r="R95" s="204" t="s">
        <v>2</v>
      </c>
      <c r="S95" s="206">
        <v>41123</v>
      </c>
      <c r="T95" s="328">
        <v>0.40277777777777773</v>
      </c>
      <c r="U95" s="193" t="s">
        <v>6</v>
      </c>
      <c r="V95" s="50">
        <v>2012</v>
      </c>
      <c r="W95" s="70" t="s">
        <v>27</v>
      </c>
      <c r="X95" s="174" t="s">
        <v>32</v>
      </c>
      <c r="Y95" s="161"/>
      <c r="Z95" s="63">
        <v>41123.392361111109</v>
      </c>
      <c r="AA95" s="63">
        <v>41123.395833333336</v>
      </c>
      <c r="AB95" s="2"/>
      <c r="AC95" s="2"/>
      <c r="AD95" s="3"/>
      <c r="AE95" s="3"/>
      <c r="AF95" s="3"/>
      <c r="AG95" s="3"/>
      <c r="AH95" s="3"/>
    </row>
    <row r="96" spans="1:34">
      <c r="A96" s="166"/>
      <c r="B96" s="76"/>
      <c r="C96" s="229" t="s">
        <v>104</v>
      </c>
      <c r="D96" s="173" t="s">
        <v>59</v>
      </c>
      <c r="E96" s="221" t="s">
        <v>14</v>
      </c>
      <c r="F96" s="206">
        <v>41137</v>
      </c>
      <c r="G96" s="328">
        <v>0.375</v>
      </c>
      <c r="H96" s="203" t="s">
        <v>12</v>
      </c>
      <c r="I96" s="169" t="s">
        <v>211</v>
      </c>
      <c r="J96" s="216">
        <v>41137</v>
      </c>
      <c r="K96" s="329">
        <v>0.375</v>
      </c>
      <c r="L96" s="195">
        <v>0.16666666666666666</v>
      </c>
      <c r="M96" s="206">
        <v>41137</v>
      </c>
      <c r="N96" s="328">
        <v>0.41666666666666669</v>
      </c>
      <c r="O96" s="194">
        <v>4.1666666666666664E-2</v>
      </c>
      <c r="P96" s="204" t="s">
        <v>84</v>
      </c>
      <c r="Q96" s="203" t="s">
        <v>33</v>
      </c>
      <c r="R96" s="204" t="s">
        <v>2</v>
      </c>
      <c r="S96" s="206">
        <v>41137</v>
      </c>
      <c r="T96" s="328">
        <v>0.45833333333333331</v>
      </c>
      <c r="U96" s="193" t="s">
        <v>6</v>
      </c>
      <c r="V96" s="50">
        <v>2012</v>
      </c>
      <c r="W96" s="70" t="s">
        <v>27</v>
      </c>
      <c r="X96" s="174" t="s">
        <v>32</v>
      </c>
      <c r="Y96" s="161"/>
      <c r="Z96" s="63">
        <v>41137.375</v>
      </c>
      <c r="AA96" s="63">
        <v>41137.416666666664</v>
      </c>
      <c r="AB96" s="2"/>
      <c r="AC96" s="2"/>
      <c r="AD96" s="3"/>
      <c r="AE96" s="3"/>
      <c r="AF96" s="3"/>
      <c r="AG96" s="3"/>
      <c r="AH96" s="3"/>
    </row>
    <row r="97" spans="1:34">
      <c r="A97" s="166"/>
      <c r="B97" s="190"/>
      <c r="C97" s="229" t="s">
        <v>110</v>
      </c>
      <c r="D97" s="173" t="s">
        <v>59</v>
      </c>
      <c r="E97" s="223">
        <v>229749</v>
      </c>
      <c r="F97" s="209">
        <v>41141</v>
      </c>
      <c r="G97" s="210">
        <v>0.3576388888888889</v>
      </c>
      <c r="H97" s="203" t="s">
        <v>12</v>
      </c>
      <c r="I97" s="169" t="s">
        <v>211</v>
      </c>
      <c r="J97" s="218">
        <v>41141</v>
      </c>
      <c r="K97" s="219">
        <v>0.3611111111111111</v>
      </c>
      <c r="L97" s="185">
        <v>0.16666666666666699</v>
      </c>
      <c r="M97" s="209">
        <v>41141</v>
      </c>
      <c r="N97" s="210">
        <v>0.66666666666666663</v>
      </c>
      <c r="O97" s="186">
        <v>0.30555555555474712</v>
      </c>
      <c r="P97" s="204" t="s">
        <v>85</v>
      </c>
      <c r="Q97" s="203" t="s">
        <v>33</v>
      </c>
      <c r="R97" s="208" t="s">
        <v>2</v>
      </c>
      <c r="S97" s="209">
        <v>41142</v>
      </c>
      <c r="T97" s="210">
        <v>0.66666666666666663</v>
      </c>
      <c r="U97" s="187" t="s">
        <v>7</v>
      </c>
      <c r="V97" s="188">
        <v>2012</v>
      </c>
      <c r="W97" s="189" t="s">
        <v>27</v>
      </c>
      <c r="X97" s="191" t="s">
        <v>32</v>
      </c>
      <c r="Y97" s="161"/>
      <c r="Z97" s="63">
        <v>41141.361111111109</v>
      </c>
      <c r="AA97" s="63">
        <v>41141.666666666664</v>
      </c>
      <c r="AB97" s="2"/>
      <c r="AC97" s="2"/>
      <c r="AD97" s="3"/>
      <c r="AE97" s="3"/>
      <c r="AF97" s="3"/>
      <c r="AG97" s="3"/>
      <c r="AH97" s="3"/>
    </row>
    <row r="98" spans="1:34">
      <c r="A98" s="166"/>
      <c r="B98" s="76"/>
      <c r="C98" s="229" t="s">
        <v>132</v>
      </c>
      <c r="D98" s="173" t="s">
        <v>59</v>
      </c>
      <c r="E98" s="221" t="s">
        <v>14</v>
      </c>
      <c r="F98" s="206">
        <v>41143</v>
      </c>
      <c r="G98" s="207">
        <v>0.4513888888888889</v>
      </c>
      <c r="H98" s="203" t="s">
        <v>12</v>
      </c>
      <c r="I98" s="169" t="s">
        <v>211</v>
      </c>
      <c r="J98" s="216">
        <v>41143</v>
      </c>
      <c r="K98" s="217">
        <v>0.4513888888888889</v>
      </c>
      <c r="L98" s="195">
        <v>0.16666666666666699</v>
      </c>
      <c r="M98" s="206">
        <v>41143</v>
      </c>
      <c r="N98" s="207">
        <v>0.45833333333333331</v>
      </c>
      <c r="O98" s="194">
        <v>6.9444444452528842E-3</v>
      </c>
      <c r="P98" s="204" t="s">
        <v>85</v>
      </c>
      <c r="Q98" s="203" t="s">
        <v>33</v>
      </c>
      <c r="R98" s="204" t="s">
        <v>2</v>
      </c>
      <c r="S98" s="206">
        <v>41143</v>
      </c>
      <c r="T98" s="207">
        <v>0.5</v>
      </c>
      <c r="U98" s="193" t="s">
        <v>6</v>
      </c>
      <c r="V98" s="50">
        <v>2012</v>
      </c>
      <c r="W98" s="70" t="s">
        <v>27</v>
      </c>
      <c r="X98" s="174" t="s">
        <v>32</v>
      </c>
      <c r="Y98" s="161"/>
      <c r="Z98" s="63">
        <v>41143.451388888891</v>
      </c>
      <c r="AA98" s="63">
        <v>41143.458333333336</v>
      </c>
      <c r="AB98" s="2"/>
      <c r="AC98" s="2"/>
      <c r="AD98" s="3"/>
      <c r="AE98" s="3"/>
      <c r="AF98" s="3"/>
      <c r="AG98" s="3"/>
      <c r="AH98" s="3"/>
    </row>
    <row r="99" spans="1:34">
      <c r="A99" s="166"/>
      <c r="B99" s="76"/>
      <c r="C99" s="229" t="s">
        <v>92</v>
      </c>
      <c r="D99" s="173" t="s">
        <v>59</v>
      </c>
      <c r="E99" s="221" t="s">
        <v>14</v>
      </c>
      <c r="F99" s="206">
        <v>41143</v>
      </c>
      <c r="G99" s="328">
        <v>0.54166666666666663</v>
      </c>
      <c r="H99" s="203" t="s">
        <v>12</v>
      </c>
      <c r="I99" s="331" t="s">
        <v>211</v>
      </c>
      <c r="J99" s="330">
        <v>41143</v>
      </c>
      <c r="K99" s="329">
        <v>0.54166666666666663</v>
      </c>
      <c r="L99" s="195">
        <v>0.16666666666666699</v>
      </c>
      <c r="M99" s="206">
        <v>41143</v>
      </c>
      <c r="N99" s="328">
        <v>0.57291666666666663</v>
      </c>
      <c r="O99" s="194">
        <v>3.125E-2</v>
      </c>
      <c r="P99" s="204" t="s">
        <v>82</v>
      </c>
      <c r="Q99" s="203" t="s">
        <v>33</v>
      </c>
      <c r="R99" s="204" t="s">
        <v>2</v>
      </c>
      <c r="S99" s="206">
        <v>41143</v>
      </c>
      <c r="T99" s="328">
        <v>0.61458333333333337</v>
      </c>
      <c r="U99" s="193" t="s">
        <v>6</v>
      </c>
      <c r="V99" s="50">
        <v>2012</v>
      </c>
      <c r="W99" s="70" t="s">
        <v>27</v>
      </c>
      <c r="X99" s="174" t="s">
        <v>32</v>
      </c>
      <c r="Y99" s="161"/>
      <c r="Z99" s="63">
        <v>41143.541666666664</v>
      </c>
      <c r="AA99" s="63">
        <v>41143.572916666664</v>
      </c>
      <c r="AB99" s="2"/>
      <c r="AC99" s="2"/>
      <c r="AD99" s="3"/>
      <c r="AE99" s="3"/>
      <c r="AF99" s="3"/>
      <c r="AG99" s="3"/>
      <c r="AH99" s="3"/>
    </row>
    <row r="100" spans="1:34">
      <c r="A100" s="166"/>
      <c r="B100" s="76"/>
      <c r="C100" s="229" t="s">
        <v>138</v>
      </c>
      <c r="D100" s="173" t="s">
        <v>58</v>
      </c>
      <c r="E100" s="221">
        <v>230345</v>
      </c>
      <c r="F100" s="206">
        <v>41144</v>
      </c>
      <c r="G100" s="207">
        <v>0.41319444444444442</v>
      </c>
      <c r="H100" s="203" t="s">
        <v>12</v>
      </c>
      <c r="I100" s="169" t="s">
        <v>211</v>
      </c>
      <c r="J100" s="216">
        <v>41144</v>
      </c>
      <c r="K100" s="217">
        <v>0.41319444444444442</v>
      </c>
      <c r="L100" s="195">
        <v>0.16666666666666699</v>
      </c>
      <c r="M100" s="206">
        <v>41144</v>
      </c>
      <c r="N100" s="207">
        <v>0.52083333333333337</v>
      </c>
      <c r="O100" s="194">
        <v>0.10763888889050577</v>
      </c>
      <c r="P100" s="204" t="s">
        <v>85</v>
      </c>
      <c r="Q100" s="203" t="s">
        <v>33</v>
      </c>
      <c r="R100" s="204" t="s">
        <v>2</v>
      </c>
      <c r="S100" s="206">
        <v>41144</v>
      </c>
      <c r="T100" s="207">
        <v>0.66666666666666663</v>
      </c>
      <c r="U100" s="193" t="s">
        <v>6</v>
      </c>
      <c r="V100" s="50">
        <v>2012</v>
      </c>
      <c r="W100" s="70" t="s">
        <v>27</v>
      </c>
      <c r="X100" s="174" t="s">
        <v>32</v>
      </c>
      <c r="Y100" s="161"/>
      <c r="Z100" s="63">
        <v>41144.413194444445</v>
      </c>
      <c r="AA100" s="63">
        <v>41144.520833333336</v>
      </c>
      <c r="AB100" s="2"/>
      <c r="AC100" s="2"/>
      <c r="AD100" s="3"/>
      <c r="AE100" s="3"/>
      <c r="AF100" s="3"/>
      <c r="AG100" s="3"/>
      <c r="AH100" s="3"/>
    </row>
    <row r="101" spans="1:34">
      <c r="A101" s="166"/>
      <c r="B101" s="76"/>
      <c r="C101" s="229" t="s">
        <v>99</v>
      </c>
      <c r="D101" s="173" t="s">
        <v>59</v>
      </c>
      <c r="E101" s="221">
        <v>230346</v>
      </c>
      <c r="F101" s="206">
        <v>41145</v>
      </c>
      <c r="G101" s="280">
        <v>0.45486111111111099</v>
      </c>
      <c r="H101" s="203" t="s">
        <v>12</v>
      </c>
      <c r="I101" s="169" t="s">
        <v>211</v>
      </c>
      <c r="J101" s="216">
        <v>41145</v>
      </c>
      <c r="K101" s="279">
        <v>0.45486111111111099</v>
      </c>
      <c r="L101" s="195">
        <v>0.16666666666666666</v>
      </c>
      <c r="M101" s="206">
        <v>41145</v>
      </c>
      <c r="N101" s="327">
        <v>0.46875</v>
      </c>
      <c r="O101" s="194">
        <v>1.3888888888888888E-2</v>
      </c>
      <c r="P101" s="204" t="s">
        <v>85</v>
      </c>
      <c r="Q101" s="203" t="s">
        <v>33</v>
      </c>
      <c r="R101" s="204" t="s">
        <v>2</v>
      </c>
      <c r="S101" s="206">
        <v>41145</v>
      </c>
      <c r="T101" s="280">
        <v>0.70833333333333304</v>
      </c>
      <c r="U101" s="193" t="s">
        <v>6</v>
      </c>
      <c r="V101" s="50">
        <v>2012</v>
      </c>
      <c r="W101" s="70" t="s">
        <v>27</v>
      </c>
      <c r="X101" s="174" t="s">
        <v>32</v>
      </c>
      <c r="Y101" s="161"/>
      <c r="Z101" s="63">
        <v>41145.454861111109</v>
      </c>
      <c r="AA101" s="63">
        <v>41145.46875</v>
      </c>
      <c r="AB101" s="2"/>
      <c r="AC101" s="2"/>
      <c r="AD101" s="3"/>
      <c r="AE101" s="3"/>
      <c r="AF101" s="3"/>
      <c r="AG101" s="3"/>
      <c r="AH101" s="3"/>
    </row>
    <row r="102" spans="1:34">
      <c r="A102" s="166"/>
      <c r="B102" s="76"/>
      <c r="C102" s="229" t="s">
        <v>102</v>
      </c>
      <c r="D102" s="173" t="s">
        <v>59</v>
      </c>
      <c r="E102" s="221">
        <v>231545</v>
      </c>
      <c r="F102" s="206">
        <v>41155</v>
      </c>
      <c r="G102" s="207">
        <v>0.46180555555555558</v>
      </c>
      <c r="H102" s="203" t="s">
        <v>12</v>
      </c>
      <c r="I102" s="169" t="s">
        <v>211</v>
      </c>
      <c r="J102" s="216">
        <v>41155</v>
      </c>
      <c r="K102" s="217">
        <v>0.46180555555555558</v>
      </c>
      <c r="L102" s="195">
        <v>0.16666666666666699</v>
      </c>
      <c r="M102" s="206">
        <v>41155</v>
      </c>
      <c r="N102" s="207">
        <v>0.59027777777777779</v>
      </c>
      <c r="O102" s="194">
        <v>0.12847222222626442</v>
      </c>
      <c r="P102" s="204" t="s">
        <v>85</v>
      </c>
      <c r="Q102" s="203" t="s">
        <v>33</v>
      </c>
      <c r="R102" s="204" t="s">
        <v>2</v>
      </c>
      <c r="S102" s="206">
        <v>41159</v>
      </c>
      <c r="T102" s="207">
        <v>0.66666666666666663</v>
      </c>
      <c r="U102" s="193" t="s">
        <v>6</v>
      </c>
      <c r="V102" s="50">
        <v>2012</v>
      </c>
      <c r="W102" s="70" t="s">
        <v>26</v>
      </c>
      <c r="X102" s="174" t="s">
        <v>32</v>
      </c>
      <c r="Y102" s="161"/>
      <c r="Z102" s="63">
        <v>41155.461805555555</v>
      </c>
      <c r="AA102" s="63">
        <v>41155.590277777781</v>
      </c>
      <c r="AB102" s="2"/>
      <c r="AC102" s="2"/>
      <c r="AD102" s="3"/>
      <c r="AE102" s="3"/>
      <c r="AF102" s="3"/>
      <c r="AG102" s="3"/>
      <c r="AH102" s="3"/>
    </row>
    <row r="103" spans="1:34">
      <c r="A103" s="166"/>
      <c r="B103" s="190" t="s">
        <v>206</v>
      </c>
      <c r="C103" s="229" t="s">
        <v>124</v>
      </c>
      <c r="D103" s="173" t="s">
        <v>59</v>
      </c>
      <c r="E103" s="223">
        <v>232055</v>
      </c>
      <c r="F103" s="209">
        <v>41157</v>
      </c>
      <c r="G103" s="210">
        <v>0.4861111111111111</v>
      </c>
      <c r="H103" s="203" t="s">
        <v>12</v>
      </c>
      <c r="I103" s="169" t="s">
        <v>210</v>
      </c>
      <c r="J103" s="218">
        <v>41157</v>
      </c>
      <c r="K103" s="219">
        <v>0.4861111111111111</v>
      </c>
      <c r="L103" s="185">
        <v>8.3333333333333301E-2</v>
      </c>
      <c r="M103" s="209">
        <v>41157</v>
      </c>
      <c r="N103" s="210">
        <v>0.66666666666666663</v>
      </c>
      <c r="O103" s="186">
        <v>0.18055555555474712</v>
      </c>
      <c r="P103" s="204" t="s">
        <v>85</v>
      </c>
      <c r="Q103" s="203" t="s">
        <v>33</v>
      </c>
      <c r="R103" s="208" t="s">
        <v>2</v>
      </c>
      <c r="S103" s="209">
        <v>41157</v>
      </c>
      <c r="T103" s="210">
        <v>0.79166666666666663</v>
      </c>
      <c r="U103" s="187" t="s">
        <v>7</v>
      </c>
      <c r="V103" s="188">
        <v>2012</v>
      </c>
      <c r="W103" s="189" t="s">
        <v>26</v>
      </c>
      <c r="X103" s="191" t="s">
        <v>32</v>
      </c>
      <c r="Y103" s="161"/>
      <c r="Z103" s="63">
        <v>41157.486111111109</v>
      </c>
      <c r="AA103" s="63">
        <v>41157.666666666664</v>
      </c>
      <c r="AB103" s="2"/>
      <c r="AC103" s="2"/>
      <c r="AD103" s="3"/>
      <c r="AE103" s="3"/>
      <c r="AF103" s="3"/>
      <c r="AG103" s="3"/>
      <c r="AH103" s="3"/>
    </row>
    <row r="104" spans="1:34">
      <c r="A104" s="166"/>
      <c r="B104" s="190" t="s">
        <v>206</v>
      </c>
      <c r="C104" s="229" t="s">
        <v>125</v>
      </c>
      <c r="D104" s="173" t="s">
        <v>59</v>
      </c>
      <c r="E104" s="221">
        <v>232861</v>
      </c>
      <c r="F104" s="206">
        <v>41163</v>
      </c>
      <c r="G104" s="207">
        <v>0.63541666666666663</v>
      </c>
      <c r="H104" s="203" t="s">
        <v>12</v>
      </c>
      <c r="I104" s="169" t="s">
        <v>210</v>
      </c>
      <c r="J104" s="216">
        <v>41163</v>
      </c>
      <c r="K104" s="217">
        <v>0.63541666666666663</v>
      </c>
      <c r="L104" s="195">
        <v>8.3333333333333301E-2</v>
      </c>
      <c r="M104" s="206">
        <v>41163</v>
      </c>
      <c r="N104" s="207">
        <v>0.66666666666666663</v>
      </c>
      <c r="O104" s="194">
        <v>3.125E-2</v>
      </c>
      <c r="P104" s="204" t="s">
        <v>84</v>
      </c>
      <c r="Q104" s="203" t="s">
        <v>33</v>
      </c>
      <c r="R104" s="204" t="s">
        <v>2</v>
      </c>
      <c r="S104" s="206">
        <v>41163</v>
      </c>
      <c r="T104" s="207">
        <v>0.70833333333333337</v>
      </c>
      <c r="U104" s="193" t="s">
        <v>6</v>
      </c>
      <c r="V104" s="50">
        <v>2012</v>
      </c>
      <c r="W104" s="70" t="s">
        <v>26</v>
      </c>
      <c r="X104" s="174" t="s">
        <v>32</v>
      </c>
      <c r="Y104" s="161"/>
      <c r="Z104" s="63">
        <v>41163.635416666664</v>
      </c>
      <c r="AA104" s="63">
        <v>41163.666666666664</v>
      </c>
      <c r="AB104" s="2"/>
      <c r="AC104" s="2"/>
      <c r="AD104" s="3"/>
      <c r="AE104" s="3"/>
      <c r="AF104" s="3"/>
      <c r="AG104" s="3"/>
      <c r="AH104" s="3"/>
    </row>
    <row r="105" spans="1:34">
      <c r="A105" s="166"/>
      <c r="B105" s="190" t="s">
        <v>206</v>
      </c>
      <c r="C105" s="229" t="s">
        <v>132</v>
      </c>
      <c r="D105" s="173" t="s">
        <v>59</v>
      </c>
      <c r="E105" s="221">
        <v>233399</v>
      </c>
      <c r="F105" s="206">
        <v>41166</v>
      </c>
      <c r="G105" s="207">
        <v>0.62152777777777779</v>
      </c>
      <c r="H105" s="203" t="s">
        <v>12</v>
      </c>
      <c r="I105" s="169" t="s">
        <v>210</v>
      </c>
      <c r="J105" s="216">
        <v>41166</v>
      </c>
      <c r="K105" s="217">
        <v>0.625</v>
      </c>
      <c r="L105" s="195">
        <v>8.3333333333333301E-2</v>
      </c>
      <c r="M105" s="206">
        <v>41166</v>
      </c>
      <c r="N105" s="207">
        <v>0.62569444444444444</v>
      </c>
      <c r="O105" s="194">
        <v>6.9444444444444447E-4</v>
      </c>
      <c r="P105" s="204" t="s">
        <v>84</v>
      </c>
      <c r="Q105" s="203" t="s">
        <v>33</v>
      </c>
      <c r="R105" s="204" t="s">
        <v>2</v>
      </c>
      <c r="S105" s="206">
        <v>41166</v>
      </c>
      <c r="T105" s="207">
        <v>0.66666666666666663</v>
      </c>
      <c r="U105" s="193" t="s">
        <v>6</v>
      </c>
      <c r="V105" s="50">
        <v>2012</v>
      </c>
      <c r="W105" s="70" t="s">
        <v>26</v>
      </c>
      <c r="X105" s="174" t="s">
        <v>32</v>
      </c>
      <c r="Y105" s="161"/>
      <c r="Z105" s="63">
        <v>41166.625</v>
      </c>
      <c r="AA105" s="63">
        <v>41166.625694444447</v>
      </c>
      <c r="AB105" s="2"/>
      <c r="AC105" s="2"/>
      <c r="AD105" s="3"/>
      <c r="AE105" s="3"/>
      <c r="AF105" s="3"/>
      <c r="AG105" s="3"/>
      <c r="AH105" s="3"/>
    </row>
    <row r="106" spans="1:34">
      <c r="A106" s="166"/>
      <c r="B106" s="76"/>
      <c r="C106" s="229" t="s">
        <v>113</v>
      </c>
      <c r="D106" s="173" t="s">
        <v>59</v>
      </c>
      <c r="E106" s="221">
        <v>233507</v>
      </c>
      <c r="F106" s="206">
        <v>41169</v>
      </c>
      <c r="G106" s="207">
        <v>0.43055555555555558</v>
      </c>
      <c r="H106" s="203" t="s">
        <v>12</v>
      </c>
      <c r="I106" s="169" t="s">
        <v>211</v>
      </c>
      <c r="J106" s="216">
        <v>41169</v>
      </c>
      <c r="K106" s="217">
        <v>0.43055555555555558</v>
      </c>
      <c r="L106" s="195">
        <v>0.16666666666666699</v>
      </c>
      <c r="M106" s="206">
        <v>41169</v>
      </c>
      <c r="N106" s="207">
        <v>0.4375</v>
      </c>
      <c r="O106" s="194">
        <v>6.9444444452528842E-3</v>
      </c>
      <c r="P106" s="204" t="s">
        <v>85</v>
      </c>
      <c r="Q106" s="203" t="s">
        <v>33</v>
      </c>
      <c r="R106" s="204" t="s">
        <v>2</v>
      </c>
      <c r="S106" s="206">
        <v>41169</v>
      </c>
      <c r="T106" s="207">
        <v>0.5</v>
      </c>
      <c r="U106" s="193" t="s">
        <v>6</v>
      </c>
      <c r="V106" s="50">
        <v>2012</v>
      </c>
      <c r="W106" s="70" t="s">
        <v>26</v>
      </c>
      <c r="X106" s="174" t="s">
        <v>32</v>
      </c>
      <c r="Y106" s="161"/>
      <c r="Z106" s="63">
        <v>41169.430555555555</v>
      </c>
      <c r="AA106" s="63">
        <v>41169.4375</v>
      </c>
      <c r="AB106" s="2"/>
      <c r="AC106" s="2"/>
      <c r="AD106" s="3"/>
      <c r="AE106" s="3"/>
      <c r="AF106" s="3"/>
      <c r="AG106" s="3"/>
      <c r="AH106" s="3"/>
    </row>
    <row r="107" spans="1:34">
      <c r="A107" s="166"/>
      <c r="B107" s="190"/>
      <c r="C107" s="204" t="s">
        <v>105</v>
      </c>
      <c r="D107" s="173" t="s">
        <v>59</v>
      </c>
      <c r="E107" s="223">
        <v>233875</v>
      </c>
      <c r="F107" s="209">
        <v>41171</v>
      </c>
      <c r="G107" s="210">
        <v>0.375</v>
      </c>
      <c r="H107" s="203" t="s">
        <v>12</v>
      </c>
      <c r="I107" s="169" t="s">
        <v>211</v>
      </c>
      <c r="J107" s="218">
        <v>41171</v>
      </c>
      <c r="K107" s="219">
        <v>0.375</v>
      </c>
      <c r="L107" s="185">
        <v>0.16666666666666699</v>
      </c>
      <c r="M107" s="209">
        <v>41173</v>
      </c>
      <c r="N107" s="210">
        <v>0.41666666666666669</v>
      </c>
      <c r="O107" s="186">
        <v>2.0416666666642413</v>
      </c>
      <c r="P107" s="204" t="s">
        <v>85</v>
      </c>
      <c r="Q107" s="203" t="s">
        <v>33</v>
      </c>
      <c r="R107" s="208" t="s">
        <v>2</v>
      </c>
      <c r="S107" s="209">
        <v>41211</v>
      </c>
      <c r="T107" s="210">
        <v>0.45833333333333331</v>
      </c>
      <c r="U107" s="187" t="s">
        <v>7</v>
      </c>
      <c r="V107" s="188">
        <v>2012</v>
      </c>
      <c r="W107" s="189" t="s">
        <v>26</v>
      </c>
      <c r="X107" s="191" t="s">
        <v>32</v>
      </c>
      <c r="Y107" s="161"/>
      <c r="Z107" s="63">
        <v>41171.375</v>
      </c>
      <c r="AA107" s="63">
        <v>41173.416666666664</v>
      </c>
      <c r="AB107" s="2"/>
      <c r="AC107" s="2"/>
      <c r="AD107" s="3"/>
      <c r="AE107" s="3"/>
      <c r="AF107" s="3"/>
      <c r="AG107" s="3"/>
      <c r="AH107" s="3"/>
    </row>
    <row r="108" spans="1:34">
      <c r="A108" s="166"/>
      <c r="B108" s="190" t="s">
        <v>206</v>
      </c>
      <c r="C108" s="229" t="s">
        <v>124</v>
      </c>
      <c r="D108" s="173" t="s">
        <v>59</v>
      </c>
      <c r="E108" s="221">
        <v>234061</v>
      </c>
      <c r="F108" s="206">
        <v>41172</v>
      </c>
      <c r="G108" s="207">
        <v>0.41666666666666669</v>
      </c>
      <c r="H108" s="203" t="s">
        <v>12</v>
      </c>
      <c r="I108" s="169" t="s">
        <v>210</v>
      </c>
      <c r="J108" s="216">
        <v>41172</v>
      </c>
      <c r="K108" s="217">
        <v>0.41666666666666669</v>
      </c>
      <c r="L108" s="195">
        <v>8.3333333333333301E-2</v>
      </c>
      <c r="M108" s="206">
        <v>41172</v>
      </c>
      <c r="N108" s="207">
        <v>0.41736111111111113</v>
      </c>
      <c r="O108" s="194">
        <v>6.944444467080757E-4</v>
      </c>
      <c r="P108" s="204" t="s">
        <v>84</v>
      </c>
      <c r="Q108" s="203" t="s">
        <v>33</v>
      </c>
      <c r="R108" s="204" t="s">
        <v>2</v>
      </c>
      <c r="S108" s="206">
        <v>41172</v>
      </c>
      <c r="T108" s="207">
        <v>0.45833333333333331</v>
      </c>
      <c r="U108" s="193" t="s">
        <v>6</v>
      </c>
      <c r="V108" s="50">
        <v>2012</v>
      </c>
      <c r="W108" s="70" t="s">
        <v>26</v>
      </c>
      <c r="X108" s="174" t="s">
        <v>32</v>
      </c>
      <c r="Y108" s="161"/>
      <c r="Z108" s="63">
        <v>41172.416666666664</v>
      </c>
      <c r="AA108" s="63">
        <v>41172.417361111111</v>
      </c>
      <c r="AB108" s="2"/>
      <c r="AC108" s="2"/>
      <c r="AD108" s="3"/>
      <c r="AE108" s="3"/>
      <c r="AF108" s="3"/>
      <c r="AG108" s="3"/>
      <c r="AH108" s="3"/>
    </row>
    <row r="109" spans="1:34">
      <c r="A109" s="166"/>
      <c r="B109" s="76"/>
      <c r="C109" s="229" t="s">
        <v>138</v>
      </c>
      <c r="D109" s="173" t="s">
        <v>58</v>
      </c>
      <c r="E109" s="221">
        <v>234241</v>
      </c>
      <c r="F109" s="206">
        <v>41173</v>
      </c>
      <c r="G109" s="207">
        <v>0.4375</v>
      </c>
      <c r="H109" s="203" t="s">
        <v>12</v>
      </c>
      <c r="I109" s="169" t="s">
        <v>211</v>
      </c>
      <c r="J109" s="216">
        <v>41173</v>
      </c>
      <c r="K109" s="217">
        <v>0.4375</v>
      </c>
      <c r="L109" s="195">
        <v>0.16666666666666699</v>
      </c>
      <c r="M109" s="206">
        <v>41173</v>
      </c>
      <c r="N109" s="207">
        <v>0.45833333333333331</v>
      </c>
      <c r="O109" s="194">
        <v>2.0833333335758653E-2</v>
      </c>
      <c r="P109" s="204" t="s">
        <v>85</v>
      </c>
      <c r="Q109" s="203" t="s">
        <v>33</v>
      </c>
      <c r="R109" s="204" t="s">
        <v>2</v>
      </c>
      <c r="S109" s="206">
        <v>41173</v>
      </c>
      <c r="T109" s="207">
        <v>0.5</v>
      </c>
      <c r="U109" s="193" t="s">
        <v>6</v>
      </c>
      <c r="V109" s="50">
        <v>2012</v>
      </c>
      <c r="W109" s="70" t="s">
        <v>26</v>
      </c>
      <c r="X109" s="174" t="s">
        <v>32</v>
      </c>
      <c r="Y109" s="161"/>
      <c r="Z109" s="63">
        <v>41173.4375</v>
      </c>
      <c r="AA109" s="63">
        <v>41173.458333333336</v>
      </c>
      <c r="AB109" s="2"/>
      <c r="AC109" s="2"/>
      <c r="AD109" s="3"/>
      <c r="AE109" s="3"/>
      <c r="AF109" s="3"/>
      <c r="AG109" s="3"/>
      <c r="AH109" s="3"/>
    </row>
    <row r="110" spans="1:34">
      <c r="A110" s="166"/>
      <c r="B110" s="76"/>
      <c r="C110" s="229" t="s">
        <v>138</v>
      </c>
      <c r="D110" s="173" t="s">
        <v>58</v>
      </c>
      <c r="E110" s="221">
        <v>234612</v>
      </c>
      <c r="F110" s="206">
        <v>41177</v>
      </c>
      <c r="G110" s="207">
        <v>0.40972222222222227</v>
      </c>
      <c r="H110" s="203" t="s">
        <v>12</v>
      </c>
      <c r="I110" s="169" t="s">
        <v>211</v>
      </c>
      <c r="J110" s="216">
        <v>41177</v>
      </c>
      <c r="K110" s="217">
        <v>0.40972222222222227</v>
      </c>
      <c r="L110" s="195">
        <v>0.16666666666666699</v>
      </c>
      <c r="M110" s="206">
        <v>41177</v>
      </c>
      <c r="N110" s="207">
        <v>0.45833333333333331</v>
      </c>
      <c r="O110" s="194">
        <v>4.8611111116770189E-2</v>
      </c>
      <c r="P110" s="204" t="s">
        <v>84</v>
      </c>
      <c r="Q110" s="203" t="s">
        <v>33</v>
      </c>
      <c r="R110" s="204" t="s">
        <v>2</v>
      </c>
      <c r="S110" s="206">
        <v>41177</v>
      </c>
      <c r="T110" s="207">
        <v>0.5</v>
      </c>
      <c r="U110" s="193" t="s">
        <v>6</v>
      </c>
      <c r="V110" s="50">
        <v>2012</v>
      </c>
      <c r="W110" s="70" t="s">
        <v>26</v>
      </c>
      <c r="X110" s="174" t="s">
        <v>32</v>
      </c>
      <c r="Y110" s="161"/>
      <c r="Z110" s="63">
        <v>41177.409722222219</v>
      </c>
      <c r="AA110" s="63">
        <v>41177.458333333336</v>
      </c>
      <c r="AB110" s="2"/>
      <c r="AC110" s="2"/>
      <c r="AD110" s="3"/>
      <c r="AE110" s="3"/>
      <c r="AF110" s="3"/>
      <c r="AG110" s="3"/>
      <c r="AH110" s="3"/>
    </row>
    <row r="111" spans="1:34">
      <c r="A111" s="166"/>
      <c r="B111" s="76"/>
      <c r="C111" s="229" t="s">
        <v>110</v>
      </c>
      <c r="D111" s="173" t="s">
        <v>59</v>
      </c>
      <c r="E111" s="221" t="s">
        <v>14</v>
      </c>
      <c r="F111" s="206">
        <v>41178</v>
      </c>
      <c r="G111" s="207">
        <v>0.44861111111111113</v>
      </c>
      <c r="H111" s="203" t="s">
        <v>12</v>
      </c>
      <c r="I111" s="169" t="s">
        <v>211</v>
      </c>
      <c r="J111" s="216">
        <v>41178</v>
      </c>
      <c r="K111" s="217">
        <v>0.44861111111111113</v>
      </c>
      <c r="L111" s="195">
        <v>0.16666666666666699</v>
      </c>
      <c r="M111" s="206">
        <v>41178</v>
      </c>
      <c r="N111" s="207">
        <v>0.58333333333333337</v>
      </c>
      <c r="O111" s="194">
        <v>0.13472222222480923</v>
      </c>
      <c r="P111" s="204" t="s">
        <v>84</v>
      </c>
      <c r="Q111" s="203" t="s">
        <v>33</v>
      </c>
      <c r="R111" s="204" t="s">
        <v>2</v>
      </c>
      <c r="S111" s="206">
        <v>41178</v>
      </c>
      <c r="T111" s="207">
        <v>0.70833333333333337</v>
      </c>
      <c r="U111" s="193" t="s">
        <v>6</v>
      </c>
      <c r="V111" s="50">
        <v>2012</v>
      </c>
      <c r="W111" s="70" t="s">
        <v>26</v>
      </c>
      <c r="X111" s="174" t="s">
        <v>32</v>
      </c>
      <c r="Y111" s="161"/>
      <c r="Z111" s="63">
        <v>41178.448611111111</v>
      </c>
      <c r="AA111" s="63">
        <v>41178.583333333336</v>
      </c>
      <c r="AB111" s="2"/>
      <c r="AC111" s="2"/>
      <c r="AD111" s="3"/>
      <c r="AE111" s="3"/>
      <c r="AF111" s="3"/>
      <c r="AG111" s="3"/>
      <c r="AH111" s="3"/>
    </row>
    <row r="112" spans="1:34">
      <c r="A112" s="166"/>
      <c r="B112" s="76"/>
      <c r="C112" s="229" t="s">
        <v>141</v>
      </c>
      <c r="D112" s="173" t="s">
        <v>58</v>
      </c>
      <c r="E112" s="221" t="s">
        <v>14</v>
      </c>
      <c r="F112" s="206">
        <v>41178</v>
      </c>
      <c r="G112" s="207">
        <v>0.57638888888888895</v>
      </c>
      <c r="H112" s="203" t="s">
        <v>12</v>
      </c>
      <c r="I112" s="169" t="s">
        <v>211</v>
      </c>
      <c r="J112" s="216">
        <v>41178</v>
      </c>
      <c r="K112" s="217">
        <v>0.57638888888888895</v>
      </c>
      <c r="L112" s="195">
        <v>0.16666666666666699</v>
      </c>
      <c r="M112" s="206">
        <v>41178</v>
      </c>
      <c r="N112" s="207">
        <v>0.66666666666666663</v>
      </c>
      <c r="O112" s="194">
        <v>9.0277777773735579E-2</v>
      </c>
      <c r="P112" s="204" t="s">
        <v>84</v>
      </c>
      <c r="Q112" s="203" t="s">
        <v>33</v>
      </c>
      <c r="R112" s="204" t="s">
        <v>11</v>
      </c>
      <c r="S112" s="206">
        <v>41178</v>
      </c>
      <c r="T112" s="207">
        <v>0.70833333333333337</v>
      </c>
      <c r="U112" s="193" t="s">
        <v>6</v>
      </c>
      <c r="V112" s="50">
        <v>2012</v>
      </c>
      <c r="W112" s="70" t="s">
        <v>26</v>
      </c>
      <c r="X112" s="174" t="s">
        <v>32</v>
      </c>
      <c r="Y112" s="161"/>
      <c r="Z112" s="63">
        <v>41178.576388888891</v>
      </c>
      <c r="AA112" s="63">
        <v>41178.666666666664</v>
      </c>
      <c r="AB112" s="2"/>
      <c r="AC112" s="2"/>
      <c r="AD112" s="3"/>
      <c r="AE112" s="3"/>
      <c r="AF112" s="3"/>
      <c r="AG112" s="3"/>
      <c r="AH112" s="3"/>
    </row>
    <row r="113" spans="1:34">
      <c r="A113" s="166"/>
      <c r="B113" s="190" t="s">
        <v>206</v>
      </c>
      <c r="C113" s="229" t="s">
        <v>137</v>
      </c>
      <c r="D113" s="173" t="s">
        <v>59</v>
      </c>
      <c r="E113" s="221">
        <v>235384</v>
      </c>
      <c r="F113" s="206">
        <v>41183</v>
      </c>
      <c r="G113" s="207">
        <v>0.375</v>
      </c>
      <c r="H113" s="203" t="s">
        <v>12</v>
      </c>
      <c r="I113" s="169" t="s">
        <v>210</v>
      </c>
      <c r="J113" s="216">
        <v>41183</v>
      </c>
      <c r="K113" s="217">
        <v>0.375</v>
      </c>
      <c r="L113" s="195">
        <v>8.3333333333333301E-2</v>
      </c>
      <c r="M113" s="206">
        <v>41183</v>
      </c>
      <c r="N113" s="207">
        <v>0.3756944444444445</v>
      </c>
      <c r="O113" s="194">
        <v>6.944444467080757E-4</v>
      </c>
      <c r="P113" s="204" t="s">
        <v>84</v>
      </c>
      <c r="Q113" s="203" t="s">
        <v>33</v>
      </c>
      <c r="R113" s="204" t="s">
        <v>2</v>
      </c>
      <c r="S113" s="206">
        <v>41183</v>
      </c>
      <c r="T113" s="207">
        <v>0.70833333333333337</v>
      </c>
      <c r="U113" s="193" t="s">
        <v>6</v>
      </c>
      <c r="V113" s="50">
        <v>2012</v>
      </c>
      <c r="W113" s="70" t="s">
        <v>25</v>
      </c>
      <c r="X113" s="174" t="s">
        <v>32</v>
      </c>
      <c r="Y113" s="161"/>
      <c r="Z113" s="63">
        <v>41183.375</v>
      </c>
      <c r="AA113" s="63">
        <v>41183.375694444447</v>
      </c>
      <c r="AB113" s="2"/>
      <c r="AC113" s="2"/>
      <c r="AD113" s="3"/>
      <c r="AE113" s="3"/>
      <c r="AF113" s="3"/>
      <c r="AG113" s="3"/>
      <c r="AH113" s="3"/>
    </row>
    <row r="114" spans="1:34">
      <c r="A114" s="166"/>
      <c r="B114" s="76"/>
      <c r="C114" s="229" t="s">
        <v>128</v>
      </c>
      <c r="D114" s="173" t="s">
        <v>59</v>
      </c>
      <c r="E114" s="221">
        <v>235533</v>
      </c>
      <c r="F114" s="206">
        <v>41183</v>
      </c>
      <c r="G114" s="207">
        <v>0.64930555555555558</v>
      </c>
      <c r="H114" s="203" t="s">
        <v>12</v>
      </c>
      <c r="I114" s="169" t="s">
        <v>211</v>
      </c>
      <c r="J114" s="216">
        <v>41183</v>
      </c>
      <c r="K114" s="217">
        <v>0.64930555555555558</v>
      </c>
      <c r="L114" s="195">
        <v>0.16666666666666699</v>
      </c>
      <c r="M114" s="206">
        <v>41183</v>
      </c>
      <c r="N114" s="207">
        <v>0.66666666666666663</v>
      </c>
      <c r="O114" s="194">
        <v>1.7361111111111112E-2</v>
      </c>
      <c r="P114" s="204" t="s">
        <v>84</v>
      </c>
      <c r="Q114" s="203" t="s">
        <v>33</v>
      </c>
      <c r="R114" s="204" t="s">
        <v>2</v>
      </c>
      <c r="S114" s="206">
        <v>41183</v>
      </c>
      <c r="T114" s="207">
        <v>0.70833333333333337</v>
      </c>
      <c r="U114" s="193" t="s">
        <v>6</v>
      </c>
      <c r="V114" s="50">
        <v>2012</v>
      </c>
      <c r="W114" s="70" t="s">
        <v>25</v>
      </c>
      <c r="X114" s="174" t="s">
        <v>32</v>
      </c>
      <c r="Y114" s="161"/>
      <c r="Z114" s="63">
        <v>41183.649305555555</v>
      </c>
      <c r="AA114" s="63">
        <v>41183.666666666664</v>
      </c>
      <c r="AB114" s="2"/>
      <c r="AC114" s="2"/>
      <c r="AD114" s="3"/>
      <c r="AE114" s="3"/>
      <c r="AF114" s="3"/>
      <c r="AG114" s="3"/>
      <c r="AH114" s="3"/>
    </row>
    <row r="115" spans="1:34">
      <c r="A115" s="166"/>
      <c r="B115" s="190" t="s">
        <v>206</v>
      </c>
      <c r="C115" s="229" t="s">
        <v>127</v>
      </c>
      <c r="D115" s="173" t="s">
        <v>59</v>
      </c>
      <c r="E115" s="223">
        <v>235672</v>
      </c>
      <c r="F115" s="209">
        <v>41184</v>
      </c>
      <c r="G115" s="210">
        <v>0.48958333333333331</v>
      </c>
      <c r="H115" s="203" t="s">
        <v>12</v>
      </c>
      <c r="I115" s="169" t="s">
        <v>210</v>
      </c>
      <c r="J115" s="218">
        <v>41184</v>
      </c>
      <c r="K115" s="219">
        <v>0.48958333333333331</v>
      </c>
      <c r="L115" s="185">
        <v>8.3333333333333301E-2</v>
      </c>
      <c r="M115" s="209">
        <v>41184</v>
      </c>
      <c r="N115" s="210">
        <v>0.58333333333333337</v>
      </c>
      <c r="O115" s="186">
        <v>9.375E-2</v>
      </c>
      <c r="P115" s="204" t="s">
        <v>84</v>
      </c>
      <c r="Q115" s="203" t="s">
        <v>33</v>
      </c>
      <c r="R115" s="208" t="s">
        <v>2</v>
      </c>
      <c r="S115" s="209">
        <v>41184</v>
      </c>
      <c r="T115" s="210">
        <v>0.625</v>
      </c>
      <c r="U115" s="187" t="s">
        <v>7</v>
      </c>
      <c r="V115" s="188">
        <v>2012</v>
      </c>
      <c r="W115" s="189" t="s">
        <v>25</v>
      </c>
      <c r="X115" s="191" t="s">
        <v>32</v>
      </c>
      <c r="Y115" s="161"/>
      <c r="Z115" s="63">
        <v>41184.489583333336</v>
      </c>
      <c r="AA115" s="63">
        <v>41184.583333333336</v>
      </c>
      <c r="AB115" s="2"/>
      <c r="AC115" s="2"/>
      <c r="AD115" s="3"/>
      <c r="AE115" s="3"/>
      <c r="AF115" s="3"/>
      <c r="AG115" s="3"/>
      <c r="AH115" s="3"/>
    </row>
    <row r="116" spans="1:34">
      <c r="A116" s="166"/>
      <c r="B116" s="76"/>
      <c r="C116" s="229" t="s">
        <v>110</v>
      </c>
      <c r="D116" s="173" t="s">
        <v>59</v>
      </c>
      <c r="E116" s="221">
        <v>10004068</v>
      </c>
      <c r="F116" s="206">
        <v>41194</v>
      </c>
      <c r="G116" s="207">
        <v>0.61458333333333337</v>
      </c>
      <c r="H116" s="203" t="s">
        <v>12</v>
      </c>
      <c r="I116" s="169" t="s">
        <v>211</v>
      </c>
      <c r="J116" s="216">
        <v>41194</v>
      </c>
      <c r="K116" s="217">
        <v>0.61458333333333337</v>
      </c>
      <c r="L116" s="195">
        <v>0.16666666666666699</v>
      </c>
      <c r="M116" s="206">
        <v>41194</v>
      </c>
      <c r="N116" s="207">
        <v>0.70833333333333337</v>
      </c>
      <c r="O116" s="194">
        <v>9.375E-2</v>
      </c>
      <c r="P116" s="204" t="s">
        <v>84</v>
      </c>
      <c r="Q116" s="203" t="s">
        <v>33</v>
      </c>
      <c r="R116" s="204" t="s">
        <v>2</v>
      </c>
      <c r="S116" s="206">
        <v>41194</v>
      </c>
      <c r="T116" s="207">
        <v>0.72916666666666663</v>
      </c>
      <c r="U116" s="193" t="s">
        <v>6</v>
      </c>
      <c r="V116" s="50">
        <v>2012</v>
      </c>
      <c r="W116" s="70" t="s">
        <v>25</v>
      </c>
      <c r="X116" s="174" t="s">
        <v>32</v>
      </c>
      <c r="Y116" s="161"/>
      <c r="Z116" s="63">
        <v>41194.614583333336</v>
      </c>
      <c r="AA116" s="63">
        <v>41194.708333333336</v>
      </c>
      <c r="AB116" s="2"/>
      <c r="AC116" s="2"/>
      <c r="AD116" s="3"/>
      <c r="AE116" s="3"/>
      <c r="AF116" s="3"/>
      <c r="AG116" s="3"/>
      <c r="AH116" s="3"/>
    </row>
    <row r="117" spans="1:34">
      <c r="A117" s="166"/>
      <c r="B117" s="76"/>
      <c r="C117" s="229" t="s">
        <v>113</v>
      </c>
      <c r="D117" s="173" t="s">
        <v>59</v>
      </c>
      <c r="E117" s="221" t="s">
        <v>14</v>
      </c>
      <c r="F117" s="206">
        <v>41199</v>
      </c>
      <c r="G117" s="207">
        <v>0.375</v>
      </c>
      <c r="H117" s="203" t="s">
        <v>12</v>
      </c>
      <c r="I117" s="169" t="s">
        <v>211</v>
      </c>
      <c r="J117" s="216">
        <v>41199</v>
      </c>
      <c r="K117" s="217">
        <v>0.375</v>
      </c>
      <c r="L117" s="195">
        <v>0.16666666666666699</v>
      </c>
      <c r="M117" s="206">
        <v>41199</v>
      </c>
      <c r="N117" s="207">
        <v>0.4375</v>
      </c>
      <c r="O117" s="194">
        <v>6.25E-2</v>
      </c>
      <c r="P117" s="204" t="s">
        <v>84</v>
      </c>
      <c r="Q117" s="203" t="s">
        <v>33</v>
      </c>
      <c r="R117" s="204" t="s">
        <v>2</v>
      </c>
      <c r="S117" s="206">
        <v>41199</v>
      </c>
      <c r="T117" s="207">
        <v>0.64583333333333337</v>
      </c>
      <c r="U117" s="193" t="s">
        <v>6</v>
      </c>
      <c r="V117" s="50">
        <v>2012</v>
      </c>
      <c r="W117" s="70" t="s">
        <v>25</v>
      </c>
      <c r="X117" s="174" t="s">
        <v>32</v>
      </c>
      <c r="Y117" s="161"/>
      <c r="Z117" s="63">
        <v>41199.375</v>
      </c>
      <c r="AA117" s="63">
        <v>41199.4375</v>
      </c>
      <c r="AB117" s="2"/>
      <c r="AC117" s="2"/>
      <c r="AD117" s="3"/>
      <c r="AE117" s="3"/>
      <c r="AF117" s="3"/>
      <c r="AG117" s="3"/>
      <c r="AH117" s="3"/>
    </row>
    <row r="118" spans="1:34">
      <c r="A118" s="166"/>
      <c r="B118" s="190"/>
      <c r="C118" s="229" t="s">
        <v>141</v>
      </c>
      <c r="D118" s="173" t="s">
        <v>58</v>
      </c>
      <c r="E118" s="223" t="s">
        <v>14</v>
      </c>
      <c r="F118" s="209">
        <v>41201</v>
      </c>
      <c r="G118" s="210">
        <v>0.42569444444444443</v>
      </c>
      <c r="H118" s="203" t="s">
        <v>12</v>
      </c>
      <c r="I118" s="169" t="s">
        <v>211</v>
      </c>
      <c r="J118" s="218">
        <v>41201</v>
      </c>
      <c r="K118" s="219">
        <v>0.42708333333333331</v>
      </c>
      <c r="L118" s="185">
        <v>0.16666666666666699</v>
      </c>
      <c r="M118" s="209">
        <v>41201</v>
      </c>
      <c r="N118" s="210">
        <v>0.625</v>
      </c>
      <c r="O118" s="186">
        <v>0.19791666666424135</v>
      </c>
      <c r="P118" s="204" t="s">
        <v>84</v>
      </c>
      <c r="Q118" s="203" t="s">
        <v>33</v>
      </c>
      <c r="R118" s="208" t="s">
        <v>2</v>
      </c>
      <c r="S118" s="209">
        <v>41201</v>
      </c>
      <c r="T118" s="210">
        <v>0.66666666666666663</v>
      </c>
      <c r="U118" s="187" t="s">
        <v>7</v>
      </c>
      <c r="V118" s="188">
        <v>2012</v>
      </c>
      <c r="W118" s="189" t="s">
        <v>25</v>
      </c>
      <c r="X118" s="191" t="s">
        <v>32</v>
      </c>
      <c r="Y118" s="161"/>
      <c r="Z118" s="63">
        <v>41201.427083333336</v>
      </c>
      <c r="AA118" s="63">
        <v>41201.625</v>
      </c>
      <c r="AB118" s="2"/>
      <c r="AC118" s="2"/>
      <c r="AD118" s="3"/>
      <c r="AE118" s="3"/>
      <c r="AF118" s="3"/>
      <c r="AG118" s="3"/>
      <c r="AH118" s="3"/>
    </row>
    <row r="119" spans="1:34">
      <c r="A119" s="166"/>
      <c r="B119" s="190"/>
      <c r="C119" s="229" t="s">
        <v>124</v>
      </c>
      <c r="D119" s="173" t="s">
        <v>59</v>
      </c>
      <c r="E119" s="223">
        <v>10012372</v>
      </c>
      <c r="F119" s="209">
        <v>41212</v>
      </c>
      <c r="G119" s="210">
        <v>0.4236111111111111</v>
      </c>
      <c r="H119" s="203" t="s">
        <v>12</v>
      </c>
      <c r="I119" s="169" t="s">
        <v>211</v>
      </c>
      <c r="J119" s="218">
        <v>41212</v>
      </c>
      <c r="K119" s="219">
        <v>0.4236111111111111</v>
      </c>
      <c r="L119" s="185">
        <v>0.16666666666666699</v>
      </c>
      <c r="M119" s="209">
        <v>41213</v>
      </c>
      <c r="N119" s="210">
        <v>0.41666666666666669</v>
      </c>
      <c r="O119" s="186">
        <v>0.99305555555474712</v>
      </c>
      <c r="P119" s="204" t="s">
        <v>85</v>
      </c>
      <c r="Q119" s="203" t="s">
        <v>33</v>
      </c>
      <c r="R119" s="208" t="s">
        <v>2</v>
      </c>
      <c r="S119" s="209">
        <v>41213</v>
      </c>
      <c r="T119" s="210">
        <v>0.5</v>
      </c>
      <c r="U119" s="187" t="s">
        <v>7</v>
      </c>
      <c r="V119" s="188">
        <v>2012</v>
      </c>
      <c r="W119" s="189" t="s">
        <v>25</v>
      </c>
      <c r="X119" s="191" t="s">
        <v>32</v>
      </c>
      <c r="Y119" s="161"/>
      <c r="Z119" s="63">
        <v>41212.423611111109</v>
      </c>
      <c r="AA119" s="63">
        <v>41213.416666666664</v>
      </c>
      <c r="AB119" s="2"/>
      <c r="AC119" s="2"/>
      <c r="AD119" s="3"/>
      <c r="AE119" s="3"/>
      <c r="AF119" s="3"/>
      <c r="AG119" s="3"/>
      <c r="AH119" s="3"/>
    </row>
    <row r="120" spans="1:34">
      <c r="A120" s="166"/>
      <c r="B120" s="76"/>
      <c r="C120" s="229" t="s">
        <v>142</v>
      </c>
      <c r="D120" s="173" t="s">
        <v>58</v>
      </c>
      <c r="E120" s="221">
        <v>10012672</v>
      </c>
      <c r="F120" s="206">
        <v>41212</v>
      </c>
      <c r="G120" s="207">
        <v>0.59375</v>
      </c>
      <c r="H120" s="203" t="s">
        <v>12</v>
      </c>
      <c r="I120" s="169" t="s">
        <v>211</v>
      </c>
      <c r="J120" s="216">
        <v>41212</v>
      </c>
      <c r="K120" s="217">
        <v>0.59375</v>
      </c>
      <c r="L120" s="195">
        <v>0.16666666666666699</v>
      </c>
      <c r="M120" s="206">
        <v>41212</v>
      </c>
      <c r="N120" s="207">
        <v>0.625</v>
      </c>
      <c r="O120" s="194">
        <v>3.125E-2</v>
      </c>
      <c r="P120" s="204" t="s">
        <v>85</v>
      </c>
      <c r="Q120" s="203" t="s">
        <v>33</v>
      </c>
      <c r="R120" s="204" t="s">
        <v>2</v>
      </c>
      <c r="S120" s="206">
        <v>41213</v>
      </c>
      <c r="T120" s="207">
        <v>0.41666666666666669</v>
      </c>
      <c r="U120" s="193" t="s">
        <v>6</v>
      </c>
      <c r="V120" s="50">
        <v>2012</v>
      </c>
      <c r="W120" s="70" t="s">
        <v>25</v>
      </c>
      <c r="X120" s="174" t="s">
        <v>32</v>
      </c>
      <c r="Y120" s="161"/>
      <c r="Z120" s="63">
        <v>41212.59375</v>
      </c>
      <c r="AA120" s="63">
        <v>41212.625</v>
      </c>
      <c r="AB120" s="2"/>
      <c r="AC120" s="2"/>
      <c r="AD120" s="3"/>
      <c r="AE120" s="3"/>
      <c r="AF120" s="3"/>
      <c r="AG120" s="3"/>
      <c r="AH120" s="3"/>
    </row>
    <row r="121" spans="1:34">
      <c r="A121" s="166"/>
      <c r="B121" s="76"/>
      <c r="C121" s="204" t="s">
        <v>133</v>
      </c>
      <c r="D121" s="173" t="s">
        <v>59</v>
      </c>
      <c r="E121" s="221">
        <v>11014365</v>
      </c>
      <c r="F121" s="206">
        <v>41218</v>
      </c>
      <c r="G121" s="207">
        <v>0.65625</v>
      </c>
      <c r="H121" s="203" t="s">
        <v>12</v>
      </c>
      <c r="I121" s="169" t="s">
        <v>211</v>
      </c>
      <c r="J121" s="216">
        <v>41218</v>
      </c>
      <c r="K121" s="217">
        <v>0.65625</v>
      </c>
      <c r="L121" s="195">
        <v>0.16666666666666699</v>
      </c>
      <c r="M121" s="206">
        <v>41218</v>
      </c>
      <c r="N121" s="207">
        <v>0.66666666666666663</v>
      </c>
      <c r="O121" s="194">
        <v>1.0416666664241347E-2</v>
      </c>
      <c r="P121" s="204" t="s">
        <v>82</v>
      </c>
      <c r="Q121" s="203" t="s">
        <v>33</v>
      </c>
      <c r="R121" s="204" t="s">
        <v>2</v>
      </c>
      <c r="S121" s="206">
        <v>41218</v>
      </c>
      <c r="T121" s="207">
        <v>0.70833333333333337</v>
      </c>
      <c r="U121" s="193" t="s">
        <v>6</v>
      </c>
      <c r="V121" s="50">
        <v>2012</v>
      </c>
      <c r="W121" s="70" t="s">
        <v>24</v>
      </c>
      <c r="X121" s="174" t="s">
        <v>32</v>
      </c>
      <c r="Y121" s="161"/>
      <c r="Z121" s="63">
        <v>41218.65625</v>
      </c>
      <c r="AA121" s="63">
        <v>41218.666666666664</v>
      </c>
      <c r="AB121" s="2"/>
      <c r="AC121" s="2"/>
      <c r="AD121" s="3"/>
      <c r="AE121" s="3"/>
      <c r="AF121" s="3"/>
      <c r="AG121" s="3"/>
      <c r="AH121" s="3"/>
    </row>
    <row r="122" spans="1:34">
      <c r="A122" s="166"/>
      <c r="B122" s="76"/>
      <c r="C122" s="227" t="s">
        <v>139</v>
      </c>
      <c r="D122" s="173" t="s">
        <v>58</v>
      </c>
      <c r="E122" s="221">
        <v>11015428</v>
      </c>
      <c r="F122" s="206">
        <v>41220</v>
      </c>
      <c r="G122" s="207">
        <v>0.375</v>
      </c>
      <c r="H122" s="203" t="s">
        <v>12</v>
      </c>
      <c r="I122" s="169" t="s">
        <v>211</v>
      </c>
      <c r="J122" s="216">
        <v>41220</v>
      </c>
      <c r="K122" s="217">
        <v>0.375</v>
      </c>
      <c r="L122" s="195">
        <v>0.16666666666666699</v>
      </c>
      <c r="M122" s="206">
        <v>41220</v>
      </c>
      <c r="N122" s="207">
        <v>0.41666666666666669</v>
      </c>
      <c r="O122" s="194">
        <v>4.1666666664241347E-2</v>
      </c>
      <c r="P122" s="204" t="s">
        <v>82</v>
      </c>
      <c r="Q122" s="203" t="s">
        <v>33</v>
      </c>
      <c r="R122" s="204" t="s">
        <v>2</v>
      </c>
      <c r="S122" s="206">
        <v>41220</v>
      </c>
      <c r="T122" s="207">
        <v>0.625</v>
      </c>
      <c r="U122" s="193" t="s">
        <v>6</v>
      </c>
      <c r="V122" s="50">
        <v>2012</v>
      </c>
      <c r="W122" s="70" t="s">
        <v>24</v>
      </c>
      <c r="X122" s="174" t="s">
        <v>32</v>
      </c>
      <c r="Y122" s="161"/>
      <c r="Z122" s="63">
        <v>41220.375</v>
      </c>
      <c r="AA122" s="63">
        <v>41220.416666666664</v>
      </c>
      <c r="AB122" s="2"/>
      <c r="AC122" s="2"/>
      <c r="AD122" s="3"/>
      <c r="AE122" s="3"/>
      <c r="AF122" s="3"/>
      <c r="AG122" s="3"/>
      <c r="AH122" s="3"/>
    </row>
    <row r="123" spans="1:34">
      <c r="A123" s="166"/>
      <c r="B123" s="76"/>
      <c r="C123" s="229" t="s">
        <v>91</v>
      </c>
      <c r="D123" s="173" t="s">
        <v>58</v>
      </c>
      <c r="E123" s="221" t="s">
        <v>14</v>
      </c>
      <c r="F123" s="206">
        <v>41222</v>
      </c>
      <c r="G123" s="207">
        <v>0.4375</v>
      </c>
      <c r="H123" s="203" t="s">
        <v>12</v>
      </c>
      <c r="I123" s="169" t="s">
        <v>211</v>
      </c>
      <c r="J123" s="216">
        <v>41222</v>
      </c>
      <c r="K123" s="217">
        <v>0.4375</v>
      </c>
      <c r="L123" s="195">
        <v>0.16666666666666699</v>
      </c>
      <c r="M123" s="206">
        <v>41222</v>
      </c>
      <c r="N123" s="207">
        <v>0.45833333333333331</v>
      </c>
      <c r="O123" s="194">
        <v>2.0833333335758653E-2</v>
      </c>
      <c r="P123" s="204" t="s">
        <v>82</v>
      </c>
      <c r="Q123" s="203" t="s">
        <v>33</v>
      </c>
      <c r="R123" s="204" t="s">
        <v>2</v>
      </c>
      <c r="S123" s="206">
        <v>41222</v>
      </c>
      <c r="T123" s="207">
        <v>0.61111111111111105</v>
      </c>
      <c r="U123" s="193" t="s">
        <v>6</v>
      </c>
      <c r="V123" s="50">
        <v>2012</v>
      </c>
      <c r="W123" s="70" t="s">
        <v>24</v>
      </c>
      <c r="X123" s="174" t="s">
        <v>32</v>
      </c>
      <c r="Y123" s="161"/>
      <c r="Z123" s="63">
        <v>41222.4375</v>
      </c>
      <c r="AA123" s="63">
        <v>41222.458333333336</v>
      </c>
      <c r="AB123" s="2"/>
      <c r="AC123" s="2"/>
      <c r="AD123" s="3"/>
      <c r="AE123" s="3"/>
      <c r="AF123" s="3"/>
      <c r="AG123" s="3"/>
      <c r="AH123" s="3"/>
    </row>
    <row r="124" spans="1:34">
      <c r="A124" s="166"/>
      <c r="B124" s="76"/>
      <c r="C124" s="229" t="s">
        <v>130</v>
      </c>
      <c r="D124" s="173" t="s">
        <v>59</v>
      </c>
      <c r="E124" s="221">
        <v>11017232</v>
      </c>
      <c r="F124" s="206">
        <v>41222</v>
      </c>
      <c r="G124" s="207">
        <v>0.60416666666666663</v>
      </c>
      <c r="H124" s="203" t="s">
        <v>12</v>
      </c>
      <c r="I124" s="169" t="s">
        <v>211</v>
      </c>
      <c r="J124" s="216">
        <v>41222</v>
      </c>
      <c r="K124" s="217">
        <v>0.60416666666666663</v>
      </c>
      <c r="L124" s="195">
        <v>0.16666666666666699</v>
      </c>
      <c r="M124" s="206">
        <v>41222</v>
      </c>
      <c r="N124" s="207">
        <v>0.61458333333333337</v>
      </c>
      <c r="O124" s="194">
        <v>1.0416666671517305E-2</v>
      </c>
      <c r="P124" s="204" t="s">
        <v>82</v>
      </c>
      <c r="Q124" s="203" t="s">
        <v>33</v>
      </c>
      <c r="R124" s="204" t="s">
        <v>2</v>
      </c>
      <c r="S124" s="206">
        <v>41222</v>
      </c>
      <c r="T124" s="207">
        <v>0.63194444444444442</v>
      </c>
      <c r="U124" s="193" t="s">
        <v>6</v>
      </c>
      <c r="V124" s="50">
        <v>2012</v>
      </c>
      <c r="W124" s="70" t="s">
        <v>24</v>
      </c>
      <c r="X124" s="174" t="s">
        <v>32</v>
      </c>
      <c r="Y124" s="161"/>
      <c r="Z124" s="63">
        <v>41222.604166666664</v>
      </c>
      <c r="AA124" s="63">
        <v>41222.614583333336</v>
      </c>
      <c r="AB124" s="2"/>
      <c r="AC124" s="2"/>
      <c r="AD124" s="3"/>
      <c r="AE124" s="3"/>
      <c r="AF124" s="3"/>
      <c r="AG124" s="3"/>
      <c r="AH124" s="3"/>
    </row>
    <row r="125" spans="1:34">
      <c r="A125" s="166"/>
      <c r="B125" s="76"/>
      <c r="C125" s="229" t="s">
        <v>132</v>
      </c>
      <c r="D125" s="173" t="s">
        <v>59</v>
      </c>
      <c r="E125" s="221">
        <v>11018559</v>
      </c>
      <c r="F125" s="206">
        <v>41226</v>
      </c>
      <c r="G125" s="207">
        <v>0.33333333333333331</v>
      </c>
      <c r="H125" s="203" t="s">
        <v>12</v>
      </c>
      <c r="I125" s="169" t="s">
        <v>211</v>
      </c>
      <c r="J125" s="216">
        <v>41226</v>
      </c>
      <c r="K125" s="217">
        <v>0.33333333333333331</v>
      </c>
      <c r="L125" s="195">
        <v>0.16666666666666699</v>
      </c>
      <c r="M125" s="206">
        <v>41226</v>
      </c>
      <c r="N125" s="207">
        <v>0.35416666666666669</v>
      </c>
      <c r="O125" s="194">
        <v>2.0833333328482695E-2</v>
      </c>
      <c r="P125" s="204" t="s">
        <v>82</v>
      </c>
      <c r="Q125" s="203" t="s">
        <v>33</v>
      </c>
      <c r="R125" s="204" t="s">
        <v>2</v>
      </c>
      <c r="S125" s="206">
        <v>41226</v>
      </c>
      <c r="T125" s="207">
        <v>0.39583333333333331</v>
      </c>
      <c r="U125" s="193" t="s">
        <v>6</v>
      </c>
      <c r="V125" s="50">
        <v>2012</v>
      </c>
      <c r="W125" s="70" t="s">
        <v>24</v>
      </c>
      <c r="X125" s="174" t="s">
        <v>32</v>
      </c>
      <c r="Y125" s="161"/>
      <c r="Z125" s="63">
        <v>41226.333333333336</v>
      </c>
      <c r="AA125" s="63">
        <v>41226.354166666664</v>
      </c>
      <c r="AB125" s="2"/>
      <c r="AC125" s="2"/>
      <c r="AD125" s="3"/>
      <c r="AE125" s="3"/>
      <c r="AF125" s="3"/>
      <c r="AG125" s="3"/>
      <c r="AH125" s="3"/>
    </row>
    <row r="126" spans="1:34">
      <c r="A126" s="166"/>
      <c r="B126" s="76"/>
      <c r="C126" s="229" t="s">
        <v>142</v>
      </c>
      <c r="D126" s="173" t="s">
        <v>58</v>
      </c>
      <c r="E126" s="221">
        <v>11019147</v>
      </c>
      <c r="F126" s="206">
        <v>41226</v>
      </c>
      <c r="G126" s="207">
        <v>0.39583333333333331</v>
      </c>
      <c r="H126" s="203" t="s">
        <v>12</v>
      </c>
      <c r="I126" s="169" t="s">
        <v>211</v>
      </c>
      <c r="J126" s="216">
        <v>41226</v>
      </c>
      <c r="K126" s="217">
        <v>0.39583333333333331</v>
      </c>
      <c r="L126" s="195">
        <v>0.16666666666666699</v>
      </c>
      <c r="M126" s="206">
        <v>41226</v>
      </c>
      <c r="N126" s="207">
        <v>0.40625</v>
      </c>
      <c r="O126" s="194">
        <v>1.0416666664241347E-2</v>
      </c>
      <c r="P126" s="204" t="s">
        <v>82</v>
      </c>
      <c r="Q126" s="203" t="s">
        <v>33</v>
      </c>
      <c r="R126" s="204" t="s">
        <v>2</v>
      </c>
      <c r="S126" s="206">
        <v>41226</v>
      </c>
      <c r="T126" s="207">
        <v>0.40972222222222227</v>
      </c>
      <c r="U126" s="193" t="s">
        <v>6</v>
      </c>
      <c r="V126" s="50">
        <v>2012</v>
      </c>
      <c r="W126" s="70" t="s">
        <v>24</v>
      </c>
      <c r="X126" s="174" t="s">
        <v>32</v>
      </c>
      <c r="Y126" s="161"/>
      <c r="Z126" s="63">
        <v>41226.395833333336</v>
      </c>
      <c r="AA126" s="63">
        <v>41226.40625</v>
      </c>
      <c r="AB126" s="2"/>
      <c r="AC126" s="2"/>
      <c r="AD126" s="3"/>
      <c r="AE126" s="3"/>
      <c r="AF126" s="3"/>
      <c r="AG126" s="3"/>
      <c r="AH126" s="3"/>
    </row>
    <row r="127" spans="1:34">
      <c r="A127" s="166"/>
      <c r="B127" s="76"/>
      <c r="C127" s="229" t="s">
        <v>141</v>
      </c>
      <c r="D127" s="173" t="s">
        <v>58</v>
      </c>
      <c r="E127" s="221">
        <v>11019149</v>
      </c>
      <c r="F127" s="206">
        <v>41226</v>
      </c>
      <c r="G127" s="207">
        <v>0.39583333333333331</v>
      </c>
      <c r="H127" s="203" t="s">
        <v>12</v>
      </c>
      <c r="I127" s="169" t="s">
        <v>211</v>
      </c>
      <c r="J127" s="216">
        <v>41226</v>
      </c>
      <c r="K127" s="217">
        <v>0.39583333333333331</v>
      </c>
      <c r="L127" s="195">
        <v>0.16666666666666699</v>
      </c>
      <c r="M127" s="206">
        <v>41226</v>
      </c>
      <c r="N127" s="207">
        <v>0.41319444444444442</v>
      </c>
      <c r="O127" s="194">
        <v>1.7361111109494232E-2</v>
      </c>
      <c r="P127" s="204" t="s">
        <v>82</v>
      </c>
      <c r="Q127" s="203" t="s">
        <v>33</v>
      </c>
      <c r="R127" s="204" t="s">
        <v>2</v>
      </c>
      <c r="S127" s="206">
        <v>41226</v>
      </c>
      <c r="T127" s="207">
        <v>0.41666666666666669</v>
      </c>
      <c r="U127" s="193" t="s">
        <v>6</v>
      </c>
      <c r="V127" s="50">
        <v>2012</v>
      </c>
      <c r="W127" s="70" t="s">
        <v>24</v>
      </c>
      <c r="X127" s="174" t="s">
        <v>32</v>
      </c>
      <c r="Y127" s="161"/>
      <c r="Z127" s="63">
        <v>41226.395833333336</v>
      </c>
      <c r="AA127" s="63">
        <v>41226.413194444445</v>
      </c>
      <c r="AB127" s="2"/>
      <c r="AC127" s="2"/>
      <c r="AD127" s="3"/>
      <c r="AE127" s="3"/>
      <c r="AF127" s="3"/>
      <c r="AG127" s="3"/>
      <c r="AH127" s="3"/>
    </row>
    <row r="128" spans="1:34">
      <c r="A128" s="166"/>
      <c r="B128" s="76"/>
      <c r="C128" s="226" t="s">
        <v>94</v>
      </c>
      <c r="D128" s="173" t="s">
        <v>59</v>
      </c>
      <c r="E128" s="221">
        <v>11019785</v>
      </c>
      <c r="F128" s="206">
        <v>41227</v>
      </c>
      <c r="G128" s="207">
        <v>0.48958333333333331</v>
      </c>
      <c r="H128" s="203" t="s">
        <v>12</v>
      </c>
      <c r="I128" s="169" t="s">
        <v>211</v>
      </c>
      <c r="J128" s="216">
        <v>41227</v>
      </c>
      <c r="K128" s="217">
        <v>0.48958333333333331</v>
      </c>
      <c r="L128" s="195">
        <v>0.16666666666666699</v>
      </c>
      <c r="M128" s="206">
        <v>41227</v>
      </c>
      <c r="N128" s="207">
        <v>0.61527777777777781</v>
      </c>
      <c r="O128" s="194">
        <v>0.12569444443943212</v>
      </c>
      <c r="P128" s="204" t="s">
        <v>82</v>
      </c>
      <c r="Q128" s="203" t="s">
        <v>33</v>
      </c>
      <c r="R128" s="204" t="s">
        <v>2</v>
      </c>
      <c r="S128" s="206">
        <v>41227</v>
      </c>
      <c r="T128" s="207">
        <v>0.625</v>
      </c>
      <c r="U128" s="193" t="s">
        <v>6</v>
      </c>
      <c r="V128" s="50">
        <v>2012</v>
      </c>
      <c r="W128" s="70" t="s">
        <v>24</v>
      </c>
      <c r="X128" s="174" t="s">
        <v>32</v>
      </c>
      <c r="Y128" s="161"/>
      <c r="Z128" s="63">
        <v>41227.489583333336</v>
      </c>
      <c r="AA128" s="63">
        <v>41227.615277777775</v>
      </c>
      <c r="AB128" s="2"/>
      <c r="AC128" s="2"/>
      <c r="AD128" s="3"/>
      <c r="AE128" s="3"/>
      <c r="AF128" s="3"/>
      <c r="AG128" s="3"/>
      <c r="AH128" s="3"/>
    </row>
    <row r="129" spans="1:34">
      <c r="A129" s="166"/>
      <c r="B129" s="76"/>
      <c r="C129" s="229" t="s">
        <v>121</v>
      </c>
      <c r="D129" s="173" t="s">
        <v>59</v>
      </c>
      <c r="E129" s="221">
        <v>11022097</v>
      </c>
      <c r="F129" s="206">
        <v>41232</v>
      </c>
      <c r="G129" s="207">
        <v>0.40972222222222227</v>
      </c>
      <c r="H129" s="203" t="s">
        <v>12</v>
      </c>
      <c r="I129" s="169" t="s">
        <v>211</v>
      </c>
      <c r="J129" s="216">
        <v>41232</v>
      </c>
      <c r="K129" s="217">
        <v>0.40972222222222227</v>
      </c>
      <c r="L129" s="195">
        <v>0.16666666666666699</v>
      </c>
      <c r="M129" s="206">
        <v>41232</v>
      </c>
      <c r="N129" s="207">
        <v>0.41666666666666669</v>
      </c>
      <c r="O129" s="194">
        <v>6.9444444452528842E-3</v>
      </c>
      <c r="P129" s="204" t="s">
        <v>82</v>
      </c>
      <c r="Q129" s="203" t="s">
        <v>33</v>
      </c>
      <c r="R129" s="204" t="s">
        <v>2</v>
      </c>
      <c r="S129" s="206">
        <v>41232</v>
      </c>
      <c r="T129" s="207">
        <v>0.47916666666666669</v>
      </c>
      <c r="U129" s="193" t="s">
        <v>6</v>
      </c>
      <c r="V129" s="50">
        <v>2012</v>
      </c>
      <c r="W129" s="70" t="s">
        <v>24</v>
      </c>
      <c r="X129" s="174" t="s">
        <v>32</v>
      </c>
      <c r="Y129" s="161"/>
      <c r="Z129" s="63">
        <v>41232.409722222219</v>
      </c>
      <c r="AA129" s="63">
        <v>41232.416666666664</v>
      </c>
      <c r="AB129" s="2"/>
      <c r="AC129" s="2"/>
      <c r="AD129" s="3"/>
      <c r="AE129" s="3"/>
      <c r="AF129" s="3"/>
      <c r="AG129" s="3"/>
      <c r="AH129" s="3"/>
    </row>
    <row r="130" spans="1:34">
      <c r="A130" s="166"/>
      <c r="B130" s="190"/>
      <c r="C130" s="227" t="s">
        <v>98</v>
      </c>
      <c r="D130" s="173" t="s">
        <v>59</v>
      </c>
      <c r="E130" s="223">
        <v>11022961</v>
      </c>
      <c r="F130" s="209">
        <v>41233</v>
      </c>
      <c r="G130" s="210">
        <v>0.40972222222222227</v>
      </c>
      <c r="H130" s="203" t="s">
        <v>12</v>
      </c>
      <c r="I130" s="169" t="s">
        <v>211</v>
      </c>
      <c r="J130" s="218">
        <v>41233</v>
      </c>
      <c r="K130" s="219">
        <v>0.40972222222222227</v>
      </c>
      <c r="L130" s="185">
        <v>0.16666666666666699</v>
      </c>
      <c r="M130" s="209">
        <v>41234</v>
      </c>
      <c r="N130" s="210">
        <v>0.41041666666666665</v>
      </c>
      <c r="O130" s="186">
        <v>1.0006944444467081</v>
      </c>
      <c r="P130" s="204" t="s">
        <v>82</v>
      </c>
      <c r="Q130" s="203" t="s">
        <v>33</v>
      </c>
      <c r="R130" s="208" t="s">
        <v>2</v>
      </c>
      <c r="S130" s="209">
        <v>41234</v>
      </c>
      <c r="T130" s="210">
        <v>0.4375</v>
      </c>
      <c r="U130" s="187" t="s">
        <v>7</v>
      </c>
      <c r="V130" s="188">
        <v>2012</v>
      </c>
      <c r="W130" s="189" t="s">
        <v>24</v>
      </c>
      <c r="X130" s="191" t="s">
        <v>32</v>
      </c>
      <c r="Y130" s="161"/>
      <c r="Z130" s="63">
        <v>41233.409722222219</v>
      </c>
      <c r="AA130" s="63">
        <v>41234.410416666666</v>
      </c>
      <c r="AB130" s="2"/>
      <c r="AC130" s="2"/>
      <c r="AD130" s="3"/>
      <c r="AE130" s="3"/>
      <c r="AF130" s="3"/>
      <c r="AG130" s="3"/>
      <c r="AH130" s="3"/>
    </row>
    <row r="131" spans="1:34">
      <c r="A131" s="166"/>
      <c r="B131" s="190"/>
      <c r="C131" s="229" t="s">
        <v>123</v>
      </c>
      <c r="D131" s="173" t="s">
        <v>59</v>
      </c>
      <c r="E131" s="223">
        <v>11022965</v>
      </c>
      <c r="F131" s="209">
        <v>41233</v>
      </c>
      <c r="G131" s="210">
        <v>0.40972222222222227</v>
      </c>
      <c r="H131" s="203" t="s">
        <v>12</v>
      </c>
      <c r="I131" s="169" t="s">
        <v>211</v>
      </c>
      <c r="J131" s="218">
        <v>41233</v>
      </c>
      <c r="K131" s="219">
        <v>0.40972222222222227</v>
      </c>
      <c r="L131" s="185">
        <v>0.16666666666666699</v>
      </c>
      <c r="M131" s="209">
        <v>41233</v>
      </c>
      <c r="N131" s="210">
        <v>0.625</v>
      </c>
      <c r="O131" s="186">
        <v>0.21527777778101154</v>
      </c>
      <c r="P131" s="204" t="s">
        <v>84</v>
      </c>
      <c r="Q131" s="203" t="s">
        <v>33</v>
      </c>
      <c r="R131" s="208" t="s">
        <v>2</v>
      </c>
      <c r="S131" s="209">
        <v>41233</v>
      </c>
      <c r="T131" s="210">
        <v>0.63541666666666663</v>
      </c>
      <c r="U131" s="187" t="s">
        <v>7</v>
      </c>
      <c r="V131" s="188">
        <v>2012</v>
      </c>
      <c r="W131" s="189" t="s">
        <v>24</v>
      </c>
      <c r="X131" s="191" t="s">
        <v>32</v>
      </c>
      <c r="Y131" s="161"/>
      <c r="Z131" s="63">
        <v>41233.409722222219</v>
      </c>
      <c r="AA131" s="63">
        <v>41233.625</v>
      </c>
      <c r="AB131" s="2"/>
      <c r="AC131" s="2"/>
      <c r="AD131" s="3"/>
      <c r="AE131" s="3"/>
      <c r="AF131" s="3"/>
      <c r="AG131" s="3"/>
      <c r="AH131" s="3"/>
    </row>
    <row r="132" spans="1:34">
      <c r="A132" s="166"/>
      <c r="B132" s="76"/>
      <c r="C132" s="229" t="s">
        <v>112</v>
      </c>
      <c r="D132" s="173" t="s">
        <v>59</v>
      </c>
      <c r="E132" s="221">
        <v>11022972</v>
      </c>
      <c r="F132" s="206">
        <v>41233</v>
      </c>
      <c r="G132" s="207">
        <v>0.40972222222222227</v>
      </c>
      <c r="H132" s="203" t="s">
        <v>12</v>
      </c>
      <c r="I132" s="169" t="s">
        <v>211</v>
      </c>
      <c r="J132" s="216">
        <v>41233</v>
      </c>
      <c r="K132" s="217">
        <v>0.40972222222222227</v>
      </c>
      <c r="L132" s="195">
        <v>0.16666666666666699</v>
      </c>
      <c r="M132" s="206">
        <v>41233</v>
      </c>
      <c r="N132" s="207">
        <v>0.45833333333333331</v>
      </c>
      <c r="O132" s="194">
        <v>4.8611111116770189E-2</v>
      </c>
      <c r="P132" s="204" t="s">
        <v>84</v>
      </c>
      <c r="Q132" s="203" t="s">
        <v>33</v>
      </c>
      <c r="R132" s="204" t="s">
        <v>2</v>
      </c>
      <c r="S132" s="206">
        <v>41233</v>
      </c>
      <c r="T132" s="207">
        <v>0.5</v>
      </c>
      <c r="U132" s="193" t="s">
        <v>6</v>
      </c>
      <c r="V132" s="50">
        <v>2012</v>
      </c>
      <c r="W132" s="70" t="s">
        <v>24</v>
      </c>
      <c r="X132" s="174" t="s">
        <v>32</v>
      </c>
      <c r="Y132" s="161"/>
      <c r="Z132" s="63">
        <v>41233.409722222219</v>
      </c>
      <c r="AA132" s="63">
        <v>41233.458333333336</v>
      </c>
      <c r="AB132" s="2"/>
      <c r="AC132" s="2"/>
      <c r="AD132" s="3"/>
      <c r="AE132" s="3"/>
      <c r="AF132" s="3"/>
      <c r="AG132" s="3"/>
      <c r="AH132" s="3"/>
    </row>
    <row r="133" spans="1:34">
      <c r="A133" s="166"/>
      <c r="B133" s="76"/>
      <c r="C133" s="229" t="s">
        <v>124</v>
      </c>
      <c r="D133" s="173" t="s">
        <v>59</v>
      </c>
      <c r="E133" s="221">
        <v>11024454</v>
      </c>
      <c r="F133" s="206">
        <v>41235</v>
      </c>
      <c r="G133" s="207">
        <v>0.35416666666666669</v>
      </c>
      <c r="H133" s="203" t="s">
        <v>12</v>
      </c>
      <c r="I133" s="169" t="s">
        <v>211</v>
      </c>
      <c r="J133" s="216">
        <v>41235</v>
      </c>
      <c r="K133" s="217">
        <v>0.35416666666666669</v>
      </c>
      <c r="L133" s="195">
        <v>0.16666666666666699</v>
      </c>
      <c r="M133" s="206">
        <v>41235</v>
      </c>
      <c r="N133" s="207">
        <v>0.375</v>
      </c>
      <c r="O133" s="194">
        <v>2.0833333335758653E-2</v>
      </c>
      <c r="P133" s="204" t="s">
        <v>82</v>
      </c>
      <c r="Q133" s="203" t="s">
        <v>33</v>
      </c>
      <c r="R133" s="204" t="s">
        <v>2</v>
      </c>
      <c r="S133" s="206">
        <v>41235</v>
      </c>
      <c r="T133" s="207">
        <v>0.42708333333333331</v>
      </c>
      <c r="U133" s="193" t="s">
        <v>6</v>
      </c>
      <c r="V133" s="50">
        <v>2012</v>
      </c>
      <c r="W133" s="70" t="s">
        <v>24</v>
      </c>
      <c r="X133" s="174" t="s">
        <v>32</v>
      </c>
      <c r="Y133" s="161"/>
      <c r="Z133" s="63">
        <v>41235.354166666664</v>
      </c>
      <c r="AA133" s="63">
        <v>41235.375</v>
      </c>
      <c r="AB133" s="2"/>
      <c r="AC133" s="2"/>
      <c r="AD133" s="3"/>
      <c r="AE133" s="3"/>
      <c r="AF133" s="3"/>
      <c r="AG133" s="3"/>
      <c r="AH133" s="3"/>
    </row>
    <row r="134" spans="1:34">
      <c r="A134" s="166"/>
      <c r="B134" s="190"/>
      <c r="C134" s="229" t="s">
        <v>125</v>
      </c>
      <c r="D134" s="173" t="s">
        <v>59</v>
      </c>
      <c r="E134" s="223">
        <v>11024730</v>
      </c>
      <c r="F134" s="209">
        <v>41235</v>
      </c>
      <c r="G134" s="210">
        <v>0.46527777777777773</v>
      </c>
      <c r="H134" s="203" t="s">
        <v>12</v>
      </c>
      <c r="I134" s="169" t="s">
        <v>211</v>
      </c>
      <c r="J134" s="218">
        <v>41235</v>
      </c>
      <c r="K134" s="219">
        <v>0.46527777777777773</v>
      </c>
      <c r="L134" s="185">
        <v>0.16666666666666699</v>
      </c>
      <c r="M134" s="209">
        <v>41235</v>
      </c>
      <c r="N134" s="210">
        <v>0.64583333333333337</v>
      </c>
      <c r="O134" s="186">
        <v>0.18055555555474712</v>
      </c>
      <c r="P134" s="204" t="s">
        <v>82</v>
      </c>
      <c r="Q134" s="203" t="s">
        <v>33</v>
      </c>
      <c r="R134" s="208" t="s">
        <v>2</v>
      </c>
      <c r="S134" s="209">
        <v>41235</v>
      </c>
      <c r="T134" s="210">
        <v>0.66666666666666663</v>
      </c>
      <c r="U134" s="187" t="s">
        <v>7</v>
      </c>
      <c r="V134" s="188">
        <v>2012</v>
      </c>
      <c r="W134" s="189" t="s">
        <v>24</v>
      </c>
      <c r="X134" s="191" t="s">
        <v>32</v>
      </c>
      <c r="Y134" s="161"/>
      <c r="Z134" s="63">
        <v>41235.465277777781</v>
      </c>
      <c r="AA134" s="63">
        <v>41235.645833333336</v>
      </c>
      <c r="AB134" s="2"/>
      <c r="AC134" s="2"/>
      <c r="AD134" s="3"/>
      <c r="AE134" s="3"/>
      <c r="AF134" s="3"/>
      <c r="AG134" s="3"/>
      <c r="AH134" s="3"/>
    </row>
    <row r="135" spans="1:34">
      <c r="A135" s="166"/>
      <c r="B135" s="76"/>
      <c r="C135" s="229" t="s">
        <v>97</v>
      </c>
      <c r="D135" s="173" t="s">
        <v>59</v>
      </c>
      <c r="E135" s="221">
        <v>11026255</v>
      </c>
      <c r="F135" s="206">
        <v>41239</v>
      </c>
      <c r="G135" s="207">
        <v>0.39930555555555558</v>
      </c>
      <c r="H135" s="203" t="s">
        <v>12</v>
      </c>
      <c r="I135" s="169" t="s">
        <v>211</v>
      </c>
      <c r="J135" s="216">
        <v>41239</v>
      </c>
      <c r="K135" s="217">
        <v>0.39930555555555558</v>
      </c>
      <c r="L135" s="195">
        <v>0.16666666666666699</v>
      </c>
      <c r="M135" s="206">
        <v>41239</v>
      </c>
      <c r="N135" s="207">
        <v>0.54861111111111105</v>
      </c>
      <c r="O135" s="194">
        <v>0.14930555555474712</v>
      </c>
      <c r="P135" s="204" t="s">
        <v>82</v>
      </c>
      <c r="Q135" s="203" t="s">
        <v>33</v>
      </c>
      <c r="R135" s="204" t="s">
        <v>2</v>
      </c>
      <c r="S135" s="206">
        <v>41239</v>
      </c>
      <c r="T135" s="207">
        <v>0.57638888888888895</v>
      </c>
      <c r="U135" s="193" t="s">
        <v>6</v>
      </c>
      <c r="V135" s="50">
        <v>2012</v>
      </c>
      <c r="W135" s="70" t="s">
        <v>24</v>
      </c>
      <c r="X135" s="174" t="s">
        <v>32</v>
      </c>
      <c r="Y135" s="161"/>
      <c r="Z135" s="63">
        <v>41239.399305555555</v>
      </c>
      <c r="AA135" s="63">
        <v>41239.548611111109</v>
      </c>
      <c r="AB135" s="2"/>
      <c r="AC135" s="2"/>
      <c r="AD135" s="3"/>
      <c r="AE135" s="3"/>
      <c r="AF135" s="3"/>
      <c r="AG135" s="3"/>
      <c r="AH135" s="3"/>
    </row>
    <row r="136" spans="1:34">
      <c r="A136" s="166"/>
      <c r="B136" s="76"/>
      <c r="C136" s="229" t="s">
        <v>124</v>
      </c>
      <c r="D136" s="173" t="s">
        <v>59</v>
      </c>
      <c r="E136" s="221">
        <v>11028039</v>
      </c>
      <c r="F136" s="206">
        <v>41241</v>
      </c>
      <c r="G136" s="207">
        <v>0.34027777777777773</v>
      </c>
      <c r="H136" s="203" t="s">
        <v>12</v>
      </c>
      <c r="I136" s="169" t="s">
        <v>211</v>
      </c>
      <c r="J136" s="216">
        <v>41241</v>
      </c>
      <c r="K136" s="217">
        <v>0.34027777777777773</v>
      </c>
      <c r="L136" s="195">
        <v>0.16666666666666699</v>
      </c>
      <c r="M136" s="206">
        <v>41241</v>
      </c>
      <c r="N136" s="207">
        <v>0.39930555555555558</v>
      </c>
      <c r="O136" s="194">
        <v>5.9027777773735579E-2</v>
      </c>
      <c r="P136" s="204" t="s">
        <v>82</v>
      </c>
      <c r="Q136" s="203" t="s">
        <v>33</v>
      </c>
      <c r="R136" s="204" t="s">
        <v>2</v>
      </c>
      <c r="S136" s="206">
        <v>41241</v>
      </c>
      <c r="T136" s="207">
        <v>0.40625</v>
      </c>
      <c r="U136" s="193" t="s">
        <v>6</v>
      </c>
      <c r="V136" s="50">
        <v>2012</v>
      </c>
      <c r="W136" s="70" t="s">
        <v>24</v>
      </c>
      <c r="X136" s="174" t="s">
        <v>32</v>
      </c>
      <c r="Y136" s="161"/>
      <c r="Z136" s="63">
        <v>41241.340277777781</v>
      </c>
      <c r="AA136" s="63">
        <v>41241.399305555555</v>
      </c>
      <c r="AB136" s="2"/>
      <c r="AC136" s="2"/>
      <c r="AD136" s="3"/>
      <c r="AE136" s="3"/>
      <c r="AF136" s="3"/>
      <c r="AG136" s="3"/>
      <c r="AH136" s="3"/>
    </row>
    <row r="137" spans="1:34">
      <c r="A137" s="166"/>
      <c r="B137" s="76"/>
      <c r="C137" s="229" t="s">
        <v>138</v>
      </c>
      <c r="D137" s="173" t="s">
        <v>58</v>
      </c>
      <c r="E137" s="221">
        <v>11029045</v>
      </c>
      <c r="F137" s="206">
        <v>41242</v>
      </c>
      <c r="G137" s="207">
        <v>0.4201388888888889</v>
      </c>
      <c r="H137" s="203" t="s">
        <v>12</v>
      </c>
      <c r="I137" s="169" t="s">
        <v>211</v>
      </c>
      <c r="J137" s="216">
        <v>41242</v>
      </c>
      <c r="K137" s="217">
        <v>0.4201388888888889</v>
      </c>
      <c r="L137" s="195">
        <v>0.16666666666666699</v>
      </c>
      <c r="M137" s="206">
        <v>41242</v>
      </c>
      <c r="N137" s="207">
        <v>0.45833333333333331</v>
      </c>
      <c r="O137" s="194">
        <v>3.8194444445252884E-2</v>
      </c>
      <c r="P137" s="204" t="s">
        <v>82</v>
      </c>
      <c r="Q137" s="203" t="s">
        <v>33</v>
      </c>
      <c r="R137" s="204" t="s">
        <v>2</v>
      </c>
      <c r="S137" s="206">
        <v>41242</v>
      </c>
      <c r="T137" s="207">
        <v>0.64583333333333337</v>
      </c>
      <c r="U137" s="193" t="s">
        <v>6</v>
      </c>
      <c r="V137" s="50">
        <v>2012</v>
      </c>
      <c r="W137" s="70" t="s">
        <v>24</v>
      </c>
      <c r="X137" s="174" t="s">
        <v>32</v>
      </c>
      <c r="Y137" s="161"/>
      <c r="Z137" s="63">
        <v>41242.420138888891</v>
      </c>
      <c r="AA137" s="63">
        <v>41242.458333333336</v>
      </c>
      <c r="AB137" s="2"/>
      <c r="AC137" s="2"/>
      <c r="AD137" s="3"/>
      <c r="AE137" s="3"/>
      <c r="AF137" s="3"/>
      <c r="AG137" s="3"/>
      <c r="AH137" s="3"/>
    </row>
    <row r="138" spans="1:34">
      <c r="A138" s="166"/>
      <c r="B138" s="76"/>
      <c r="C138" s="229" t="s">
        <v>128</v>
      </c>
      <c r="D138" s="173" t="s">
        <v>59</v>
      </c>
      <c r="E138" s="221">
        <v>12030852</v>
      </c>
      <c r="F138" s="206">
        <v>41246</v>
      </c>
      <c r="G138" s="207">
        <v>0.4548611111111111</v>
      </c>
      <c r="H138" s="203" t="s">
        <v>12</v>
      </c>
      <c r="I138" s="169" t="s">
        <v>211</v>
      </c>
      <c r="J138" s="216">
        <v>41246</v>
      </c>
      <c r="K138" s="217">
        <v>0.4548611111111111</v>
      </c>
      <c r="L138" s="195">
        <v>0.16666666666666699</v>
      </c>
      <c r="M138" s="206">
        <v>41246</v>
      </c>
      <c r="N138" s="207">
        <v>0.45555555555555555</v>
      </c>
      <c r="O138" s="194">
        <v>6.944444467080757E-4</v>
      </c>
      <c r="P138" s="204" t="s">
        <v>89</v>
      </c>
      <c r="Q138" s="203" t="s">
        <v>33</v>
      </c>
      <c r="R138" s="204" t="s">
        <v>2</v>
      </c>
      <c r="S138" s="206">
        <v>41246</v>
      </c>
      <c r="T138" s="207">
        <v>0.46875</v>
      </c>
      <c r="U138" s="193" t="s">
        <v>6</v>
      </c>
      <c r="V138" s="50">
        <v>2012</v>
      </c>
      <c r="W138" s="70" t="s">
        <v>23</v>
      </c>
      <c r="X138" s="174" t="s">
        <v>32</v>
      </c>
      <c r="Y138" s="161"/>
      <c r="Z138" s="63">
        <v>41246.454861111109</v>
      </c>
      <c r="AA138" s="63">
        <v>41246.455555555556</v>
      </c>
      <c r="AB138" s="2"/>
      <c r="AC138" s="2"/>
      <c r="AD138" s="3"/>
      <c r="AE138" s="3"/>
      <c r="AF138" s="3"/>
      <c r="AG138" s="3"/>
      <c r="AH138" s="3"/>
    </row>
    <row r="139" spans="1:34">
      <c r="A139" s="166"/>
      <c r="B139" s="190"/>
      <c r="C139" s="229" t="s">
        <v>132</v>
      </c>
      <c r="D139" s="173" t="s">
        <v>59</v>
      </c>
      <c r="E139" s="223">
        <v>12030860</v>
      </c>
      <c r="F139" s="209">
        <v>41246</v>
      </c>
      <c r="G139" s="210">
        <v>0.45833333333333331</v>
      </c>
      <c r="H139" s="203" t="s">
        <v>12</v>
      </c>
      <c r="I139" s="169" t="s">
        <v>211</v>
      </c>
      <c r="J139" s="218">
        <v>41246</v>
      </c>
      <c r="K139" s="219">
        <v>0.45833333333333331</v>
      </c>
      <c r="L139" s="185">
        <v>0.16666666666666699</v>
      </c>
      <c r="M139" s="209">
        <v>41247</v>
      </c>
      <c r="N139" s="210">
        <v>0.41666666666666669</v>
      </c>
      <c r="O139" s="186">
        <v>0.95833333332848269</v>
      </c>
      <c r="P139" s="204" t="s">
        <v>88</v>
      </c>
      <c r="Q139" s="203" t="s">
        <v>33</v>
      </c>
      <c r="R139" s="208" t="s">
        <v>2</v>
      </c>
      <c r="S139" s="209">
        <v>41247</v>
      </c>
      <c r="T139" s="210">
        <v>0.5</v>
      </c>
      <c r="U139" s="187" t="s">
        <v>7</v>
      </c>
      <c r="V139" s="188">
        <v>2012</v>
      </c>
      <c r="W139" s="189" t="s">
        <v>23</v>
      </c>
      <c r="X139" s="191" t="s">
        <v>32</v>
      </c>
      <c r="Y139" s="161"/>
      <c r="Z139" s="63">
        <v>41246.458333333336</v>
      </c>
      <c r="AA139" s="63">
        <v>41247.416666666664</v>
      </c>
      <c r="AB139" s="2"/>
      <c r="AC139" s="2"/>
      <c r="AD139" s="3"/>
      <c r="AE139" s="3"/>
      <c r="AF139" s="3"/>
      <c r="AG139" s="3"/>
      <c r="AH139" s="3"/>
    </row>
    <row r="140" spans="1:34">
      <c r="A140" s="166"/>
      <c r="B140" s="190"/>
      <c r="C140" s="229" t="s">
        <v>134</v>
      </c>
      <c r="D140" s="173" t="s">
        <v>59</v>
      </c>
      <c r="E140" s="223">
        <v>12030864</v>
      </c>
      <c r="F140" s="209">
        <v>41246</v>
      </c>
      <c r="G140" s="210">
        <v>0.45833333333333331</v>
      </c>
      <c r="H140" s="203" t="s">
        <v>12</v>
      </c>
      <c r="I140" s="169" t="s">
        <v>211</v>
      </c>
      <c r="J140" s="218">
        <v>41246</v>
      </c>
      <c r="K140" s="219">
        <v>0.45833333333333331</v>
      </c>
      <c r="L140" s="185">
        <v>0.16666666666666699</v>
      </c>
      <c r="M140" s="209">
        <v>41247</v>
      </c>
      <c r="N140" s="210">
        <v>0.41666666666666669</v>
      </c>
      <c r="O140" s="186">
        <v>0.95833333332848269</v>
      </c>
      <c r="P140" s="204" t="s">
        <v>88</v>
      </c>
      <c r="Q140" s="203" t="s">
        <v>33</v>
      </c>
      <c r="R140" s="208" t="s">
        <v>2</v>
      </c>
      <c r="S140" s="209">
        <v>41247</v>
      </c>
      <c r="T140" s="210">
        <v>0.5</v>
      </c>
      <c r="U140" s="187" t="s">
        <v>7</v>
      </c>
      <c r="V140" s="188">
        <v>2012</v>
      </c>
      <c r="W140" s="189" t="s">
        <v>23</v>
      </c>
      <c r="X140" s="191" t="s">
        <v>32</v>
      </c>
      <c r="Y140" s="161"/>
      <c r="Z140" s="63">
        <v>41246.458333333336</v>
      </c>
      <c r="AA140" s="63">
        <v>41247.416666666664</v>
      </c>
      <c r="AB140" s="2"/>
      <c r="AC140" s="2"/>
      <c r="AD140" s="3"/>
      <c r="AE140" s="3"/>
      <c r="AF140" s="3"/>
      <c r="AG140" s="3"/>
      <c r="AH140" s="3"/>
    </row>
    <row r="141" spans="1:34">
      <c r="A141" s="166"/>
      <c r="B141" s="190"/>
      <c r="C141" s="229" t="s">
        <v>97</v>
      </c>
      <c r="D141" s="173" t="s">
        <v>59</v>
      </c>
      <c r="E141" s="223">
        <v>12033121</v>
      </c>
      <c r="F141" s="209">
        <v>41248</v>
      </c>
      <c r="G141" s="210">
        <v>0.58333333333333337</v>
      </c>
      <c r="H141" s="203" t="s">
        <v>12</v>
      </c>
      <c r="I141" s="169" t="s">
        <v>211</v>
      </c>
      <c r="J141" s="218">
        <v>41248</v>
      </c>
      <c r="K141" s="219">
        <v>0.58333333333333337</v>
      </c>
      <c r="L141" s="185">
        <v>0.16666666666666699</v>
      </c>
      <c r="M141" s="209">
        <v>41249</v>
      </c>
      <c r="N141" s="210">
        <v>0.35416666666666669</v>
      </c>
      <c r="O141" s="186">
        <v>0.77083333332848269</v>
      </c>
      <c r="P141" s="204" t="s">
        <v>82</v>
      </c>
      <c r="Q141" s="203" t="s">
        <v>33</v>
      </c>
      <c r="R141" s="208" t="s">
        <v>2</v>
      </c>
      <c r="S141" s="209">
        <v>41249</v>
      </c>
      <c r="T141" s="210">
        <v>0.375</v>
      </c>
      <c r="U141" s="187" t="s">
        <v>7</v>
      </c>
      <c r="V141" s="188">
        <v>2012</v>
      </c>
      <c r="W141" s="189" t="s">
        <v>23</v>
      </c>
      <c r="X141" s="191" t="s">
        <v>32</v>
      </c>
      <c r="Y141" s="161"/>
      <c r="Z141" s="63">
        <v>41248.583333333336</v>
      </c>
      <c r="AA141" s="63">
        <v>41249.354166666664</v>
      </c>
      <c r="AB141" s="2"/>
      <c r="AC141" s="2"/>
      <c r="AD141" s="3"/>
      <c r="AE141" s="3"/>
      <c r="AF141" s="3"/>
      <c r="AG141" s="3"/>
      <c r="AH141" s="3"/>
    </row>
    <row r="142" spans="1:34">
      <c r="A142" s="166"/>
      <c r="B142" s="76"/>
      <c r="C142" s="226" t="s">
        <v>98</v>
      </c>
      <c r="D142" s="173" t="s">
        <v>59</v>
      </c>
      <c r="E142" s="221">
        <v>12034768</v>
      </c>
      <c r="F142" s="206">
        <v>41250</v>
      </c>
      <c r="G142" s="207">
        <v>0.51736111111111105</v>
      </c>
      <c r="H142" s="203" t="s">
        <v>12</v>
      </c>
      <c r="I142" s="169" t="s">
        <v>211</v>
      </c>
      <c r="J142" s="216">
        <v>41250</v>
      </c>
      <c r="K142" s="217">
        <v>0.51736111111111105</v>
      </c>
      <c r="L142" s="195">
        <v>0.16666666666666699</v>
      </c>
      <c r="M142" s="206">
        <v>41250</v>
      </c>
      <c r="N142" s="207">
        <v>0.5625</v>
      </c>
      <c r="O142" s="194">
        <v>4.5138888890505768E-2</v>
      </c>
      <c r="P142" s="204" t="s">
        <v>84</v>
      </c>
      <c r="Q142" s="203" t="s">
        <v>33</v>
      </c>
      <c r="R142" s="204" t="s">
        <v>2</v>
      </c>
      <c r="S142" s="206">
        <v>41250</v>
      </c>
      <c r="T142" s="207">
        <v>0.60416666666666663</v>
      </c>
      <c r="U142" s="193" t="s">
        <v>6</v>
      </c>
      <c r="V142" s="50">
        <v>2012</v>
      </c>
      <c r="W142" s="70" t="s">
        <v>23</v>
      </c>
      <c r="X142" s="174" t="s">
        <v>32</v>
      </c>
      <c r="Y142" s="161"/>
      <c r="Z142" s="63">
        <v>41250.517361111109</v>
      </c>
      <c r="AA142" s="63">
        <v>41250.5625</v>
      </c>
      <c r="AB142" s="2"/>
      <c r="AC142" s="2"/>
      <c r="AD142" s="3"/>
      <c r="AE142" s="3"/>
      <c r="AF142" s="3"/>
      <c r="AG142" s="3"/>
      <c r="AH142" s="3"/>
    </row>
    <row r="143" spans="1:34">
      <c r="A143" s="166"/>
      <c r="B143" s="190"/>
      <c r="C143" s="227" t="s">
        <v>139</v>
      </c>
      <c r="D143" s="173" t="s">
        <v>58</v>
      </c>
      <c r="E143" s="223">
        <v>12036587</v>
      </c>
      <c r="F143" s="209">
        <v>41254</v>
      </c>
      <c r="G143" s="210">
        <v>0.60416666666666663</v>
      </c>
      <c r="H143" s="203" t="s">
        <v>12</v>
      </c>
      <c r="I143" s="169" t="s">
        <v>211</v>
      </c>
      <c r="J143" s="218">
        <v>41254</v>
      </c>
      <c r="K143" s="219">
        <v>0.60416666666666663</v>
      </c>
      <c r="L143" s="185">
        <v>0.16666666666666699</v>
      </c>
      <c r="M143" s="209">
        <v>41255</v>
      </c>
      <c r="N143" s="210">
        <v>0.64583333333333337</v>
      </c>
      <c r="O143" s="186">
        <v>1.0416666666715173</v>
      </c>
      <c r="P143" s="204" t="s">
        <v>84</v>
      </c>
      <c r="Q143" s="203" t="s">
        <v>33</v>
      </c>
      <c r="R143" s="208" t="s">
        <v>2</v>
      </c>
      <c r="S143" s="209">
        <v>41255</v>
      </c>
      <c r="T143" s="210">
        <v>0.6875</v>
      </c>
      <c r="U143" s="187" t="s">
        <v>7</v>
      </c>
      <c r="V143" s="188">
        <v>2012</v>
      </c>
      <c r="W143" s="189" t="s">
        <v>23</v>
      </c>
      <c r="X143" s="191" t="s">
        <v>32</v>
      </c>
      <c r="Y143" s="161"/>
      <c r="Z143" s="63">
        <v>41254.604166666664</v>
      </c>
      <c r="AA143" s="63">
        <v>41255.645833333336</v>
      </c>
      <c r="AB143" s="2"/>
      <c r="AC143" s="2"/>
      <c r="AD143" s="3"/>
      <c r="AE143" s="3"/>
      <c r="AF143" s="3"/>
      <c r="AG143" s="3"/>
      <c r="AH143" s="3"/>
    </row>
    <row r="144" spans="1:34">
      <c r="A144" s="166"/>
      <c r="B144" s="190"/>
      <c r="C144" s="229" t="s">
        <v>140</v>
      </c>
      <c r="D144" s="173" t="s">
        <v>58</v>
      </c>
      <c r="E144" s="223">
        <v>12037136</v>
      </c>
      <c r="F144" s="209">
        <v>41255</v>
      </c>
      <c r="G144" s="210">
        <v>0.40486111111111112</v>
      </c>
      <c r="H144" s="203" t="s">
        <v>12</v>
      </c>
      <c r="I144" s="169" t="s">
        <v>211</v>
      </c>
      <c r="J144" s="218">
        <v>41255</v>
      </c>
      <c r="K144" s="219">
        <v>0.40625</v>
      </c>
      <c r="L144" s="185">
        <v>0.16666666666666699</v>
      </c>
      <c r="M144" s="209">
        <v>41256</v>
      </c>
      <c r="N144" s="210">
        <v>0.33333333333333331</v>
      </c>
      <c r="O144" s="186">
        <v>0.92708333333575865</v>
      </c>
      <c r="P144" s="204" t="s">
        <v>84</v>
      </c>
      <c r="Q144" s="203" t="s">
        <v>33</v>
      </c>
      <c r="R144" s="208" t="s">
        <v>2</v>
      </c>
      <c r="S144" s="209">
        <v>41256</v>
      </c>
      <c r="T144" s="210">
        <v>0.39583333333333331</v>
      </c>
      <c r="U144" s="187" t="s">
        <v>7</v>
      </c>
      <c r="V144" s="188">
        <v>2012</v>
      </c>
      <c r="W144" s="189" t="s">
        <v>23</v>
      </c>
      <c r="X144" s="191" t="s">
        <v>32</v>
      </c>
      <c r="Y144" s="161"/>
      <c r="Z144" s="63">
        <v>41255.40625</v>
      </c>
      <c r="AA144" s="63">
        <v>41256.333333333336</v>
      </c>
      <c r="AB144" s="2"/>
      <c r="AC144" s="2"/>
      <c r="AD144" s="3"/>
      <c r="AE144" s="3"/>
      <c r="AF144" s="3"/>
      <c r="AG144" s="3"/>
      <c r="AH144" s="3"/>
    </row>
    <row r="145" spans="1:34">
      <c r="A145" s="166"/>
      <c r="B145" s="76"/>
      <c r="C145" s="229" t="s">
        <v>110</v>
      </c>
      <c r="D145" s="173" t="s">
        <v>59</v>
      </c>
      <c r="E145" s="221">
        <v>12033812</v>
      </c>
      <c r="F145" s="206">
        <v>41256</v>
      </c>
      <c r="G145" s="207">
        <v>0.38541666666666669</v>
      </c>
      <c r="H145" s="203" t="s">
        <v>12</v>
      </c>
      <c r="I145" s="169" t="s">
        <v>211</v>
      </c>
      <c r="J145" s="216">
        <v>41256</v>
      </c>
      <c r="K145" s="217">
        <v>0.38541666666666669</v>
      </c>
      <c r="L145" s="195">
        <v>0.16666666666666699</v>
      </c>
      <c r="M145" s="206">
        <v>41256</v>
      </c>
      <c r="N145" s="207">
        <v>0.39583333333333331</v>
      </c>
      <c r="O145" s="194">
        <v>1.0416666671517305E-2</v>
      </c>
      <c r="P145" s="204" t="s">
        <v>84</v>
      </c>
      <c r="Q145" s="203" t="s">
        <v>33</v>
      </c>
      <c r="R145" s="204" t="s">
        <v>2</v>
      </c>
      <c r="S145" s="206">
        <v>41256</v>
      </c>
      <c r="T145" s="207">
        <v>0.41666666666666669</v>
      </c>
      <c r="U145" s="193" t="s">
        <v>6</v>
      </c>
      <c r="V145" s="50">
        <v>2012</v>
      </c>
      <c r="W145" s="70" t="s">
        <v>23</v>
      </c>
      <c r="X145" s="174" t="s">
        <v>32</v>
      </c>
      <c r="Y145" s="161"/>
      <c r="Z145" s="63">
        <v>41256.385416666664</v>
      </c>
      <c r="AA145" s="63">
        <v>41256.395833333336</v>
      </c>
      <c r="AB145" s="2"/>
      <c r="AC145" s="2"/>
      <c r="AD145" s="3"/>
      <c r="AE145" s="3"/>
      <c r="AF145" s="3"/>
      <c r="AG145" s="3"/>
      <c r="AH145" s="3"/>
    </row>
    <row r="146" spans="1:34">
      <c r="A146" s="166"/>
      <c r="B146" s="76"/>
      <c r="C146" s="229" t="s">
        <v>102</v>
      </c>
      <c r="D146" s="173" t="s">
        <v>59</v>
      </c>
      <c r="E146" s="221">
        <v>12038250</v>
      </c>
      <c r="F146" s="206">
        <v>41256</v>
      </c>
      <c r="G146" s="207">
        <v>0.47916666666666669</v>
      </c>
      <c r="H146" s="203" t="s">
        <v>12</v>
      </c>
      <c r="I146" s="169" t="s">
        <v>211</v>
      </c>
      <c r="J146" s="216">
        <v>41256</v>
      </c>
      <c r="K146" s="217">
        <v>0.47916666666666669</v>
      </c>
      <c r="L146" s="195">
        <v>0.16666666666666699</v>
      </c>
      <c r="M146" s="206">
        <v>41256</v>
      </c>
      <c r="N146" s="207">
        <v>0.47986111111111113</v>
      </c>
      <c r="O146" s="194">
        <v>6.944444467080757E-4</v>
      </c>
      <c r="P146" s="204" t="s">
        <v>84</v>
      </c>
      <c r="Q146" s="203" t="s">
        <v>33</v>
      </c>
      <c r="R146" s="204" t="s">
        <v>2</v>
      </c>
      <c r="S146" s="206">
        <v>41256</v>
      </c>
      <c r="T146" s="207">
        <v>0.48958333333333331</v>
      </c>
      <c r="U146" s="193" t="s">
        <v>6</v>
      </c>
      <c r="V146" s="50">
        <v>2012</v>
      </c>
      <c r="W146" s="70" t="s">
        <v>23</v>
      </c>
      <c r="X146" s="174" t="s">
        <v>32</v>
      </c>
      <c r="Y146" s="161"/>
      <c r="Z146" s="63">
        <v>41256.479166666664</v>
      </c>
      <c r="AA146" s="63">
        <v>41256.479861111111</v>
      </c>
      <c r="AB146" s="2"/>
      <c r="AC146" s="2"/>
      <c r="AD146" s="3"/>
      <c r="AE146" s="3"/>
      <c r="AF146" s="3"/>
      <c r="AG146" s="3"/>
      <c r="AH146" s="3"/>
    </row>
    <row r="147" spans="1:34">
      <c r="A147" s="166"/>
      <c r="B147" s="190"/>
      <c r="C147" s="229" t="s">
        <v>135</v>
      </c>
      <c r="D147" s="173" t="s">
        <v>59</v>
      </c>
      <c r="E147" s="223">
        <v>12042637</v>
      </c>
      <c r="F147" s="209">
        <v>41263</v>
      </c>
      <c r="G147" s="210">
        <v>0.6333333333333333</v>
      </c>
      <c r="H147" s="203" t="s">
        <v>12</v>
      </c>
      <c r="I147" s="169" t="s">
        <v>211</v>
      </c>
      <c r="J147" s="218">
        <v>41263</v>
      </c>
      <c r="K147" s="219">
        <v>0.63541666666666663</v>
      </c>
      <c r="L147" s="185">
        <v>0.16666666666666699</v>
      </c>
      <c r="M147" s="209">
        <v>41264</v>
      </c>
      <c r="N147" s="210">
        <v>0.33333333333333331</v>
      </c>
      <c r="O147" s="186">
        <v>0.69791666667151731</v>
      </c>
      <c r="P147" s="204" t="s">
        <v>84</v>
      </c>
      <c r="Q147" s="203" t="s">
        <v>33</v>
      </c>
      <c r="R147" s="208" t="s">
        <v>2</v>
      </c>
      <c r="S147" s="209">
        <v>41264</v>
      </c>
      <c r="T147" s="210">
        <v>0.41666666666666669</v>
      </c>
      <c r="U147" s="187" t="s">
        <v>7</v>
      </c>
      <c r="V147" s="188">
        <v>2012</v>
      </c>
      <c r="W147" s="189" t="s">
        <v>23</v>
      </c>
      <c r="X147" s="191" t="s">
        <v>32</v>
      </c>
      <c r="Y147" s="161"/>
      <c r="Z147" s="63">
        <v>41263.635416666664</v>
      </c>
      <c r="AA147" s="63">
        <v>41264.333333333336</v>
      </c>
      <c r="AB147" s="2"/>
      <c r="AC147" s="2"/>
      <c r="AD147" s="3"/>
      <c r="AE147" s="3"/>
      <c r="AF147" s="3"/>
      <c r="AG147" s="3"/>
      <c r="AH147" s="3"/>
    </row>
    <row r="148" spans="1:34">
      <c r="A148" s="166"/>
      <c r="B148" s="76"/>
      <c r="C148" s="229" t="s">
        <v>121</v>
      </c>
      <c r="D148" s="173" t="s">
        <v>59</v>
      </c>
      <c r="E148" s="221">
        <v>12043341</v>
      </c>
      <c r="F148" s="206">
        <v>41264</v>
      </c>
      <c r="G148" s="207">
        <v>0.60416666666666663</v>
      </c>
      <c r="H148" s="203" t="s">
        <v>12</v>
      </c>
      <c r="I148" s="169" t="s">
        <v>211</v>
      </c>
      <c r="J148" s="216">
        <v>41264</v>
      </c>
      <c r="K148" s="217">
        <v>0.60763888888888895</v>
      </c>
      <c r="L148" s="195">
        <v>0.16666666666666699</v>
      </c>
      <c r="M148" s="206">
        <v>41264</v>
      </c>
      <c r="N148" s="207">
        <v>0.6875</v>
      </c>
      <c r="O148" s="194">
        <v>7.9861111109494232E-2</v>
      </c>
      <c r="P148" s="204" t="s">
        <v>84</v>
      </c>
      <c r="Q148" s="203" t="s">
        <v>33</v>
      </c>
      <c r="R148" s="204" t="s">
        <v>2</v>
      </c>
      <c r="S148" s="206">
        <v>41264</v>
      </c>
      <c r="T148" s="207">
        <v>0.70833333333333337</v>
      </c>
      <c r="U148" s="193" t="s">
        <v>6</v>
      </c>
      <c r="V148" s="50">
        <v>2012</v>
      </c>
      <c r="W148" s="70" t="s">
        <v>23</v>
      </c>
      <c r="X148" s="174" t="s">
        <v>32</v>
      </c>
      <c r="Y148" s="161"/>
      <c r="Z148" s="63">
        <v>41264.607638888891</v>
      </c>
      <c r="AA148" s="63">
        <v>41264.6875</v>
      </c>
      <c r="AB148" s="2"/>
      <c r="AC148" s="2"/>
      <c r="AD148" s="3"/>
      <c r="AE148" s="3"/>
      <c r="AF148" s="3"/>
      <c r="AG148" s="3"/>
      <c r="AH148" s="3"/>
    </row>
    <row r="149" spans="1:34">
      <c r="A149" s="166"/>
      <c r="B149" s="76"/>
      <c r="C149" s="229" t="s">
        <v>129</v>
      </c>
      <c r="D149" s="173" t="s">
        <v>59</v>
      </c>
      <c r="E149" s="221">
        <v>12044062</v>
      </c>
      <c r="F149" s="206">
        <v>41269</v>
      </c>
      <c r="G149" s="207">
        <v>0.45763888888888887</v>
      </c>
      <c r="H149" s="203" t="s">
        <v>12</v>
      </c>
      <c r="I149" s="169" t="s">
        <v>211</v>
      </c>
      <c r="J149" s="216">
        <v>41269</v>
      </c>
      <c r="K149" s="217">
        <v>0.45833333333333331</v>
      </c>
      <c r="L149" s="195">
        <v>0.16666666666666699</v>
      </c>
      <c r="M149" s="206">
        <v>41269</v>
      </c>
      <c r="N149" s="207">
        <v>0.47916666666666669</v>
      </c>
      <c r="O149" s="194">
        <v>2.0833333328482695E-2</v>
      </c>
      <c r="P149" s="204" t="s">
        <v>84</v>
      </c>
      <c r="Q149" s="203" t="s">
        <v>33</v>
      </c>
      <c r="R149" s="204" t="s">
        <v>2</v>
      </c>
      <c r="S149" s="206">
        <v>41269</v>
      </c>
      <c r="T149" s="207">
        <v>0.5</v>
      </c>
      <c r="U149" s="193" t="s">
        <v>6</v>
      </c>
      <c r="V149" s="50">
        <v>2012</v>
      </c>
      <c r="W149" s="70" t="s">
        <v>23</v>
      </c>
      <c r="X149" s="174" t="s">
        <v>32</v>
      </c>
      <c r="Y149" s="161"/>
      <c r="Z149" s="63">
        <v>41269.458333333336</v>
      </c>
      <c r="AA149" s="63">
        <v>41269.479166666664</v>
      </c>
      <c r="AB149" s="2"/>
      <c r="AC149" s="2"/>
      <c r="AD149" s="3"/>
      <c r="AE149" s="3"/>
      <c r="AF149" s="3"/>
      <c r="AG149" s="3"/>
      <c r="AH149" s="3"/>
    </row>
    <row r="150" spans="1:34">
      <c r="A150" s="166"/>
      <c r="B150" s="190"/>
      <c r="C150" s="229" t="s">
        <v>142</v>
      </c>
      <c r="D150" s="173" t="s">
        <v>58</v>
      </c>
      <c r="E150" s="223">
        <v>12044226</v>
      </c>
      <c r="F150" s="209">
        <v>41269</v>
      </c>
      <c r="G150" s="210">
        <v>0.62152777777777779</v>
      </c>
      <c r="H150" s="203" t="s">
        <v>12</v>
      </c>
      <c r="I150" s="169" t="s">
        <v>211</v>
      </c>
      <c r="J150" s="218">
        <v>41269</v>
      </c>
      <c r="K150" s="219">
        <v>0.625</v>
      </c>
      <c r="L150" s="185">
        <v>0.16666666666666699</v>
      </c>
      <c r="M150" s="209">
        <v>41271</v>
      </c>
      <c r="N150" s="210">
        <v>0.64583333333333337</v>
      </c>
      <c r="O150" s="186">
        <v>2.0208333333357587</v>
      </c>
      <c r="P150" s="204" t="s">
        <v>82</v>
      </c>
      <c r="Q150" s="203" t="s">
        <v>33</v>
      </c>
      <c r="R150" s="208" t="s">
        <v>2</v>
      </c>
      <c r="S150" s="209">
        <v>41271</v>
      </c>
      <c r="T150" s="210">
        <v>0.70833333333333337</v>
      </c>
      <c r="U150" s="187" t="s">
        <v>7</v>
      </c>
      <c r="V150" s="188">
        <v>2012</v>
      </c>
      <c r="W150" s="189" t="s">
        <v>23</v>
      </c>
      <c r="X150" s="191" t="s">
        <v>32</v>
      </c>
      <c r="Y150" s="161"/>
      <c r="Z150" s="63">
        <v>41269.625</v>
      </c>
      <c r="AA150" s="63">
        <v>41271.645833333336</v>
      </c>
      <c r="AB150" s="2"/>
      <c r="AC150" s="2"/>
      <c r="AD150" s="3"/>
      <c r="AE150" s="3"/>
      <c r="AF150" s="3"/>
      <c r="AG150" s="3"/>
      <c r="AH150" s="3"/>
    </row>
    <row r="151" spans="1:34">
      <c r="A151" s="166"/>
      <c r="B151" s="76"/>
      <c r="C151" s="229" t="s">
        <v>111</v>
      </c>
      <c r="D151" s="173" t="s">
        <v>59</v>
      </c>
      <c r="E151" s="221">
        <v>12045260</v>
      </c>
      <c r="F151" s="206">
        <v>41271</v>
      </c>
      <c r="G151" s="207">
        <v>0.47916666666666669</v>
      </c>
      <c r="H151" s="203" t="s">
        <v>12</v>
      </c>
      <c r="I151" s="169" t="s">
        <v>211</v>
      </c>
      <c r="J151" s="216">
        <v>41271</v>
      </c>
      <c r="K151" s="217">
        <v>0.47916666666666669</v>
      </c>
      <c r="L151" s="195">
        <v>0.16666666666666699</v>
      </c>
      <c r="M151" s="206">
        <v>41271</v>
      </c>
      <c r="N151" s="207">
        <v>0.625</v>
      </c>
      <c r="O151" s="194">
        <v>0.14583333333575865</v>
      </c>
      <c r="P151" s="204" t="s">
        <v>82</v>
      </c>
      <c r="Q151" s="203" t="s">
        <v>33</v>
      </c>
      <c r="R151" s="204" t="s">
        <v>2</v>
      </c>
      <c r="S151" s="206">
        <v>41271</v>
      </c>
      <c r="T151" s="207">
        <v>0.65625</v>
      </c>
      <c r="U151" s="193" t="s">
        <v>6</v>
      </c>
      <c r="V151" s="50">
        <v>2012</v>
      </c>
      <c r="W151" s="70" t="s">
        <v>23</v>
      </c>
      <c r="X151" s="174" t="s">
        <v>32</v>
      </c>
      <c r="Y151" s="161"/>
      <c r="Z151" s="63">
        <v>41271.479166666664</v>
      </c>
      <c r="AA151" s="63">
        <v>41271.625</v>
      </c>
      <c r="AB151" s="2"/>
      <c r="AC151" s="2"/>
      <c r="AD151" s="3"/>
      <c r="AE151" s="3"/>
      <c r="AF151" s="3"/>
      <c r="AG151" s="3"/>
      <c r="AH151" s="3"/>
    </row>
    <row r="152" spans="1:34">
      <c r="A152" s="166"/>
      <c r="B152" s="76"/>
      <c r="C152" s="229" t="s">
        <v>141</v>
      </c>
      <c r="D152" s="173" t="s">
        <v>58</v>
      </c>
      <c r="E152" s="221">
        <v>12045275</v>
      </c>
      <c r="F152" s="206">
        <v>41271</v>
      </c>
      <c r="G152" s="207">
        <v>0.47916666666666669</v>
      </c>
      <c r="H152" s="203" t="s">
        <v>12</v>
      </c>
      <c r="I152" s="169" t="s">
        <v>211</v>
      </c>
      <c r="J152" s="216">
        <v>41271</v>
      </c>
      <c r="K152" s="217">
        <v>0.47916666666666669</v>
      </c>
      <c r="L152" s="195">
        <v>0.16666666666666699</v>
      </c>
      <c r="M152" s="206">
        <v>41271</v>
      </c>
      <c r="N152" s="207">
        <v>0.58333333333333337</v>
      </c>
      <c r="O152" s="194">
        <v>0.10416666667151731</v>
      </c>
      <c r="P152" s="204" t="s">
        <v>82</v>
      </c>
      <c r="Q152" s="203" t="s">
        <v>33</v>
      </c>
      <c r="R152" s="204" t="s">
        <v>2</v>
      </c>
      <c r="S152" s="206">
        <v>41271</v>
      </c>
      <c r="T152" s="207">
        <v>0.60416666666666663</v>
      </c>
      <c r="U152" s="193" t="s">
        <v>6</v>
      </c>
      <c r="V152" s="50">
        <v>2012</v>
      </c>
      <c r="W152" s="70" t="s">
        <v>23</v>
      </c>
      <c r="X152" s="174" t="s">
        <v>32</v>
      </c>
      <c r="Y152" s="161"/>
      <c r="Z152" s="63">
        <v>41271.479166666664</v>
      </c>
      <c r="AA152" s="63">
        <v>41271.583333333336</v>
      </c>
      <c r="AB152" s="2"/>
      <c r="AC152" s="2"/>
      <c r="AD152" s="3"/>
      <c r="AE152" s="3"/>
      <c r="AF152" s="3"/>
      <c r="AG152" s="3"/>
      <c r="AH152" s="3"/>
    </row>
    <row r="153" spans="1:34">
      <c r="A153" s="166"/>
      <c r="B153" s="190"/>
      <c r="C153" s="229" t="s">
        <v>112</v>
      </c>
      <c r="D153" s="173" t="s">
        <v>59</v>
      </c>
      <c r="E153" s="223">
        <v>12045596</v>
      </c>
      <c r="F153" s="209">
        <v>41274</v>
      </c>
      <c r="G153" s="210">
        <v>0.39583333333333331</v>
      </c>
      <c r="H153" s="203" t="s">
        <v>12</v>
      </c>
      <c r="I153" s="169" t="s">
        <v>211</v>
      </c>
      <c r="J153" s="218">
        <v>41274</v>
      </c>
      <c r="K153" s="219">
        <v>0.39583333333333331</v>
      </c>
      <c r="L153" s="185">
        <v>0.16666666666666699</v>
      </c>
      <c r="M153" s="209">
        <v>41274</v>
      </c>
      <c r="N153" s="210">
        <v>0.58333333333333337</v>
      </c>
      <c r="O153" s="186">
        <v>0.1875</v>
      </c>
      <c r="P153" s="204" t="s">
        <v>85</v>
      </c>
      <c r="Q153" s="203" t="s">
        <v>33</v>
      </c>
      <c r="R153" s="208" t="s">
        <v>2</v>
      </c>
      <c r="S153" s="209">
        <v>41276</v>
      </c>
      <c r="T153" s="210">
        <v>0.60416666666666663</v>
      </c>
      <c r="U153" s="187" t="s">
        <v>7</v>
      </c>
      <c r="V153" s="188">
        <v>2012</v>
      </c>
      <c r="W153" s="189" t="s">
        <v>23</v>
      </c>
      <c r="X153" s="191" t="s">
        <v>32</v>
      </c>
      <c r="Y153" s="161"/>
      <c r="Z153" s="63">
        <v>41274.395833333336</v>
      </c>
      <c r="AA153" s="63">
        <v>41274.583333333336</v>
      </c>
      <c r="AB153" s="2"/>
      <c r="AC153" s="2"/>
      <c r="AD153" s="3"/>
      <c r="AE153" s="3"/>
      <c r="AF153" s="3"/>
      <c r="AG153" s="3"/>
      <c r="AH153" s="3"/>
    </row>
    <row r="154" spans="1:34">
      <c r="A154" s="166"/>
      <c r="B154" s="190"/>
      <c r="C154" s="229" t="s">
        <v>128</v>
      </c>
      <c r="D154" s="173" t="s">
        <v>59</v>
      </c>
      <c r="E154" s="224">
        <v>201301046411</v>
      </c>
      <c r="F154" s="209">
        <v>41276</v>
      </c>
      <c r="G154" s="210">
        <v>0.6875</v>
      </c>
      <c r="H154" s="203" t="s">
        <v>12</v>
      </c>
      <c r="I154" s="169" t="s">
        <v>211</v>
      </c>
      <c r="J154" s="218">
        <v>41276</v>
      </c>
      <c r="K154" s="219">
        <v>0.6875</v>
      </c>
      <c r="L154" s="185">
        <v>0.16666666666666699</v>
      </c>
      <c r="M154" s="209">
        <v>41277</v>
      </c>
      <c r="N154" s="210">
        <v>0.33333333333333331</v>
      </c>
      <c r="O154" s="186">
        <v>0.64583333333575865</v>
      </c>
      <c r="P154" s="204" t="s">
        <v>85</v>
      </c>
      <c r="Q154" s="203" t="s">
        <v>33</v>
      </c>
      <c r="R154" s="208" t="s">
        <v>2</v>
      </c>
      <c r="S154" s="209">
        <v>41277</v>
      </c>
      <c r="T154" s="211">
        <v>0.52083333333333337</v>
      </c>
      <c r="U154" s="187" t="s">
        <v>7</v>
      </c>
      <c r="V154" s="188">
        <v>2013</v>
      </c>
      <c r="W154" s="189" t="s">
        <v>8</v>
      </c>
      <c r="X154" s="192" t="s">
        <v>32</v>
      </c>
      <c r="Y154" s="161"/>
      <c r="Z154" s="63">
        <v>41276.6875</v>
      </c>
      <c r="AA154" s="63">
        <v>41277.333333333336</v>
      </c>
      <c r="AB154" s="2"/>
      <c r="AC154" s="2"/>
      <c r="AD154" s="3"/>
      <c r="AE154" s="3"/>
      <c r="AF154" s="3"/>
      <c r="AG154" s="3"/>
      <c r="AH154" s="3"/>
    </row>
    <row r="155" spans="1:34">
      <c r="A155" s="166"/>
      <c r="B155" s="76"/>
      <c r="C155" s="229" t="s">
        <v>97</v>
      </c>
      <c r="D155" s="173" t="s">
        <v>59</v>
      </c>
      <c r="E155" s="225">
        <v>201301046748</v>
      </c>
      <c r="F155" s="206">
        <v>41277</v>
      </c>
      <c r="G155" s="207">
        <v>0.4513888888888889</v>
      </c>
      <c r="H155" s="203" t="s">
        <v>12</v>
      </c>
      <c r="I155" s="169" t="s">
        <v>211</v>
      </c>
      <c r="J155" s="216">
        <v>41277</v>
      </c>
      <c r="K155" s="217">
        <v>0.4513888888888889</v>
      </c>
      <c r="L155" s="195">
        <v>0.16666666666666699</v>
      </c>
      <c r="M155" s="206">
        <v>41277</v>
      </c>
      <c r="N155" s="207">
        <v>0.58333333333333337</v>
      </c>
      <c r="O155" s="194">
        <v>0.13194444444525288</v>
      </c>
      <c r="P155" s="204" t="s">
        <v>84</v>
      </c>
      <c r="Q155" s="203" t="s">
        <v>33</v>
      </c>
      <c r="R155" s="204" t="s">
        <v>2</v>
      </c>
      <c r="S155" s="206">
        <v>41277</v>
      </c>
      <c r="T155" s="212">
        <v>0.625</v>
      </c>
      <c r="U155" s="193" t="s">
        <v>6</v>
      </c>
      <c r="V155" s="50">
        <v>2013</v>
      </c>
      <c r="W155" s="70" t="s">
        <v>8</v>
      </c>
      <c r="X155" s="145" t="s">
        <v>32</v>
      </c>
      <c r="Y155" s="161"/>
      <c r="Z155" s="63">
        <v>41277.451388888891</v>
      </c>
      <c r="AA155" s="63">
        <v>41277.583333333336</v>
      </c>
      <c r="AB155" s="2"/>
      <c r="AC155" s="2"/>
      <c r="AD155" s="3"/>
      <c r="AE155" s="3"/>
      <c r="AF155" s="3"/>
      <c r="AG155" s="3"/>
      <c r="AH155" s="3"/>
    </row>
    <row r="156" spans="1:34">
      <c r="A156" s="166"/>
      <c r="B156" s="76"/>
      <c r="C156" s="229" t="s">
        <v>123</v>
      </c>
      <c r="D156" s="173" t="s">
        <v>59</v>
      </c>
      <c r="E156" s="225">
        <v>201301046824</v>
      </c>
      <c r="F156" s="206">
        <v>41277</v>
      </c>
      <c r="G156" s="207">
        <v>0.47569444444444442</v>
      </c>
      <c r="H156" s="203" t="s">
        <v>12</v>
      </c>
      <c r="I156" s="169" t="s">
        <v>211</v>
      </c>
      <c r="J156" s="216">
        <v>41277</v>
      </c>
      <c r="K156" s="217">
        <v>0.47916666666666669</v>
      </c>
      <c r="L156" s="195">
        <v>0.16666666666666699</v>
      </c>
      <c r="M156" s="206">
        <v>41277</v>
      </c>
      <c r="N156" s="207">
        <v>0.58333333333333337</v>
      </c>
      <c r="O156" s="194">
        <v>0.10416666667151731</v>
      </c>
      <c r="P156" s="204" t="s">
        <v>84</v>
      </c>
      <c r="Q156" s="203" t="s">
        <v>33</v>
      </c>
      <c r="R156" s="204" t="s">
        <v>2</v>
      </c>
      <c r="S156" s="206">
        <v>41277</v>
      </c>
      <c r="T156" s="212">
        <v>0.66666666666666663</v>
      </c>
      <c r="U156" s="193" t="s">
        <v>6</v>
      </c>
      <c r="V156" s="50">
        <v>2013</v>
      </c>
      <c r="W156" s="70" t="s">
        <v>8</v>
      </c>
      <c r="X156" s="145" t="s">
        <v>32</v>
      </c>
      <c r="Y156" s="161"/>
      <c r="Z156" s="63">
        <v>41277.479166666664</v>
      </c>
      <c r="AA156" s="63">
        <v>41277.583333333336</v>
      </c>
      <c r="AB156" s="2"/>
      <c r="AC156" s="2"/>
      <c r="AD156" s="3"/>
      <c r="AE156" s="3"/>
      <c r="AF156" s="3"/>
      <c r="AG156" s="3"/>
      <c r="AH156" s="3"/>
    </row>
    <row r="157" spans="1:34">
      <c r="A157" s="166"/>
      <c r="B157" s="76"/>
      <c r="C157" s="229" t="s">
        <v>98</v>
      </c>
      <c r="D157" s="173" t="s">
        <v>59</v>
      </c>
      <c r="E157" s="225">
        <v>201301047109</v>
      </c>
      <c r="F157" s="206">
        <v>41277</v>
      </c>
      <c r="G157" s="207">
        <v>0.63888888888888895</v>
      </c>
      <c r="H157" s="203" t="s">
        <v>12</v>
      </c>
      <c r="I157" s="169" t="s">
        <v>211</v>
      </c>
      <c r="J157" s="216">
        <v>41277</v>
      </c>
      <c r="K157" s="217">
        <v>0.63888888888888895</v>
      </c>
      <c r="L157" s="195">
        <v>0.16666666666666699</v>
      </c>
      <c r="M157" s="206">
        <v>41277</v>
      </c>
      <c r="N157" s="207">
        <v>0.66666666666666663</v>
      </c>
      <c r="O157" s="194">
        <v>2.7777777773735579E-2</v>
      </c>
      <c r="P157" s="204" t="s">
        <v>84</v>
      </c>
      <c r="Q157" s="203" t="s">
        <v>33</v>
      </c>
      <c r="R157" s="204" t="s">
        <v>2</v>
      </c>
      <c r="S157" s="206">
        <v>41277</v>
      </c>
      <c r="T157" s="212">
        <v>0.70833333333333337</v>
      </c>
      <c r="U157" s="193" t="s">
        <v>6</v>
      </c>
      <c r="V157" s="50">
        <v>2013</v>
      </c>
      <c r="W157" s="70" t="s">
        <v>8</v>
      </c>
      <c r="X157" s="145" t="s">
        <v>32</v>
      </c>
      <c r="Y157" s="162"/>
      <c r="Z157" s="63">
        <v>41277.638888888891</v>
      </c>
      <c r="AA157" s="63">
        <v>41277.666666666664</v>
      </c>
      <c r="AB157" s="2"/>
      <c r="AC157" s="2"/>
      <c r="AD157" s="3"/>
      <c r="AE157" s="3"/>
      <c r="AF157" s="3"/>
      <c r="AG157" s="3"/>
      <c r="AH157" s="3"/>
    </row>
    <row r="158" spans="1:34">
      <c r="A158" s="166"/>
      <c r="B158" s="76"/>
      <c r="C158" s="229" t="s">
        <v>102</v>
      </c>
      <c r="D158" s="173" t="s">
        <v>59</v>
      </c>
      <c r="E158" s="225">
        <v>201301047394</v>
      </c>
      <c r="F158" s="206">
        <v>41278</v>
      </c>
      <c r="G158" s="207">
        <v>0.35416666666666669</v>
      </c>
      <c r="H158" s="203" t="s">
        <v>12</v>
      </c>
      <c r="I158" s="169" t="s">
        <v>211</v>
      </c>
      <c r="J158" s="216">
        <v>41278</v>
      </c>
      <c r="K158" s="217">
        <v>0.35416666666666669</v>
      </c>
      <c r="L158" s="195">
        <v>0.16666666666666699</v>
      </c>
      <c r="M158" s="206">
        <v>41278</v>
      </c>
      <c r="N158" s="207">
        <v>0.35486111111111113</v>
      </c>
      <c r="O158" s="194">
        <v>6.944444467080757E-4</v>
      </c>
      <c r="P158" s="204" t="s">
        <v>84</v>
      </c>
      <c r="Q158" s="203" t="s">
        <v>33</v>
      </c>
      <c r="R158" s="204" t="s">
        <v>2</v>
      </c>
      <c r="S158" s="206">
        <v>41278</v>
      </c>
      <c r="T158" s="212">
        <v>0.375</v>
      </c>
      <c r="U158" s="193" t="s">
        <v>6</v>
      </c>
      <c r="V158" s="50">
        <v>2013</v>
      </c>
      <c r="W158" s="70" t="s">
        <v>8</v>
      </c>
      <c r="X158" s="145" t="s">
        <v>32</v>
      </c>
      <c r="Y158" s="161"/>
      <c r="Z158" s="63">
        <v>41278.354166666664</v>
      </c>
      <c r="AA158" s="63">
        <v>41278.354861111111</v>
      </c>
      <c r="AB158" s="2"/>
      <c r="AC158" s="2"/>
      <c r="AD158" s="3"/>
      <c r="AE158" s="3"/>
      <c r="AF158" s="3"/>
      <c r="AG158" s="3"/>
      <c r="AH158" s="3"/>
    </row>
    <row r="159" spans="1:34">
      <c r="A159" s="166"/>
      <c r="B159" s="76"/>
      <c r="C159" s="229" t="s">
        <v>115</v>
      </c>
      <c r="D159" s="173" t="s">
        <v>59</v>
      </c>
      <c r="E159" s="225">
        <v>201301047669</v>
      </c>
      <c r="F159" s="206">
        <v>41278</v>
      </c>
      <c r="G159" s="207">
        <v>0.58333333333333337</v>
      </c>
      <c r="H159" s="203" t="s">
        <v>12</v>
      </c>
      <c r="I159" s="169" t="s">
        <v>211</v>
      </c>
      <c r="J159" s="216">
        <v>41278</v>
      </c>
      <c r="K159" s="217">
        <v>0.58333333333333337</v>
      </c>
      <c r="L159" s="195">
        <v>0.16666666666666699</v>
      </c>
      <c r="M159" s="206">
        <v>41278</v>
      </c>
      <c r="N159" s="207">
        <v>0.64583333333333337</v>
      </c>
      <c r="O159" s="194">
        <v>6.25E-2</v>
      </c>
      <c r="P159" s="204" t="s">
        <v>84</v>
      </c>
      <c r="Q159" s="203" t="s">
        <v>33</v>
      </c>
      <c r="R159" s="204" t="s">
        <v>2</v>
      </c>
      <c r="S159" s="206">
        <v>41278</v>
      </c>
      <c r="T159" s="212">
        <v>0.6875</v>
      </c>
      <c r="U159" s="193" t="s">
        <v>6</v>
      </c>
      <c r="V159" s="50">
        <v>2013</v>
      </c>
      <c r="W159" s="70" t="s">
        <v>8</v>
      </c>
      <c r="X159" s="145" t="s">
        <v>32</v>
      </c>
      <c r="Y159" s="161"/>
      <c r="Z159" s="63">
        <v>41278.583333333336</v>
      </c>
      <c r="AA159" s="63">
        <v>41278.645833333336</v>
      </c>
      <c r="AB159" s="2"/>
      <c r="AC159" s="2"/>
      <c r="AD159" s="3"/>
      <c r="AE159" s="3"/>
      <c r="AF159" s="3"/>
      <c r="AG159" s="3"/>
      <c r="AH159" s="3"/>
    </row>
    <row r="160" spans="1:34">
      <c r="A160" s="166"/>
      <c r="B160" s="76"/>
      <c r="C160" s="229" t="s">
        <v>141</v>
      </c>
      <c r="D160" s="173" t="s">
        <v>58</v>
      </c>
      <c r="E160" s="225">
        <v>201301048134</v>
      </c>
      <c r="F160" s="206">
        <v>41281</v>
      </c>
      <c r="G160" s="207">
        <v>0.40625</v>
      </c>
      <c r="H160" s="203" t="s">
        <v>12</v>
      </c>
      <c r="I160" s="169" t="s">
        <v>211</v>
      </c>
      <c r="J160" s="216">
        <v>41281</v>
      </c>
      <c r="K160" s="217">
        <v>0.40625</v>
      </c>
      <c r="L160" s="195">
        <v>0.16666666666666699</v>
      </c>
      <c r="M160" s="206">
        <v>41281</v>
      </c>
      <c r="N160" s="207">
        <v>0.41666666666666669</v>
      </c>
      <c r="O160" s="194">
        <v>1.0416666664241347E-2</v>
      </c>
      <c r="P160" s="204" t="s">
        <v>84</v>
      </c>
      <c r="Q160" s="203" t="s">
        <v>33</v>
      </c>
      <c r="R160" s="204" t="s">
        <v>2</v>
      </c>
      <c r="S160" s="206">
        <v>41281</v>
      </c>
      <c r="T160" s="212">
        <v>0.45833333333333331</v>
      </c>
      <c r="U160" s="193" t="s">
        <v>6</v>
      </c>
      <c r="V160" s="50">
        <v>2013</v>
      </c>
      <c r="W160" s="70" t="s">
        <v>8</v>
      </c>
      <c r="X160" s="145" t="s">
        <v>32</v>
      </c>
      <c r="Y160" s="161"/>
      <c r="Z160" s="63">
        <v>41281.40625</v>
      </c>
      <c r="AA160" s="63">
        <v>41281.416666666664</v>
      </c>
      <c r="AB160" s="2"/>
      <c r="AC160" s="2"/>
      <c r="AD160" s="3"/>
      <c r="AE160" s="3"/>
      <c r="AF160" s="3"/>
      <c r="AG160" s="3"/>
      <c r="AH160" s="3"/>
    </row>
    <row r="161" spans="1:34">
      <c r="A161" s="166"/>
      <c r="B161" s="190"/>
      <c r="C161" s="204" t="s">
        <v>133</v>
      </c>
      <c r="D161" s="173" t="s">
        <v>59</v>
      </c>
      <c r="E161" s="224">
        <v>201301049351</v>
      </c>
      <c r="F161" s="209">
        <v>41282</v>
      </c>
      <c r="G161" s="210">
        <v>0.4548611111111111</v>
      </c>
      <c r="H161" s="203" t="s">
        <v>12</v>
      </c>
      <c r="I161" s="169" t="s">
        <v>211</v>
      </c>
      <c r="J161" s="218">
        <v>41282</v>
      </c>
      <c r="K161" s="219">
        <v>0.4548611111111111</v>
      </c>
      <c r="L161" s="185">
        <v>0.16666666666666699</v>
      </c>
      <c r="M161" s="209">
        <v>41283</v>
      </c>
      <c r="N161" s="210">
        <v>0.45833333333333331</v>
      </c>
      <c r="O161" s="186">
        <v>1.0034722222262644</v>
      </c>
      <c r="P161" s="204" t="s">
        <v>84</v>
      </c>
      <c r="Q161" s="203" t="s">
        <v>33</v>
      </c>
      <c r="R161" s="208" t="s">
        <v>2</v>
      </c>
      <c r="S161" s="209">
        <v>41283</v>
      </c>
      <c r="T161" s="211">
        <v>0.5</v>
      </c>
      <c r="U161" s="187" t="s">
        <v>7</v>
      </c>
      <c r="V161" s="188">
        <v>2013</v>
      </c>
      <c r="W161" s="189" t="s">
        <v>8</v>
      </c>
      <c r="X161" s="192" t="s">
        <v>32</v>
      </c>
      <c r="Y161" s="161"/>
      <c r="Z161" s="63">
        <v>41282.454861111109</v>
      </c>
      <c r="AA161" s="63">
        <v>41283.458333333336</v>
      </c>
      <c r="AB161" s="2"/>
      <c r="AC161" s="2"/>
      <c r="AD161" s="3"/>
      <c r="AE161" s="3"/>
      <c r="AF161" s="3"/>
      <c r="AG161" s="3"/>
      <c r="AH161" s="3"/>
    </row>
    <row r="162" spans="1:34">
      <c r="A162" s="166"/>
      <c r="B162" s="76"/>
      <c r="C162" s="229" t="s">
        <v>129</v>
      </c>
      <c r="D162" s="173" t="s">
        <v>59</v>
      </c>
      <c r="E162" s="225">
        <v>201301050489</v>
      </c>
      <c r="F162" s="206">
        <v>41283</v>
      </c>
      <c r="G162" s="207">
        <v>0.58333333333333337</v>
      </c>
      <c r="H162" s="203" t="s">
        <v>12</v>
      </c>
      <c r="I162" s="169" t="s">
        <v>211</v>
      </c>
      <c r="J162" s="216">
        <v>41283</v>
      </c>
      <c r="K162" s="217">
        <v>0.58333333333333337</v>
      </c>
      <c r="L162" s="195">
        <v>0.16666666666666699</v>
      </c>
      <c r="M162" s="206">
        <v>41283</v>
      </c>
      <c r="N162" s="207">
        <v>0.68055555555555547</v>
      </c>
      <c r="O162" s="194">
        <v>9.7222222218988463E-2</v>
      </c>
      <c r="P162" s="204" t="s">
        <v>84</v>
      </c>
      <c r="Q162" s="203" t="s">
        <v>33</v>
      </c>
      <c r="R162" s="204" t="s">
        <v>2</v>
      </c>
      <c r="S162" s="206">
        <v>41283</v>
      </c>
      <c r="T162" s="212">
        <v>0.70833333333333337</v>
      </c>
      <c r="U162" s="193" t="s">
        <v>6</v>
      </c>
      <c r="V162" s="50">
        <v>2013</v>
      </c>
      <c r="W162" s="70" t="s">
        <v>8</v>
      </c>
      <c r="X162" s="145" t="s">
        <v>32</v>
      </c>
      <c r="Y162" s="161"/>
      <c r="Z162" s="63">
        <v>41283.583333333336</v>
      </c>
      <c r="AA162" s="63">
        <v>41283.680555555555</v>
      </c>
      <c r="AB162" s="2"/>
      <c r="AC162" s="2"/>
      <c r="AD162" s="3"/>
      <c r="AE162" s="3"/>
      <c r="AF162" s="3"/>
      <c r="AG162" s="3"/>
      <c r="AH162" s="3"/>
    </row>
    <row r="163" spans="1:34">
      <c r="A163" s="166"/>
      <c r="B163" s="190"/>
      <c r="C163" s="229" t="s">
        <v>140</v>
      </c>
      <c r="D163" s="173" t="s">
        <v>58</v>
      </c>
      <c r="E163" s="224">
        <v>201301054287</v>
      </c>
      <c r="F163" s="209">
        <v>41289</v>
      </c>
      <c r="G163" s="210">
        <v>0.45833333333333331</v>
      </c>
      <c r="H163" s="203" t="s">
        <v>12</v>
      </c>
      <c r="I163" s="169" t="s">
        <v>211</v>
      </c>
      <c r="J163" s="218">
        <v>41289</v>
      </c>
      <c r="K163" s="219">
        <v>0.45833333333333331</v>
      </c>
      <c r="L163" s="185">
        <v>0.16666666666666699</v>
      </c>
      <c r="M163" s="209">
        <v>41289</v>
      </c>
      <c r="N163" s="210">
        <v>0.64583333333333337</v>
      </c>
      <c r="O163" s="186">
        <v>0.1875</v>
      </c>
      <c r="P163" s="204" t="s">
        <v>84</v>
      </c>
      <c r="Q163" s="203" t="s">
        <v>33</v>
      </c>
      <c r="R163" s="208" t="s">
        <v>2</v>
      </c>
      <c r="S163" s="209">
        <v>41289</v>
      </c>
      <c r="T163" s="211">
        <v>0.67708333333333337</v>
      </c>
      <c r="U163" s="187" t="s">
        <v>7</v>
      </c>
      <c r="V163" s="188">
        <v>2013</v>
      </c>
      <c r="W163" s="189" t="s">
        <v>8</v>
      </c>
      <c r="X163" s="192" t="s">
        <v>32</v>
      </c>
      <c r="Y163" s="161"/>
      <c r="Z163" s="63">
        <v>41289.458333333336</v>
      </c>
      <c r="AA163" s="63">
        <v>41289.645833333336</v>
      </c>
      <c r="AB163" s="2"/>
      <c r="AC163" s="2"/>
      <c r="AD163" s="3"/>
      <c r="AE163" s="3"/>
      <c r="AF163" s="3"/>
      <c r="AG163" s="3"/>
      <c r="AH163" s="3"/>
    </row>
    <row r="164" spans="1:34">
      <c r="A164" s="166"/>
      <c r="B164" s="190"/>
      <c r="C164" s="229" t="s">
        <v>121</v>
      </c>
      <c r="D164" s="173" t="s">
        <v>59</v>
      </c>
      <c r="E164" s="224">
        <v>201301054774</v>
      </c>
      <c r="F164" s="209">
        <v>41289</v>
      </c>
      <c r="G164" s="210">
        <v>0.6875</v>
      </c>
      <c r="H164" s="203" t="s">
        <v>12</v>
      </c>
      <c r="I164" s="169" t="s">
        <v>211</v>
      </c>
      <c r="J164" s="218">
        <v>41289</v>
      </c>
      <c r="K164" s="219">
        <v>0.6875</v>
      </c>
      <c r="L164" s="185">
        <v>0.16666666666666699</v>
      </c>
      <c r="M164" s="209">
        <v>41290</v>
      </c>
      <c r="N164" s="210">
        <v>0.375</v>
      </c>
      <c r="O164" s="186">
        <v>0.6875</v>
      </c>
      <c r="P164" s="204" t="s">
        <v>85</v>
      </c>
      <c r="Q164" s="203" t="s">
        <v>33</v>
      </c>
      <c r="R164" s="208" t="s">
        <v>2</v>
      </c>
      <c r="S164" s="209">
        <v>41291</v>
      </c>
      <c r="T164" s="211">
        <v>0.45833333333333331</v>
      </c>
      <c r="U164" s="187" t="s">
        <v>7</v>
      </c>
      <c r="V164" s="188">
        <v>2013</v>
      </c>
      <c r="W164" s="189" t="s">
        <v>8</v>
      </c>
      <c r="X164" s="192" t="s">
        <v>32</v>
      </c>
      <c r="Y164" s="161"/>
      <c r="Z164" s="63">
        <v>41289.6875</v>
      </c>
      <c r="AA164" s="63">
        <v>41290.375</v>
      </c>
      <c r="AB164" s="2"/>
      <c r="AC164" s="2"/>
      <c r="AD164" s="3"/>
      <c r="AE164" s="3"/>
      <c r="AF164" s="3"/>
      <c r="AG164" s="3"/>
      <c r="AH164" s="3"/>
    </row>
    <row r="165" spans="1:34">
      <c r="A165" s="166"/>
      <c r="B165" s="190"/>
      <c r="C165" s="229" t="s">
        <v>111</v>
      </c>
      <c r="D165" s="173" t="s">
        <v>59</v>
      </c>
      <c r="E165" s="224">
        <v>201301055646</v>
      </c>
      <c r="F165" s="209">
        <v>41290</v>
      </c>
      <c r="G165" s="210">
        <v>0.625</v>
      </c>
      <c r="H165" s="203" t="s">
        <v>12</v>
      </c>
      <c r="I165" s="169" t="s">
        <v>211</v>
      </c>
      <c r="J165" s="218">
        <v>41290</v>
      </c>
      <c r="K165" s="219">
        <v>0.625</v>
      </c>
      <c r="L165" s="185">
        <v>0.16666666666666699</v>
      </c>
      <c r="M165" s="209">
        <v>41291</v>
      </c>
      <c r="N165" s="210">
        <v>0.58333333333333337</v>
      </c>
      <c r="O165" s="186">
        <v>0.95833333333575865</v>
      </c>
      <c r="P165" s="204" t="s">
        <v>85</v>
      </c>
      <c r="Q165" s="203" t="s">
        <v>33</v>
      </c>
      <c r="R165" s="208" t="s">
        <v>11</v>
      </c>
      <c r="S165" s="209">
        <v>41291</v>
      </c>
      <c r="T165" s="211">
        <v>0.70833333333333337</v>
      </c>
      <c r="U165" s="187" t="s">
        <v>7</v>
      </c>
      <c r="V165" s="188">
        <v>2013</v>
      </c>
      <c r="W165" s="189" t="s">
        <v>8</v>
      </c>
      <c r="X165" s="192" t="s">
        <v>32</v>
      </c>
      <c r="Y165" s="161"/>
      <c r="Z165" s="63">
        <v>41290.625</v>
      </c>
      <c r="AA165" s="63">
        <v>41291.583333333336</v>
      </c>
      <c r="AB165" s="2"/>
      <c r="AC165" s="2"/>
      <c r="AD165" s="3"/>
      <c r="AE165" s="3"/>
      <c r="AF165" s="3"/>
      <c r="AG165" s="3"/>
      <c r="AH165" s="3"/>
    </row>
    <row r="166" spans="1:34">
      <c r="A166" s="166"/>
      <c r="B166" s="76"/>
      <c r="C166" s="229" t="s">
        <v>117</v>
      </c>
      <c r="D166" s="173" t="s">
        <v>59</v>
      </c>
      <c r="E166" s="225">
        <v>201301056956</v>
      </c>
      <c r="F166" s="206">
        <v>41292</v>
      </c>
      <c r="G166" s="207">
        <v>0.36805555555555558</v>
      </c>
      <c r="H166" s="203" t="s">
        <v>12</v>
      </c>
      <c r="I166" s="169" t="s">
        <v>211</v>
      </c>
      <c r="J166" s="216">
        <v>41292</v>
      </c>
      <c r="K166" s="217">
        <v>0.36805555555555558</v>
      </c>
      <c r="L166" s="195">
        <v>0.16666666666666699</v>
      </c>
      <c r="M166" s="206">
        <v>41292</v>
      </c>
      <c r="N166" s="207">
        <v>0.45833333333333331</v>
      </c>
      <c r="O166" s="194">
        <v>9.0277777781011537E-2</v>
      </c>
      <c r="P166" s="204" t="s">
        <v>84</v>
      </c>
      <c r="Q166" s="203" t="s">
        <v>33</v>
      </c>
      <c r="R166" s="204" t="s">
        <v>2</v>
      </c>
      <c r="S166" s="206">
        <v>41292</v>
      </c>
      <c r="T166" s="212">
        <v>0.5</v>
      </c>
      <c r="U166" s="193" t="s">
        <v>6</v>
      </c>
      <c r="V166" s="50">
        <v>2013</v>
      </c>
      <c r="W166" s="70" t="s">
        <v>8</v>
      </c>
      <c r="X166" s="145" t="s">
        <v>32</v>
      </c>
      <c r="Y166" s="161"/>
      <c r="Z166" s="63">
        <v>41292.368055555555</v>
      </c>
      <c r="AA166" s="63">
        <v>41292.458333333336</v>
      </c>
      <c r="AB166" s="2"/>
      <c r="AC166" s="2"/>
      <c r="AD166" s="3"/>
      <c r="AE166" s="3"/>
      <c r="AF166" s="3"/>
      <c r="AG166" s="3"/>
      <c r="AH166" s="3"/>
    </row>
    <row r="167" spans="1:34">
      <c r="A167" s="166"/>
      <c r="B167" s="190"/>
      <c r="C167" s="229" t="s">
        <v>110</v>
      </c>
      <c r="D167" s="173" t="s">
        <v>59</v>
      </c>
      <c r="E167" s="224">
        <v>201301057154</v>
      </c>
      <c r="F167" s="209">
        <v>41292</v>
      </c>
      <c r="G167" s="210">
        <v>0.4375</v>
      </c>
      <c r="H167" s="203" t="s">
        <v>12</v>
      </c>
      <c r="I167" s="169" t="s">
        <v>211</v>
      </c>
      <c r="J167" s="218">
        <v>41292</v>
      </c>
      <c r="K167" s="219">
        <v>0.4375</v>
      </c>
      <c r="L167" s="185">
        <v>0.16666666666666699</v>
      </c>
      <c r="M167" s="209">
        <v>41292</v>
      </c>
      <c r="N167" s="210">
        <v>0.66666666666666663</v>
      </c>
      <c r="O167" s="186">
        <v>0.22916666666424135</v>
      </c>
      <c r="P167" s="204" t="s">
        <v>84</v>
      </c>
      <c r="Q167" s="203" t="s">
        <v>33</v>
      </c>
      <c r="R167" s="208" t="s">
        <v>2</v>
      </c>
      <c r="S167" s="209">
        <v>41292</v>
      </c>
      <c r="T167" s="211">
        <v>0.72013888888888899</v>
      </c>
      <c r="U167" s="187" t="s">
        <v>7</v>
      </c>
      <c r="V167" s="188">
        <v>2013</v>
      </c>
      <c r="W167" s="189" t="s">
        <v>8</v>
      </c>
      <c r="X167" s="192" t="s">
        <v>32</v>
      </c>
      <c r="Y167" s="161"/>
      <c r="Z167" s="63">
        <v>41292.4375</v>
      </c>
      <c r="AA167" s="63">
        <v>41292.666666666664</v>
      </c>
      <c r="AB167" s="2"/>
      <c r="AC167" s="2"/>
      <c r="AD167" s="3"/>
      <c r="AE167" s="3"/>
      <c r="AF167" s="3"/>
      <c r="AG167" s="3"/>
      <c r="AH167" s="3"/>
    </row>
    <row r="168" spans="1:34">
      <c r="A168" s="166"/>
      <c r="B168" s="76"/>
      <c r="C168" s="229" t="s">
        <v>121</v>
      </c>
      <c r="D168" s="173" t="s">
        <v>59</v>
      </c>
      <c r="E168" s="225">
        <v>201301057313</v>
      </c>
      <c r="F168" s="206">
        <v>41292</v>
      </c>
      <c r="G168" s="207">
        <v>0.47916666666666669</v>
      </c>
      <c r="H168" s="203" t="s">
        <v>12</v>
      </c>
      <c r="I168" s="169" t="s">
        <v>211</v>
      </c>
      <c r="J168" s="216">
        <v>41292</v>
      </c>
      <c r="K168" s="217">
        <v>0.47916666666666669</v>
      </c>
      <c r="L168" s="195">
        <v>0.16666666666666699</v>
      </c>
      <c r="M168" s="206">
        <v>41292</v>
      </c>
      <c r="N168" s="207">
        <v>0.60416666666666663</v>
      </c>
      <c r="O168" s="194">
        <v>0.125</v>
      </c>
      <c r="P168" s="204" t="s">
        <v>84</v>
      </c>
      <c r="Q168" s="203" t="s">
        <v>33</v>
      </c>
      <c r="R168" s="204" t="s">
        <v>2</v>
      </c>
      <c r="S168" s="206">
        <v>41292</v>
      </c>
      <c r="T168" s="212">
        <v>0.64583333333333337</v>
      </c>
      <c r="U168" s="193" t="s">
        <v>6</v>
      </c>
      <c r="V168" s="50">
        <v>2013</v>
      </c>
      <c r="W168" s="70" t="s">
        <v>8</v>
      </c>
      <c r="X168" s="145" t="s">
        <v>32</v>
      </c>
      <c r="Y168" s="161"/>
      <c r="Z168" s="63">
        <v>41292.479166666664</v>
      </c>
      <c r="AA168" s="63">
        <v>41292.604166666664</v>
      </c>
      <c r="AB168" s="2"/>
      <c r="AC168" s="2"/>
      <c r="AD168" s="3"/>
      <c r="AE168" s="3"/>
      <c r="AF168" s="3"/>
      <c r="AG168" s="3"/>
      <c r="AH168" s="3"/>
    </row>
    <row r="169" spans="1:34">
      <c r="A169" s="166"/>
      <c r="B169" s="190"/>
      <c r="C169" s="229" t="s">
        <v>120</v>
      </c>
      <c r="D169" s="173" t="s">
        <v>59</v>
      </c>
      <c r="E169" s="224">
        <v>201301059338</v>
      </c>
      <c r="F169" s="209">
        <v>41296</v>
      </c>
      <c r="G169" s="210">
        <v>0.4513888888888889</v>
      </c>
      <c r="H169" s="203" t="s">
        <v>12</v>
      </c>
      <c r="I169" s="169" t="s">
        <v>211</v>
      </c>
      <c r="J169" s="218">
        <v>41296</v>
      </c>
      <c r="K169" s="219">
        <v>0.4513888888888889</v>
      </c>
      <c r="L169" s="185">
        <v>0.16666666666666699</v>
      </c>
      <c r="M169" s="209">
        <v>41296</v>
      </c>
      <c r="N169" s="210">
        <v>0.66666666666666663</v>
      </c>
      <c r="O169" s="186">
        <v>0.21527777777373558</v>
      </c>
      <c r="P169" s="204" t="s">
        <v>84</v>
      </c>
      <c r="Q169" s="203" t="s">
        <v>33</v>
      </c>
      <c r="R169" s="208" t="s">
        <v>2</v>
      </c>
      <c r="S169" s="209">
        <v>41296</v>
      </c>
      <c r="T169" s="211">
        <v>0.6875</v>
      </c>
      <c r="U169" s="187" t="s">
        <v>7</v>
      </c>
      <c r="V169" s="188">
        <v>2013</v>
      </c>
      <c r="W169" s="189" t="s">
        <v>8</v>
      </c>
      <c r="X169" s="192" t="s">
        <v>32</v>
      </c>
      <c r="Y169" s="161"/>
      <c r="Z169" s="63">
        <v>41296.451388888891</v>
      </c>
      <c r="AA169" s="63">
        <v>41296.666666666664</v>
      </c>
      <c r="AB169" s="2"/>
      <c r="AC169" s="2"/>
      <c r="AD169" s="3"/>
      <c r="AE169" s="3"/>
      <c r="AF169" s="3"/>
      <c r="AG169" s="3"/>
      <c r="AH169" s="3"/>
    </row>
    <row r="170" spans="1:34">
      <c r="A170" s="166"/>
      <c r="B170" s="76"/>
      <c r="C170" s="228" t="s">
        <v>114</v>
      </c>
      <c r="D170" s="173" t="s">
        <v>59</v>
      </c>
      <c r="E170" s="225">
        <v>201301061064</v>
      </c>
      <c r="F170" s="206">
        <v>41298</v>
      </c>
      <c r="G170" s="207">
        <v>0.38194444444444442</v>
      </c>
      <c r="H170" s="203" t="s">
        <v>12</v>
      </c>
      <c r="I170" s="169" t="s">
        <v>211</v>
      </c>
      <c r="J170" s="216">
        <v>41298</v>
      </c>
      <c r="K170" s="217">
        <v>0.38194444444444442</v>
      </c>
      <c r="L170" s="195">
        <v>0.16666666666666699</v>
      </c>
      <c r="M170" s="206">
        <v>41298</v>
      </c>
      <c r="N170" s="207">
        <v>0.38263888888888892</v>
      </c>
      <c r="O170" s="194">
        <v>6.944444467080757E-4</v>
      </c>
      <c r="P170" s="204" t="s">
        <v>85</v>
      </c>
      <c r="Q170" s="203" t="s">
        <v>33</v>
      </c>
      <c r="R170" s="204" t="s">
        <v>2</v>
      </c>
      <c r="S170" s="206">
        <v>41298</v>
      </c>
      <c r="T170" s="212">
        <v>0.38263888888888892</v>
      </c>
      <c r="U170" s="193" t="s">
        <v>6</v>
      </c>
      <c r="V170" s="50">
        <v>2013</v>
      </c>
      <c r="W170" s="70" t="s">
        <v>8</v>
      </c>
      <c r="X170" s="145" t="s">
        <v>32</v>
      </c>
      <c r="Y170" s="161"/>
      <c r="Z170" s="63">
        <v>41298.381944444445</v>
      </c>
      <c r="AA170" s="63">
        <v>41298.382638888892</v>
      </c>
      <c r="AB170" s="2"/>
      <c r="AC170" s="2"/>
      <c r="AD170" s="3"/>
      <c r="AE170" s="3"/>
      <c r="AF170" s="3"/>
      <c r="AG170" s="3"/>
      <c r="AH170" s="3"/>
    </row>
    <row r="171" spans="1:34">
      <c r="A171" s="166"/>
      <c r="B171" s="190"/>
      <c r="C171" s="229" t="s">
        <v>132</v>
      </c>
      <c r="D171" s="173" t="s">
        <v>59</v>
      </c>
      <c r="E171" s="224">
        <v>201301064456</v>
      </c>
      <c r="F171" s="209">
        <v>41303</v>
      </c>
      <c r="G171" s="210">
        <v>0.625</v>
      </c>
      <c r="H171" s="203" t="s">
        <v>12</v>
      </c>
      <c r="I171" s="169" t="s">
        <v>211</v>
      </c>
      <c r="J171" s="218">
        <v>41303</v>
      </c>
      <c r="K171" s="219">
        <v>0.625</v>
      </c>
      <c r="L171" s="185">
        <v>0.16666666666666699</v>
      </c>
      <c r="M171" s="209">
        <v>41304</v>
      </c>
      <c r="N171" s="210">
        <v>0.58333333333333337</v>
      </c>
      <c r="O171" s="186">
        <v>0.95833333333575865</v>
      </c>
      <c r="P171" s="204" t="s">
        <v>85</v>
      </c>
      <c r="Q171" s="203" t="s">
        <v>33</v>
      </c>
      <c r="R171" s="208" t="s">
        <v>2</v>
      </c>
      <c r="S171" s="209">
        <v>41304</v>
      </c>
      <c r="T171" s="211">
        <v>0.625</v>
      </c>
      <c r="U171" s="187" t="s">
        <v>7</v>
      </c>
      <c r="V171" s="188">
        <v>2013</v>
      </c>
      <c r="W171" s="189" t="s">
        <v>8</v>
      </c>
      <c r="X171" s="192" t="s">
        <v>32</v>
      </c>
      <c r="Y171" s="161"/>
      <c r="Z171" s="63">
        <v>41303.625</v>
      </c>
      <c r="AA171" s="63">
        <v>41304.583333333336</v>
      </c>
      <c r="AB171" s="2"/>
      <c r="AC171" s="2"/>
      <c r="AD171" s="3"/>
      <c r="AE171" s="3"/>
      <c r="AF171" s="3"/>
      <c r="AG171" s="3"/>
      <c r="AH171" s="3"/>
    </row>
    <row r="172" spans="1:34">
      <c r="A172" s="166"/>
      <c r="B172" s="190"/>
      <c r="C172" s="228" t="s">
        <v>100</v>
      </c>
      <c r="D172" s="173" t="s">
        <v>59</v>
      </c>
      <c r="E172" s="224">
        <v>201302067331</v>
      </c>
      <c r="F172" s="209">
        <v>41309</v>
      </c>
      <c r="G172" s="210">
        <v>0.33680555555555558</v>
      </c>
      <c r="H172" s="203" t="s">
        <v>12</v>
      </c>
      <c r="I172" s="169" t="s">
        <v>211</v>
      </c>
      <c r="J172" s="218">
        <v>41309</v>
      </c>
      <c r="K172" s="219">
        <v>0.33680555555555558</v>
      </c>
      <c r="L172" s="185">
        <v>0.16666666666666699</v>
      </c>
      <c r="M172" s="209">
        <v>41309</v>
      </c>
      <c r="N172" s="210">
        <v>0.54166666666666663</v>
      </c>
      <c r="O172" s="186">
        <v>0.20486111110949423</v>
      </c>
      <c r="P172" s="204" t="s">
        <v>85</v>
      </c>
      <c r="Q172" s="203" t="s">
        <v>33</v>
      </c>
      <c r="R172" s="208" t="s">
        <v>2</v>
      </c>
      <c r="S172" s="209">
        <v>41309</v>
      </c>
      <c r="T172" s="211">
        <v>0.625</v>
      </c>
      <c r="U172" s="187" t="s">
        <v>7</v>
      </c>
      <c r="V172" s="188">
        <v>2013</v>
      </c>
      <c r="W172" s="189" t="s">
        <v>13</v>
      </c>
      <c r="X172" s="192" t="s">
        <v>32</v>
      </c>
      <c r="Y172" s="161"/>
      <c r="Z172" s="63">
        <v>41309.336805555555</v>
      </c>
      <c r="AA172" s="63">
        <v>41309.541666666664</v>
      </c>
      <c r="AB172" s="2"/>
      <c r="AC172" s="2"/>
      <c r="AD172" s="3"/>
      <c r="AE172" s="3"/>
      <c r="AF172" s="3"/>
      <c r="AG172" s="3"/>
      <c r="AH172" s="3"/>
    </row>
    <row r="173" spans="1:34">
      <c r="A173" s="166"/>
      <c r="B173" s="76" t="s">
        <v>207</v>
      </c>
      <c r="C173" s="229" t="s">
        <v>128</v>
      </c>
      <c r="D173" s="173" t="s">
        <v>59</v>
      </c>
      <c r="E173" s="224">
        <v>201302069021</v>
      </c>
      <c r="F173" s="209">
        <v>41310</v>
      </c>
      <c r="G173" s="210">
        <v>0.57638888888888895</v>
      </c>
      <c r="H173" s="203" t="s">
        <v>12</v>
      </c>
      <c r="I173" s="169" t="s">
        <v>210</v>
      </c>
      <c r="J173" s="218">
        <v>41310</v>
      </c>
      <c r="K173" s="219">
        <v>0.57638888888888895</v>
      </c>
      <c r="L173" s="185">
        <v>8.3333333333333301E-2</v>
      </c>
      <c r="M173" s="209">
        <v>41310</v>
      </c>
      <c r="N173" s="210">
        <v>0.6875</v>
      </c>
      <c r="O173" s="186">
        <v>0.11111111110949423</v>
      </c>
      <c r="P173" s="204" t="s">
        <v>84</v>
      </c>
      <c r="Q173" s="203" t="s">
        <v>33</v>
      </c>
      <c r="R173" s="208" t="s">
        <v>2</v>
      </c>
      <c r="S173" s="209">
        <v>41310</v>
      </c>
      <c r="T173" s="211">
        <v>0.72916666666666663</v>
      </c>
      <c r="U173" s="187" t="s">
        <v>7</v>
      </c>
      <c r="V173" s="188">
        <v>2013</v>
      </c>
      <c r="W173" s="189" t="s">
        <v>13</v>
      </c>
      <c r="X173" s="192" t="s">
        <v>32</v>
      </c>
      <c r="Y173" s="161"/>
      <c r="Z173" s="63">
        <v>41310.576388888891</v>
      </c>
      <c r="AA173" s="63">
        <v>41310.6875</v>
      </c>
      <c r="AB173" s="2"/>
      <c r="AC173" s="2"/>
      <c r="AD173" s="3"/>
      <c r="AE173" s="3"/>
      <c r="AF173" s="3"/>
      <c r="AG173" s="3"/>
      <c r="AH173" s="3"/>
    </row>
    <row r="174" spans="1:34">
      <c r="A174" s="166"/>
      <c r="B174" s="190"/>
      <c r="C174" s="228" t="s">
        <v>98</v>
      </c>
      <c r="D174" s="173" t="s">
        <v>59</v>
      </c>
      <c r="E174" s="224">
        <v>201302069639</v>
      </c>
      <c r="F174" s="209">
        <v>41311</v>
      </c>
      <c r="G174" s="210">
        <v>0.36458333333333331</v>
      </c>
      <c r="H174" s="203" t="s">
        <v>12</v>
      </c>
      <c r="I174" s="169" t="s">
        <v>211</v>
      </c>
      <c r="J174" s="218">
        <v>41311</v>
      </c>
      <c r="K174" s="219">
        <v>0.36458333333333331</v>
      </c>
      <c r="L174" s="185">
        <v>0.16666666666666699</v>
      </c>
      <c r="M174" s="209">
        <v>41311</v>
      </c>
      <c r="N174" s="210">
        <v>0.59722222222222221</v>
      </c>
      <c r="O174" s="186">
        <v>0.23263888888322981</v>
      </c>
      <c r="P174" s="204" t="s">
        <v>85</v>
      </c>
      <c r="Q174" s="203" t="s">
        <v>33</v>
      </c>
      <c r="R174" s="208" t="s">
        <v>2</v>
      </c>
      <c r="S174" s="209">
        <v>41311</v>
      </c>
      <c r="T174" s="211">
        <v>0.64583333333333337</v>
      </c>
      <c r="U174" s="187" t="s">
        <v>7</v>
      </c>
      <c r="V174" s="188">
        <v>2013</v>
      </c>
      <c r="W174" s="189" t="s">
        <v>13</v>
      </c>
      <c r="X174" s="192" t="s">
        <v>32</v>
      </c>
      <c r="Y174" s="161"/>
      <c r="Z174" s="63">
        <v>41311.364583333336</v>
      </c>
      <c r="AA174" s="63">
        <v>41311.597222222219</v>
      </c>
      <c r="AB174" s="2"/>
      <c r="AC174" s="2"/>
      <c r="AD174" s="3"/>
      <c r="AE174" s="3"/>
      <c r="AF174" s="3"/>
      <c r="AG174" s="3"/>
      <c r="AH174" s="3"/>
    </row>
    <row r="175" spans="1:34">
      <c r="A175" s="166"/>
      <c r="B175" s="190"/>
      <c r="C175" s="229" t="s">
        <v>138</v>
      </c>
      <c r="D175" s="173" t="s">
        <v>58</v>
      </c>
      <c r="E175" s="224">
        <v>201302069831</v>
      </c>
      <c r="F175" s="209">
        <v>41311</v>
      </c>
      <c r="G175" s="210">
        <v>0.43055555555555558</v>
      </c>
      <c r="H175" s="203" t="s">
        <v>12</v>
      </c>
      <c r="I175" s="169" t="s">
        <v>211</v>
      </c>
      <c r="J175" s="218">
        <v>41311</v>
      </c>
      <c r="K175" s="219">
        <v>0.43055555555555558</v>
      </c>
      <c r="L175" s="185">
        <v>0.16666666666666699</v>
      </c>
      <c r="M175" s="209">
        <v>41311</v>
      </c>
      <c r="N175" s="210">
        <v>0.64583333333333337</v>
      </c>
      <c r="O175" s="186">
        <v>0.21527777778101154</v>
      </c>
      <c r="P175" s="204" t="s">
        <v>85</v>
      </c>
      <c r="Q175" s="203" t="s">
        <v>33</v>
      </c>
      <c r="R175" s="208" t="s">
        <v>2</v>
      </c>
      <c r="S175" s="209">
        <v>41311</v>
      </c>
      <c r="T175" s="211">
        <v>0.68055555555555547</v>
      </c>
      <c r="U175" s="187" t="s">
        <v>7</v>
      </c>
      <c r="V175" s="188">
        <v>2013</v>
      </c>
      <c r="W175" s="189" t="s">
        <v>13</v>
      </c>
      <c r="X175" s="192" t="s">
        <v>32</v>
      </c>
      <c r="Y175" s="161"/>
      <c r="Z175" s="63">
        <v>41311.430555555555</v>
      </c>
      <c r="AA175" s="63">
        <v>41311.645833333336</v>
      </c>
      <c r="AB175" s="2"/>
      <c r="AC175" s="2"/>
      <c r="AD175" s="3"/>
      <c r="AE175" s="3"/>
      <c r="AF175" s="3"/>
      <c r="AG175" s="3"/>
      <c r="AH175" s="3"/>
    </row>
    <row r="176" spans="1:34">
      <c r="A176" s="166"/>
      <c r="B176" s="76"/>
      <c r="C176" s="229" t="s">
        <v>112</v>
      </c>
      <c r="D176" s="173" t="s">
        <v>59</v>
      </c>
      <c r="E176" s="225">
        <v>201302072150</v>
      </c>
      <c r="F176" s="206">
        <v>41313</v>
      </c>
      <c r="G176" s="207">
        <v>0.61458333333333337</v>
      </c>
      <c r="H176" s="203" t="s">
        <v>12</v>
      </c>
      <c r="I176" s="169" t="s">
        <v>211</v>
      </c>
      <c r="J176" s="216">
        <v>41313</v>
      </c>
      <c r="K176" s="217">
        <v>0.61458333333333337</v>
      </c>
      <c r="L176" s="195">
        <v>0.16666666666666699</v>
      </c>
      <c r="M176" s="206">
        <v>41313</v>
      </c>
      <c r="N176" s="207">
        <v>0.64583333333333337</v>
      </c>
      <c r="O176" s="194">
        <v>3.125E-2</v>
      </c>
      <c r="P176" s="204" t="s">
        <v>85</v>
      </c>
      <c r="Q176" s="203" t="s">
        <v>33</v>
      </c>
      <c r="R176" s="204" t="s">
        <v>2</v>
      </c>
      <c r="S176" s="206">
        <v>41313</v>
      </c>
      <c r="T176" s="212">
        <v>0.70833333333333337</v>
      </c>
      <c r="U176" s="193" t="s">
        <v>6</v>
      </c>
      <c r="V176" s="50">
        <v>2013</v>
      </c>
      <c r="W176" s="70" t="s">
        <v>13</v>
      </c>
      <c r="X176" s="145" t="s">
        <v>32</v>
      </c>
      <c r="Y176" s="161"/>
      <c r="Z176" s="63">
        <v>41313.614583333336</v>
      </c>
      <c r="AA176" s="63">
        <v>41313.645833333336</v>
      </c>
      <c r="AB176" s="2"/>
      <c r="AC176" s="2"/>
      <c r="AD176" s="3"/>
      <c r="AE176" s="3"/>
      <c r="AF176" s="3"/>
      <c r="AG176" s="3"/>
      <c r="AH176" s="3"/>
    </row>
    <row r="177" spans="1:34">
      <c r="A177" s="166"/>
      <c r="B177" s="190"/>
      <c r="C177" s="229" t="s">
        <v>113</v>
      </c>
      <c r="D177" s="173" t="s">
        <v>59</v>
      </c>
      <c r="E177" s="224">
        <v>201302074959</v>
      </c>
      <c r="F177" s="209">
        <v>41318</v>
      </c>
      <c r="G177" s="210">
        <v>0.46875</v>
      </c>
      <c r="H177" s="203" t="s">
        <v>12</v>
      </c>
      <c r="I177" s="169" t="s">
        <v>211</v>
      </c>
      <c r="J177" s="218">
        <v>41318</v>
      </c>
      <c r="K177" s="219">
        <v>0.46875</v>
      </c>
      <c r="L177" s="185">
        <v>0.16666666666666699</v>
      </c>
      <c r="M177" s="209">
        <v>41318</v>
      </c>
      <c r="N177" s="210">
        <v>0.64583333333333337</v>
      </c>
      <c r="O177" s="186">
        <v>0.17708333333575865</v>
      </c>
      <c r="P177" s="204" t="s">
        <v>84</v>
      </c>
      <c r="Q177" s="203" t="s">
        <v>33</v>
      </c>
      <c r="R177" s="208" t="s">
        <v>2</v>
      </c>
      <c r="S177" s="209">
        <v>41318</v>
      </c>
      <c r="T177" s="211">
        <v>0.6875</v>
      </c>
      <c r="U177" s="187" t="s">
        <v>7</v>
      </c>
      <c r="V177" s="188">
        <v>2013</v>
      </c>
      <c r="W177" s="189" t="s">
        <v>13</v>
      </c>
      <c r="X177" s="192" t="s">
        <v>32</v>
      </c>
      <c r="Y177" s="161"/>
      <c r="Z177" s="63">
        <v>41318.46875</v>
      </c>
      <c r="AA177" s="63">
        <v>41318.645833333336</v>
      </c>
      <c r="AB177" s="2"/>
      <c r="AC177" s="2"/>
      <c r="AD177" s="3"/>
      <c r="AE177" s="3"/>
      <c r="AF177" s="3"/>
      <c r="AG177" s="3"/>
      <c r="AH177" s="3"/>
    </row>
    <row r="178" spans="1:34">
      <c r="A178" s="166"/>
      <c r="B178" s="190"/>
      <c r="C178" s="229" t="s">
        <v>102</v>
      </c>
      <c r="D178" s="173" t="s">
        <v>59</v>
      </c>
      <c r="E178" s="224">
        <v>201302076102</v>
      </c>
      <c r="F178" s="209">
        <v>41319</v>
      </c>
      <c r="G178" s="210">
        <v>0.57291666666666663</v>
      </c>
      <c r="H178" s="203" t="s">
        <v>12</v>
      </c>
      <c r="I178" s="169" t="s">
        <v>211</v>
      </c>
      <c r="J178" s="218">
        <v>41319</v>
      </c>
      <c r="K178" s="219">
        <v>0.57291666666666663</v>
      </c>
      <c r="L178" s="185">
        <v>0.16666666666666699</v>
      </c>
      <c r="M178" s="209">
        <v>41320</v>
      </c>
      <c r="N178" s="210">
        <v>0.4375</v>
      </c>
      <c r="O178" s="186">
        <v>0.86458333333575865</v>
      </c>
      <c r="P178" s="204" t="s">
        <v>84</v>
      </c>
      <c r="Q178" s="203" t="s">
        <v>33</v>
      </c>
      <c r="R178" s="208" t="s">
        <v>2</v>
      </c>
      <c r="S178" s="209">
        <v>41320</v>
      </c>
      <c r="T178" s="211">
        <v>0.47916666666666669</v>
      </c>
      <c r="U178" s="187" t="s">
        <v>7</v>
      </c>
      <c r="V178" s="188">
        <v>2013</v>
      </c>
      <c r="W178" s="189" t="s">
        <v>13</v>
      </c>
      <c r="X178" s="192" t="s">
        <v>32</v>
      </c>
      <c r="Y178" s="161"/>
      <c r="Z178" s="63">
        <v>41319.572916666664</v>
      </c>
      <c r="AA178" s="63">
        <v>41320.4375</v>
      </c>
      <c r="AB178" s="2"/>
      <c r="AC178" s="2"/>
      <c r="AD178" s="3"/>
      <c r="AE178" s="3"/>
      <c r="AF178" s="3"/>
      <c r="AG178" s="3"/>
      <c r="AH178" s="3"/>
    </row>
    <row r="179" spans="1:34">
      <c r="A179" s="166"/>
      <c r="B179" s="76"/>
      <c r="C179" s="229" t="s">
        <v>140</v>
      </c>
      <c r="D179" s="173" t="s">
        <v>58</v>
      </c>
      <c r="E179" s="225">
        <v>201302076750</v>
      </c>
      <c r="F179" s="206">
        <v>41320</v>
      </c>
      <c r="G179" s="207">
        <v>0.43402777777777773</v>
      </c>
      <c r="H179" s="203" t="s">
        <v>12</v>
      </c>
      <c r="I179" s="169" t="s">
        <v>211</v>
      </c>
      <c r="J179" s="216">
        <v>41320</v>
      </c>
      <c r="K179" s="217">
        <v>0.43402777777777773</v>
      </c>
      <c r="L179" s="195">
        <v>0.16666666666666699</v>
      </c>
      <c r="M179" s="206">
        <v>41320</v>
      </c>
      <c r="N179" s="207">
        <v>0.4375</v>
      </c>
      <c r="O179" s="194">
        <v>3.4722222189884633E-3</v>
      </c>
      <c r="P179" s="204" t="s">
        <v>84</v>
      </c>
      <c r="Q179" s="203" t="s">
        <v>33</v>
      </c>
      <c r="R179" s="204" t="s">
        <v>2</v>
      </c>
      <c r="S179" s="206">
        <v>41320</v>
      </c>
      <c r="T179" s="212">
        <v>0.47916666666666669</v>
      </c>
      <c r="U179" s="193" t="s">
        <v>6</v>
      </c>
      <c r="V179" s="50">
        <v>2013</v>
      </c>
      <c r="W179" s="70" t="s">
        <v>13</v>
      </c>
      <c r="X179" s="145" t="s">
        <v>32</v>
      </c>
      <c r="Y179" s="161"/>
      <c r="Z179" s="63">
        <v>41320.434027777781</v>
      </c>
      <c r="AA179" s="63">
        <v>41320.4375</v>
      </c>
      <c r="AB179" s="2"/>
      <c r="AC179" s="2"/>
      <c r="AD179" s="3"/>
      <c r="AE179" s="3"/>
      <c r="AF179" s="3"/>
      <c r="AG179" s="3"/>
      <c r="AH179" s="3"/>
    </row>
    <row r="180" spans="1:34">
      <c r="A180" s="166"/>
      <c r="B180" s="190"/>
      <c r="C180" s="229" t="s">
        <v>119</v>
      </c>
      <c r="D180" s="173" t="s">
        <v>59</v>
      </c>
      <c r="E180" s="224">
        <v>201302077454</v>
      </c>
      <c r="F180" s="209">
        <v>41323</v>
      </c>
      <c r="G180" s="210">
        <v>0.41666666666666669</v>
      </c>
      <c r="H180" s="203" t="s">
        <v>12</v>
      </c>
      <c r="I180" s="169" t="s">
        <v>211</v>
      </c>
      <c r="J180" s="218">
        <v>41323</v>
      </c>
      <c r="K180" s="219">
        <v>0.41666666666666669</v>
      </c>
      <c r="L180" s="185">
        <v>0.16666666666666699</v>
      </c>
      <c r="M180" s="209">
        <v>41323</v>
      </c>
      <c r="N180" s="210">
        <v>0.64583333333333337</v>
      </c>
      <c r="O180" s="186">
        <v>0.22916666667151731</v>
      </c>
      <c r="P180" s="204" t="s">
        <v>84</v>
      </c>
      <c r="Q180" s="203" t="s">
        <v>33</v>
      </c>
      <c r="R180" s="208" t="s">
        <v>2</v>
      </c>
      <c r="S180" s="209">
        <v>41323</v>
      </c>
      <c r="T180" s="211">
        <v>0.6875</v>
      </c>
      <c r="U180" s="187" t="s">
        <v>7</v>
      </c>
      <c r="V180" s="188">
        <v>2013</v>
      </c>
      <c r="W180" s="189" t="s">
        <v>13</v>
      </c>
      <c r="X180" s="192" t="s">
        <v>32</v>
      </c>
      <c r="Y180" s="161"/>
      <c r="Z180" s="63">
        <v>41323.416666666664</v>
      </c>
      <c r="AA180" s="63">
        <v>41323.645833333336</v>
      </c>
      <c r="AB180" s="2"/>
      <c r="AC180" s="2"/>
      <c r="AD180" s="3"/>
      <c r="AE180" s="3"/>
      <c r="AF180" s="3"/>
      <c r="AG180" s="3"/>
      <c r="AH180" s="3"/>
    </row>
    <row r="181" spans="1:34">
      <c r="A181" s="166"/>
      <c r="B181" s="76" t="s">
        <v>207</v>
      </c>
      <c r="C181" s="229" t="s">
        <v>132</v>
      </c>
      <c r="D181" s="173" t="s">
        <v>59</v>
      </c>
      <c r="E181" s="224">
        <v>201302077710</v>
      </c>
      <c r="F181" s="209">
        <v>41323</v>
      </c>
      <c r="G181" s="210">
        <v>0.49305555555555558</v>
      </c>
      <c r="H181" s="203" t="s">
        <v>12</v>
      </c>
      <c r="I181" s="169" t="s">
        <v>210</v>
      </c>
      <c r="J181" s="218">
        <v>41323</v>
      </c>
      <c r="K181" s="219">
        <v>0.49305555555555558</v>
      </c>
      <c r="L181" s="185">
        <v>8.3333333333333301E-2</v>
      </c>
      <c r="M181" s="209">
        <v>41323</v>
      </c>
      <c r="N181" s="210">
        <v>0.625</v>
      </c>
      <c r="O181" s="186">
        <v>0.13194444444525288</v>
      </c>
      <c r="P181" s="204" t="s">
        <v>84</v>
      </c>
      <c r="Q181" s="203" t="s">
        <v>33</v>
      </c>
      <c r="R181" s="208" t="s">
        <v>2</v>
      </c>
      <c r="S181" s="209">
        <v>41323</v>
      </c>
      <c r="T181" s="211">
        <v>0.66666666666666663</v>
      </c>
      <c r="U181" s="187" t="s">
        <v>7</v>
      </c>
      <c r="V181" s="188">
        <v>2013</v>
      </c>
      <c r="W181" s="189" t="s">
        <v>13</v>
      </c>
      <c r="X181" s="192" t="s">
        <v>32</v>
      </c>
      <c r="Y181" s="161"/>
      <c r="Z181" s="63">
        <v>41323.493055555555</v>
      </c>
      <c r="AA181" s="63">
        <v>41323.625</v>
      </c>
      <c r="AB181" s="2"/>
      <c r="AC181" s="2"/>
      <c r="AD181" s="3"/>
      <c r="AE181" s="3"/>
      <c r="AF181" s="3"/>
      <c r="AG181" s="3"/>
      <c r="AH181" s="3"/>
    </row>
    <row r="182" spans="1:34">
      <c r="A182" s="166"/>
      <c r="B182" s="190"/>
      <c r="C182" s="229" t="s">
        <v>115</v>
      </c>
      <c r="D182" s="173" t="s">
        <v>59</v>
      </c>
      <c r="E182" s="224">
        <v>201302082872</v>
      </c>
      <c r="F182" s="209">
        <v>41330</v>
      </c>
      <c r="G182" s="210">
        <v>0.64583333333333337</v>
      </c>
      <c r="H182" s="203" t="s">
        <v>12</v>
      </c>
      <c r="I182" s="169" t="s">
        <v>211</v>
      </c>
      <c r="J182" s="218">
        <v>41330</v>
      </c>
      <c r="K182" s="219">
        <v>0.64583333333333337</v>
      </c>
      <c r="L182" s="185">
        <v>0.16666666666666699</v>
      </c>
      <c r="M182" s="209">
        <v>41331</v>
      </c>
      <c r="N182" s="210">
        <v>0.70833333333333337</v>
      </c>
      <c r="O182" s="186">
        <v>1.0625</v>
      </c>
      <c r="P182" s="204" t="s">
        <v>80</v>
      </c>
      <c r="Q182" s="203" t="s">
        <v>33</v>
      </c>
      <c r="R182" s="208" t="s">
        <v>2</v>
      </c>
      <c r="S182" s="209">
        <v>41331</v>
      </c>
      <c r="T182" s="211">
        <v>0.73263888888888884</v>
      </c>
      <c r="U182" s="187" t="s">
        <v>7</v>
      </c>
      <c r="V182" s="188">
        <v>2013</v>
      </c>
      <c r="W182" s="189" t="s">
        <v>13</v>
      </c>
      <c r="X182" s="192" t="s">
        <v>32</v>
      </c>
      <c r="Y182" s="161"/>
      <c r="Z182" s="63">
        <v>41330.645833333336</v>
      </c>
      <c r="AA182" s="63">
        <v>41331.708333333336</v>
      </c>
      <c r="AB182" s="2"/>
      <c r="AC182" s="2"/>
      <c r="AD182" s="3"/>
      <c r="AE182" s="3"/>
      <c r="AF182" s="3"/>
      <c r="AG182" s="3"/>
      <c r="AH182" s="3"/>
    </row>
    <row r="183" spans="1:34">
      <c r="A183" s="166"/>
      <c r="B183" s="190"/>
      <c r="C183" s="229" t="s">
        <v>97</v>
      </c>
      <c r="D183" s="173" t="s">
        <v>59</v>
      </c>
      <c r="E183" s="224">
        <v>201302084364</v>
      </c>
      <c r="F183" s="209">
        <v>41332</v>
      </c>
      <c r="G183" s="210">
        <v>0.43055555555555558</v>
      </c>
      <c r="H183" s="203" t="s">
        <v>12</v>
      </c>
      <c r="I183" s="169" t="s">
        <v>211</v>
      </c>
      <c r="J183" s="218">
        <v>41332</v>
      </c>
      <c r="K183" s="219">
        <v>0.43055555555555558</v>
      </c>
      <c r="L183" s="185">
        <v>0.16666666666666699</v>
      </c>
      <c r="M183" s="209">
        <v>41332</v>
      </c>
      <c r="N183" s="210">
        <v>0.65625</v>
      </c>
      <c r="O183" s="186">
        <v>0.22569444444525288</v>
      </c>
      <c r="P183" s="204" t="s">
        <v>84</v>
      </c>
      <c r="Q183" s="203" t="s">
        <v>33</v>
      </c>
      <c r="R183" s="208" t="s">
        <v>2</v>
      </c>
      <c r="S183" s="209">
        <v>41332</v>
      </c>
      <c r="T183" s="211">
        <v>0.6875</v>
      </c>
      <c r="U183" s="187" t="s">
        <v>7</v>
      </c>
      <c r="V183" s="188">
        <v>2013</v>
      </c>
      <c r="W183" s="189" t="s">
        <v>13</v>
      </c>
      <c r="X183" s="192" t="s">
        <v>32</v>
      </c>
      <c r="Y183" s="161"/>
      <c r="Z183" s="63">
        <v>41332.430555555555</v>
      </c>
      <c r="AA183" s="63">
        <v>41332.65625</v>
      </c>
      <c r="AB183" s="2"/>
      <c r="AC183" s="2"/>
      <c r="AD183" s="3"/>
      <c r="AE183" s="3"/>
      <c r="AF183" s="3"/>
      <c r="AG183" s="3"/>
      <c r="AH183" s="3"/>
    </row>
    <row r="184" spans="1:34">
      <c r="A184" s="166"/>
      <c r="B184" s="76"/>
      <c r="C184" s="229" t="s">
        <v>142</v>
      </c>
      <c r="D184" s="173" t="s">
        <v>58</v>
      </c>
      <c r="E184" s="225">
        <v>201302085163</v>
      </c>
      <c r="F184" s="206">
        <v>41333</v>
      </c>
      <c r="G184" s="207">
        <v>0.39583333333333331</v>
      </c>
      <c r="H184" s="203" t="s">
        <v>12</v>
      </c>
      <c r="I184" s="169" t="s">
        <v>211</v>
      </c>
      <c r="J184" s="216">
        <v>41333</v>
      </c>
      <c r="K184" s="217">
        <v>0.39583333333333331</v>
      </c>
      <c r="L184" s="195">
        <v>0.16666666666666699</v>
      </c>
      <c r="M184" s="206">
        <v>41333</v>
      </c>
      <c r="N184" s="207">
        <v>0.44791666666666669</v>
      </c>
      <c r="O184" s="194">
        <v>5.2083333328482695E-2</v>
      </c>
      <c r="P184" s="204" t="s">
        <v>82</v>
      </c>
      <c r="Q184" s="203" t="s">
        <v>33</v>
      </c>
      <c r="R184" s="204" t="s">
        <v>2</v>
      </c>
      <c r="S184" s="206">
        <v>41333</v>
      </c>
      <c r="T184" s="212">
        <v>0.46875</v>
      </c>
      <c r="U184" s="193" t="s">
        <v>6</v>
      </c>
      <c r="V184" s="50">
        <v>2013</v>
      </c>
      <c r="W184" s="70" t="s">
        <v>13</v>
      </c>
      <c r="X184" s="145" t="s">
        <v>32</v>
      </c>
      <c r="Y184" s="161"/>
      <c r="Z184" s="63">
        <v>41333.395833333336</v>
      </c>
      <c r="AA184" s="63">
        <v>41333.447916666664</v>
      </c>
      <c r="AB184" s="2"/>
      <c r="AC184" s="2"/>
      <c r="AD184" s="3"/>
      <c r="AE184" s="3"/>
      <c r="AF184" s="3"/>
      <c r="AG184" s="3"/>
      <c r="AH184" s="3"/>
    </row>
    <row r="185" spans="1:34">
      <c r="A185" s="166"/>
      <c r="B185" s="190"/>
      <c r="C185" s="229" t="s">
        <v>113</v>
      </c>
      <c r="D185" s="173" t="s">
        <v>59</v>
      </c>
      <c r="E185" s="224">
        <v>201303086084</v>
      </c>
      <c r="F185" s="209">
        <v>41334</v>
      </c>
      <c r="G185" s="210">
        <v>0.3576388888888889</v>
      </c>
      <c r="H185" s="203" t="s">
        <v>12</v>
      </c>
      <c r="I185" s="169" t="s">
        <v>211</v>
      </c>
      <c r="J185" s="218">
        <v>41334</v>
      </c>
      <c r="K185" s="219">
        <v>0.3576388888888889</v>
      </c>
      <c r="L185" s="185">
        <v>0.16666666666666699</v>
      </c>
      <c r="M185" s="209">
        <v>41334</v>
      </c>
      <c r="N185" s="210">
        <v>0.66666666666666663</v>
      </c>
      <c r="O185" s="186">
        <v>0.30902777777373558</v>
      </c>
      <c r="P185" s="204" t="s">
        <v>84</v>
      </c>
      <c r="Q185" s="203" t="s">
        <v>33</v>
      </c>
      <c r="R185" s="208" t="s">
        <v>2</v>
      </c>
      <c r="S185" s="209">
        <v>41334</v>
      </c>
      <c r="T185" s="211">
        <v>0.70833333333333337</v>
      </c>
      <c r="U185" s="187" t="s">
        <v>7</v>
      </c>
      <c r="V185" s="188">
        <v>2013</v>
      </c>
      <c r="W185" s="189" t="s">
        <v>15</v>
      </c>
      <c r="X185" s="192" t="s">
        <v>32</v>
      </c>
      <c r="Y185" s="161"/>
      <c r="Z185" s="63">
        <v>41334.357638888891</v>
      </c>
      <c r="AA185" s="63">
        <v>41334.666666666664</v>
      </c>
      <c r="AB185" s="2"/>
      <c r="AC185" s="2"/>
      <c r="AD185" s="3"/>
      <c r="AE185" s="3"/>
      <c r="AF185" s="3"/>
      <c r="AG185" s="3"/>
      <c r="AH185" s="3"/>
    </row>
    <row r="186" spans="1:34">
      <c r="A186" s="166"/>
      <c r="B186" s="76"/>
      <c r="C186" s="229" t="s">
        <v>97</v>
      </c>
      <c r="D186" s="173" t="s">
        <v>59</v>
      </c>
      <c r="E186" s="225">
        <v>201303086757</v>
      </c>
      <c r="F186" s="206">
        <v>41337</v>
      </c>
      <c r="G186" s="207">
        <v>0.375</v>
      </c>
      <c r="H186" s="203" t="s">
        <v>12</v>
      </c>
      <c r="I186" s="169" t="s">
        <v>211</v>
      </c>
      <c r="J186" s="216">
        <v>41337</v>
      </c>
      <c r="K186" s="217">
        <v>0.375</v>
      </c>
      <c r="L186" s="195">
        <v>0.16666666666666699</v>
      </c>
      <c r="M186" s="206">
        <v>41337</v>
      </c>
      <c r="N186" s="207">
        <v>0.41666666666666669</v>
      </c>
      <c r="O186" s="194">
        <v>4.1666666664241347E-2</v>
      </c>
      <c r="P186" s="204" t="s">
        <v>82</v>
      </c>
      <c r="Q186" s="203" t="s">
        <v>33</v>
      </c>
      <c r="R186" s="204" t="s">
        <v>2</v>
      </c>
      <c r="S186" s="206">
        <v>41337</v>
      </c>
      <c r="T186" s="212">
        <v>0.625</v>
      </c>
      <c r="U186" s="193" t="s">
        <v>6</v>
      </c>
      <c r="V186" s="50">
        <v>2013</v>
      </c>
      <c r="W186" s="70" t="s">
        <v>15</v>
      </c>
      <c r="X186" s="145" t="s">
        <v>32</v>
      </c>
      <c r="Y186" s="161"/>
      <c r="Z186" s="63">
        <v>41337.375</v>
      </c>
      <c r="AA186" s="63">
        <v>41337.416666666664</v>
      </c>
      <c r="AB186" s="2"/>
      <c r="AC186" s="2"/>
      <c r="AD186" s="3"/>
      <c r="AE186" s="3"/>
      <c r="AF186" s="3"/>
      <c r="AG186" s="3"/>
      <c r="AH186" s="3"/>
    </row>
    <row r="187" spans="1:34">
      <c r="A187" s="166"/>
      <c r="B187" s="190"/>
      <c r="C187" s="229" t="s">
        <v>141</v>
      </c>
      <c r="D187" s="173" t="s">
        <v>58</v>
      </c>
      <c r="E187" s="224">
        <v>201303087927</v>
      </c>
      <c r="F187" s="209">
        <v>41338</v>
      </c>
      <c r="G187" s="210">
        <v>0.42708333333333331</v>
      </c>
      <c r="H187" s="203" t="s">
        <v>12</v>
      </c>
      <c r="I187" s="169" t="s">
        <v>211</v>
      </c>
      <c r="J187" s="218">
        <v>41338</v>
      </c>
      <c r="K187" s="219">
        <v>0.42708333333333331</v>
      </c>
      <c r="L187" s="185">
        <v>0.16666666666666699</v>
      </c>
      <c r="M187" s="209">
        <v>41338</v>
      </c>
      <c r="N187" s="210">
        <v>0.66666666666666663</v>
      </c>
      <c r="O187" s="186">
        <v>0.23958333332848269</v>
      </c>
      <c r="P187" s="204" t="s">
        <v>82</v>
      </c>
      <c r="Q187" s="203" t="s">
        <v>33</v>
      </c>
      <c r="R187" s="208" t="s">
        <v>2</v>
      </c>
      <c r="S187" s="209">
        <v>41338</v>
      </c>
      <c r="T187" s="211">
        <v>0.6875</v>
      </c>
      <c r="U187" s="187" t="s">
        <v>7</v>
      </c>
      <c r="V187" s="188">
        <v>2013</v>
      </c>
      <c r="W187" s="189" t="s">
        <v>15</v>
      </c>
      <c r="X187" s="192" t="s">
        <v>32</v>
      </c>
      <c r="Y187" s="161"/>
      <c r="Z187" s="63">
        <v>41338.427083333336</v>
      </c>
      <c r="AA187" s="63">
        <v>41338.666666666664</v>
      </c>
      <c r="AB187" s="2"/>
      <c r="AC187" s="2"/>
      <c r="AD187" s="3"/>
      <c r="AE187" s="3"/>
      <c r="AF187" s="3"/>
      <c r="AG187" s="3"/>
      <c r="AH187" s="3"/>
    </row>
    <row r="188" spans="1:34">
      <c r="A188" s="166"/>
      <c r="B188" s="76" t="s">
        <v>207</v>
      </c>
      <c r="C188" s="229" t="s">
        <v>132</v>
      </c>
      <c r="D188" s="173" t="s">
        <v>59</v>
      </c>
      <c r="E188" s="224">
        <v>201303087946</v>
      </c>
      <c r="F188" s="209">
        <v>41338</v>
      </c>
      <c r="G188" s="210">
        <v>0.43055555555555558</v>
      </c>
      <c r="H188" s="203" t="s">
        <v>12</v>
      </c>
      <c r="I188" s="169" t="s">
        <v>210</v>
      </c>
      <c r="J188" s="218">
        <v>41338</v>
      </c>
      <c r="K188" s="219">
        <v>0.43055555555555558</v>
      </c>
      <c r="L188" s="185">
        <v>8.3333333333333301E-2</v>
      </c>
      <c r="M188" s="209">
        <v>41338</v>
      </c>
      <c r="N188" s="210">
        <v>0.58333333333333337</v>
      </c>
      <c r="O188" s="186">
        <v>0.15277777778101154</v>
      </c>
      <c r="P188" s="204" t="s">
        <v>82</v>
      </c>
      <c r="Q188" s="203" t="s">
        <v>33</v>
      </c>
      <c r="R188" s="208" t="s">
        <v>2</v>
      </c>
      <c r="S188" s="209">
        <v>41338</v>
      </c>
      <c r="T188" s="211">
        <v>0.60416666666666663</v>
      </c>
      <c r="U188" s="187" t="s">
        <v>7</v>
      </c>
      <c r="V188" s="188">
        <v>2013</v>
      </c>
      <c r="W188" s="189" t="s">
        <v>15</v>
      </c>
      <c r="X188" s="192" t="s">
        <v>32</v>
      </c>
      <c r="Y188" s="161"/>
      <c r="Z188" s="63">
        <v>41338.430555555555</v>
      </c>
      <c r="AA188" s="63">
        <v>41338.583333333336</v>
      </c>
      <c r="AB188" s="2"/>
      <c r="AC188" s="2"/>
      <c r="AD188" s="3"/>
      <c r="AE188" s="3"/>
      <c r="AF188" s="3"/>
      <c r="AG188" s="3"/>
      <c r="AH188" s="3"/>
    </row>
    <row r="189" spans="1:34">
      <c r="A189" s="166"/>
      <c r="B189" s="190"/>
      <c r="C189" s="229" t="s">
        <v>142</v>
      </c>
      <c r="D189" s="173" t="s">
        <v>58</v>
      </c>
      <c r="E189" s="224">
        <v>201303088060</v>
      </c>
      <c r="F189" s="209">
        <v>41338</v>
      </c>
      <c r="G189" s="210">
        <v>0.46875</v>
      </c>
      <c r="H189" s="203" t="s">
        <v>12</v>
      </c>
      <c r="I189" s="169" t="s">
        <v>211</v>
      </c>
      <c r="J189" s="218">
        <v>41338</v>
      </c>
      <c r="K189" s="219">
        <v>0.46875</v>
      </c>
      <c r="L189" s="185">
        <v>0.16666666666666699</v>
      </c>
      <c r="M189" s="209">
        <v>41338</v>
      </c>
      <c r="N189" s="210">
        <v>0.65972222222222221</v>
      </c>
      <c r="O189" s="186">
        <v>0.19097222221898846</v>
      </c>
      <c r="P189" s="204" t="s">
        <v>82</v>
      </c>
      <c r="Q189" s="203" t="s">
        <v>33</v>
      </c>
      <c r="R189" s="208" t="s">
        <v>2</v>
      </c>
      <c r="S189" s="209">
        <v>41338</v>
      </c>
      <c r="T189" s="211">
        <v>0.66666666666666663</v>
      </c>
      <c r="U189" s="187" t="s">
        <v>7</v>
      </c>
      <c r="V189" s="188">
        <v>2013</v>
      </c>
      <c r="W189" s="189" t="s">
        <v>15</v>
      </c>
      <c r="X189" s="192" t="s">
        <v>32</v>
      </c>
      <c r="Y189" s="161"/>
      <c r="Z189" s="63">
        <v>41338.46875</v>
      </c>
      <c r="AA189" s="63">
        <v>41338.659722222219</v>
      </c>
      <c r="AB189" s="2"/>
      <c r="AC189" s="2"/>
      <c r="AD189" s="3"/>
      <c r="AE189" s="3"/>
      <c r="AF189" s="3"/>
      <c r="AG189" s="3"/>
      <c r="AH189" s="3"/>
    </row>
    <row r="190" spans="1:34">
      <c r="A190" s="166"/>
      <c r="B190" s="76"/>
      <c r="C190" s="229" t="s">
        <v>117</v>
      </c>
      <c r="D190" s="173" t="s">
        <v>59</v>
      </c>
      <c r="E190" s="225">
        <v>201303088399</v>
      </c>
      <c r="F190" s="206">
        <v>41338</v>
      </c>
      <c r="G190" s="207">
        <v>0.63194444444444442</v>
      </c>
      <c r="H190" s="203" t="s">
        <v>12</v>
      </c>
      <c r="I190" s="169" t="s">
        <v>211</v>
      </c>
      <c r="J190" s="216">
        <v>41338</v>
      </c>
      <c r="K190" s="217">
        <v>0.63194444444444442</v>
      </c>
      <c r="L190" s="195">
        <v>0.16666666666666699</v>
      </c>
      <c r="M190" s="206">
        <v>41338</v>
      </c>
      <c r="N190" s="207">
        <v>0.63541666666666663</v>
      </c>
      <c r="O190" s="194">
        <v>3.4722222189884633E-3</v>
      </c>
      <c r="P190" s="204" t="s">
        <v>82</v>
      </c>
      <c r="Q190" s="203" t="s">
        <v>33</v>
      </c>
      <c r="R190" s="204" t="s">
        <v>2</v>
      </c>
      <c r="S190" s="206">
        <v>41338</v>
      </c>
      <c r="T190" s="212">
        <v>0.65972222222222221</v>
      </c>
      <c r="U190" s="193" t="s">
        <v>6</v>
      </c>
      <c r="V190" s="50">
        <v>2013</v>
      </c>
      <c r="W190" s="70" t="s">
        <v>15</v>
      </c>
      <c r="X190" s="145" t="s">
        <v>32</v>
      </c>
      <c r="Y190" s="161"/>
      <c r="Z190" s="63">
        <v>41338.631944444445</v>
      </c>
      <c r="AA190" s="63">
        <v>41338.635416666664</v>
      </c>
      <c r="AB190" s="2"/>
      <c r="AC190" s="2"/>
      <c r="AD190" s="3"/>
      <c r="AE190" s="3"/>
      <c r="AF190" s="3"/>
      <c r="AG190" s="3"/>
      <c r="AH190" s="3"/>
    </row>
    <row r="191" spans="1:34">
      <c r="A191" s="166"/>
      <c r="B191" s="76" t="s">
        <v>207</v>
      </c>
      <c r="C191" s="229" t="s">
        <v>137</v>
      </c>
      <c r="D191" s="173" t="s">
        <v>59</v>
      </c>
      <c r="E191" s="225">
        <v>201303090684</v>
      </c>
      <c r="F191" s="206">
        <v>41341</v>
      </c>
      <c r="G191" s="207">
        <v>0.40277777777777773</v>
      </c>
      <c r="H191" s="203" t="s">
        <v>12</v>
      </c>
      <c r="I191" s="169" t="s">
        <v>210</v>
      </c>
      <c r="J191" s="216">
        <v>41341</v>
      </c>
      <c r="K191" s="217">
        <v>0.40277777777777773</v>
      </c>
      <c r="L191" s="195">
        <v>8.3333333333333301E-2</v>
      </c>
      <c r="M191" s="206">
        <v>41341</v>
      </c>
      <c r="N191" s="207">
        <v>0.41666666666666669</v>
      </c>
      <c r="O191" s="194">
        <v>1.3888888883229811E-2</v>
      </c>
      <c r="P191" s="204" t="s">
        <v>84</v>
      </c>
      <c r="Q191" s="203" t="s">
        <v>33</v>
      </c>
      <c r="R191" s="204" t="s">
        <v>2</v>
      </c>
      <c r="S191" s="206">
        <v>41341</v>
      </c>
      <c r="T191" s="212">
        <v>0.4375</v>
      </c>
      <c r="U191" s="193" t="s">
        <v>6</v>
      </c>
      <c r="V191" s="50">
        <v>2013</v>
      </c>
      <c r="W191" s="70" t="s">
        <v>15</v>
      </c>
      <c r="X191" s="145" t="s">
        <v>32</v>
      </c>
      <c r="Y191" s="161"/>
      <c r="Z191" s="63">
        <v>41341.402777777781</v>
      </c>
      <c r="AA191" s="63">
        <v>41341.416666666664</v>
      </c>
      <c r="AB191" s="2"/>
      <c r="AC191" s="2"/>
      <c r="AD191" s="3"/>
      <c r="AE191" s="3"/>
      <c r="AF191" s="3"/>
      <c r="AG191" s="3"/>
      <c r="AH191" s="3"/>
    </row>
    <row r="192" spans="1:34">
      <c r="A192" s="166"/>
      <c r="B192" s="190"/>
      <c r="C192" s="228" t="s">
        <v>114</v>
      </c>
      <c r="D192" s="173" t="s">
        <v>59</v>
      </c>
      <c r="E192" s="224" t="s">
        <v>14</v>
      </c>
      <c r="F192" s="209">
        <v>41344</v>
      </c>
      <c r="G192" s="210">
        <v>0.69791666666666663</v>
      </c>
      <c r="H192" s="203" t="s">
        <v>12</v>
      </c>
      <c r="I192" s="169" t="s">
        <v>211</v>
      </c>
      <c r="J192" s="218">
        <v>41344</v>
      </c>
      <c r="K192" s="219">
        <v>0.69791666666666663</v>
      </c>
      <c r="L192" s="185">
        <v>0.16666666666666699</v>
      </c>
      <c r="M192" s="209">
        <v>41345</v>
      </c>
      <c r="N192" s="210">
        <v>0.58333333333333337</v>
      </c>
      <c r="O192" s="186">
        <v>0.88541666667151731</v>
      </c>
      <c r="P192" s="204" t="s">
        <v>84</v>
      </c>
      <c r="Q192" s="203" t="s">
        <v>33</v>
      </c>
      <c r="R192" s="208" t="s">
        <v>2</v>
      </c>
      <c r="S192" s="209">
        <v>41345</v>
      </c>
      <c r="T192" s="211">
        <v>0.625</v>
      </c>
      <c r="U192" s="187" t="s">
        <v>7</v>
      </c>
      <c r="V192" s="188">
        <v>2013</v>
      </c>
      <c r="W192" s="189" t="s">
        <v>15</v>
      </c>
      <c r="X192" s="192" t="s">
        <v>32</v>
      </c>
      <c r="Y192" s="161"/>
      <c r="Z192" s="63">
        <v>41344.697916666664</v>
      </c>
      <c r="AA192" s="63">
        <v>41345.583333333336</v>
      </c>
      <c r="AB192" s="2"/>
      <c r="AC192" s="2"/>
      <c r="AD192" s="3"/>
      <c r="AE192" s="3"/>
      <c r="AF192" s="3"/>
      <c r="AG192" s="3"/>
      <c r="AH192" s="3"/>
    </row>
    <row r="193" spans="1:34">
      <c r="A193" s="166"/>
      <c r="B193" s="76" t="s">
        <v>207</v>
      </c>
      <c r="C193" s="229" t="s">
        <v>124</v>
      </c>
      <c r="D193" s="173" t="s">
        <v>59</v>
      </c>
      <c r="E193" s="225">
        <v>201303094680</v>
      </c>
      <c r="F193" s="206">
        <v>41347</v>
      </c>
      <c r="G193" s="207">
        <v>0.61111111111111105</v>
      </c>
      <c r="H193" s="203" t="s">
        <v>12</v>
      </c>
      <c r="I193" s="169" t="s">
        <v>210</v>
      </c>
      <c r="J193" s="216">
        <v>41347</v>
      </c>
      <c r="K193" s="217">
        <v>0.61458333333333337</v>
      </c>
      <c r="L193" s="195">
        <v>8.3333333333333301E-2</v>
      </c>
      <c r="M193" s="206">
        <v>41347</v>
      </c>
      <c r="N193" s="207">
        <v>0.64583333333333337</v>
      </c>
      <c r="O193" s="194">
        <v>3.125E-2</v>
      </c>
      <c r="P193" s="204" t="s">
        <v>84</v>
      </c>
      <c r="Q193" s="203" t="s">
        <v>33</v>
      </c>
      <c r="R193" s="204" t="s">
        <v>2</v>
      </c>
      <c r="S193" s="206">
        <v>41347</v>
      </c>
      <c r="T193" s="212">
        <v>0.6875</v>
      </c>
      <c r="U193" s="193" t="s">
        <v>6</v>
      </c>
      <c r="V193" s="50">
        <v>2013</v>
      </c>
      <c r="W193" s="70" t="s">
        <v>15</v>
      </c>
      <c r="X193" s="145" t="s">
        <v>32</v>
      </c>
      <c r="Y193" s="161"/>
      <c r="Z193" s="63">
        <v>41347.614583333336</v>
      </c>
      <c r="AA193" s="63">
        <v>41347.645833333336</v>
      </c>
      <c r="AB193" s="2"/>
      <c r="AC193" s="2"/>
      <c r="AD193" s="3"/>
      <c r="AE193" s="3"/>
      <c r="AF193" s="3"/>
      <c r="AG193" s="3"/>
      <c r="AH193" s="3"/>
    </row>
    <row r="194" spans="1:34">
      <c r="A194" s="166"/>
      <c r="B194" s="76" t="s">
        <v>207</v>
      </c>
      <c r="C194" s="229" t="s">
        <v>136</v>
      </c>
      <c r="D194" s="173" t="s">
        <v>59</v>
      </c>
      <c r="E194" s="225">
        <v>201303096255</v>
      </c>
      <c r="F194" s="206">
        <v>41351</v>
      </c>
      <c r="G194" s="207">
        <v>0.45833333333333331</v>
      </c>
      <c r="H194" s="203" t="s">
        <v>12</v>
      </c>
      <c r="I194" s="169" t="s">
        <v>210</v>
      </c>
      <c r="J194" s="216">
        <v>41351</v>
      </c>
      <c r="K194" s="217">
        <v>0.45833333333333331</v>
      </c>
      <c r="L194" s="195">
        <v>8.3333333333333301E-2</v>
      </c>
      <c r="M194" s="206">
        <v>41351</v>
      </c>
      <c r="N194" s="207">
        <v>0.54166666666666663</v>
      </c>
      <c r="O194" s="194">
        <v>8.3333333328482695E-2</v>
      </c>
      <c r="P194" s="204" t="s">
        <v>85</v>
      </c>
      <c r="Q194" s="203" t="s">
        <v>33</v>
      </c>
      <c r="R194" s="204" t="s">
        <v>2</v>
      </c>
      <c r="S194" s="206">
        <v>41351</v>
      </c>
      <c r="T194" s="212">
        <v>0.66666666666666663</v>
      </c>
      <c r="U194" s="193" t="s">
        <v>6</v>
      </c>
      <c r="V194" s="50">
        <v>2013</v>
      </c>
      <c r="W194" s="70" t="s">
        <v>15</v>
      </c>
      <c r="X194" s="145" t="s">
        <v>32</v>
      </c>
      <c r="Y194" s="161"/>
      <c r="Z194" s="63">
        <v>41351.458333333336</v>
      </c>
      <c r="AA194" s="63">
        <v>41351.541666666664</v>
      </c>
      <c r="AB194" s="2"/>
      <c r="AC194" s="2"/>
      <c r="AD194" s="3"/>
      <c r="AE194" s="3"/>
      <c r="AF194" s="3"/>
      <c r="AG194" s="3"/>
      <c r="AH194" s="3"/>
    </row>
    <row r="195" spans="1:34">
      <c r="A195" s="166"/>
      <c r="B195" s="190"/>
      <c r="C195" s="229" t="s">
        <v>101</v>
      </c>
      <c r="D195" s="173" t="s">
        <v>59</v>
      </c>
      <c r="E195" s="224">
        <v>201303098660</v>
      </c>
      <c r="F195" s="209">
        <v>41353</v>
      </c>
      <c r="G195" s="210">
        <v>0.37152777777777773</v>
      </c>
      <c r="H195" s="203" t="s">
        <v>12</v>
      </c>
      <c r="I195" s="169" t="s">
        <v>211</v>
      </c>
      <c r="J195" s="218">
        <v>41353</v>
      </c>
      <c r="K195" s="219">
        <v>0.37152777777777773</v>
      </c>
      <c r="L195" s="185">
        <v>0.16666666666666699</v>
      </c>
      <c r="M195" s="209">
        <v>41353</v>
      </c>
      <c r="N195" s="210">
        <v>0.5625</v>
      </c>
      <c r="O195" s="186">
        <v>0.19097222221898846</v>
      </c>
      <c r="P195" s="204" t="s">
        <v>85</v>
      </c>
      <c r="Q195" s="203" t="s">
        <v>33</v>
      </c>
      <c r="R195" s="208" t="s">
        <v>2</v>
      </c>
      <c r="S195" s="209">
        <v>41353</v>
      </c>
      <c r="T195" s="211">
        <v>0.66666666666666663</v>
      </c>
      <c r="U195" s="187" t="s">
        <v>7</v>
      </c>
      <c r="V195" s="188">
        <v>2013</v>
      </c>
      <c r="W195" s="189" t="s">
        <v>15</v>
      </c>
      <c r="X195" s="192" t="s">
        <v>32</v>
      </c>
      <c r="Y195" s="161"/>
      <c r="Z195" s="63">
        <v>41353.371527777781</v>
      </c>
      <c r="AA195" s="63">
        <v>41353.5625</v>
      </c>
      <c r="AB195" s="2"/>
      <c r="AC195" s="2"/>
      <c r="AD195" s="3"/>
      <c r="AE195" s="3"/>
      <c r="AF195" s="3"/>
      <c r="AG195" s="3"/>
      <c r="AH195" s="3"/>
    </row>
    <row r="196" spans="1:34">
      <c r="A196" s="166"/>
      <c r="B196" s="76" t="s">
        <v>208</v>
      </c>
      <c r="C196" s="229" t="s">
        <v>109</v>
      </c>
      <c r="D196" s="173" t="s">
        <v>59</v>
      </c>
      <c r="E196" s="225">
        <v>201303100101</v>
      </c>
      <c r="F196" s="206">
        <v>41354</v>
      </c>
      <c r="G196" s="207">
        <v>0.60902777777777783</v>
      </c>
      <c r="H196" s="203" t="s">
        <v>12</v>
      </c>
      <c r="I196" s="169" t="s">
        <v>210</v>
      </c>
      <c r="J196" s="216">
        <v>41354</v>
      </c>
      <c r="K196" s="217">
        <v>0.60902777777777783</v>
      </c>
      <c r="L196" s="195">
        <v>8.3333333333333301E-2</v>
      </c>
      <c r="M196" s="206">
        <v>41354</v>
      </c>
      <c r="N196" s="207">
        <v>0.625</v>
      </c>
      <c r="O196" s="194">
        <v>1.5972222223354038E-2</v>
      </c>
      <c r="P196" s="204" t="s">
        <v>84</v>
      </c>
      <c r="Q196" s="203" t="s">
        <v>33</v>
      </c>
      <c r="R196" s="204" t="s">
        <v>2</v>
      </c>
      <c r="S196" s="206">
        <v>41354</v>
      </c>
      <c r="T196" s="212">
        <v>0.66666666666666663</v>
      </c>
      <c r="U196" s="193" t="s">
        <v>6</v>
      </c>
      <c r="V196" s="50">
        <v>2013</v>
      </c>
      <c r="W196" s="70" t="s">
        <v>15</v>
      </c>
      <c r="X196" s="145" t="s">
        <v>32</v>
      </c>
      <c r="Y196" s="161"/>
      <c r="Z196" s="63">
        <v>41354.609027777777</v>
      </c>
      <c r="AA196" s="63">
        <v>41354.625</v>
      </c>
      <c r="AB196" s="2"/>
      <c r="AC196" s="2"/>
      <c r="AD196" s="3"/>
      <c r="AE196" s="3"/>
      <c r="AF196" s="3"/>
      <c r="AG196" s="3"/>
      <c r="AH196" s="3"/>
    </row>
    <row r="197" spans="1:34">
      <c r="A197" s="166"/>
      <c r="B197" s="76" t="s">
        <v>207</v>
      </c>
      <c r="C197" s="229" t="s">
        <v>125</v>
      </c>
      <c r="D197" s="173" t="s">
        <v>59</v>
      </c>
      <c r="E197" s="224">
        <v>201303101065</v>
      </c>
      <c r="F197" s="209">
        <v>41355</v>
      </c>
      <c r="G197" s="210">
        <v>0.63541666666666663</v>
      </c>
      <c r="H197" s="203" t="s">
        <v>12</v>
      </c>
      <c r="I197" s="169" t="s">
        <v>210</v>
      </c>
      <c r="J197" s="218">
        <v>41355</v>
      </c>
      <c r="K197" s="219">
        <v>0.63541666666666663</v>
      </c>
      <c r="L197" s="185">
        <v>8.3333333333333301E-2</v>
      </c>
      <c r="M197" s="209">
        <v>41358</v>
      </c>
      <c r="N197" s="210">
        <v>0.375</v>
      </c>
      <c r="O197" s="186">
        <v>2.7395833333357587</v>
      </c>
      <c r="P197" s="204" t="s">
        <v>86</v>
      </c>
      <c r="Q197" s="203" t="s">
        <v>33</v>
      </c>
      <c r="R197" s="208" t="s">
        <v>2</v>
      </c>
      <c r="S197" s="209">
        <v>41358</v>
      </c>
      <c r="T197" s="211">
        <v>0.41666666666666669</v>
      </c>
      <c r="U197" s="187" t="s">
        <v>7</v>
      </c>
      <c r="V197" s="188">
        <v>2013</v>
      </c>
      <c r="W197" s="189" t="s">
        <v>15</v>
      </c>
      <c r="X197" s="192" t="s">
        <v>32</v>
      </c>
      <c r="Y197" s="161"/>
      <c r="Z197" s="63">
        <v>41355.635416666664</v>
      </c>
      <c r="AA197" s="63">
        <v>41358.375</v>
      </c>
      <c r="AB197" s="2"/>
      <c r="AC197" s="2"/>
      <c r="AD197" s="3"/>
      <c r="AE197" s="3"/>
      <c r="AF197" s="3"/>
      <c r="AG197" s="3"/>
      <c r="AH197" s="3"/>
    </row>
    <row r="198" spans="1:34">
      <c r="A198" s="166"/>
      <c r="B198" s="76" t="s">
        <v>208</v>
      </c>
      <c r="C198" s="229" t="s">
        <v>118</v>
      </c>
      <c r="D198" s="173" t="s">
        <v>59</v>
      </c>
      <c r="E198" s="225">
        <v>201303101608</v>
      </c>
      <c r="F198" s="206">
        <v>41358</v>
      </c>
      <c r="G198" s="207">
        <v>0.47916666666666669</v>
      </c>
      <c r="H198" s="203" t="s">
        <v>12</v>
      </c>
      <c r="I198" s="169" t="s">
        <v>210</v>
      </c>
      <c r="J198" s="216">
        <v>41358</v>
      </c>
      <c r="K198" s="217">
        <v>0.47916666666666669</v>
      </c>
      <c r="L198" s="195">
        <v>8.3333333333333301E-2</v>
      </c>
      <c r="M198" s="206">
        <v>41358</v>
      </c>
      <c r="N198" s="207">
        <v>0.52083333333333337</v>
      </c>
      <c r="O198" s="194">
        <v>4.1666666666666664E-2</v>
      </c>
      <c r="P198" s="204" t="s">
        <v>86</v>
      </c>
      <c r="Q198" s="203" t="s">
        <v>33</v>
      </c>
      <c r="R198" s="204" t="s">
        <v>2</v>
      </c>
      <c r="S198" s="206">
        <v>41358</v>
      </c>
      <c r="T198" s="212">
        <v>0.5</v>
      </c>
      <c r="U198" s="193" t="s">
        <v>6</v>
      </c>
      <c r="V198" s="50">
        <v>2013</v>
      </c>
      <c r="W198" s="70" t="s">
        <v>15</v>
      </c>
      <c r="X198" s="145" t="s">
        <v>32</v>
      </c>
      <c r="Y198" s="161"/>
      <c r="Z198" s="63">
        <v>41358.479166666664</v>
      </c>
      <c r="AA198" s="63">
        <v>41358.4375</v>
      </c>
      <c r="AB198" s="2"/>
      <c r="AC198" s="2"/>
      <c r="AD198" s="3"/>
      <c r="AE198" s="3"/>
      <c r="AF198" s="3"/>
      <c r="AG198" s="3"/>
      <c r="AH198" s="3"/>
    </row>
    <row r="199" spans="1:34">
      <c r="A199" s="166"/>
      <c r="B199" s="76" t="s">
        <v>208</v>
      </c>
      <c r="C199" s="229" t="s">
        <v>120</v>
      </c>
      <c r="D199" s="173" t="s">
        <v>59</v>
      </c>
      <c r="E199" s="225">
        <v>201303103866</v>
      </c>
      <c r="F199" s="206">
        <v>41360</v>
      </c>
      <c r="G199" s="207">
        <v>0.65972222222222221</v>
      </c>
      <c r="H199" s="203" t="s">
        <v>12</v>
      </c>
      <c r="I199" s="169" t="s">
        <v>210</v>
      </c>
      <c r="J199" s="216">
        <v>41360</v>
      </c>
      <c r="K199" s="217">
        <v>0.65972222222222221</v>
      </c>
      <c r="L199" s="195">
        <v>8.3333333333333301E-2</v>
      </c>
      <c r="M199" s="206">
        <v>41360</v>
      </c>
      <c r="N199" s="207">
        <v>0.71180555555555547</v>
      </c>
      <c r="O199" s="194">
        <v>5.2083333335758653E-2</v>
      </c>
      <c r="P199" s="204" t="s">
        <v>87</v>
      </c>
      <c r="Q199" s="203" t="s">
        <v>33</v>
      </c>
      <c r="R199" s="204" t="s">
        <v>2</v>
      </c>
      <c r="S199" s="206">
        <v>41360</v>
      </c>
      <c r="T199" s="212">
        <v>0.72222222222222221</v>
      </c>
      <c r="U199" s="193" t="s">
        <v>6</v>
      </c>
      <c r="V199" s="50">
        <v>2013</v>
      </c>
      <c r="W199" s="70" t="s">
        <v>15</v>
      </c>
      <c r="X199" s="145" t="s">
        <v>32</v>
      </c>
      <c r="Y199" s="161"/>
      <c r="Z199" s="63">
        <v>41360.659722222219</v>
      </c>
      <c r="AA199" s="63">
        <v>41360.711805555555</v>
      </c>
      <c r="AB199" s="2"/>
      <c r="AC199" s="2"/>
      <c r="AD199" s="3"/>
      <c r="AE199" s="3"/>
      <c r="AF199" s="3"/>
      <c r="AG199" s="3"/>
      <c r="AH199" s="3"/>
    </row>
    <row r="200" spans="1:34">
      <c r="A200" s="166"/>
      <c r="B200" s="190"/>
      <c r="C200" s="229" t="s">
        <v>140</v>
      </c>
      <c r="D200" s="173" t="s">
        <v>58</v>
      </c>
      <c r="E200" s="224">
        <v>201303104859</v>
      </c>
      <c r="F200" s="209">
        <v>41362</v>
      </c>
      <c r="G200" s="210">
        <v>0.38541666666666669</v>
      </c>
      <c r="H200" s="203" t="s">
        <v>12</v>
      </c>
      <c r="I200" s="169" t="s">
        <v>211</v>
      </c>
      <c r="J200" s="218">
        <v>41362</v>
      </c>
      <c r="K200" s="219">
        <v>0.38541666666666669</v>
      </c>
      <c r="L200" s="185">
        <v>0.16666666666666699</v>
      </c>
      <c r="M200" s="209">
        <v>41362</v>
      </c>
      <c r="N200" s="210">
        <v>0.66666666666666663</v>
      </c>
      <c r="O200" s="186">
        <v>0.28125</v>
      </c>
      <c r="P200" s="204" t="s">
        <v>84</v>
      </c>
      <c r="Q200" s="203" t="s">
        <v>33</v>
      </c>
      <c r="R200" s="208" t="s">
        <v>2</v>
      </c>
      <c r="S200" s="209">
        <v>41362</v>
      </c>
      <c r="T200" s="211">
        <v>0.70833333333333337</v>
      </c>
      <c r="U200" s="187" t="s">
        <v>7</v>
      </c>
      <c r="V200" s="188">
        <v>2013</v>
      </c>
      <c r="W200" s="189" t="s">
        <v>15</v>
      </c>
      <c r="X200" s="192" t="s">
        <v>32</v>
      </c>
      <c r="Y200" s="161"/>
      <c r="Z200" s="63">
        <v>41362.385416666664</v>
      </c>
      <c r="AA200" s="63">
        <v>41362.666666666664</v>
      </c>
      <c r="AB200" s="2"/>
      <c r="AC200" s="2"/>
      <c r="AD200" s="3"/>
      <c r="AE200" s="3"/>
      <c r="AF200" s="3"/>
      <c r="AG200" s="3"/>
      <c r="AH200" s="3"/>
    </row>
    <row r="201" spans="1:34">
      <c r="A201" s="166"/>
      <c r="B201" s="76" t="s">
        <v>207</v>
      </c>
      <c r="C201" s="229" t="s">
        <v>135</v>
      </c>
      <c r="D201" s="173" t="s">
        <v>59</v>
      </c>
      <c r="E201" s="224">
        <v>201303104914</v>
      </c>
      <c r="F201" s="209">
        <v>41362</v>
      </c>
      <c r="G201" s="210">
        <v>0.40625</v>
      </c>
      <c r="H201" s="203" t="s">
        <v>12</v>
      </c>
      <c r="I201" s="169" t="s">
        <v>210</v>
      </c>
      <c r="J201" s="218">
        <v>41362</v>
      </c>
      <c r="K201" s="219">
        <v>0.40625</v>
      </c>
      <c r="L201" s="185">
        <v>8.3333333333333301E-2</v>
      </c>
      <c r="M201" s="209">
        <v>41362</v>
      </c>
      <c r="N201" s="210">
        <v>0.5</v>
      </c>
      <c r="O201" s="186">
        <v>9.375E-2</v>
      </c>
      <c r="P201" s="204" t="s">
        <v>84</v>
      </c>
      <c r="Q201" s="203" t="s">
        <v>33</v>
      </c>
      <c r="R201" s="208" t="s">
        <v>2</v>
      </c>
      <c r="S201" s="209">
        <v>41362</v>
      </c>
      <c r="T201" s="211">
        <v>0.54166666666666663</v>
      </c>
      <c r="U201" s="187" t="s">
        <v>7</v>
      </c>
      <c r="V201" s="188">
        <v>2013</v>
      </c>
      <c r="W201" s="189" t="s">
        <v>15</v>
      </c>
      <c r="X201" s="192" t="s">
        <v>32</v>
      </c>
      <c r="Y201" s="161"/>
      <c r="Z201" s="63">
        <v>41362.40625</v>
      </c>
      <c r="AA201" s="63">
        <v>41362.5</v>
      </c>
      <c r="AB201" s="2"/>
      <c r="AC201" s="2"/>
      <c r="AD201" s="3"/>
      <c r="AE201" s="3"/>
      <c r="AF201" s="3"/>
      <c r="AG201" s="3"/>
      <c r="AH201" s="3"/>
    </row>
    <row r="202" spans="1:34">
      <c r="A202" s="166"/>
      <c r="B202" s="190"/>
      <c r="C202" s="229" t="s">
        <v>97</v>
      </c>
      <c r="D202" s="173" t="s">
        <v>59</v>
      </c>
      <c r="E202" s="224">
        <v>201304105704</v>
      </c>
      <c r="F202" s="209">
        <v>41366</v>
      </c>
      <c r="G202" s="210">
        <v>0.4055555555555555</v>
      </c>
      <c r="H202" s="203" t="s">
        <v>12</v>
      </c>
      <c r="I202" s="169" t="s">
        <v>211</v>
      </c>
      <c r="J202" s="218">
        <v>41366</v>
      </c>
      <c r="K202" s="219">
        <v>0.4055555555555555</v>
      </c>
      <c r="L202" s="185">
        <v>0.16666666666666699</v>
      </c>
      <c r="M202" s="209">
        <v>41367</v>
      </c>
      <c r="N202" s="210">
        <v>0.41666666666666669</v>
      </c>
      <c r="O202" s="186">
        <v>1.0111111111109494</v>
      </c>
      <c r="P202" s="204" t="s">
        <v>87</v>
      </c>
      <c r="Q202" s="203" t="s">
        <v>33</v>
      </c>
      <c r="R202" s="208" t="s">
        <v>2</v>
      </c>
      <c r="S202" s="209">
        <v>41367</v>
      </c>
      <c r="T202" s="211">
        <v>0.4375</v>
      </c>
      <c r="U202" s="187" t="s">
        <v>7</v>
      </c>
      <c r="V202" s="188">
        <v>2013</v>
      </c>
      <c r="W202" s="189" t="s">
        <v>31</v>
      </c>
      <c r="X202" s="192" t="s">
        <v>32</v>
      </c>
      <c r="Y202" s="161"/>
      <c r="Z202" s="63">
        <v>41366.405555555553</v>
      </c>
      <c r="AA202" s="63">
        <v>41367.416666666664</v>
      </c>
      <c r="AB202" s="2"/>
      <c r="AC202" s="2"/>
      <c r="AD202" s="3"/>
      <c r="AE202" s="3"/>
      <c r="AF202" s="3"/>
      <c r="AG202" s="3"/>
      <c r="AH202" s="3"/>
    </row>
    <row r="203" spans="1:34">
      <c r="A203" s="166"/>
      <c r="B203" s="76" t="s">
        <v>208</v>
      </c>
      <c r="C203" s="229" t="s">
        <v>113</v>
      </c>
      <c r="D203" s="173" t="s">
        <v>59</v>
      </c>
      <c r="E203" s="225">
        <v>201304108021</v>
      </c>
      <c r="F203" s="206">
        <v>41368</v>
      </c>
      <c r="G203" s="207">
        <v>0.5625</v>
      </c>
      <c r="H203" s="203" t="s">
        <v>12</v>
      </c>
      <c r="I203" s="169" t="s">
        <v>210</v>
      </c>
      <c r="J203" s="216">
        <v>41368</v>
      </c>
      <c r="K203" s="217">
        <v>0.5625</v>
      </c>
      <c r="L203" s="195">
        <v>8.3333333333333301E-2</v>
      </c>
      <c r="M203" s="206">
        <v>41368</v>
      </c>
      <c r="N203" s="207">
        <v>0.60416666666666663</v>
      </c>
      <c r="O203" s="194">
        <v>4.1666666664241347E-2</v>
      </c>
      <c r="P203" s="204" t="s">
        <v>87</v>
      </c>
      <c r="Q203" s="203" t="s">
        <v>33</v>
      </c>
      <c r="R203" s="204" t="s">
        <v>2</v>
      </c>
      <c r="S203" s="206">
        <v>41368</v>
      </c>
      <c r="T203" s="212">
        <v>0.70833333333333337</v>
      </c>
      <c r="U203" s="193" t="s">
        <v>6</v>
      </c>
      <c r="V203" s="50">
        <v>2013</v>
      </c>
      <c r="W203" s="70" t="s">
        <v>31</v>
      </c>
      <c r="X203" s="145" t="s">
        <v>32</v>
      </c>
      <c r="Y203" s="161"/>
      <c r="Z203" s="63">
        <v>41368.5625</v>
      </c>
      <c r="AA203" s="63">
        <v>41368.604166666664</v>
      </c>
      <c r="AB203" s="2"/>
      <c r="AC203" s="2"/>
      <c r="AD203" s="3"/>
      <c r="AE203" s="3"/>
      <c r="AF203" s="3"/>
      <c r="AG203" s="3"/>
      <c r="AH203" s="3"/>
    </row>
    <row r="204" spans="1:34">
      <c r="A204" s="166"/>
      <c r="B204" s="76"/>
      <c r="C204" s="229" t="s">
        <v>98</v>
      </c>
      <c r="D204" s="173" t="s">
        <v>59</v>
      </c>
      <c r="E204" s="225">
        <v>201304108091</v>
      </c>
      <c r="F204" s="206">
        <v>41368</v>
      </c>
      <c r="G204" s="207">
        <v>0.58819444444444446</v>
      </c>
      <c r="H204" s="203" t="s">
        <v>12</v>
      </c>
      <c r="I204" s="169" t="s">
        <v>211</v>
      </c>
      <c r="J204" s="216">
        <v>41368</v>
      </c>
      <c r="K204" s="217">
        <v>0.58819444444444446</v>
      </c>
      <c r="L204" s="195">
        <v>0.16666666666666699</v>
      </c>
      <c r="M204" s="206">
        <v>41368</v>
      </c>
      <c r="N204" s="207">
        <v>0.58888888888888891</v>
      </c>
      <c r="O204" s="194">
        <v>6.9444444444444447E-4</v>
      </c>
      <c r="P204" s="204" t="s">
        <v>87</v>
      </c>
      <c r="Q204" s="203" t="s">
        <v>33</v>
      </c>
      <c r="R204" s="204" t="s">
        <v>2</v>
      </c>
      <c r="S204" s="206">
        <v>41368</v>
      </c>
      <c r="T204" s="212">
        <v>0.58333333333333337</v>
      </c>
      <c r="U204" s="193" t="s">
        <v>6</v>
      </c>
      <c r="V204" s="50">
        <v>2013</v>
      </c>
      <c r="W204" s="70" t="s">
        <v>31</v>
      </c>
      <c r="X204" s="145" t="s">
        <v>32</v>
      </c>
      <c r="Y204" s="161"/>
      <c r="Z204" s="63">
        <v>41368.588194444441</v>
      </c>
      <c r="AA204" s="63">
        <v>41368.583333333336</v>
      </c>
      <c r="AB204" s="2"/>
      <c r="AC204" s="2"/>
      <c r="AD204" s="3"/>
      <c r="AE204" s="3"/>
      <c r="AF204" s="3"/>
      <c r="AG204" s="3"/>
      <c r="AH204" s="3"/>
    </row>
    <row r="205" spans="1:34">
      <c r="A205" s="166"/>
      <c r="B205" s="76"/>
      <c r="C205" s="229" t="s">
        <v>119</v>
      </c>
      <c r="D205" s="173" t="s">
        <v>59</v>
      </c>
      <c r="E205" s="225">
        <v>201304109288</v>
      </c>
      <c r="F205" s="206">
        <v>41369</v>
      </c>
      <c r="G205" s="207">
        <v>0.71180555555555547</v>
      </c>
      <c r="H205" s="203" t="s">
        <v>12</v>
      </c>
      <c r="I205" s="169" t="s">
        <v>211</v>
      </c>
      <c r="J205" s="216">
        <v>41369</v>
      </c>
      <c r="K205" s="217">
        <v>0.71180555555555547</v>
      </c>
      <c r="L205" s="195">
        <v>0.16666666666666699</v>
      </c>
      <c r="M205" s="206">
        <v>41369</v>
      </c>
      <c r="N205" s="207">
        <v>0.75</v>
      </c>
      <c r="O205" s="194">
        <v>3.8194444445252884E-2</v>
      </c>
      <c r="P205" s="204" t="s">
        <v>87</v>
      </c>
      <c r="Q205" s="203" t="s">
        <v>33</v>
      </c>
      <c r="R205" s="204" t="s">
        <v>2</v>
      </c>
      <c r="S205" s="206">
        <v>41369</v>
      </c>
      <c r="T205" s="212">
        <v>0.79166666666666663</v>
      </c>
      <c r="U205" s="193" t="s">
        <v>6</v>
      </c>
      <c r="V205" s="50">
        <v>2013</v>
      </c>
      <c r="W205" s="70" t="s">
        <v>31</v>
      </c>
      <c r="X205" s="145" t="s">
        <v>32</v>
      </c>
      <c r="Y205" s="161"/>
      <c r="Z205" s="63">
        <v>41369.711805555555</v>
      </c>
      <c r="AA205" s="63">
        <v>41369.75</v>
      </c>
      <c r="AB205" s="2"/>
      <c r="AC205" s="2"/>
      <c r="AD205" s="3"/>
      <c r="AE205" s="3"/>
      <c r="AF205" s="3"/>
      <c r="AG205" s="3"/>
      <c r="AH205" s="3"/>
    </row>
    <row r="206" spans="1:34">
      <c r="A206" s="166"/>
      <c r="B206" s="76" t="s">
        <v>208</v>
      </c>
      <c r="C206" s="229" t="s">
        <v>109</v>
      </c>
      <c r="D206" s="173" t="s">
        <v>59</v>
      </c>
      <c r="E206" s="225">
        <v>201304113559</v>
      </c>
      <c r="F206" s="206">
        <v>41375</v>
      </c>
      <c r="G206" s="207">
        <v>0.71180555555555547</v>
      </c>
      <c r="H206" s="203" t="s">
        <v>12</v>
      </c>
      <c r="I206" s="169" t="s">
        <v>210</v>
      </c>
      <c r="J206" s="216">
        <v>41375</v>
      </c>
      <c r="K206" s="217">
        <v>0.71180555555555547</v>
      </c>
      <c r="L206" s="195">
        <v>8.3333333333333301E-2</v>
      </c>
      <c r="M206" s="206">
        <v>41375</v>
      </c>
      <c r="N206" s="207">
        <v>0.71250000000000002</v>
      </c>
      <c r="O206" s="194">
        <v>6.944444467080757E-4</v>
      </c>
      <c r="P206" s="204" t="s">
        <v>84</v>
      </c>
      <c r="Q206" s="203" t="s">
        <v>33</v>
      </c>
      <c r="R206" s="204" t="s">
        <v>2</v>
      </c>
      <c r="S206" s="206">
        <v>41375</v>
      </c>
      <c r="T206" s="212">
        <v>0.72916666666666663</v>
      </c>
      <c r="U206" s="193" t="s">
        <v>6</v>
      </c>
      <c r="V206" s="50">
        <v>2013</v>
      </c>
      <c r="W206" s="70" t="s">
        <v>31</v>
      </c>
      <c r="X206" s="145" t="s">
        <v>32</v>
      </c>
      <c r="Y206" s="161"/>
      <c r="Z206" s="63">
        <v>41375.711805555555</v>
      </c>
      <c r="AA206" s="63">
        <v>41375.712500000001</v>
      </c>
      <c r="AB206" s="2"/>
      <c r="AC206" s="2"/>
      <c r="AD206" s="3"/>
      <c r="AE206" s="3"/>
      <c r="AF206" s="3"/>
      <c r="AG206" s="3"/>
      <c r="AH206" s="3"/>
    </row>
    <row r="207" spans="1:34">
      <c r="A207" s="166"/>
      <c r="B207" s="76" t="s">
        <v>208</v>
      </c>
      <c r="C207" s="229" t="s">
        <v>118</v>
      </c>
      <c r="D207" s="173" t="s">
        <v>59</v>
      </c>
      <c r="E207" s="225" t="s">
        <v>14</v>
      </c>
      <c r="F207" s="206">
        <v>41384</v>
      </c>
      <c r="G207" s="207">
        <v>0.80208333333333337</v>
      </c>
      <c r="H207" s="203" t="s">
        <v>12</v>
      </c>
      <c r="I207" s="169" t="s">
        <v>210</v>
      </c>
      <c r="J207" s="216">
        <v>41384</v>
      </c>
      <c r="K207" s="217">
        <v>0.80208333333333337</v>
      </c>
      <c r="L207" s="195">
        <v>8.3333333333333301E-2</v>
      </c>
      <c r="M207" s="206">
        <v>41384</v>
      </c>
      <c r="N207" s="207">
        <v>0.83333333333333337</v>
      </c>
      <c r="O207" s="194">
        <v>3.125E-2</v>
      </c>
      <c r="P207" s="204" t="s">
        <v>80</v>
      </c>
      <c r="Q207" s="203" t="s">
        <v>33</v>
      </c>
      <c r="R207" s="204" t="s">
        <v>2</v>
      </c>
      <c r="S207" s="206">
        <v>41384</v>
      </c>
      <c r="T207" s="212">
        <v>0.89583333333333337</v>
      </c>
      <c r="U207" s="193" t="s">
        <v>6</v>
      </c>
      <c r="V207" s="50">
        <v>2013</v>
      </c>
      <c r="W207" s="70" t="s">
        <v>31</v>
      </c>
      <c r="X207" s="145" t="s">
        <v>32</v>
      </c>
      <c r="Y207" s="161"/>
      <c r="Z207" s="63">
        <v>41384.802083333336</v>
      </c>
      <c r="AA207" s="63">
        <v>41384.833333333336</v>
      </c>
      <c r="AB207" s="2"/>
      <c r="AC207" s="2"/>
      <c r="AD207" s="3"/>
      <c r="AE207" s="3"/>
      <c r="AF207" s="3"/>
      <c r="AG207" s="3"/>
      <c r="AH207" s="3"/>
    </row>
    <row r="208" spans="1:34">
      <c r="A208" s="166"/>
      <c r="B208" s="76"/>
      <c r="C208" s="229" t="s">
        <v>136</v>
      </c>
      <c r="D208" s="173" t="s">
        <v>59</v>
      </c>
      <c r="E208" s="225">
        <v>201304119631</v>
      </c>
      <c r="F208" s="206">
        <v>41386</v>
      </c>
      <c r="G208" s="207">
        <v>0.39583333333333331</v>
      </c>
      <c r="H208" s="203" t="s">
        <v>12</v>
      </c>
      <c r="I208" s="169" t="s">
        <v>211</v>
      </c>
      <c r="J208" s="216">
        <v>41386</v>
      </c>
      <c r="K208" s="217">
        <v>0.39583333333333331</v>
      </c>
      <c r="L208" s="195">
        <v>0.16666666666666699</v>
      </c>
      <c r="M208" s="206">
        <v>41386</v>
      </c>
      <c r="N208" s="207">
        <v>0.58333333333333337</v>
      </c>
      <c r="O208" s="194">
        <v>0.1875</v>
      </c>
      <c r="P208" s="204" t="s">
        <v>84</v>
      </c>
      <c r="Q208" s="203" t="s">
        <v>33</v>
      </c>
      <c r="R208" s="204" t="s">
        <v>11</v>
      </c>
      <c r="S208" s="206">
        <v>41386</v>
      </c>
      <c r="T208" s="212">
        <v>0.625</v>
      </c>
      <c r="U208" s="193" t="s">
        <v>7</v>
      </c>
      <c r="V208" s="50">
        <v>2013</v>
      </c>
      <c r="W208" s="70" t="s">
        <v>31</v>
      </c>
      <c r="X208" s="145" t="s">
        <v>32</v>
      </c>
      <c r="Y208" s="161"/>
      <c r="Z208" s="63">
        <v>41386.395833333336</v>
      </c>
      <c r="AA208" s="63">
        <v>41386.583333333336</v>
      </c>
      <c r="AB208" s="2"/>
      <c r="AC208" s="2"/>
      <c r="AD208" s="3"/>
      <c r="AE208" s="3"/>
      <c r="AF208" s="3"/>
      <c r="AG208" s="3"/>
      <c r="AH208" s="3"/>
    </row>
    <row r="209" spans="1:34">
      <c r="A209" s="166"/>
      <c r="B209" s="76"/>
      <c r="C209" s="229" t="s">
        <v>130</v>
      </c>
      <c r="D209" s="173" t="s">
        <v>59</v>
      </c>
      <c r="E209" s="225">
        <v>201304121348</v>
      </c>
      <c r="F209" s="206">
        <v>41388</v>
      </c>
      <c r="G209" s="207">
        <v>0.35625000000000001</v>
      </c>
      <c r="H209" s="203" t="s">
        <v>12</v>
      </c>
      <c r="I209" s="169" t="s">
        <v>211</v>
      </c>
      <c r="J209" s="216">
        <v>41388</v>
      </c>
      <c r="K209" s="217">
        <v>0.3576388888888889</v>
      </c>
      <c r="L209" s="195">
        <v>0.16666666666666699</v>
      </c>
      <c r="M209" s="206">
        <v>41388</v>
      </c>
      <c r="N209" s="207">
        <v>0.3611111111111111</v>
      </c>
      <c r="O209" s="194">
        <v>3.4722222189884633E-3</v>
      </c>
      <c r="P209" s="204" t="s">
        <v>84</v>
      </c>
      <c r="Q209" s="203" t="s">
        <v>33</v>
      </c>
      <c r="R209" s="204" t="s">
        <v>2</v>
      </c>
      <c r="S209" s="206">
        <v>41388</v>
      </c>
      <c r="T209" s="212">
        <v>0.375</v>
      </c>
      <c r="U209" s="193" t="s">
        <v>6</v>
      </c>
      <c r="V209" s="50">
        <v>2013</v>
      </c>
      <c r="W209" s="70" t="s">
        <v>31</v>
      </c>
      <c r="X209" s="145" t="s">
        <v>32</v>
      </c>
      <c r="Y209" s="161"/>
      <c r="Z209" s="63">
        <v>41388.357638888891</v>
      </c>
      <c r="AA209" s="63">
        <v>41388.361111111109</v>
      </c>
      <c r="AB209" s="2"/>
      <c r="AC209" s="2"/>
      <c r="AD209" s="3"/>
      <c r="AE209" s="3"/>
      <c r="AF209" s="3"/>
      <c r="AG209" s="3"/>
      <c r="AH209" s="3"/>
    </row>
    <row r="210" spans="1:34">
      <c r="A210" s="166"/>
      <c r="B210" s="76"/>
      <c r="C210" s="229" t="s">
        <v>132</v>
      </c>
      <c r="D210" s="173" t="s">
        <v>59</v>
      </c>
      <c r="E210" s="225">
        <v>201304124659</v>
      </c>
      <c r="F210" s="206">
        <v>41393</v>
      </c>
      <c r="G210" s="207">
        <v>0.67013888888888884</v>
      </c>
      <c r="H210" s="203" t="s">
        <v>12</v>
      </c>
      <c r="I210" s="169" t="s">
        <v>211</v>
      </c>
      <c r="J210" s="216">
        <v>41393</v>
      </c>
      <c r="K210" s="217">
        <v>0.67013888888888884</v>
      </c>
      <c r="L210" s="195">
        <v>0.16666666666666699</v>
      </c>
      <c r="M210" s="206">
        <v>41394</v>
      </c>
      <c r="N210" s="207">
        <v>0.33333333333333331</v>
      </c>
      <c r="O210" s="194">
        <v>0.66319444444525288</v>
      </c>
      <c r="P210" s="204" t="s">
        <v>84</v>
      </c>
      <c r="Q210" s="203" t="s">
        <v>33</v>
      </c>
      <c r="R210" s="204" t="s">
        <v>2</v>
      </c>
      <c r="S210" s="206">
        <v>41394</v>
      </c>
      <c r="T210" s="212">
        <v>0.375</v>
      </c>
      <c r="U210" s="193" t="s">
        <v>7</v>
      </c>
      <c r="V210" s="50">
        <v>2013</v>
      </c>
      <c r="W210" s="70" t="s">
        <v>31</v>
      </c>
      <c r="X210" s="145" t="s">
        <v>32</v>
      </c>
      <c r="Y210" s="161"/>
      <c r="Z210" s="63">
        <v>41393.670138888891</v>
      </c>
      <c r="AA210" s="63">
        <v>41394.333333333336</v>
      </c>
      <c r="AB210" s="2"/>
      <c r="AC210" s="2"/>
      <c r="AD210" s="3"/>
      <c r="AE210" s="3"/>
      <c r="AF210" s="3"/>
      <c r="AG210" s="3"/>
      <c r="AH210" s="3"/>
    </row>
    <row r="211" spans="1:34">
      <c r="A211" s="166"/>
      <c r="B211" s="76"/>
      <c r="C211" s="229" t="s">
        <v>123</v>
      </c>
      <c r="D211" s="173" t="s">
        <v>59</v>
      </c>
      <c r="E211" s="225">
        <v>201304124841</v>
      </c>
      <c r="F211" s="206">
        <v>41394</v>
      </c>
      <c r="G211" s="207">
        <v>0.35416666666666669</v>
      </c>
      <c r="H211" s="203" t="s">
        <v>12</v>
      </c>
      <c r="I211" s="169" t="s">
        <v>211</v>
      </c>
      <c r="J211" s="216">
        <v>41394</v>
      </c>
      <c r="K211" s="217">
        <v>0.35416666666666669</v>
      </c>
      <c r="L211" s="195">
        <v>0.16666666666666699</v>
      </c>
      <c r="M211" s="206">
        <v>41394</v>
      </c>
      <c r="N211" s="207">
        <v>0.58333333333333337</v>
      </c>
      <c r="O211" s="194">
        <v>0.22916666667151731</v>
      </c>
      <c r="P211" s="204" t="s">
        <v>84</v>
      </c>
      <c r="Q211" s="203" t="s">
        <v>33</v>
      </c>
      <c r="R211" s="204" t="s">
        <v>2</v>
      </c>
      <c r="S211" s="206">
        <v>41394</v>
      </c>
      <c r="T211" s="212">
        <v>0.64583333333333337</v>
      </c>
      <c r="U211" s="193" t="s">
        <v>7</v>
      </c>
      <c r="V211" s="50">
        <v>2013</v>
      </c>
      <c r="W211" s="70" t="s">
        <v>31</v>
      </c>
      <c r="X211" s="145" t="s">
        <v>32</v>
      </c>
      <c r="Y211" s="161"/>
      <c r="Z211" s="63">
        <v>41394.354166666664</v>
      </c>
      <c r="AA211" s="63">
        <v>41394.583333333336</v>
      </c>
      <c r="AB211" s="2"/>
      <c r="AC211" s="2"/>
      <c r="AD211" s="3"/>
      <c r="AE211" s="3"/>
      <c r="AF211" s="3"/>
      <c r="AG211" s="3"/>
      <c r="AH211" s="3"/>
    </row>
    <row r="212" spans="1:34">
      <c r="A212" s="166"/>
      <c r="B212" s="76" t="s">
        <v>208</v>
      </c>
      <c r="C212" s="229" t="s">
        <v>113</v>
      </c>
      <c r="D212" s="173" t="s">
        <v>59</v>
      </c>
      <c r="E212" s="225">
        <v>201305125796</v>
      </c>
      <c r="F212" s="206">
        <v>41396</v>
      </c>
      <c r="G212" s="207">
        <v>0.34166666666666662</v>
      </c>
      <c r="H212" s="203" t="s">
        <v>12</v>
      </c>
      <c r="I212" s="169" t="s">
        <v>210</v>
      </c>
      <c r="J212" s="216">
        <v>41396</v>
      </c>
      <c r="K212" s="217">
        <v>0.34375</v>
      </c>
      <c r="L212" s="195">
        <v>8.3333333333333301E-2</v>
      </c>
      <c r="M212" s="206">
        <v>41396</v>
      </c>
      <c r="N212" s="207">
        <v>0.35416666666666669</v>
      </c>
      <c r="O212" s="194">
        <v>1.0416666664241347E-2</v>
      </c>
      <c r="P212" s="204" t="s">
        <v>84</v>
      </c>
      <c r="Q212" s="203" t="s">
        <v>33</v>
      </c>
      <c r="R212" s="204" t="s">
        <v>2</v>
      </c>
      <c r="S212" s="206">
        <v>41396</v>
      </c>
      <c r="T212" s="212">
        <v>0.39583333333333331</v>
      </c>
      <c r="U212" s="193" t="s">
        <v>6</v>
      </c>
      <c r="V212" s="50">
        <v>2013</v>
      </c>
      <c r="W212" s="70" t="s">
        <v>30</v>
      </c>
      <c r="X212" s="145" t="s">
        <v>32</v>
      </c>
      <c r="Y212" s="161"/>
      <c r="Z212" s="63">
        <v>41396.34375</v>
      </c>
      <c r="AA212" s="63">
        <v>41396.354166666664</v>
      </c>
      <c r="AB212" s="2"/>
      <c r="AC212" s="2"/>
      <c r="AD212" s="3"/>
      <c r="AE212" s="3"/>
      <c r="AF212" s="3"/>
      <c r="AG212" s="3"/>
      <c r="AH212" s="3"/>
    </row>
    <row r="213" spans="1:34">
      <c r="A213" s="166"/>
      <c r="B213" s="76"/>
      <c r="C213" s="229" t="s">
        <v>101</v>
      </c>
      <c r="D213" s="173" t="s">
        <v>59</v>
      </c>
      <c r="E213" s="225">
        <v>201305128545</v>
      </c>
      <c r="F213" s="206">
        <v>41401</v>
      </c>
      <c r="G213" s="207">
        <v>0.4826388888888889</v>
      </c>
      <c r="H213" s="203" t="s">
        <v>12</v>
      </c>
      <c r="I213" s="169" t="s">
        <v>211</v>
      </c>
      <c r="J213" s="216">
        <v>41401</v>
      </c>
      <c r="K213" s="217">
        <v>0.4861111111111111</v>
      </c>
      <c r="L213" s="195">
        <v>0.16666666666666699</v>
      </c>
      <c r="M213" s="206">
        <v>41401</v>
      </c>
      <c r="N213" s="207">
        <v>0.625</v>
      </c>
      <c r="O213" s="194">
        <v>0.13888888889050577</v>
      </c>
      <c r="P213" s="204" t="s">
        <v>84</v>
      </c>
      <c r="Q213" s="203" t="s">
        <v>33</v>
      </c>
      <c r="R213" s="204" t="s">
        <v>2</v>
      </c>
      <c r="S213" s="206">
        <v>41401</v>
      </c>
      <c r="T213" s="212">
        <v>0.66666666666666663</v>
      </c>
      <c r="U213" s="193" t="s">
        <v>6</v>
      </c>
      <c r="V213" s="50">
        <v>2013</v>
      </c>
      <c r="W213" s="70" t="s">
        <v>30</v>
      </c>
      <c r="X213" s="145" t="s">
        <v>32</v>
      </c>
      <c r="Y213" s="161"/>
      <c r="Z213" s="63">
        <v>41401.486111111109</v>
      </c>
      <c r="AA213" s="63">
        <v>41401.625</v>
      </c>
      <c r="AB213" s="2"/>
      <c r="AC213" s="2"/>
      <c r="AD213" s="3"/>
      <c r="AE213" s="3"/>
      <c r="AF213" s="3"/>
      <c r="AG213" s="3"/>
      <c r="AH213" s="3"/>
    </row>
    <row r="214" spans="1:34">
      <c r="A214" s="166"/>
      <c r="B214" s="76"/>
      <c r="C214" s="229" t="s">
        <v>140</v>
      </c>
      <c r="D214" s="173" t="s">
        <v>58</v>
      </c>
      <c r="E214" s="225">
        <v>201305130683</v>
      </c>
      <c r="F214" s="206">
        <v>41408</v>
      </c>
      <c r="G214" s="207">
        <v>0.45833333333333331</v>
      </c>
      <c r="H214" s="203" t="s">
        <v>12</v>
      </c>
      <c r="I214" s="169" t="s">
        <v>211</v>
      </c>
      <c r="J214" s="216">
        <v>41408</v>
      </c>
      <c r="K214" s="217">
        <v>0.45833333333333331</v>
      </c>
      <c r="L214" s="195">
        <v>0.16666666666666699</v>
      </c>
      <c r="M214" s="206">
        <v>41408</v>
      </c>
      <c r="N214" s="207">
        <v>0.625</v>
      </c>
      <c r="O214" s="194">
        <v>0.16666666666424135</v>
      </c>
      <c r="P214" s="204" t="s">
        <v>84</v>
      </c>
      <c r="Q214" s="203" t="s">
        <v>33</v>
      </c>
      <c r="R214" s="204" t="s">
        <v>2</v>
      </c>
      <c r="S214" s="206">
        <v>41408</v>
      </c>
      <c r="T214" s="212">
        <v>0.66666666666666663</v>
      </c>
      <c r="U214" s="193" t="s">
        <v>6</v>
      </c>
      <c r="V214" s="50">
        <v>2013</v>
      </c>
      <c r="W214" s="70" t="s">
        <v>30</v>
      </c>
      <c r="X214" s="145" t="s">
        <v>32</v>
      </c>
      <c r="Y214" s="161"/>
      <c r="Z214" s="63">
        <v>41408.458333333336</v>
      </c>
      <c r="AA214" s="63">
        <v>41408.625</v>
      </c>
      <c r="AB214" s="2"/>
      <c r="AC214" s="2"/>
      <c r="AD214" s="3"/>
      <c r="AE214" s="3"/>
      <c r="AF214" s="3"/>
      <c r="AG214" s="3"/>
      <c r="AH214" s="3"/>
    </row>
    <row r="215" spans="1:34">
      <c r="A215" s="166"/>
      <c r="B215" s="76"/>
      <c r="C215" s="229" t="s">
        <v>123</v>
      </c>
      <c r="D215" s="173" t="s">
        <v>59</v>
      </c>
      <c r="E215" s="225">
        <v>201305131821</v>
      </c>
      <c r="F215" s="206">
        <v>41409</v>
      </c>
      <c r="G215" s="207">
        <v>0.5625</v>
      </c>
      <c r="H215" s="203" t="s">
        <v>12</v>
      </c>
      <c r="I215" s="169" t="s">
        <v>211</v>
      </c>
      <c r="J215" s="216">
        <v>41409</v>
      </c>
      <c r="K215" s="217">
        <v>0.5625</v>
      </c>
      <c r="L215" s="195">
        <v>0.16666666666666699</v>
      </c>
      <c r="M215" s="206">
        <v>41410</v>
      </c>
      <c r="N215" s="207">
        <v>0.41666666666666669</v>
      </c>
      <c r="O215" s="194">
        <v>0.85416666666424135</v>
      </c>
      <c r="P215" s="204" t="s">
        <v>84</v>
      </c>
      <c r="Q215" s="203" t="s">
        <v>33</v>
      </c>
      <c r="R215" s="204" t="s">
        <v>2</v>
      </c>
      <c r="S215" s="206">
        <v>41410</v>
      </c>
      <c r="T215" s="212">
        <v>0.45833333333333331</v>
      </c>
      <c r="U215" s="193" t="s">
        <v>7</v>
      </c>
      <c r="V215" s="50">
        <v>2013</v>
      </c>
      <c r="W215" s="70" t="s">
        <v>30</v>
      </c>
      <c r="X215" s="145" t="s">
        <v>32</v>
      </c>
      <c r="Y215" s="161"/>
      <c r="Z215" s="63">
        <v>41409.5625</v>
      </c>
      <c r="AA215" s="63">
        <v>41410.416666666664</v>
      </c>
      <c r="AB215" s="2"/>
      <c r="AC215" s="2"/>
      <c r="AD215" s="3"/>
      <c r="AE215" s="3"/>
      <c r="AF215" s="3"/>
      <c r="AG215" s="3"/>
      <c r="AH215" s="3"/>
    </row>
    <row r="216" spans="1:34">
      <c r="A216" s="166"/>
      <c r="B216" s="76"/>
      <c r="C216" s="229" t="s">
        <v>125</v>
      </c>
      <c r="D216" s="173" t="s">
        <v>59</v>
      </c>
      <c r="E216" s="225">
        <v>201305132311</v>
      </c>
      <c r="F216" s="206">
        <v>41410</v>
      </c>
      <c r="G216" s="207">
        <v>0.37291666666666662</v>
      </c>
      <c r="H216" s="203" t="s">
        <v>12</v>
      </c>
      <c r="I216" s="169" t="s">
        <v>211</v>
      </c>
      <c r="J216" s="216">
        <v>41410</v>
      </c>
      <c r="K216" s="217">
        <v>0.375</v>
      </c>
      <c r="L216" s="195">
        <v>0.16666666666666699</v>
      </c>
      <c r="M216" s="206">
        <v>41410</v>
      </c>
      <c r="N216" s="207">
        <v>0.45833333333333331</v>
      </c>
      <c r="O216" s="194">
        <v>8.3333333335758653E-2</v>
      </c>
      <c r="P216" s="204" t="s">
        <v>84</v>
      </c>
      <c r="Q216" s="203" t="s">
        <v>33</v>
      </c>
      <c r="R216" s="204" t="s">
        <v>2</v>
      </c>
      <c r="S216" s="206">
        <v>41410</v>
      </c>
      <c r="T216" s="212">
        <v>0.66666666666666663</v>
      </c>
      <c r="U216" s="193" t="s">
        <v>6</v>
      </c>
      <c r="V216" s="50">
        <v>2013</v>
      </c>
      <c r="W216" s="70" t="s">
        <v>30</v>
      </c>
      <c r="X216" s="145" t="s">
        <v>32</v>
      </c>
      <c r="Y216" s="161"/>
      <c r="Z216" s="63">
        <v>41410.375</v>
      </c>
      <c r="AA216" s="63">
        <v>41410.458333333336</v>
      </c>
      <c r="AB216" s="2"/>
      <c r="AC216" s="2"/>
      <c r="AD216" s="3"/>
      <c r="AE216" s="3"/>
      <c r="AF216" s="3"/>
      <c r="AG216" s="3"/>
      <c r="AH216" s="3"/>
    </row>
    <row r="217" spans="1:34">
      <c r="A217" s="166"/>
      <c r="B217" s="76"/>
      <c r="C217" s="229" t="s">
        <v>124</v>
      </c>
      <c r="D217" s="173" t="s">
        <v>59</v>
      </c>
      <c r="E217" s="225">
        <v>201305135050</v>
      </c>
      <c r="F217" s="206">
        <v>41416</v>
      </c>
      <c r="G217" s="207">
        <v>0.36805555555555558</v>
      </c>
      <c r="H217" s="203" t="s">
        <v>12</v>
      </c>
      <c r="I217" s="169" t="s">
        <v>211</v>
      </c>
      <c r="J217" s="216">
        <v>41416</v>
      </c>
      <c r="K217" s="217">
        <v>0.36805555555555558</v>
      </c>
      <c r="L217" s="195">
        <v>0.16666666666666699</v>
      </c>
      <c r="M217" s="206">
        <v>41416</v>
      </c>
      <c r="N217" s="207">
        <v>0.36874999999999997</v>
      </c>
      <c r="O217" s="194">
        <v>6.944444467080757E-4</v>
      </c>
      <c r="P217" s="204" t="s">
        <v>87</v>
      </c>
      <c r="Q217" s="203" t="s">
        <v>33</v>
      </c>
      <c r="R217" s="204" t="s">
        <v>2</v>
      </c>
      <c r="S217" s="206">
        <v>41422</v>
      </c>
      <c r="T217" s="212">
        <v>0.66666666666666663</v>
      </c>
      <c r="U217" s="193" t="s">
        <v>6</v>
      </c>
      <c r="V217" s="50">
        <v>2013</v>
      </c>
      <c r="W217" s="70" t="s">
        <v>30</v>
      </c>
      <c r="X217" s="145" t="s">
        <v>32</v>
      </c>
      <c r="Y217" s="161"/>
      <c r="Z217" s="63">
        <v>41416.368055555555</v>
      </c>
      <c r="AA217" s="63">
        <v>41416.368750000001</v>
      </c>
      <c r="AB217" s="2"/>
      <c r="AC217" s="2"/>
      <c r="AD217" s="3"/>
      <c r="AE217" s="3"/>
      <c r="AF217" s="3"/>
      <c r="AG217" s="3"/>
      <c r="AH217" s="3"/>
    </row>
    <row r="218" spans="1:34">
      <c r="A218" s="166"/>
      <c r="B218" s="76" t="s">
        <v>208</v>
      </c>
      <c r="C218" s="229" t="s">
        <v>109</v>
      </c>
      <c r="D218" s="173" t="s">
        <v>59</v>
      </c>
      <c r="E218" s="225">
        <v>201305136248</v>
      </c>
      <c r="F218" s="206">
        <v>41417</v>
      </c>
      <c r="G218" s="207">
        <v>0.43055555555555558</v>
      </c>
      <c r="H218" s="203" t="s">
        <v>12</v>
      </c>
      <c r="I218" s="169" t="s">
        <v>210</v>
      </c>
      <c r="J218" s="216">
        <v>41417</v>
      </c>
      <c r="K218" s="217">
        <v>0.43055555555555558</v>
      </c>
      <c r="L218" s="195">
        <v>8.3333333333333301E-2</v>
      </c>
      <c r="M218" s="206">
        <v>41417</v>
      </c>
      <c r="N218" s="207">
        <v>0.47916666666666669</v>
      </c>
      <c r="O218" s="194">
        <v>4.8611111109494232E-2</v>
      </c>
      <c r="P218" s="204" t="s">
        <v>87</v>
      </c>
      <c r="Q218" s="203" t="s">
        <v>33</v>
      </c>
      <c r="R218" s="204" t="s">
        <v>2</v>
      </c>
      <c r="S218" s="206">
        <v>41417</v>
      </c>
      <c r="T218" s="212">
        <v>0.5</v>
      </c>
      <c r="U218" s="193" t="s">
        <v>6</v>
      </c>
      <c r="V218" s="50">
        <v>2013</v>
      </c>
      <c r="W218" s="70" t="s">
        <v>30</v>
      </c>
      <c r="X218" s="145" t="s">
        <v>32</v>
      </c>
      <c r="Y218" s="161"/>
      <c r="Z218" s="63">
        <v>41417.430555555555</v>
      </c>
      <c r="AA218" s="63">
        <v>41417.479166666664</v>
      </c>
      <c r="AB218" s="2"/>
      <c r="AC218" s="2"/>
      <c r="AD218" s="3"/>
      <c r="AE218" s="3"/>
      <c r="AF218" s="3"/>
      <c r="AG218" s="3"/>
      <c r="AH218" s="3"/>
    </row>
    <row r="219" spans="1:34">
      <c r="A219" s="166"/>
      <c r="B219" s="76" t="s">
        <v>208</v>
      </c>
      <c r="C219" s="229" t="s">
        <v>116</v>
      </c>
      <c r="D219" s="173" t="s">
        <v>59</v>
      </c>
      <c r="E219" s="225">
        <v>201305136250</v>
      </c>
      <c r="F219" s="206">
        <v>41417</v>
      </c>
      <c r="G219" s="207">
        <v>0.43055555555555558</v>
      </c>
      <c r="H219" s="203" t="s">
        <v>12</v>
      </c>
      <c r="I219" s="169" t="s">
        <v>210</v>
      </c>
      <c r="J219" s="216">
        <v>41417</v>
      </c>
      <c r="K219" s="217">
        <v>0.43055555555555558</v>
      </c>
      <c r="L219" s="195">
        <v>8.3333333333333301E-2</v>
      </c>
      <c r="M219" s="206">
        <v>41417</v>
      </c>
      <c r="N219" s="207">
        <v>0.47916666666666669</v>
      </c>
      <c r="O219" s="194">
        <v>4.8611111109494232E-2</v>
      </c>
      <c r="P219" s="204" t="s">
        <v>87</v>
      </c>
      <c r="Q219" s="203" t="s">
        <v>33</v>
      </c>
      <c r="R219" s="204" t="s">
        <v>2</v>
      </c>
      <c r="S219" s="206">
        <v>41417</v>
      </c>
      <c r="T219" s="212">
        <v>0.5</v>
      </c>
      <c r="U219" s="193" t="s">
        <v>6</v>
      </c>
      <c r="V219" s="50">
        <v>2013</v>
      </c>
      <c r="W219" s="70" t="s">
        <v>30</v>
      </c>
      <c r="X219" s="145" t="s">
        <v>32</v>
      </c>
      <c r="Y219" s="161"/>
      <c r="Z219" s="63">
        <v>41417.430555555555</v>
      </c>
      <c r="AA219" s="63">
        <v>41417.479166666664</v>
      </c>
      <c r="AB219" s="2"/>
      <c r="AC219" s="2"/>
      <c r="AD219" s="3"/>
      <c r="AE219" s="3"/>
      <c r="AF219" s="3"/>
      <c r="AG219" s="3"/>
      <c r="AH219" s="3"/>
    </row>
    <row r="220" spans="1:34">
      <c r="A220" s="166"/>
      <c r="B220" s="76" t="s">
        <v>208</v>
      </c>
      <c r="C220" s="229" t="s">
        <v>110</v>
      </c>
      <c r="D220" s="173" t="s">
        <v>59</v>
      </c>
      <c r="E220" s="225">
        <v>201305137199</v>
      </c>
      <c r="F220" s="206">
        <v>41418</v>
      </c>
      <c r="G220" s="207">
        <v>0.3888888888888889</v>
      </c>
      <c r="H220" s="203" t="s">
        <v>12</v>
      </c>
      <c r="I220" s="169" t="s">
        <v>210</v>
      </c>
      <c r="J220" s="216">
        <v>41418</v>
      </c>
      <c r="K220" s="217">
        <v>0.3888888888888889</v>
      </c>
      <c r="L220" s="195">
        <v>8.3333333333333301E-2</v>
      </c>
      <c r="M220" s="206">
        <v>41418</v>
      </c>
      <c r="N220" s="207">
        <v>0.45833333333333331</v>
      </c>
      <c r="O220" s="194">
        <v>6.9444444445252884E-2</v>
      </c>
      <c r="P220" s="204" t="s">
        <v>87</v>
      </c>
      <c r="Q220" s="203" t="s">
        <v>33</v>
      </c>
      <c r="R220" s="204" t="s">
        <v>2</v>
      </c>
      <c r="S220" s="206">
        <v>41418</v>
      </c>
      <c r="T220" s="212">
        <v>0.5</v>
      </c>
      <c r="U220" s="193" t="s">
        <v>6</v>
      </c>
      <c r="V220" s="50">
        <v>2013</v>
      </c>
      <c r="W220" s="70" t="s">
        <v>30</v>
      </c>
      <c r="X220" s="145" t="s">
        <v>32</v>
      </c>
      <c r="Y220" s="161"/>
      <c r="Z220" s="63">
        <v>41418.388888888891</v>
      </c>
      <c r="AA220" s="63">
        <v>41418.458333333336</v>
      </c>
      <c r="AB220" s="2"/>
      <c r="AC220" s="2"/>
      <c r="AD220" s="3"/>
      <c r="AE220" s="3"/>
      <c r="AF220" s="3"/>
      <c r="AG220" s="3"/>
      <c r="AH220" s="3"/>
    </row>
    <row r="221" spans="1:34">
      <c r="A221" s="166"/>
      <c r="B221" s="76" t="s">
        <v>208</v>
      </c>
      <c r="C221" s="229" t="s">
        <v>117</v>
      </c>
      <c r="D221" s="173" t="s">
        <v>59</v>
      </c>
      <c r="E221" s="225">
        <v>201305137386</v>
      </c>
      <c r="F221" s="206">
        <v>41418</v>
      </c>
      <c r="G221" s="207">
        <v>0.49305555555555558</v>
      </c>
      <c r="H221" s="203" t="s">
        <v>12</v>
      </c>
      <c r="I221" s="169" t="s">
        <v>210</v>
      </c>
      <c r="J221" s="216">
        <v>41418</v>
      </c>
      <c r="K221" s="217">
        <v>0.49305555555555558</v>
      </c>
      <c r="L221" s="195">
        <v>8.3333333333333301E-2</v>
      </c>
      <c r="M221" s="206">
        <v>41418</v>
      </c>
      <c r="N221" s="207">
        <v>0.59027777777777779</v>
      </c>
      <c r="O221" s="194">
        <v>9.7222222226264421E-2</v>
      </c>
      <c r="P221" s="204" t="s">
        <v>87</v>
      </c>
      <c r="Q221" s="203" t="s">
        <v>33</v>
      </c>
      <c r="R221" s="204" t="s">
        <v>2</v>
      </c>
      <c r="S221" s="206">
        <v>41418</v>
      </c>
      <c r="T221" s="212">
        <v>0.70833333333333337</v>
      </c>
      <c r="U221" s="193" t="s">
        <v>7</v>
      </c>
      <c r="V221" s="50">
        <v>2013</v>
      </c>
      <c r="W221" s="70" t="s">
        <v>30</v>
      </c>
      <c r="X221" s="145" t="s">
        <v>32</v>
      </c>
      <c r="Y221" s="161"/>
      <c r="Z221" s="63">
        <v>41418.493055555555</v>
      </c>
      <c r="AA221" s="63">
        <v>41418.590277777781</v>
      </c>
      <c r="AB221" s="2"/>
      <c r="AC221" s="2"/>
      <c r="AD221" s="3"/>
      <c r="AE221" s="3"/>
      <c r="AF221" s="3"/>
      <c r="AG221" s="3"/>
      <c r="AH221" s="3"/>
    </row>
    <row r="222" spans="1:34">
      <c r="A222" s="166"/>
      <c r="B222" s="76"/>
      <c r="C222" s="229" t="s">
        <v>119</v>
      </c>
      <c r="D222" s="173" t="s">
        <v>59</v>
      </c>
      <c r="E222" s="250">
        <v>201305138888</v>
      </c>
      <c r="F222" s="206">
        <v>41422</v>
      </c>
      <c r="G222" s="207">
        <v>0.3923611111111111</v>
      </c>
      <c r="H222" s="203" t="s">
        <v>12</v>
      </c>
      <c r="I222" s="169" t="s">
        <v>211</v>
      </c>
      <c r="J222" s="216">
        <v>41422</v>
      </c>
      <c r="K222" s="217">
        <v>0.39583333333333331</v>
      </c>
      <c r="L222" s="195">
        <v>0.16666666666666699</v>
      </c>
      <c r="M222" s="206">
        <v>41422</v>
      </c>
      <c r="N222" s="207">
        <v>0.58333333333333337</v>
      </c>
      <c r="O222" s="194">
        <v>0.1875</v>
      </c>
      <c r="P222" s="204" t="s">
        <v>84</v>
      </c>
      <c r="Q222" s="203" t="s">
        <v>33</v>
      </c>
      <c r="R222" s="204" t="s">
        <v>2</v>
      </c>
      <c r="S222" s="206">
        <v>41423</v>
      </c>
      <c r="T222" s="212">
        <v>0.66666666666666663</v>
      </c>
      <c r="U222" s="193" t="s">
        <v>7</v>
      </c>
      <c r="V222" s="50">
        <v>2013</v>
      </c>
      <c r="W222" s="70" t="s">
        <v>30</v>
      </c>
      <c r="X222" s="145" t="s">
        <v>32</v>
      </c>
      <c r="Y222" s="161"/>
      <c r="Z222" s="63">
        <v>41422.395833333336</v>
      </c>
      <c r="AA222" s="63">
        <v>41422.583333333336</v>
      </c>
      <c r="AB222" s="2"/>
      <c r="AC222" s="2"/>
      <c r="AD222" s="3"/>
      <c r="AE222" s="3"/>
      <c r="AF222" s="3"/>
      <c r="AG222" s="3"/>
      <c r="AH222" s="3"/>
    </row>
    <row r="223" spans="1:34">
      <c r="A223" s="166"/>
      <c r="B223" s="76" t="s">
        <v>208</v>
      </c>
      <c r="C223" s="229" t="s">
        <v>112</v>
      </c>
      <c r="D223" s="173" t="s">
        <v>59</v>
      </c>
      <c r="E223" s="225">
        <v>201305139051</v>
      </c>
      <c r="F223" s="206">
        <v>41422</v>
      </c>
      <c r="G223" s="207">
        <v>0.44444444444444442</v>
      </c>
      <c r="H223" s="203" t="s">
        <v>12</v>
      </c>
      <c r="I223" s="169" t="s">
        <v>210</v>
      </c>
      <c r="J223" s="216">
        <v>41422</v>
      </c>
      <c r="K223" s="217">
        <v>0.44444444444444442</v>
      </c>
      <c r="L223" s="195">
        <v>8.3333333333333301E-2</v>
      </c>
      <c r="M223" s="206">
        <v>41422</v>
      </c>
      <c r="N223" s="207">
        <v>0.44513888888888892</v>
      </c>
      <c r="O223" s="194">
        <v>6.944444467080757E-4</v>
      </c>
      <c r="P223" s="204" t="s">
        <v>84</v>
      </c>
      <c r="Q223" s="203" t="s">
        <v>33</v>
      </c>
      <c r="R223" s="204" t="s">
        <v>2</v>
      </c>
      <c r="S223" s="206">
        <v>41424</v>
      </c>
      <c r="T223" s="212">
        <v>0.66666666666666663</v>
      </c>
      <c r="U223" s="193" t="s">
        <v>6</v>
      </c>
      <c r="V223" s="50">
        <v>2013</v>
      </c>
      <c r="W223" s="70" t="s">
        <v>30</v>
      </c>
      <c r="X223" s="145" t="s">
        <v>32</v>
      </c>
      <c r="Y223" s="161"/>
      <c r="Z223" s="63">
        <v>41422.444444444445</v>
      </c>
      <c r="AA223" s="63">
        <v>41422.445138888892</v>
      </c>
      <c r="AB223" s="2"/>
      <c r="AC223" s="2"/>
      <c r="AD223" s="3"/>
      <c r="AE223" s="3"/>
      <c r="AF223" s="3"/>
      <c r="AG223" s="3"/>
      <c r="AH223" s="3"/>
    </row>
    <row r="224" spans="1:34">
      <c r="A224" s="166"/>
      <c r="B224" s="76"/>
      <c r="C224" s="229" t="s">
        <v>136</v>
      </c>
      <c r="D224" s="173" t="s">
        <v>59</v>
      </c>
      <c r="E224" s="225">
        <v>201305140262</v>
      </c>
      <c r="F224" s="206">
        <v>41423</v>
      </c>
      <c r="G224" s="207">
        <v>0.59027777777777779</v>
      </c>
      <c r="H224" s="203" t="s">
        <v>12</v>
      </c>
      <c r="I224" s="169" t="s">
        <v>211</v>
      </c>
      <c r="J224" s="216">
        <v>41423</v>
      </c>
      <c r="K224" s="217">
        <v>0.59027777777777779</v>
      </c>
      <c r="L224" s="195">
        <v>0.16666666666666699</v>
      </c>
      <c r="M224" s="206">
        <v>41423</v>
      </c>
      <c r="N224" s="207">
        <v>0.625</v>
      </c>
      <c r="O224" s="194">
        <v>3.4722222218988463E-2</v>
      </c>
      <c r="P224" s="204" t="s">
        <v>84</v>
      </c>
      <c r="Q224" s="203" t="s">
        <v>33</v>
      </c>
      <c r="R224" s="204" t="s">
        <v>2</v>
      </c>
      <c r="S224" s="206">
        <v>41424</v>
      </c>
      <c r="T224" s="212">
        <v>0.66666666666666663</v>
      </c>
      <c r="U224" s="193" t="s">
        <v>6</v>
      </c>
      <c r="V224" s="50">
        <v>2013</v>
      </c>
      <c r="W224" s="70" t="s">
        <v>30</v>
      </c>
      <c r="X224" s="145" t="s">
        <v>32</v>
      </c>
      <c r="Y224" s="161"/>
      <c r="Z224" s="63">
        <v>41423.590277777781</v>
      </c>
      <c r="AA224" s="63">
        <v>41423.625</v>
      </c>
      <c r="AB224" s="2"/>
      <c r="AC224" s="2"/>
      <c r="AD224" s="3"/>
      <c r="AE224" s="3"/>
      <c r="AF224" s="3"/>
      <c r="AG224" s="3"/>
      <c r="AH224" s="3"/>
    </row>
    <row r="225" spans="1:34">
      <c r="A225" s="166"/>
      <c r="B225" s="76"/>
      <c r="C225" s="229" t="s">
        <v>129</v>
      </c>
      <c r="D225" s="173" t="s">
        <v>59</v>
      </c>
      <c r="E225" s="250">
        <v>201305140434</v>
      </c>
      <c r="F225" s="206">
        <v>41423</v>
      </c>
      <c r="G225" s="207">
        <v>0.65972222222222221</v>
      </c>
      <c r="H225" s="203" t="s">
        <v>12</v>
      </c>
      <c r="I225" s="169" t="s">
        <v>211</v>
      </c>
      <c r="J225" s="216">
        <v>41423</v>
      </c>
      <c r="K225" s="217">
        <v>0.65972222222222221</v>
      </c>
      <c r="L225" s="195">
        <v>0.16666666666666699</v>
      </c>
      <c r="M225" s="206">
        <v>41423</v>
      </c>
      <c r="N225" s="207">
        <v>0.66041666666666665</v>
      </c>
      <c r="O225" s="194">
        <v>6.944444467080757E-4</v>
      </c>
      <c r="P225" s="204" t="s">
        <v>84</v>
      </c>
      <c r="Q225" s="203" t="s">
        <v>33</v>
      </c>
      <c r="R225" s="204" t="s">
        <v>2</v>
      </c>
      <c r="S225" s="206">
        <v>41423</v>
      </c>
      <c r="T225" s="212">
        <v>0.66666666666666663</v>
      </c>
      <c r="U225" s="193" t="s">
        <v>6</v>
      </c>
      <c r="V225" s="50">
        <v>2013</v>
      </c>
      <c r="W225" s="70" t="s">
        <v>30</v>
      </c>
      <c r="X225" s="145" t="s">
        <v>32</v>
      </c>
      <c r="Y225" s="161"/>
      <c r="Z225" s="63">
        <v>41423.659722222219</v>
      </c>
      <c r="AA225" s="63">
        <v>41423.660416666666</v>
      </c>
      <c r="AB225" s="2"/>
      <c r="AC225" s="2"/>
      <c r="AD225" s="3"/>
      <c r="AE225" s="3"/>
      <c r="AF225" s="3"/>
      <c r="AG225" s="3"/>
      <c r="AH225" s="3"/>
    </row>
    <row r="226" spans="1:34">
      <c r="A226" s="166"/>
      <c r="B226" s="76"/>
      <c r="C226" s="229" t="s">
        <v>119</v>
      </c>
      <c r="D226" s="173" t="s">
        <v>59</v>
      </c>
      <c r="E226" s="225">
        <v>201306142729</v>
      </c>
      <c r="F226" s="206">
        <v>41428</v>
      </c>
      <c r="G226" s="207">
        <v>0.45833333333333331</v>
      </c>
      <c r="H226" s="203" t="s">
        <v>12</v>
      </c>
      <c r="I226" s="169" t="s">
        <v>211</v>
      </c>
      <c r="J226" s="216">
        <v>41428</v>
      </c>
      <c r="K226" s="217">
        <v>0.45833333333333331</v>
      </c>
      <c r="L226" s="195">
        <v>0.16666666666666699</v>
      </c>
      <c r="M226" s="206">
        <v>41428</v>
      </c>
      <c r="N226" s="207">
        <v>0.46875</v>
      </c>
      <c r="O226" s="194">
        <v>1.0416666664241347E-2</v>
      </c>
      <c r="P226" s="204" t="s">
        <v>84</v>
      </c>
      <c r="Q226" s="203" t="s">
        <v>33</v>
      </c>
      <c r="R226" s="204" t="s">
        <v>2</v>
      </c>
      <c r="S226" s="206">
        <v>41432</v>
      </c>
      <c r="T226" s="212">
        <v>0.625</v>
      </c>
      <c r="U226" s="193" t="s">
        <v>6</v>
      </c>
      <c r="V226" s="50">
        <v>2013</v>
      </c>
      <c r="W226" s="70" t="s">
        <v>29</v>
      </c>
      <c r="X226" s="145" t="s">
        <v>32</v>
      </c>
      <c r="Y226" s="161"/>
      <c r="Z226" s="63">
        <v>41428.458333333336</v>
      </c>
      <c r="AA226" s="63">
        <v>41428.46875</v>
      </c>
      <c r="AB226" s="2"/>
      <c r="AC226" s="2"/>
      <c r="AD226" s="3"/>
      <c r="AE226" s="3"/>
      <c r="AF226" s="3"/>
      <c r="AG226" s="3"/>
      <c r="AH226" s="3"/>
    </row>
    <row r="227" spans="1:34">
      <c r="A227" s="166"/>
      <c r="B227" s="76"/>
      <c r="C227" s="204" t="s">
        <v>105</v>
      </c>
      <c r="D227" s="173" t="s">
        <v>59</v>
      </c>
      <c r="E227" s="225">
        <v>201306143567</v>
      </c>
      <c r="F227" s="206">
        <v>41429</v>
      </c>
      <c r="G227" s="207">
        <v>0.36805555555555558</v>
      </c>
      <c r="H227" s="203" t="s">
        <v>12</v>
      </c>
      <c r="I227" s="169" t="s">
        <v>211</v>
      </c>
      <c r="J227" s="216">
        <v>41429</v>
      </c>
      <c r="K227" s="217">
        <v>0.37152777777777773</v>
      </c>
      <c r="L227" s="195">
        <v>0.16666666666666699</v>
      </c>
      <c r="M227" s="206">
        <v>41429</v>
      </c>
      <c r="N227" s="207">
        <v>0.375</v>
      </c>
      <c r="O227" s="194">
        <v>3.4722222189884633E-3</v>
      </c>
      <c r="P227" s="204" t="s">
        <v>84</v>
      </c>
      <c r="Q227" s="203" t="s">
        <v>33</v>
      </c>
      <c r="R227" s="204" t="s">
        <v>2</v>
      </c>
      <c r="S227" s="206">
        <v>41429</v>
      </c>
      <c r="T227" s="212">
        <v>0.39583333333333331</v>
      </c>
      <c r="U227" s="193" t="s">
        <v>6</v>
      </c>
      <c r="V227" s="50">
        <v>2013</v>
      </c>
      <c r="W227" s="70" t="s">
        <v>29</v>
      </c>
      <c r="X227" s="145" t="s">
        <v>32</v>
      </c>
      <c r="Y227" s="161"/>
      <c r="Z227" s="63">
        <v>41429.371527777781</v>
      </c>
      <c r="AA227" s="63">
        <v>41429.375</v>
      </c>
      <c r="AB227" s="2"/>
      <c r="AC227" s="2"/>
      <c r="AD227" s="3"/>
      <c r="AE227" s="3"/>
      <c r="AF227" s="3"/>
      <c r="AG227" s="3"/>
      <c r="AH227" s="3"/>
    </row>
    <row r="228" spans="1:34">
      <c r="A228" s="166"/>
      <c r="B228" s="76">
        <v>0</v>
      </c>
      <c r="C228" s="229" t="s">
        <v>140</v>
      </c>
      <c r="D228" s="173" t="s">
        <v>58</v>
      </c>
      <c r="E228" s="225">
        <v>201306145699</v>
      </c>
      <c r="F228" s="206">
        <v>41431</v>
      </c>
      <c r="G228" s="207">
        <v>0.43055555555555558</v>
      </c>
      <c r="H228" s="203" t="s">
        <v>12</v>
      </c>
      <c r="I228" s="169" t="s">
        <v>211</v>
      </c>
      <c r="J228" s="216">
        <v>41431</v>
      </c>
      <c r="K228" s="217">
        <v>0.43055555555555558</v>
      </c>
      <c r="L228" s="195">
        <v>0.16666666666666699</v>
      </c>
      <c r="M228" s="206">
        <v>41431</v>
      </c>
      <c r="N228" s="207">
        <v>0.66666666666666663</v>
      </c>
      <c r="O228" s="194">
        <v>0.23611111110949423</v>
      </c>
      <c r="P228" s="204" t="s">
        <v>84</v>
      </c>
      <c r="Q228" s="203" t="s">
        <v>33</v>
      </c>
      <c r="R228" s="204" t="s">
        <v>2</v>
      </c>
      <c r="S228" s="206">
        <v>41431</v>
      </c>
      <c r="T228" s="212">
        <v>17</v>
      </c>
      <c r="U228" s="193" t="s">
        <v>7</v>
      </c>
      <c r="V228" s="50">
        <v>2013</v>
      </c>
      <c r="W228" s="70" t="s">
        <v>29</v>
      </c>
      <c r="X228" s="145" t="s">
        <v>32</v>
      </c>
      <c r="Y228" s="161"/>
      <c r="Z228" s="63">
        <v>41431.430555555555</v>
      </c>
      <c r="AA228" s="63">
        <v>41431.666666666664</v>
      </c>
      <c r="AB228" s="2"/>
      <c r="AC228" s="2"/>
      <c r="AD228" s="3"/>
      <c r="AE228" s="3"/>
      <c r="AF228" s="3"/>
      <c r="AG228" s="3"/>
      <c r="AH228" s="3"/>
    </row>
    <row r="229" spans="1:34">
      <c r="A229" s="166"/>
      <c r="B229" s="76">
        <v>0</v>
      </c>
      <c r="C229" s="229" t="s">
        <v>95</v>
      </c>
      <c r="D229" s="173" t="s">
        <v>59</v>
      </c>
      <c r="E229" s="225">
        <v>201306147149</v>
      </c>
      <c r="F229" s="206">
        <v>41432</v>
      </c>
      <c r="G229" s="207">
        <v>0.61736111111111114</v>
      </c>
      <c r="H229" s="203" t="s">
        <v>12</v>
      </c>
      <c r="I229" s="169" t="s">
        <v>211</v>
      </c>
      <c r="J229" s="216">
        <v>41432</v>
      </c>
      <c r="K229" s="217">
        <v>0.61805555555555558</v>
      </c>
      <c r="L229" s="195">
        <v>0.16666666666666699</v>
      </c>
      <c r="M229" s="206">
        <v>41432</v>
      </c>
      <c r="N229" s="207">
        <v>0.625</v>
      </c>
      <c r="O229" s="194">
        <v>6.9444444452528842E-3</v>
      </c>
      <c r="P229" s="204" t="s">
        <v>84</v>
      </c>
      <c r="Q229" s="203" t="s">
        <v>33</v>
      </c>
      <c r="R229" s="204" t="s">
        <v>2</v>
      </c>
      <c r="S229" s="206">
        <v>41432</v>
      </c>
      <c r="T229" s="212">
        <v>0.63541666666666663</v>
      </c>
      <c r="U229" s="193" t="s">
        <v>6</v>
      </c>
      <c r="V229" s="50">
        <v>2013</v>
      </c>
      <c r="W229" s="70" t="s">
        <v>29</v>
      </c>
      <c r="X229" s="145" t="s">
        <v>32</v>
      </c>
      <c r="Y229" s="161"/>
      <c r="Z229" s="63">
        <v>41432.618055555555</v>
      </c>
      <c r="AA229" s="63">
        <v>41432.625</v>
      </c>
      <c r="AB229" s="2"/>
      <c r="AC229" s="2"/>
      <c r="AD229" s="3"/>
      <c r="AE229" s="3"/>
      <c r="AF229" s="3"/>
      <c r="AG229" s="3"/>
      <c r="AH229" s="3"/>
    </row>
    <row r="230" spans="1:34">
      <c r="A230" s="166"/>
      <c r="B230" s="76" t="s">
        <v>215</v>
      </c>
      <c r="C230" s="229" t="s">
        <v>113</v>
      </c>
      <c r="D230" s="173" t="s">
        <v>59</v>
      </c>
      <c r="E230" s="225">
        <v>201306150284</v>
      </c>
      <c r="F230" s="206">
        <v>41437</v>
      </c>
      <c r="G230" s="207">
        <v>0.68402777777777779</v>
      </c>
      <c r="H230" s="203" t="s">
        <v>12</v>
      </c>
      <c r="I230" s="169" t="s">
        <v>210</v>
      </c>
      <c r="J230" s="216">
        <v>41437</v>
      </c>
      <c r="K230" s="217">
        <v>0.6875</v>
      </c>
      <c r="L230" s="195">
        <v>8.3333333333333301E-2</v>
      </c>
      <c r="M230" s="206">
        <v>41437</v>
      </c>
      <c r="N230" s="207">
        <v>0.70833333333333337</v>
      </c>
      <c r="O230" s="194">
        <v>2.0833333335758653E-2</v>
      </c>
      <c r="P230" s="204" t="s">
        <v>84</v>
      </c>
      <c r="Q230" s="203" t="s">
        <v>33</v>
      </c>
      <c r="R230" s="204" t="s">
        <v>2</v>
      </c>
      <c r="S230" s="206">
        <v>41437</v>
      </c>
      <c r="T230" s="212">
        <v>0.71875</v>
      </c>
      <c r="U230" s="193" t="s">
        <v>6</v>
      </c>
      <c r="V230" s="50">
        <v>2013</v>
      </c>
      <c r="W230" s="70" t="s">
        <v>29</v>
      </c>
      <c r="X230" s="145" t="s">
        <v>32</v>
      </c>
      <c r="Y230" s="161"/>
      <c r="Z230" s="63">
        <v>41437.6875</v>
      </c>
      <c r="AA230" s="63">
        <v>41437.708333333336</v>
      </c>
      <c r="AB230" s="2"/>
      <c r="AC230" s="2"/>
      <c r="AD230" s="3"/>
      <c r="AE230" s="3"/>
      <c r="AF230" s="3"/>
      <c r="AG230" s="3"/>
      <c r="AH230" s="3"/>
    </row>
    <row r="231" spans="1:34">
      <c r="A231" s="166"/>
      <c r="B231" s="76">
        <v>0</v>
      </c>
      <c r="C231" s="229" t="s">
        <v>97</v>
      </c>
      <c r="D231" s="173" t="s">
        <v>59</v>
      </c>
      <c r="E231" s="225">
        <v>201306150556</v>
      </c>
      <c r="F231" s="206">
        <v>41438</v>
      </c>
      <c r="G231" s="207">
        <v>0.3888888888888889</v>
      </c>
      <c r="H231" s="203" t="s">
        <v>12</v>
      </c>
      <c r="I231" s="169" t="s">
        <v>211</v>
      </c>
      <c r="J231" s="216">
        <v>41438</v>
      </c>
      <c r="K231" s="217">
        <v>0.3923611111111111</v>
      </c>
      <c r="L231" s="195">
        <v>0.16666666666666699</v>
      </c>
      <c r="M231" s="206">
        <v>41438</v>
      </c>
      <c r="N231" s="207">
        <v>0.4375</v>
      </c>
      <c r="O231" s="194">
        <v>4.5138888890505768E-2</v>
      </c>
      <c r="P231" s="204" t="s">
        <v>84</v>
      </c>
      <c r="Q231" s="203" t="s">
        <v>33</v>
      </c>
      <c r="R231" s="204" t="s">
        <v>2</v>
      </c>
      <c r="S231" s="206">
        <v>41438</v>
      </c>
      <c r="T231" s="212">
        <v>0.46527777777777773</v>
      </c>
      <c r="U231" s="193" t="s">
        <v>6</v>
      </c>
      <c r="V231" s="50">
        <v>2013</v>
      </c>
      <c r="W231" s="70" t="s">
        <v>29</v>
      </c>
      <c r="X231" s="145" t="s">
        <v>32</v>
      </c>
      <c r="Y231" s="161"/>
      <c r="Z231" s="63">
        <v>41438.392361111109</v>
      </c>
      <c r="AA231" s="63">
        <v>41438.4375</v>
      </c>
      <c r="AB231" s="2"/>
      <c r="AC231" s="2"/>
      <c r="AD231" s="3"/>
      <c r="AE231" s="3"/>
      <c r="AF231" s="3"/>
      <c r="AG231" s="3"/>
      <c r="AH231" s="3"/>
    </row>
    <row r="232" spans="1:34">
      <c r="A232" s="166"/>
      <c r="B232" s="76" t="s">
        <v>215</v>
      </c>
      <c r="C232" s="229" t="s">
        <v>113</v>
      </c>
      <c r="D232" s="173" t="s">
        <v>59</v>
      </c>
      <c r="E232" s="225">
        <v>201306152621</v>
      </c>
      <c r="F232" s="206">
        <v>41442</v>
      </c>
      <c r="G232" s="207">
        <v>0.44791666666666669</v>
      </c>
      <c r="H232" s="203" t="s">
        <v>12</v>
      </c>
      <c r="I232" s="169" t="s">
        <v>210</v>
      </c>
      <c r="J232" s="216">
        <v>41442</v>
      </c>
      <c r="K232" s="217">
        <v>0.44791666666666669</v>
      </c>
      <c r="L232" s="195">
        <v>8.3333333333333301E-2</v>
      </c>
      <c r="M232" s="206">
        <v>41443</v>
      </c>
      <c r="N232" s="207">
        <v>0.47916666666666669</v>
      </c>
      <c r="O232" s="194">
        <v>1.03125</v>
      </c>
      <c r="P232" s="204" t="s">
        <v>80</v>
      </c>
      <c r="Q232" s="203" t="s">
        <v>33</v>
      </c>
      <c r="R232" s="204" t="s">
        <v>2</v>
      </c>
      <c r="S232" s="206">
        <v>41443</v>
      </c>
      <c r="T232" s="212">
        <v>0.5</v>
      </c>
      <c r="U232" s="193" t="s">
        <v>7</v>
      </c>
      <c r="V232" s="50">
        <v>2013</v>
      </c>
      <c r="W232" s="70" t="s">
        <v>29</v>
      </c>
      <c r="X232" s="145" t="s">
        <v>32</v>
      </c>
      <c r="Y232" s="161"/>
      <c r="Z232" s="63">
        <v>41442.447916666664</v>
      </c>
      <c r="AA232" s="63">
        <v>41443.479166666664</v>
      </c>
      <c r="AB232" s="2"/>
      <c r="AC232" s="2"/>
      <c r="AD232" s="3"/>
      <c r="AE232" s="3"/>
      <c r="AF232" s="3"/>
      <c r="AG232" s="3"/>
      <c r="AH232" s="3"/>
    </row>
    <row r="233" spans="1:34">
      <c r="A233" s="166"/>
      <c r="B233" s="76" t="s">
        <v>215</v>
      </c>
      <c r="C233" s="229" t="s">
        <v>121</v>
      </c>
      <c r="D233" s="173" t="s">
        <v>59</v>
      </c>
      <c r="E233" s="225" t="s">
        <v>14</v>
      </c>
      <c r="F233" s="206">
        <v>41443</v>
      </c>
      <c r="G233" s="207">
        <v>0.34722222222222227</v>
      </c>
      <c r="H233" s="203" t="s">
        <v>12</v>
      </c>
      <c r="I233" s="169" t="s">
        <v>210</v>
      </c>
      <c r="J233" s="216">
        <v>41443</v>
      </c>
      <c r="K233" s="217">
        <v>0.35069444444444442</v>
      </c>
      <c r="L233" s="195">
        <v>8.3333333333333301E-2</v>
      </c>
      <c r="M233" s="206">
        <v>41443</v>
      </c>
      <c r="N233" s="207">
        <v>0.35416666666666669</v>
      </c>
      <c r="O233" s="194">
        <v>3.4722222189884633E-3</v>
      </c>
      <c r="P233" s="204" t="s">
        <v>80</v>
      </c>
      <c r="Q233" s="203" t="s">
        <v>33</v>
      </c>
      <c r="R233" s="204" t="s">
        <v>2</v>
      </c>
      <c r="S233" s="206">
        <v>41443</v>
      </c>
      <c r="T233" s="212">
        <v>0.39583333333333331</v>
      </c>
      <c r="U233" s="193" t="s">
        <v>6</v>
      </c>
      <c r="V233" s="50">
        <v>2013</v>
      </c>
      <c r="W233" s="70" t="s">
        <v>29</v>
      </c>
      <c r="X233" s="145" t="s">
        <v>32</v>
      </c>
      <c r="Y233" s="161"/>
      <c r="Z233" s="63">
        <v>41443.350694444445</v>
      </c>
      <c r="AA233" s="63">
        <v>41443.354166666664</v>
      </c>
      <c r="AB233" s="2"/>
      <c r="AC233" s="2"/>
      <c r="AD233" s="3"/>
      <c r="AE233" s="3"/>
      <c r="AF233" s="3"/>
      <c r="AG233" s="3"/>
      <c r="AH233" s="3"/>
    </row>
    <row r="234" spans="1:34">
      <c r="A234" s="166"/>
      <c r="B234" s="76">
        <v>0</v>
      </c>
      <c r="C234" s="229" t="s">
        <v>91</v>
      </c>
      <c r="D234" s="173" t="s">
        <v>58</v>
      </c>
      <c r="E234" s="225" t="s">
        <v>14</v>
      </c>
      <c r="F234" s="206">
        <v>41443</v>
      </c>
      <c r="G234" s="207">
        <v>0.36805555555555558</v>
      </c>
      <c r="H234" s="203" t="s">
        <v>12</v>
      </c>
      <c r="I234" s="169" t="s">
        <v>211</v>
      </c>
      <c r="J234" s="216">
        <v>41443</v>
      </c>
      <c r="K234" s="217">
        <v>0.36805555555555558</v>
      </c>
      <c r="L234" s="195">
        <v>0.16666666666666699</v>
      </c>
      <c r="M234" s="206">
        <v>41443</v>
      </c>
      <c r="N234" s="207">
        <v>0.41666666666666669</v>
      </c>
      <c r="O234" s="194">
        <v>4.8611111109494232E-2</v>
      </c>
      <c r="P234" s="204" t="s">
        <v>80</v>
      </c>
      <c r="Q234" s="203" t="s">
        <v>33</v>
      </c>
      <c r="R234" s="204" t="s">
        <v>2</v>
      </c>
      <c r="S234" s="206">
        <v>41443</v>
      </c>
      <c r="T234" s="212">
        <v>0.4201388888888889</v>
      </c>
      <c r="U234" s="193" t="s">
        <v>6</v>
      </c>
      <c r="V234" s="50">
        <v>2013</v>
      </c>
      <c r="W234" s="70" t="s">
        <v>29</v>
      </c>
      <c r="X234" s="145" t="s">
        <v>32</v>
      </c>
      <c r="Y234" s="161"/>
      <c r="Z234" s="63">
        <v>41443.368055555555</v>
      </c>
      <c r="AA234" s="63">
        <v>41443.416666666664</v>
      </c>
      <c r="AB234" s="2"/>
      <c r="AC234" s="2"/>
      <c r="AD234" s="3"/>
      <c r="AE234" s="3"/>
      <c r="AF234" s="3"/>
      <c r="AG234" s="3"/>
      <c r="AH234" s="3"/>
    </row>
    <row r="235" spans="1:34">
      <c r="A235" s="166"/>
      <c r="B235" s="76">
        <v>0</v>
      </c>
      <c r="C235" s="229" t="s">
        <v>141</v>
      </c>
      <c r="D235" s="173" t="s">
        <v>58</v>
      </c>
      <c r="E235" s="225">
        <v>201306155642</v>
      </c>
      <c r="F235" s="206">
        <v>41444</v>
      </c>
      <c r="G235" s="207">
        <v>0.61458333333333337</v>
      </c>
      <c r="H235" s="203" t="s">
        <v>12</v>
      </c>
      <c r="I235" s="169" t="s">
        <v>211</v>
      </c>
      <c r="J235" s="216">
        <v>41444</v>
      </c>
      <c r="K235" s="217">
        <v>0.61805555555555558</v>
      </c>
      <c r="L235" s="195">
        <v>0.16666666666666699</v>
      </c>
      <c r="M235" s="206">
        <v>41444</v>
      </c>
      <c r="N235" s="207">
        <v>0.625</v>
      </c>
      <c r="O235" s="194">
        <v>6.9444444452528842E-3</v>
      </c>
      <c r="P235" s="204" t="s">
        <v>84</v>
      </c>
      <c r="Q235" s="203" t="s">
        <v>33</v>
      </c>
      <c r="R235" s="204" t="s">
        <v>2</v>
      </c>
      <c r="S235" s="206">
        <v>41444</v>
      </c>
      <c r="T235" s="212">
        <v>0.6875</v>
      </c>
      <c r="U235" s="193" t="s">
        <v>6</v>
      </c>
      <c r="V235" s="50">
        <v>2013</v>
      </c>
      <c r="W235" s="70" t="s">
        <v>29</v>
      </c>
      <c r="X235" s="145" t="s">
        <v>32</v>
      </c>
      <c r="Y235" s="161"/>
      <c r="Z235" s="63">
        <v>41444.618055555555</v>
      </c>
      <c r="AA235" s="63">
        <v>41444.625</v>
      </c>
      <c r="AB235" s="2"/>
      <c r="AC235" s="2"/>
      <c r="AD235" s="3"/>
      <c r="AE235" s="3"/>
      <c r="AF235" s="3"/>
      <c r="AG235" s="3"/>
      <c r="AH235" s="3"/>
    </row>
    <row r="236" spans="1:34">
      <c r="A236" s="166"/>
      <c r="B236" s="76">
        <v>0</v>
      </c>
      <c r="C236" s="229" t="s">
        <v>91</v>
      </c>
      <c r="D236" s="173" t="s">
        <v>58</v>
      </c>
      <c r="E236" s="225">
        <v>201306156400</v>
      </c>
      <c r="F236" s="206">
        <v>41445</v>
      </c>
      <c r="G236" s="207">
        <v>0.45833333333333331</v>
      </c>
      <c r="H236" s="203" t="s">
        <v>12</v>
      </c>
      <c r="I236" s="169" t="s">
        <v>211</v>
      </c>
      <c r="J236" s="216">
        <v>41445</v>
      </c>
      <c r="K236" s="217">
        <v>0.45833333333333331</v>
      </c>
      <c r="L236" s="195">
        <v>0.16666666666666699</v>
      </c>
      <c r="M236" s="206">
        <v>41446</v>
      </c>
      <c r="N236" s="207">
        <v>0.44791666666666669</v>
      </c>
      <c r="O236" s="194">
        <v>0.98958333332848269</v>
      </c>
      <c r="P236" s="204" t="s">
        <v>80</v>
      </c>
      <c r="Q236" s="203" t="s">
        <v>33</v>
      </c>
      <c r="R236" s="204" t="s">
        <v>2</v>
      </c>
      <c r="S236" s="206">
        <v>41446</v>
      </c>
      <c r="T236" s="212">
        <v>0.49652777777777773</v>
      </c>
      <c r="U236" s="193" t="s">
        <v>7</v>
      </c>
      <c r="V236" s="50">
        <v>2013</v>
      </c>
      <c r="W236" s="70" t="s">
        <v>29</v>
      </c>
      <c r="X236" s="145" t="s">
        <v>32</v>
      </c>
      <c r="Y236" s="161"/>
      <c r="Z236" s="63">
        <v>41445.458333333336</v>
      </c>
      <c r="AA236" s="63">
        <v>41446.447916666664</v>
      </c>
      <c r="AB236" s="2"/>
      <c r="AC236" s="2"/>
      <c r="AD236" s="3"/>
      <c r="AE236" s="3"/>
      <c r="AF236" s="3"/>
      <c r="AG236" s="3"/>
      <c r="AH236" s="3"/>
    </row>
    <row r="237" spans="1:34">
      <c r="A237" s="166"/>
      <c r="B237" s="76" t="s">
        <v>215</v>
      </c>
      <c r="C237" s="229" t="s">
        <v>112</v>
      </c>
      <c r="D237" s="173" t="s">
        <v>59</v>
      </c>
      <c r="E237" s="225">
        <v>201306157008</v>
      </c>
      <c r="F237" s="206">
        <v>41445</v>
      </c>
      <c r="G237" s="207">
        <v>0.71180555555555547</v>
      </c>
      <c r="H237" s="203" t="s">
        <v>12</v>
      </c>
      <c r="I237" s="169" t="s">
        <v>210</v>
      </c>
      <c r="J237" s="216">
        <v>41445</v>
      </c>
      <c r="K237" s="217">
        <v>0.71180555555555547</v>
      </c>
      <c r="L237" s="195">
        <v>8.3333333333333301E-2</v>
      </c>
      <c r="M237" s="206">
        <v>41445</v>
      </c>
      <c r="N237" s="207">
        <v>0.71250000000000002</v>
      </c>
      <c r="O237" s="194">
        <v>6.944444467080757E-4</v>
      </c>
      <c r="P237" s="204" t="s">
        <v>84</v>
      </c>
      <c r="Q237" s="203" t="s">
        <v>33</v>
      </c>
      <c r="R237" s="204" t="s">
        <v>2</v>
      </c>
      <c r="S237" s="206">
        <v>41445</v>
      </c>
      <c r="T237" s="212">
        <v>0.75</v>
      </c>
      <c r="U237" s="193" t="s">
        <v>6</v>
      </c>
      <c r="V237" s="50">
        <v>2013</v>
      </c>
      <c r="W237" s="70" t="s">
        <v>29</v>
      </c>
      <c r="X237" s="145" t="s">
        <v>32</v>
      </c>
      <c r="Y237" s="161"/>
      <c r="Z237" s="63">
        <v>41445.711805555555</v>
      </c>
      <c r="AA237" s="63">
        <v>41445.712500000001</v>
      </c>
      <c r="AB237" s="2"/>
      <c r="AC237" s="2"/>
      <c r="AD237" s="3"/>
      <c r="AE237" s="3"/>
      <c r="AF237" s="3"/>
      <c r="AG237" s="3"/>
      <c r="AH237" s="3"/>
    </row>
    <row r="238" spans="1:34">
      <c r="A238" s="166"/>
      <c r="B238" s="76" t="s">
        <v>209</v>
      </c>
      <c r="C238" s="229" t="s">
        <v>122</v>
      </c>
      <c r="D238" s="173" t="s">
        <v>59</v>
      </c>
      <c r="E238" s="225" t="s">
        <v>14</v>
      </c>
      <c r="F238" s="206">
        <v>41445</v>
      </c>
      <c r="G238" s="207">
        <v>0.83333333333333337</v>
      </c>
      <c r="H238" s="203" t="s">
        <v>12</v>
      </c>
      <c r="I238" s="169" t="s">
        <v>210</v>
      </c>
      <c r="J238" s="216">
        <v>41445</v>
      </c>
      <c r="K238" s="217">
        <v>0.83333333333333337</v>
      </c>
      <c r="L238" s="195">
        <v>8.3333333333333301E-2</v>
      </c>
      <c r="M238" s="206">
        <v>41445</v>
      </c>
      <c r="N238" s="207">
        <v>0.875</v>
      </c>
      <c r="O238" s="194">
        <v>4.1666666664241347E-2</v>
      </c>
      <c r="P238" s="204" t="s">
        <v>90</v>
      </c>
      <c r="Q238" s="203" t="s">
        <v>33</v>
      </c>
      <c r="R238" s="204" t="s">
        <v>2</v>
      </c>
      <c r="S238" s="206">
        <v>41445</v>
      </c>
      <c r="T238" s="212">
        <v>0.91666666666666663</v>
      </c>
      <c r="U238" s="193" t="s">
        <v>6</v>
      </c>
      <c r="V238" s="50">
        <v>2013</v>
      </c>
      <c r="W238" s="70" t="s">
        <v>29</v>
      </c>
      <c r="X238" s="145" t="s">
        <v>32</v>
      </c>
      <c r="Y238" s="161"/>
      <c r="Z238" s="63">
        <v>41445.833333333336</v>
      </c>
      <c r="AA238" s="63">
        <v>41445.875</v>
      </c>
      <c r="AB238" s="2"/>
      <c r="AC238" s="2"/>
      <c r="AD238" s="3"/>
      <c r="AE238" s="3"/>
      <c r="AF238" s="3"/>
      <c r="AG238" s="3"/>
      <c r="AH238" s="3"/>
    </row>
    <row r="239" spans="1:34">
      <c r="A239" s="166"/>
      <c r="B239" s="76" t="s">
        <v>209</v>
      </c>
      <c r="C239" s="229" t="s">
        <v>122</v>
      </c>
      <c r="D239" s="173" t="s">
        <v>59</v>
      </c>
      <c r="E239" s="225" t="s">
        <v>14</v>
      </c>
      <c r="F239" s="206">
        <v>41446</v>
      </c>
      <c r="G239" s="207">
        <v>4.1666666666666664E-2</v>
      </c>
      <c r="H239" s="203" t="s">
        <v>12</v>
      </c>
      <c r="I239" s="169" t="s">
        <v>210</v>
      </c>
      <c r="J239" s="216">
        <v>41446</v>
      </c>
      <c r="K239" s="217">
        <v>4.1666666666666664E-2</v>
      </c>
      <c r="L239" s="195">
        <v>8.3333333333333301E-2</v>
      </c>
      <c r="M239" s="206">
        <v>41446</v>
      </c>
      <c r="N239" s="207">
        <v>0.25</v>
      </c>
      <c r="O239" s="194">
        <v>0.20833333333575865</v>
      </c>
      <c r="P239" s="204" t="s">
        <v>80</v>
      </c>
      <c r="Q239" s="203" t="s">
        <v>33</v>
      </c>
      <c r="R239" s="204" t="s">
        <v>2</v>
      </c>
      <c r="S239" s="206">
        <v>41446</v>
      </c>
      <c r="T239" s="212">
        <v>0.36458333333333331</v>
      </c>
      <c r="U239" s="193" t="s">
        <v>7</v>
      </c>
      <c r="V239" s="50">
        <v>2013</v>
      </c>
      <c r="W239" s="70" t="s">
        <v>29</v>
      </c>
      <c r="X239" s="145" t="s">
        <v>32</v>
      </c>
      <c r="Y239" s="161"/>
      <c r="Z239" s="63">
        <v>41446.041666666664</v>
      </c>
      <c r="AA239" s="63">
        <v>41446.25</v>
      </c>
      <c r="AB239" s="2"/>
      <c r="AC239" s="2"/>
      <c r="AD239" s="3"/>
      <c r="AE239" s="3"/>
      <c r="AF239" s="3"/>
      <c r="AG239" s="3"/>
      <c r="AH239" s="3"/>
    </row>
    <row r="240" spans="1:34">
      <c r="A240" s="166"/>
      <c r="B240" s="76">
        <v>0</v>
      </c>
      <c r="C240" s="229" t="s">
        <v>142</v>
      </c>
      <c r="D240" s="173" t="s">
        <v>58</v>
      </c>
      <c r="E240" s="225">
        <v>201306159128</v>
      </c>
      <c r="F240" s="206">
        <v>41450</v>
      </c>
      <c r="G240" s="207">
        <v>0.41666666666666669</v>
      </c>
      <c r="H240" s="203" t="s">
        <v>12</v>
      </c>
      <c r="I240" s="169" t="s">
        <v>211</v>
      </c>
      <c r="J240" s="216">
        <v>41450</v>
      </c>
      <c r="K240" s="217">
        <v>0.41666666666666669</v>
      </c>
      <c r="L240" s="195">
        <v>0.16666666666666699</v>
      </c>
      <c r="M240" s="206">
        <v>41450</v>
      </c>
      <c r="N240" s="207">
        <v>0.41736111111111113</v>
      </c>
      <c r="O240" s="194">
        <v>6.944444467080757E-4</v>
      </c>
      <c r="P240" s="204" t="s">
        <v>84</v>
      </c>
      <c r="Q240" s="203" t="s">
        <v>33</v>
      </c>
      <c r="R240" s="204" t="s">
        <v>2</v>
      </c>
      <c r="S240" s="206">
        <v>41450</v>
      </c>
      <c r="T240" s="212">
        <v>0.4375</v>
      </c>
      <c r="U240" s="193" t="s">
        <v>6</v>
      </c>
      <c r="V240" s="50">
        <v>2013</v>
      </c>
      <c r="W240" s="70" t="s">
        <v>29</v>
      </c>
      <c r="X240" s="145" t="s">
        <v>32</v>
      </c>
      <c r="Y240" s="161"/>
      <c r="Z240" s="63">
        <v>41450.416666666664</v>
      </c>
      <c r="AA240" s="63">
        <v>41450.417361111111</v>
      </c>
      <c r="AB240" s="2"/>
      <c r="AC240" s="2"/>
      <c r="AD240" s="3"/>
      <c r="AE240" s="3"/>
      <c r="AF240" s="3"/>
      <c r="AG240" s="3"/>
      <c r="AH240" s="3"/>
    </row>
    <row r="241" spans="1:34">
      <c r="A241" s="166"/>
      <c r="B241" s="76"/>
      <c r="C241" s="229" t="s">
        <v>136</v>
      </c>
      <c r="D241" s="173" t="s">
        <v>59</v>
      </c>
      <c r="E241" s="225">
        <v>201306159740</v>
      </c>
      <c r="F241" s="206">
        <v>41450</v>
      </c>
      <c r="G241" s="207">
        <v>0.65277777777777779</v>
      </c>
      <c r="H241" s="203" t="s">
        <v>12</v>
      </c>
      <c r="I241" s="169" t="s">
        <v>211</v>
      </c>
      <c r="J241" s="216">
        <v>41450</v>
      </c>
      <c r="K241" s="217">
        <v>0.4548611111111111</v>
      </c>
      <c r="L241" s="195">
        <v>0.16666666666666699</v>
      </c>
      <c r="M241" s="206">
        <v>41450</v>
      </c>
      <c r="N241" s="207">
        <v>0.64583333333333337</v>
      </c>
      <c r="O241" s="194">
        <v>0.19097222222626442</v>
      </c>
      <c r="P241" s="204" t="s">
        <v>84</v>
      </c>
      <c r="Q241" s="203" t="s">
        <v>33</v>
      </c>
      <c r="R241" s="204" t="s">
        <v>2</v>
      </c>
      <c r="S241" s="206">
        <v>41450</v>
      </c>
      <c r="T241" s="212">
        <v>0.6875</v>
      </c>
      <c r="U241" s="193" t="s">
        <v>7</v>
      </c>
      <c r="V241" s="50">
        <v>2013</v>
      </c>
      <c r="W241" s="70" t="s">
        <v>29</v>
      </c>
      <c r="X241" s="145" t="s">
        <v>32</v>
      </c>
      <c r="Y241" s="161"/>
      <c r="Z241" s="63">
        <v>41450.454861111109</v>
      </c>
      <c r="AA241" s="63">
        <v>41450.645833333336</v>
      </c>
      <c r="AB241" s="2"/>
      <c r="AC241" s="2"/>
      <c r="AD241" s="3"/>
      <c r="AE241" s="3"/>
      <c r="AF241" s="3"/>
      <c r="AG241" s="3"/>
      <c r="AH241" s="3"/>
    </row>
    <row r="242" spans="1:34">
      <c r="A242" s="166"/>
      <c r="B242" s="76"/>
      <c r="C242" s="229" t="s">
        <v>136</v>
      </c>
      <c r="D242" s="173" t="s">
        <v>59</v>
      </c>
      <c r="E242" s="225">
        <v>201307162697</v>
      </c>
      <c r="F242" s="206">
        <v>41456</v>
      </c>
      <c r="G242" s="207">
        <v>0.39583333333333331</v>
      </c>
      <c r="H242" s="203" t="s">
        <v>12</v>
      </c>
      <c r="I242" s="169" t="s">
        <v>211</v>
      </c>
      <c r="J242" s="216">
        <v>41456</v>
      </c>
      <c r="K242" s="217">
        <v>0.39583333333333331</v>
      </c>
      <c r="L242" s="195">
        <v>0.16666666666666699</v>
      </c>
      <c r="M242" s="206">
        <v>41456</v>
      </c>
      <c r="N242" s="207">
        <v>0.40277777777777773</v>
      </c>
      <c r="O242" s="194">
        <v>6.9444444452528842E-3</v>
      </c>
      <c r="P242" s="204" t="s">
        <v>80</v>
      </c>
      <c r="Q242" s="203" t="s">
        <v>33</v>
      </c>
      <c r="R242" s="204" t="s">
        <v>2</v>
      </c>
      <c r="S242" s="206">
        <v>41456</v>
      </c>
      <c r="T242" s="212">
        <v>0.43402777777777773</v>
      </c>
      <c r="U242" s="193" t="s">
        <v>6</v>
      </c>
      <c r="V242" s="50">
        <v>2013</v>
      </c>
      <c r="W242" s="70" t="s">
        <v>28</v>
      </c>
      <c r="X242" s="145" t="s">
        <v>32</v>
      </c>
      <c r="Y242" s="161"/>
      <c r="Z242" s="63">
        <v>41456.395833333336</v>
      </c>
      <c r="AA242" s="63">
        <v>41456.402777777781</v>
      </c>
      <c r="AB242" s="2"/>
      <c r="AC242" s="2"/>
      <c r="AD242" s="3"/>
      <c r="AE242" s="3"/>
      <c r="AF242" s="3"/>
      <c r="AG242" s="3"/>
      <c r="AH242" s="3"/>
    </row>
    <row r="243" spans="1:34">
      <c r="A243" s="166"/>
      <c r="B243" s="76" t="s">
        <v>215</v>
      </c>
      <c r="C243" s="229" t="s">
        <v>120</v>
      </c>
      <c r="D243" s="173" t="s">
        <v>59</v>
      </c>
      <c r="E243" s="225">
        <v>201307162795</v>
      </c>
      <c r="F243" s="206">
        <v>41456</v>
      </c>
      <c r="G243" s="207">
        <v>0.42708333333333331</v>
      </c>
      <c r="H243" s="203" t="s">
        <v>12</v>
      </c>
      <c r="I243" s="169" t="s">
        <v>210</v>
      </c>
      <c r="J243" s="216">
        <v>41456</v>
      </c>
      <c r="K243" s="217">
        <v>0.42708333333333331</v>
      </c>
      <c r="L243" s="195">
        <v>8.3333333333333301E-2</v>
      </c>
      <c r="M243" s="206">
        <v>41456</v>
      </c>
      <c r="N243" s="207">
        <v>0.4375</v>
      </c>
      <c r="O243" s="194">
        <v>1.0416666664241347E-2</v>
      </c>
      <c r="P243" s="204" t="s">
        <v>80</v>
      </c>
      <c r="Q243" s="203" t="s">
        <v>33</v>
      </c>
      <c r="R243" s="204" t="s">
        <v>2</v>
      </c>
      <c r="S243" s="206">
        <v>41456</v>
      </c>
      <c r="T243" s="212">
        <v>0.45833333333333331</v>
      </c>
      <c r="U243" s="193" t="s">
        <v>6</v>
      </c>
      <c r="V243" s="50">
        <v>2013</v>
      </c>
      <c r="W243" s="70" t="s">
        <v>28</v>
      </c>
      <c r="X243" s="145" t="s">
        <v>32</v>
      </c>
      <c r="Y243" s="161"/>
      <c r="Z243" s="63">
        <v>41456.427083333336</v>
      </c>
      <c r="AA243" s="63">
        <v>41456.4375</v>
      </c>
      <c r="AB243" s="2"/>
      <c r="AC243" s="2"/>
      <c r="AD243" s="3"/>
      <c r="AE243" s="3"/>
      <c r="AF243" s="3"/>
      <c r="AG243" s="3"/>
      <c r="AH243" s="3"/>
    </row>
    <row r="244" spans="1:34">
      <c r="A244" s="166"/>
      <c r="B244" s="76" t="s">
        <v>215</v>
      </c>
      <c r="C244" s="229" t="s">
        <v>109</v>
      </c>
      <c r="D244" s="173" t="s">
        <v>59</v>
      </c>
      <c r="E244" s="225">
        <v>201307165503</v>
      </c>
      <c r="F244" s="206">
        <v>41458</v>
      </c>
      <c r="G244" s="207">
        <v>0.66249999999999998</v>
      </c>
      <c r="H244" s="203" t="s">
        <v>12</v>
      </c>
      <c r="I244" s="169" t="s">
        <v>210</v>
      </c>
      <c r="J244" s="216">
        <v>41458</v>
      </c>
      <c r="K244" s="217">
        <v>0.66319444444444442</v>
      </c>
      <c r="L244" s="195">
        <v>8.3333333333333301E-2</v>
      </c>
      <c r="M244" s="206">
        <v>41458</v>
      </c>
      <c r="N244" s="207">
        <v>0.66666666666666663</v>
      </c>
      <c r="O244" s="194">
        <v>3.4722222189884633E-3</v>
      </c>
      <c r="P244" s="204" t="s">
        <v>80</v>
      </c>
      <c r="Q244" s="203" t="s">
        <v>33</v>
      </c>
      <c r="R244" s="204" t="s">
        <v>2</v>
      </c>
      <c r="S244" s="206">
        <v>41458</v>
      </c>
      <c r="T244" s="212">
        <v>0.67361111111111116</v>
      </c>
      <c r="U244" s="193" t="s">
        <v>6</v>
      </c>
      <c r="V244" s="50">
        <v>2013</v>
      </c>
      <c r="W244" s="70" t="s">
        <v>28</v>
      </c>
      <c r="X244" s="145" t="s">
        <v>32</v>
      </c>
      <c r="Y244" s="161"/>
      <c r="Z244" s="63">
        <v>41458.663194444445</v>
      </c>
      <c r="AA244" s="63">
        <v>41458.666666666664</v>
      </c>
      <c r="AB244" s="2"/>
      <c r="AC244" s="2"/>
      <c r="AD244" s="3"/>
      <c r="AE244" s="3"/>
      <c r="AF244" s="3"/>
      <c r="AG244" s="3"/>
      <c r="AH244" s="3"/>
    </row>
    <row r="245" spans="1:34">
      <c r="A245" s="166"/>
      <c r="B245" s="76"/>
      <c r="C245" s="229" t="s">
        <v>134</v>
      </c>
      <c r="D245" s="173" t="s">
        <v>59</v>
      </c>
      <c r="E245" s="225" t="s">
        <v>14</v>
      </c>
      <c r="F245" s="206">
        <v>41459</v>
      </c>
      <c r="G245" s="207">
        <v>0.5625</v>
      </c>
      <c r="H245" s="203" t="s">
        <v>12</v>
      </c>
      <c r="I245" s="169" t="s">
        <v>211</v>
      </c>
      <c r="J245" s="216">
        <v>41459</v>
      </c>
      <c r="K245" s="217">
        <v>0.5625</v>
      </c>
      <c r="L245" s="195">
        <v>0.16666666666666699</v>
      </c>
      <c r="M245" s="206">
        <v>41459</v>
      </c>
      <c r="N245" s="207">
        <v>0.56597222222222221</v>
      </c>
      <c r="O245" s="194">
        <v>3.4722222189884633E-3</v>
      </c>
      <c r="P245" s="204" t="s">
        <v>80</v>
      </c>
      <c r="Q245" s="203" t="s">
        <v>33</v>
      </c>
      <c r="R245" s="204" t="s">
        <v>2</v>
      </c>
      <c r="S245" s="206">
        <v>41459</v>
      </c>
      <c r="T245" s="212">
        <v>0.58333333333333337</v>
      </c>
      <c r="U245" s="193" t="s">
        <v>6</v>
      </c>
      <c r="V245" s="50">
        <v>2013</v>
      </c>
      <c r="W245" s="70" t="s">
        <v>28</v>
      </c>
      <c r="X245" s="145" t="s">
        <v>32</v>
      </c>
      <c r="Y245" s="161"/>
      <c r="Z245" s="63">
        <v>41459.5625</v>
      </c>
      <c r="AA245" s="63">
        <v>41459.565972222219</v>
      </c>
      <c r="AB245" s="2"/>
      <c r="AC245" s="2"/>
      <c r="AD245" s="3"/>
      <c r="AE245" s="3"/>
      <c r="AF245" s="3"/>
      <c r="AG245" s="3"/>
      <c r="AH245" s="3"/>
    </row>
    <row r="246" spans="1:34">
      <c r="A246" s="166"/>
      <c r="B246" s="76" t="s">
        <v>215</v>
      </c>
      <c r="C246" s="229" t="s">
        <v>113</v>
      </c>
      <c r="D246" s="173" t="s">
        <v>59</v>
      </c>
      <c r="E246" s="225" t="s">
        <v>14</v>
      </c>
      <c r="F246" s="206">
        <v>41460</v>
      </c>
      <c r="G246" s="207">
        <v>0.25</v>
      </c>
      <c r="H246" s="203" t="s">
        <v>12</v>
      </c>
      <c r="I246" s="169" t="s">
        <v>210</v>
      </c>
      <c r="J246" s="216">
        <v>41460</v>
      </c>
      <c r="K246" s="217">
        <v>0.25</v>
      </c>
      <c r="L246" s="195">
        <v>8.3333333333333301E-2</v>
      </c>
      <c r="M246" s="206">
        <v>41460</v>
      </c>
      <c r="N246" s="207">
        <v>0.25069444444444444</v>
      </c>
      <c r="O246" s="194">
        <v>6.944444467080757E-4</v>
      </c>
      <c r="P246" s="204" t="s">
        <v>80</v>
      </c>
      <c r="Q246" s="203" t="s">
        <v>33</v>
      </c>
      <c r="R246" s="204" t="s">
        <v>2</v>
      </c>
      <c r="S246" s="206">
        <v>41460</v>
      </c>
      <c r="T246" s="212">
        <v>0.27777777777777779</v>
      </c>
      <c r="U246" s="193" t="s">
        <v>6</v>
      </c>
      <c r="V246" s="50">
        <v>2013</v>
      </c>
      <c r="W246" s="70" t="s">
        <v>28</v>
      </c>
      <c r="X246" s="145" t="s">
        <v>32</v>
      </c>
      <c r="Y246" s="161"/>
      <c r="Z246" s="63">
        <v>41460.25</v>
      </c>
      <c r="AA246" s="63">
        <v>41460.250694444447</v>
      </c>
      <c r="AB246" s="2"/>
      <c r="AC246" s="2"/>
      <c r="AD246" s="3"/>
      <c r="AE246" s="3"/>
      <c r="AF246" s="3"/>
      <c r="AG246" s="3"/>
      <c r="AH246" s="3"/>
    </row>
    <row r="247" spans="1:34">
      <c r="A247" s="166"/>
      <c r="B247" s="76" t="s">
        <v>215</v>
      </c>
      <c r="C247" s="229" t="s">
        <v>121</v>
      </c>
      <c r="D247" s="173" t="s">
        <v>59</v>
      </c>
      <c r="E247" s="225">
        <v>201307166676</v>
      </c>
      <c r="F247" s="206">
        <v>41460</v>
      </c>
      <c r="G247" s="207">
        <v>0.35416666666666669</v>
      </c>
      <c r="H247" s="203" t="s">
        <v>12</v>
      </c>
      <c r="I247" s="169" t="s">
        <v>210</v>
      </c>
      <c r="J247" s="216">
        <v>41460</v>
      </c>
      <c r="K247" s="217">
        <v>0.35416666666666669</v>
      </c>
      <c r="L247" s="195">
        <v>8.3333333333333301E-2</v>
      </c>
      <c r="M247" s="206">
        <v>41460</v>
      </c>
      <c r="N247" s="207">
        <v>0.375</v>
      </c>
      <c r="O247" s="194">
        <v>2.0833333335758653E-2</v>
      </c>
      <c r="P247" s="204" t="s">
        <v>80</v>
      </c>
      <c r="Q247" s="203" t="s">
        <v>33</v>
      </c>
      <c r="R247" s="204" t="s">
        <v>2</v>
      </c>
      <c r="S247" s="206">
        <v>41460</v>
      </c>
      <c r="T247" s="212">
        <v>0.39583333333333331</v>
      </c>
      <c r="U247" s="193" t="s">
        <v>6</v>
      </c>
      <c r="V247" s="50">
        <v>2013</v>
      </c>
      <c r="W247" s="70" t="s">
        <v>28</v>
      </c>
      <c r="X247" s="145" t="s">
        <v>32</v>
      </c>
      <c r="Y247" s="161"/>
      <c r="Z247" s="63">
        <v>41460.354166666664</v>
      </c>
      <c r="AA247" s="63">
        <v>41460.375</v>
      </c>
      <c r="AB247" s="2"/>
      <c r="AC247" s="2"/>
      <c r="AD247" s="3"/>
      <c r="AE247" s="3"/>
      <c r="AF247" s="3"/>
      <c r="AG247" s="3"/>
      <c r="AH247" s="3"/>
    </row>
    <row r="248" spans="1:34">
      <c r="A248" s="166"/>
      <c r="B248" s="76" t="s">
        <v>209</v>
      </c>
      <c r="C248" s="229" t="s">
        <v>122</v>
      </c>
      <c r="D248" s="173" t="s">
        <v>59</v>
      </c>
      <c r="E248" s="225" t="s">
        <v>14</v>
      </c>
      <c r="F248" s="206">
        <v>41462</v>
      </c>
      <c r="G248" s="255">
        <v>0.85416666666666663</v>
      </c>
      <c r="H248" s="203" t="s">
        <v>12</v>
      </c>
      <c r="I248" s="169" t="s">
        <v>210</v>
      </c>
      <c r="J248" s="216">
        <v>41462</v>
      </c>
      <c r="K248" s="256">
        <v>0.85416666666666663</v>
      </c>
      <c r="L248" s="195">
        <v>8.3333333333333301E-2</v>
      </c>
      <c r="M248" s="206">
        <v>41462</v>
      </c>
      <c r="N248" s="255">
        <v>0.89583333333333337</v>
      </c>
      <c r="O248" s="194">
        <v>4.1666666671517305E-2</v>
      </c>
      <c r="P248" s="204" t="s">
        <v>90</v>
      </c>
      <c r="Q248" s="203" t="s">
        <v>33</v>
      </c>
      <c r="R248" s="204" t="s">
        <v>2</v>
      </c>
      <c r="S248" s="206">
        <v>41462</v>
      </c>
      <c r="T248" s="257">
        <v>0.9375</v>
      </c>
      <c r="U248" s="193" t="s">
        <v>6</v>
      </c>
      <c r="V248" s="50">
        <v>2013</v>
      </c>
      <c r="W248" s="70" t="s">
        <v>28</v>
      </c>
      <c r="X248" s="145" t="s">
        <v>32</v>
      </c>
      <c r="Y248" s="161"/>
      <c r="Z248" s="63">
        <v>41462.854166666664</v>
      </c>
      <c r="AA248" s="63">
        <v>41462.895833333336</v>
      </c>
      <c r="AB248" s="2"/>
      <c r="AC248" s="2"/>
      <c r="AD248" s="3"/>
      <c r="AE248" s="3"/>
      <c r="AF248" s="3"/>
      <c r="AG248" s="3"/>
      <c r="AH248" s="3"/>
    </row>
    <row r="249" spans="1:34">
      <c r="A249" s="166"/>
      <c r="B249" s="76" t="s">
        <v>215</v>
      </c>
      <c r="C249" s="229" t="s">
        <v>112</v>
      </c>
      <c r="D249" s="173" t="s">
        <v>59</v>
      </c>
      <c r="E249" s="225">
        <v>201307169687</v>
      </c>
      <c r="F249" s="206">
        <v>41464</v>
      </c>
      <c r="G249" s="258">
        <v>0.68055555555555547</v>
      </c>
      <c r="H249" s="203" t="s">
        <v>12</v>
      </c>
      <c r="I249" s="169" t="s">
        <v>210</v>
      </c>
      <c r="J249" s="216">
        <v>41464</v>
      </c>
      <c r="K249" s="259">
        <v>0.68055555555555547</v>
      </c>
      <c r="L249" s="195">
        <v>8.3333333333333301E-2</v>
      </c>
      <c r="M249" s="206">
        <v>41464</v>
      </c>
      <c r="N249" s="258">
        <v>0.68125000000000002</v>
      </c>
      <c r="O249" s="194">
        <v>6.944444467080757E-4</v>
      </c>
      <c r="P249" s="204" t="s">
        <v>90</v>
      </c>
      <c r="Q249" s="203" t="s">
        <v>33</v>
      </c>
      <c r="R249" s="204" t="s">
        <v>2</v>
      </c>
      <c r="S249" s="206">
        <v>41464</v>
      </c>
      <c r="T249" s="260">
        <v>0.69444444444444453</v>
      </c>
      <c r="U249" s="193" t="s">
        <v>6</v>
      </c>
      <c r="V249" s="50">
        <v>2013</v>
      </c>
      <c r="W249" s="70" t="s">
        <v>28</v>
      </c>
      <c r="X249" s="145" t="s">
        <v>32</v>
      </c>
      <c r="Y249" s="161"/>
      <c r="Z249" s="63">
        <v>41464.680555555555</v>
      </c>
      <c r="AA249" s="63">
        <v>41464.681250000001</v>
      </c>
      <c r="AB249" s="2"/>
      <c r="AC249" s="2"/>
      <c r="AD249" s="3"/>
      <c r="AE249" s="3"/>
      <c r="AF249" s="3"/>
      <c r="AG249" s="3"/>
      <c r="AH249" s="3"/>
    </row>
    <row r="250" spans="1:34">
      <c r="A250" s="166"/>
      <c r="B250" s="76" t="s">
        <v>209</v>
      </c>
      <c r="C250" s="229" t="s">
        <v>119</v>
      </c>
      <c r="D250" s="173" t="s">
        <v>59</v>
      </c>
      <c r="E250" s="225">
        <v>201307170975</v>
      </c>
      <c r="F250" s="206">
        <v>41465</v>
      </c>
      <c r="G250" s="258">
        <v>0.70486111111111116</v>
      </c>
      <c r="H250" s="203" t="s">
        <v>12</v>
      </c>
      <c r="I250" s="169" t="s">
        <v>210</v>
      </c>
      <c r="J250" s="216">
        <v>41465</v>
      </c>
      <c r="K250" s="259">
        <v>0.70486111111111116</v>
      </c>
      <c r="L250" s="195">
        <v>8.3333333333333301E-2</v>
      </c>
      <c r="M250" s="206">
        <v>41465</v>
      </c>
      <c r="N250" s="258">
        <v>0.70833333333333337</v>
      </c>
      <c r="O250" s="194">
        <v>3.4722222262644209E-3</v>
      </c>
      <c r="P250" s="204" t="s">
        <v>80</v>
      </c>
      <c r="Q250" s="203" t="s">
        <v>33</v>
      </c>
      <c r="R250" s="204" t="s">
        <v>2</v>
      </c>
      <c r="S250" s="206">
        <v>41465</v>
      </c>
      <c r="T250" s="260">
        <v>0.76388888888888884</v>
      </c>
      <c r="U250" s="193" t="s">
        <v>6</v>
      </c>
      <c r="V250" s="50">
        <v>2013</v>
      </c>
      <c r="W250" s="70" t="s">
        <v>28</v>
      </c>
      <c r="X250" s="145" t="s">
        <v>32</v>
      </c>
      <c r="Y250" s="161"/>
      <c r="Z250" s="63">
        <v>41465.704861111109</v>
      </c>
      <c r="AA250" s="63">
        <v>41465.708333333336</v>
      </c>
      <c r="AB250" s="2"/>
      <c r="AC250" s="2"/>
      <c r="AD250" s="3"/>
      <c r="AE250" s="3"/>
      <c r="AF250" s="3"/>
      <c r="AG250" s="3"/>
      <c r="AH250" s="3"/>
    </row>
    <row r="251" spans="1:34" ht="30">
      <c r="A251" s="166"/>
      <c r="B251" s="76">
        <f t="shared" ref="B251" si="0">IF(ISBLANK($C251),"",(VLOOKUP($C251,ASTREINTE,6,)))</f>
        <v>0</v>
      </c>
      <c r="C251" s="229" t="s">
        <v>93</v>
      </c>
      <c r="D251" s="71" t="str">
        <f t="shared" ref="D251:D300" si="1">IF(ISBLANK($C251),"",VLOOKUP($C251,UNITE_APPARTENANCE,2,))</f>
        <v>Unité 2</v>
      </c>
      <c r="E251" s="225">
        <v>201307171134</v>
      </c>
      <c r="F251" s="206">
        <v>41466</v>
      </c>
      <c r="G251" s="258">
        <v>0.375</v>
      </c>
      <c r="H251" s="203" t="s">
        <v>12</v>
      </c>
      <c r="I251" s="169" t="str">
        <f t="shared" ref="I251" si="2">IF(ISBLANK($C251),"",(VLOOKUP($C251,ASTREINTE,7,)))</f>
        <v>Niveau 2</v>
      </c>
      <c r="J251" s="216">
        <v>41466</v>
      </c>
      <c r="K251" s="259">
        <v>0.37847222222222227</v>
      </c>
      <c r="L251" s="195">
        <f>IF(I251="Niveau 1",0.0833333333333333,IF(I251="Niveau 2",0.166666666666667,))</f>
        <v>0.16666666666666699</v>
      </c>
      <c r="M251" s="206">
        <v>41466</v>
      </c>
      <c r="N251" s="258">
        <v>0.54166666666666663</v>
      </c>
      <c r="O251" s="194">
        <f>IF(I251="I2",(HeureOuvrées2(Z251,AA251,PlageFériés)),AA251-Z251)</f>
        <v>0.16319444444525288</v>
      </c>
      <c r="P251" s="204" t="s">
        <v>90</v>
      </c>
      <c r="Q251" s="203" t="s">
        <v>33</v>
      </c>
      <c r="R251" s="204" t="s">
        <v>2</v>
      </c>
      <c r="S251" s="206"/>
      <c r="T251" s="212"/>
      <c r="U251" s="193" t="str">
        <f t="shared" ref="U251" si="3">IF(L251&gt;0,IF(O251&gt;L251,"Retard","OK"),)</f>
        <v>OK</v>
      </c>
      <c r="V251" s="50">
        <f t="shared" ref="V251" si="4">IF(J251,YEAR(J251),)</f>
        <v>2013</v>
      </c>
      <c r="W251" s="70" t="str">
        <f t="shared" ref="W251:W258" si="5">IF(J251,TEXT(J251,"mmmm"),)</f>
        <v>juillet</v>
      </c>
      <c r="X251" s="145" t="str">
        <f t="shared" ref="X251" si="6">IF(AND(C251&lt;&gt;"",D251&lt;&gt;"",E251&lt;&gt;"",F251&lt;&gt;"",G251&lt;&gt;"",H251&lt;&gt;"",I251&lt;&gt;"",J251&lt;&gt;"",K251&lt;&gt;"",L251&lt;&gt;"",M251&lt;&gt;"",N251&lt;&gt;"",O251&lt;&gt;"",P251&lt;&gt;"",Q251&lt;&gt;"",R251&lt;&gt;"",S251&lt;&gt;"",T251&lt;&gt;"",U251&lt;&gt;"",V251&lt;&gt;"",W251&lt;&gt;""),"Saisie OK","Saisie incomplete")</f>
        <v>Saisie incomplete</v>
      </c>
      <c r="Y251" s="161"/>
      <c r="Z251" s="63">
        <f t="shared" ref="Z251" si="7">J251+K251</f>
        <v>41466.378472222219</v>
      </c>
      <c r="AA251" s="63">
        <f t="shared" ref="AA251" si="8">M251+N251</f>
        <v>41466.541666666664</v>
      </c>
      <c r="AB251" s="2"/>
      <c r="AC251" s="2"/>
      <c r="AD251" s="3"/>
      <c r="AE251" s="3"/>
      <c r="AF251" s="3"/>
      <c r="AG251" s="3"/>
      <c r="AH251" s="3"/>
    </row>
    <row r="252" spans="1:34">
      <c r="A252" s="166"/>
      <c r="B252" s="76" t="s">
        <v>215</v>
      </c>
      <c r="C252" s="229" t="s">
        <v>117</v>
      </c>
      <c r="D252" s="173" t="s">
        <v>59</v>
      </c>
      <c r="E252" s="225">
        <v>201307171491</v>
      </c>
      <c r="F252" s="206">
        <v>41466</v>
      </c>
      <c r="G252" s="258">
        <v>0.46875</v>
      </c>
      <c r="H252" s="203" t="s">
        <v>12</v>
      </c>
      <c r="I252" s="169" t="s">
        <v>210</v>
      </c>
      <c r="J252" s="216">
        <v>41466</v>
      </c>
      <c r="K252" s="259">
        <v>0.46875</v>
      </c>
      <c r="L252" s="195">
        <v>8.3333333333333301E-2</v>
      </c>
      <c r="M252" s="206">
        <v>41466</v>
      </c>
      <c r="N252" s="258">
        <v>0.47916666666666669</v>
      </c>
      <c r="O252" s="194">
        <v>1.0416666664241347E-2</v>
      </c>
      <c r="P252" s="204" t="s">
        <v>90</v>
      </c>
      <c r="Q252" s="203" t="s">
        <v>33</v>
      </c>
      <c r="R252" s="204" t="s">
        <v>2</v>
      </c>
      <c r="S252" s="206">
        <v>41466</v>
      </c>
      <c r="T252" s="260">
        <v>0.48958333333333331</v>
      </c>
      <c r="U252" s="193" t="s">
        <v>6</v>
      </c>
      <c r="V252" s="50">
        <v>2013</v>
      </c>
      <c r="W252" s="70" t="s">
        <v>28</v>
      </c>
      <c r="X252" s="145" t="s">
        <v>32</v>
      </c>
      <c r="Y252" s="161"/>
      <c r="Z252" s="63">
        <v>41466.46875</v>
      </c>
      <c r="AA252" s="63">
        <v>41466.479166666664</v>
      </c>
      <c r="AB252" s="2"/>
      <c r="AC252" s="2"/>
      <c r="AD252" s="3"/>
      <c r="AE252" s="3"/>
      <c r="AF252" s="3"/>
      <c r="AG252" s="3"/>
      <c r="AH252" s="3"/>
    </row>
    <row r="253" spans="1:34">
      <c r="A253" s="166"/>
      <c r="B253" s="76"/>
      <c r="C253" s="229" t="s">
        <v>123</v>
      </c>
      <c r="D253" s="173" t="s">
        <v>59</v>
      </c>
      <c r="E253" s="225">
        <v>201307172134</v>
      </c>
      <c r="F253" s="206">
        <v>41467</v>
      </c>
      <c r="G253" s="258">
        <v>0.31944444444444448</v>
      </c>
      <c r="H253" s="203" t="s">
        <v>12</v>
      </c>
      <c r="I253" s="169" t="s">
        <v>211</v>
      </c>
      <c r="J253" s="216">
        <v>41466</v>
      </c>
      <c r="K253" s="259">
        <v>0.31944444444444448</v>
      </c>
      <c r="L253" s="195">
        <v>0.16666666666666699</v>
      </c>
      <c r="M253" s="206">
        <v>41466</v>
      </c>
      <c r="N253" s="258">
        <v>0.45833333333333331</v>
      </c>
      <c r="O253" s="194">
        <v>0.125</v>
      </c>
      <c r="P253" s="204" t="s">
        <v>90</v>
      </c>
      <c r="Q253" s="203" t="s">
        <v>33</v>
      </c>
      <c r="R253" s="204" t="s">
        <v>2</v>
      </c>
      <c r="S253" s="206">
        <v>41466</v>
      </c>
      <c r="T253" s="260">
        <v>0.5</v>
      </c>
      <c r="U253" s="193" t="s">
        <v>6</v>
      </c>
      <c r="V253" s="50">
        <v>2013</v>
      </c>
      <c r="W253" s="70" t="s">
        <v>28</v>
      </c>
      <c r="X253" s="145" t="s">
        <v>32</v>
      </c>
      <c r="Y253" s="161"/>
      <c r="Z253" s="63">
        <v>41466.319444444445</v>
      </c>
      <c r="AA253" s="63">
        <v>41466.458333333336</v>
      </c>
      <c r="AB253" s="2"/>
      <c r="AC253" s="2"/>
      <c r="AD253" s="3"/>
      <c r="AE253" s="3"/>
      <c r="AF253" s="3"/>
      <c r="AG253" s="3"/>
      <c r="AH253" s="3"/>
    </row>
    <row r="254" spans="1:34">
      <c r="A254" s="166"/>
      <c r="B254" s="76"/>
      <c r="C254" s="229" t="s">
        <v>125</v>
      </c>
      <c r="D254" s="173" t="s">
        <v>59</v>
      </c>
      <c r="E254" s="225">
        <v>201307172136</v>
      </c>
      <c r="F254" s="206">
        <v>41467</v>
      </c>
      <c r="G254" s="258">
        <v>0.31944444444444448</v>
      </c>
      <c r="H254" s="203" t="s">
        <v>12</v>
      </c>
      <c r="I254" s="169" t="s">
        <v>211</v>
      </c>
      <c r="J254" s="216">
        <v>41467</v>
      </c>
      <c r="K254" s="259">
        <v>0.31944444444444448</v>
      </c>
      <c r="L254" s="195">
        <v>0.16666666666666699</v>
      </c>
      <c r="M254" s="206">
        <v>41467</v>
      </c>
      <c r="N254" s="258">
        <v>0.41666666666666669</v>
      </c>
      <c r="O254" s="194">
        <v>8.3333333333333329E-2</v>
      </c>
      <c r="P254" s="204" t="s">
        <v>90</v>
      </c>
      <c r="Q254" s="203" t="s">
        <v>33</v>
      </c>
      <c r="R254" s="204" t="s">
        <v>2</v>
      </c>
      <c r="S254" s="206">
        <v>41467</v>
      </c>
      <c r="T254" s="260">
        <v>0.4375</v>
      </c>
      <c r="U254" s="193" t="s">
        <v>6</v>
      </c>
      <c r="V254" s="50">
        <v>2013</v>
      </c>
      <c r="W254" s="70" t="s">
        <v>28</v>
      </c>
      <c r="X254" s="145" t="s">
        <v>32</v>
      </c>
      <c r="Y254" s="161"/>
      <c r="Z254" s="63">
        <v>41467.319444444445</v>
      </c>
      <c r="AA254" s="63">
        <v>41467.416666666664</v>
      </c>
      <c r="AB254" s="2"/>
      <c r="AC254" s="2"/>
      <c r="AD254" s="3"/>
      <c r="AE254" s="3"/>
      <c r="AF254" s="3"/>
      <c r="AG254" s="3"/>
      <c r="AH254" s="3"/>
    </row>
    <row r="255" spans="1:34">
      <c r="A255" s="166"/>
      <c r="B255" s="76">
        <v>0</v>
      </c>
      <c r="C255" s="229" t="s">
        <v>142</v>
      </c>
      <c r="D255" s="173" t="s">
        <v>58</v>
      </c>
      <c r="E255" s="225">
        <v>201307172380</v>
      </c>
      <c r="F255" s="206">
        <v>41467</v>
      </c>
      <c r="G255" s="258">
        <v>0.44097222222222227</v>
      </c>
      <c r="H255" s="203" t="s">
        <v>12</v>
      </c>
      <c r="I255" s="169" t="s">
        <v>211</v>
      </c>
      <c r="J255" s="216">
        <v>41467</v>
      </c>
      <c r="K255" s="259">
        <v>0.44097222222222227</v>
      </c>
      <c r="L255" s="195">
        <v>0.16666666666666699</v>
      </c>
      <c r="M255" s="206">
        <v>41467</v>
      </c>
      <c r="N255" s="258">
        <v>0.56944444444444442</v>
      </c>
      <c r="O255" s="194">
        <v>9.7222222222222224E-2</v>
      </c>
      <c r="P255" s="204" t="s">
        <v>90</v>
      </c>
      <c r="Q255" s="203" t="s">
        <v>33</v>
      </c>
      <c r="R255" s="204" t="s">
        <v>2</v>
      </c>
      <c r="S255" s="206">
        <v>41467</v>
      </c>
      <c r="T255" s="260">
        <v>0.64583333333333337</v>
      </c>
      <c r="U255" s="193" t="s">
        <v>6</v>
      </c>
      <c r="V255" s="50">
        <v>2013</v>
      </c>
      <c r="W255" s="70" t="s">
        <v>28</v>
      </c>
      <c r="X255" s="145" t="s">
        <v>32</v>
      </c>
      <c r="Y255" s="161"/>
      <c r="Z255" s="63">
        <v>41467.440972222219</v>
      </c>
      <c r="AA255" s="63">
        <v>41467.569444444445</v>
      </c>
      <c r="AB255" s="2"/>
      <c r="AC255" s="2"/>
      <c r="AD255" s="3"/>
      <c r="AE255" s="3"/>
      <c r="AF255" s="3"/>
      <c r="AG255" s="3"/>
      <c r="AH255" s="3"/>
    </row>
    <row r="256" spans="1:34">
      <c r="A256" s="166"/>
      <c r="B256" s="76">
        <v>0</v>
      </c>
      <c r="C256" s="229" t="s">
        <v>141</v>
      </c>
      <c r="D256" s="173" t="s">
        <v>58</v>
      </c>
      <c r="E256" s="225">
        <v>201307176086</v>
      </c>
      <c r="F256" s="206">
        <v>41473</v>
      </c>
      <c r="G256" s="271">
        <v>0.36458333333333331</v>
      </c>
      <c r="H256" s="203" t="s">
        <v>12</v>
      </c>
      <c r="I256" s="169" t="s">
        <v>211</v>
      </c>
      <c r="J256" s="216">
        <v>41473</v>
      </c>
      <c r="K256" s="272">
        <v>0.36458333333333331</v>
      </c>
      <c r="L256" s="195">
        <v>0.16666666666666699</v>
      </c>
      <c r="M256" s="206">
        <v>41473</v>
      </c>
      <c r="N256" s="271">
        <v>0.375</v>
      </c>
      <c r="O256" s="194">
        <v>1.0416666666666666E-2</v>
      </c>
      <c r="P256" s="204" t="s">
        <v>83</v>
      </c>
      <c r="Q256" s="203" t="s">
        <v>33</v>
      </c>
      <c r="R256" s="204" t="s">
        <v>2</v>
      </c>
      <c r="S256" s="206">
        <v>41473</v>
      </c>
      <c r="T256" s="273">
        <v>0.39583333333333331</v>
      </c>
      <c r="U256" s="193" t="s">
        <v>6</v>
      </c>
      <c r="V256" s="50">
        <v>2013</v>
      </c>
      <c r="W256" s="70" t="s">
        <v>28</v>
      </c>
      <c r="X256" s="145" t="s">
        <v>32</v>
      </c>
      <c r="Y256" s="161"/>
      <c r="Z256" s="63">
        <v>41473.364583333336</v>
      </c>
      <c r="AA256" s="63">
        <v>41473.375</v>
      </c>
      <c r="AB256" s="2"/>
      <c r="AC256" s="2"/>
      <c r="AD256" s="3"/>
      <c r="AE256" s="3"/>
      <c r="AF256" s="3"/>
      <c r="AG256" s="3"/>
      <c r="AH256" s="3"/>
    </row>
    <row r="257" spans="1:34">
      <c r="A257" s="166"/>
      <c r="B257" s="76" t="s">
        <v>208</v>
      </c>
      <c r="C257" s="229" t="s">
        <v>115</v>
      </c>
      <c r="D257" s="173" t="s">
        <v>59</v>
      </c>
      <c r="E257" s="225">
        <v>201307178936</v>
      </c>
      <c r="F257" s="206">
        <v>41477</v>
      </c>
      <c r="G257" s="271">
        <v>0.3125</v>
      </c>
      <c r="H257" s="203" t="s">
        <v>12</v>
      </c>
      <c r="I257" s="169" t="s">
        <v>210</v>
      </c>
      <c r="J257" s="216">
        <v>41477</v>
      </c>
      <c r="K257" s="272">
        <v>0.3125</v>
      </c>
      <c r="L257" s="195">
        <v>8.3333333333333301E-2</v>
      </c>
      <c r="M257" s="206">
        <v>41477</v>
      </c>
      <c r="N257" s="271">
        <v>0.33333333333333331</v>
      </c>
      <c r="O257" s="194">
        <v>2.0833333335758653E-2</v>
      </c>
      <c r="P257" s="204" t="s">
        <v>83</v>
      </c>
      <c r="Q257" s="203" t="s">
        <v>33</v>
      </c>
      <c r="R257" s="204" t="s">
        <v>2</v>
      </c>
      <c r="S257" s="206">
        <v>41477</v>
      </c>
      <c r="T257" s="273">
        <v>0.375</v>
      </c>
      <c r="U257" s="193" t="s">
        <v>6</v>
      </c>
      <c r="V257" s="50">
        <v>2013</v>
      </c>
      <c r="W257" s="70" t="s">
        <v>28</v>
      </c>
      <c r="X257" s="145" t="s">
        <v>32</v>
      </c>
      <c r="Y257" s="161"/>
      <c r="Z257" s="63">
        <v>41477.3125</v>
      </c>
      <c r="AA257" s="63">
        <v>41477.333333333336</v>
      </c>
      <c r="AB257" s="2"/>
      <c r="AC257" s="2"/>
      <c r="AD257" s="3"/>
      <c r="AE257" s="3"/>
      <c r="AF257" s="3"/>
      <c r="AG257" s="3"/>
      <c r="AH257" s="3"/>
    </row>
    <row r="258" spans="1:34" ht="30">
      <c r="A258" s="166"/>
      <c r="B258" s="76" t="str">
        <f t="shared" ref="B258:B300" si="9">IF(ISBLANK($C258),"",(VLOOKUP($C258,ASTREINTE,6,)))</f>
        <v/>
      </c>
      <c r="C258" s="229"/>
      <c r="D258" s="71" t="str">
        <f t="shared" si="1"/>
        <v/>
      </c>
      <c r="E258" s="225"/>
      <c r="F258" s="206"/>
      <c r="G258" s="275"/>
      <c r="H258" s="205"/>
      <c r="I258" s="169" t="str">
        <f t="shared" ref="I258:I300" si="10">IF(ISBLANK($C258),"",(VLOOKUP($C258,ASTREINTE,7,)))</f>
        <v/>
      </c>
      <c r="J258" s="216"/>
      <c r="K258" s="279"/>
      <c r="L258" s="195">
        <f>IF(I258="Niveau 1",0.0833333333333333,IF(I258="Niveau 2",0.166666666666667,))</f>
        <v>0</v>
      </c>
      <c r="M258" s="206"/>
      <c r="N258" s="280"/>
      <c r="O258" s="194">
        <f>IF(I258="I2",(HeureOuvrées2(Z258,AA258,PlageFériés)),AA258-Z258)</f>
        <v>0</v>
      </c>
      <c r="P258" s="204"/>
      <c r="Q258" s="205"/>
      <c r="R258" s="204"/>
      <c r="S258" s="206"/>
      <c r="T258" s="212"/>
      <c r="U258" s="193">
        <f t="shared" ref="U258" si="11">IF(L258&gt;0,IF(O258&gt;L258,"Retard","OK"),)</f>
        <v>0</v>
      </c>
      <c r="V258" s="50">
        <f t="shared" ref="V258" si="12">IF(J258,YEAR(J258),)</f>
        <v>0</v>
      </c>
      <c r="W258" s="70">
        <f t="shared" si="5"/>
        <v>0</v>
      </c>
      <c r="X258" s="145" t="str">
        <f t="shared" ref="X258" si="13">IF(AND(C258&lt;&gt;"",D258&lt;&gt;"",E258&lt;&gt;"",F258&lt;&gt;"",G258&lt;&gt;"",H258&lt;&gt;"",I258&lt;&gt;"",J258&lt;&gt;"",K258&lt;&gt;"",L258&lt;&gt;"",M258&lt;&gt;"",N258&lt;&gt;"",O258&lt;&gt;"",P258&lt;&gt;"",Q258&lt;&gt;"",R258&lt;&gt;"",S258&lt;&gt;"",T258&lt;&gt;"",U258&lt;&gt;"",V258&lt;&gt;"",W258&lt;&gt;""),"Saisie OK","Saisie incomplete")</f>
        <v>Saisie incomplete</v>
      </c>
      <c r="Y258" s="161"/>
      <c r="Z258" s="63">
        <f t="shared" ref="Z258" si="14">J258+K258</f>
        <v>0</v>
      </c>
      <c r="AA258" s="63">
        <f t="shared" ref="AA258" si="15">M258+N258</f>
        <v>0</v>
      </c>
      <c r="AB258" s="2"/>
      <c r="AC258" s="2"/>
      <c r="AD258" s="276"/>
      <c r="AE258" s="3"/>
      <c r="AF258" s="3"/>
      <c r="AG258" s="3"/>
      <c r="AH258" s="3"/>
    </row>
    <row r="259" spans="1:34" ht="30">
      <c r="A259" s="166"/>
      <c r="B259" s="76" t="str">
        <f t="shared" si="9"/>
        <v/>
      </c>
      <c r="C259" s="229"/>
      <c r="D259" s="71" t="str">
        <f t="shared" si="1"/>
        <v/>
      </c>
      <c r="E259" s="225"/>
      <c r="F259" s="206"/>
      <c r="G259" s="275"/>
      <c r="H259" s="205"/>
      <c r="I259" s="169" t="str">
        <f t="shared" si="10"/>
        <v/>
      </c>
      <c r="J259" s="216"/>
      <c r="K259" s="277"/>
      <c r="L259" s="195">
        <f>IF(I259="Niveau 1",0.0833333333333333,IF(I259="Niveau 2",0.166666666666667,))</f>
        <v>0</v>
      </c>
      <c r="M259" s="206"/>
      <c r="N259" s="278"/>
      <c r="O259" s="194">
        <f>IF(I259="I2",(HeureOuvrées2(Z259,AA259,PlageFériés)),AA259-Z259)</f>
        <v>0</v>
      </c>
      <c r="P259" s="204"/>
      <c r="Q259" s="205"/>
      <c r="R259" s="204"/>
      <c r="S259" s="206"/>
      <c r="T259" s="273"/>
      <c r="U259" s="193">
        <f t="shared" ref="U259" si="16">IF(L259&gt;0,IF(O259&gt;L259,"Retard","OK"),)</f>
        <v>0</v>
      </c>
      <c r="V259" s="50">
        <f t="shared" ref="V259" si="17">IF(J259,YEAR(J259),)</f>
        <v>0</v>
      </c>
      <c r="W259" s="70">
        <f t="shared" ref="W259" si="18">IF(J259,TEXT(J259,"mmmm"),)</f>
        <v>0</v>
      </c>
      <c r="X259" s="145" t="str">
        <f t="shared" ref="X259" si="19">IF(AND(C259&lt;&gt;"",D259&lt;&gt;"",E259&lt;&gt;"",F259&lt;&gt;"",G259&lt;&gt;"",H259&lt;&gt;"",I259&lt;&gt;"",J259&lt;&gt;"",K259&lt;&gt;"",L259&lt;&gt;"",M259&lt;&gt;"",N259&lt;&gt;"",O259&lt;&gt;"",P259&lt;&gt;"",Q259&lt;&gt;"",R259&lt;&gt;"",S259&lt;&gt;"",T259&lt;&gt;"",U259&lt;&gt;"",V259&lt;&gt;"",W259&lt;&gt;""),"Saisie OK","Saisie incomplete")</f>
        <v>Saisie incomplete</v>
      </c>
      <c r="Y259" s="161"/>
      <c r="Z259" s="63">
        <f t="shared" ref="Z259" si="20">J259+K259</f>
        <v>0</v>
      </c>
      <c r="AA259" s="63">
        <f t="shared" ref="AA259" si="21">M259+N259</f>
        <v>0</v>
      </c>
      <c r="AB259" s="2"/>
      <c r="AC259" s="2"/>
      <c r="AD259" s="276"/>
      <c r="AE259" s="3"/>
      <c r="AF259" s="3"/>
      <c r="AG259" s="3"/>
      <c r="AH259" s="3"/>
    </row>
    <row r="260" spans="1:34" ht="30">
      <c r="A260" s="166"/>
      <c r="B260" s="76" t="str">
        <f t="shared" si="9"/>
        <v/>
      </c>
      <c r="C260" s="229"/>
      <c r="D260" s="71" t="str">
        <f t="shared" si="1"/>
        <v/>
      </c>
      <c r="E260" s="225"/>
      <c r="F260" s="206"/>
      <c r="G260" s="275"/>
      <c r="H260" s="205"/>
      <c r="I260" s="169" t="str">
        <f t="shared" si="10"/>
        <v/>
      </c>
      <c r="J260" s="216"/>
      <c r="K260" s="274"/>
      <c r="L260" s="195">
        <f t="shared" ref="L260:L300" si="22">IF(I260="Niveau 1",0.0833333333333333,IF(I260="Niveau 2",0.166666666666667,))</f>
        <v>0</v>
      </c>
      <c r="M260" s="206"/>
      <c r="N260" s="275"/>
      <c r="O260" s="194">
        <f>IF(I260="I2",(HeureOuvrées2(Z260,AA260,PlageFériés)),AA260-Z260)</f>
        <v>0</v>
      </c>
      <c r="P260" s="204"/>
      <c r="Q260" s="205"/>
      <c r="R260" s="204"/>
      <c r="S260" s="206"/>
      <c r="T260" s="273"/>
      <c r="U260" s="193">
        <f t="shared" ref="U260:U300" si="23">IF(L260&gt;0,IF(O260&gt;L260,"Retard","OK"),)</f>
        <v>0</v>
      </c>
      <c r="V260" s="50">
        <f t="shared" ref="V260:V300" si="24">IF(J260,YEAR(J260),)</f>
        <v>0</v>
      </c>
      <c r="W260" s="70">
        <f t="shared" ref="W260:W300" si="25">IF(J260,TEXT(J260,"mmmm"),)</f>
        <v>0</v>
      </c>
      <c r="X260" s="145" t="str">
        <f t="shared" ref="X260:X300" si="26">IF(AND(C260&lt;&gt;"",D260&lt;&gt;"",E260&lt;&gt;"",F260&lt;&gt;"",G260&lt;&gt;"",H260&lt;&gt;"",I260&lt;&gt;"",J260&lt;&gt;"",K260&lt;&gt;"",L260&lt;&gt;"",M260&lt;&gt;"",N260&lt;&gt;"",O260&lt;&gt;"",P260&lt;&gt;"",Q260&lt;&gt;"",R260&lt;&gt;"",S260&lt;&gt;"",T260&lt;&gt;"",U260&lt;&gt;"",V260&lt;&gt;"",W260&lt;&gt;""),"Saisie OK","Saisie incomplete")</f>
        <v>Saisie incomplete</v>
      </c>
      <c r="Y260" s="161"/>
      <c r="Z260" s="63">
        <f t="shared" ref="Z260:Z300" si="27">J260+K260</f>
        <v>0</v>
      </c>
      <c r="AA260" s="63">
        <f t="shared" ref="AA260:AA300" si="28">M260+N260</f>
        <v>0</v>
      </c>
      <c r="AB260" s="2"/>
      <c r="AC260" s="2"/>
      <c r="AD260" s="276"/>
      <c r="AE260" s="3"/>
      <c r="AF260" s="3"/>
      <c r="AG260" s="3"/>
      <c r="AH260" s="3"/>
    </row>
    <row r="261" spans="1:34" ht="30">
      <c r="A261" s="166"/>
      <c r="B261" s="76" t="str">
        <f t="shared" si="9"/>
        <v/>
      </c>
      <c r="C261" s="229"/>
      <c r="D261" s="71" t="str">
        <f t="shared" si="1"/>
        <v/>
      </c>
      <c r="E261" s="225"/>
      <c r="F261" s="206"/>
      <c r="G261" s="275"/>
      <c r="H261" s="205"/>
      <c r="I261" s="169" t="str">
        <f t="shared" si="10"/>
        <v/>
      </c>
      <c r="J261" s="216"/>
      <c r="K261" s="274"/>
      <c r="L261" s="195">
        <f t="shared" si="22"/>
        <v>0</v>
      </c>
      <c r="M261" s="206"/>
      <c r="N261" s="275"/>
      <c r="O261" s="194">
        <f>IF(I261="I2",(HeureOuvrées2(Z261,AA261,PlageFériés)),AA261-Z261)</f>
        <v>0</v>
      </c>
      <c r="P261" s="204"/>
      <c r="Q261" s="205"/>
      <c r="R261" s="204"/>
      <c r="S261" s="206"/>
      <c r="T261" s="273"/>
      <c r="U261" s="193">
        <f t="shared" si="23"/>
        <v>0</v>
      </c>
      <c r="V261" s="50">
        <f t="shared" si="24"/>
        <v>0</v>
      </c>
      <c r="W261" s="70">
        <f t="shared" si="25"/>
        <v>0</v>
      </c>
      <c r="X261" s="145" t="str">
        <f t="shared" si="26"/>
        <v>Saisie incomplete</v>
      </c>
      <c r="Y261" s="161"/>
      <c r="Z261" s="63">
        <f t="shared" si="27"/>
        <v>0</v>
      </c>
      <c r="AA261" s="63">
        <f t="shared" si="28"/>
        <v>0</v>
      </c>
      <c r="AB261" s="2"/>
      <c r="AC261" s="2"/>
      <c r="AD261" s="276"/>
      <c r="AE261" s="3"/>
      <c r="AF261" s="3"/>
      <c r="AG261" s="3"/>
      <c r="AH261" s="3"/>
    </row>
    <row r="262" spans="1:34" ht="30">
      <c r="A262" s="166"/>
      <c r="B262" s="76" t="str">
        <f t="shared" si="9"/>
        <v/>
      </c>
      <c r="C262" s="229"/>
      <c r="D262" s="71" t="str">
        <f t="shared" si="1"/>
        <v/>
      </c>
      <c r="E262" s="225"/>
      <c r="F262" s="206"/>
      <c r="G262" s="275"/>
      <c r="H262" s="205"/>
      <c r="I262" s="169" t="str">
        <f t="shared" si="10"/>
        <v/>
      </c>
      <c r="J262" s="216"/>
      <c r="K262" s="274"/>
      <c r="L262" s="195">
        <f t="shared" si="22"/>
        <v>0</v>
      </c>
      <c r="M262" s="206"/>
      <c r="N262" s="275"/>
      <c r="O262" s="194">
        <f>IF(I262="I2",(HeureOuvrées2(Z262,AA262,PlageFériés)),AA262-Z262)</f>
        <v>0</v>
      </c>
      <c r="P262" s="204"/>
      <c r="Q262" s="205"/>
      <c r="R262" s="204"/>
      <c r="S262" s="206"/>
      <c r="T262" s="273"/>
      <c r="U262" s="193">
        <f t="shared" si="23"/>
        <v>0</v>
      </c>
      <c r="V262" s="50">
        <f t="shared" si="24"/>
        <v>0</v>
      </c>
      <c r="W262" s="70">
        <f t="shared" si="25"/>
        <v>0</v>
      </c>
      <c r="X262" s="145" t="str">
        <f t="shared" si="26"/>
        <v>Saisie incomplete</v>
      </c>
      <c r="Y262" s="161"/>
      <c r="Z262" s="63">
        <f t="shared" si="27"/>
        <v>0</v>
      </c>
      <c r="AA262" s="63">
        <f t="shared" si="28"/>
        <v>0</v>
      </c>
      <c r="AB262" s="2"/>
      <c r="AC262" s="2"/>
      <c r="AD262" s="276"/>
      <c r="AE262" s="3"/>
      <c r="AF262" s="3"/>
      <c r="AG262" s="3"/>
      <c r="AH262" s="3"/>
    </row>
    <row r="263" spans="1:34" ht="30">
      <c r="A263" s="166"/>
      <c r="B263" s="76" t="str">
        <f t="shared" si="9"/>
        <v/>
      </c>
      <c r="C263" s="229"/>
      <c r="D263" s="71" t="str">
        <f t="shared" si="1"/>
        <v/>
      </c>
      <c r="E263" s="225"/>
      <c r="F263" s="206"/>
      <c r="G263" s="275"/>
      <c r="H263" s="205"/>
      <c r="I263" s="169" t="str">
        <f t="shared" si="10"/>
        <v/>
      </c>
      <c r="J263" s="216"/>
      <c r="K263" s="274"/>
      <c r="L263" s="195">
        <f t="shared" si="22"/>
        <v>0</v>
      </c>
      <c r="M263" s="206"/>
      <c r="N263" s="275"/>
      <c r="O263" s="194">
        <f>IF(I263="I2",(HeureOuvrées2(Z263,AA263,PlageFériés)),AA263-Z263)</f>
        <v>0</v>
      </c>
      <c r="P263" s="204"/>
      <c r="Q263" s="205"/>
      <c r="R263" s="204"/>
      <c r="S263" s="206"/>
      <c r="T263" s="273"/>
      <c r="U263" s="193">
        <f t="shared" si="23"/>
        <v>0</v>
      </c>
      <c r="V263" s="50">
        <f t="shared" si="24"/>
        <v>0</v>
      </c>
      <c r="W263" s="70">
        <f t="shared" si="25"/>
        <v>0</v>
      </c>
      <c r="X263" s="145" t="str">
        <f t="shared" si="26"/>
        <v>Saisie incomplete</v>
      </c>
      <c r="Y263" s="161"/>
      <c r="Z263" s="63">
        <f t="shared" si="27"/>
        <v>0</v>
      </c>
      <c r="AA263" s="63">
        <f t="shared" si="28"/>
        <v>0</v>
      </c>
      <c r="AB263" s="2"/>
      <c r="AC263" s="2"/>
      <c r="AD263" s="276"/>
      <c r="AE263" s="3"/>
      <c r="AF263" s="3"/>
      <c r="AG263" s="3"/>
      <c r="AH263" s="3"/>
    </row>
    <row r="264" spans="1:34" ht="30">
      <c r="A264" s="166"/>
      <c r="B264" s="76" t="str">
        <f t="shared" si="9"/>
        <v/>
      </c>
      <c r="C264" s="229"/>
      <c r="D264" s="71" t="str">
        <f t="shared" si="1"/>
        <v/>
      </c>
      <c r="E264" s="225"/>
      <c r="F264" s="206"/>
      <c r="G264" s="275"/>
      <c r="H264" s="205"/>
      <c r="I264" s="169" t="str">
        <f t="shared" si="10"/>
        <v/>
      </c>
      <c r="J264" s="216"/>
      <c r="K264" s="274"/>
      <c r="L264" s="195">
        <f t="shared" si="22"/>
        <v>0</v>
      </c>
      <c r="M264" s="206"/>
      <c r="N264" s="275"/>
      <c r="O264" s="194">
        <f>IF(I264="I2",(HeureOuvrées2(Z264,AA264,PlageFériés)),AA264-Z264)</f>
        <v>0</v>
      </c>
      <c r="P264" s="204"/>
      <c r="Q264" s="205"/>
      <c r="R264" s="204"/>
      <c r="S264" s="206"/>
      <c r="T264" s="273"/>
      <c r="U264" s="193">
        <f t="shared" si="23"/>
        <v>0</v>
      </c>
      <c r="V264" s="50">
        <f t="shared" si="24"/>
        <v>0</v>
      </c>
      <c r="W264" s="70">
        <f t="shared" si="25"/>
        <v>0</v>
      </c>
      <c r="X264" s="145" t="str">
        <f t="shared" si="26"/>
        <v>Saisie incomplete</v>
      </c>
      <c r="Y264" s="161"/>
      <c r="Z264" s="63">
        <f t="shared" si="27"/>
        <v>0</v>
      </c>
      <c r="AA264" s="63">
        <f t="shared" si="28"/>
        <v>0</v>
      </c>
      <c r="AB264" s="2"/>
      <c r="AC264" s="2"/>
      <c r="AD264" s="276"/>
      <c r="AE264" s="3"/>
      <c r="AF264" s="3"/>
      <c r="AG264" s="3"/>
      <c r="AH264" s="3"/>
    </row>
    <row r="265" spans="1:34" ht="30">
      <c r="A265" s="166"/>
      <c r="B265" s="76" t="str">
        <f t="shared" si="9"/>
        <v/>
      </c>
      <c r="C265" s="229"/>
      <c r="D265" s="71" t="str">
        <f t="shared" si="1"/>
        <v/>
      </c>
      <c r="E265" s="225"/>
      <c r="F265" s="206"/>
      <c r="G265" s="275"/>
      <c r="H265" s="205"/>
      <c r="I265" s="169" t="str">
        <f t="shared" si="10"/>
        <v/>
      </c>
      <c r="J265" s="216"/>
      <c r="K265" s="274"/>
      <c r="L265" s="195">
        <f t="shared" si="22"/>
        <v>0</v>
      </c>
      <c r="M265" s="206"/>
      <c r="N265" s="275"/>
      <c r="O265" s="194">
        <f>IF(I265="I2",(HeureOuvrées2(Z265,AA265,PlageFériés)),AA265-Z265)</f>
        <v>0</v>
      </c>
      <c r="P265" s="204"/>
      <c r="Q265" s="205"/>
      <c r="R265" s="204"/>
      <c r="S265" s="206"/>
      <c r="T265" s="273"/>
      <c r="U265" s="193">
        <f t="shared" si="23"/>
        <v>0</v>
      </c>
      <c r="V265" s="50">
        <f t="shared" si="24"/>
        <v>0</v>
      </c>
      <c r="W265" s="70">
        <f t="shared" si="25"/>
        <v>0</v>
      </c>
      <c r="X265" s="145" t="str">
        <f t="shared" si="26"/>
        <v>Saisie incomplete</v>
      </c>
      <c r="Y265" s="161"/>
      <c r="Z265" s="63">
        <f t="shared" si="27"/>
        <v>0</v>
      </c>
      <c r="AA265" s="63">
        <f t="shared" si="28"/>
        <v>0</v>
      </c>
      <c r="AB265" s="2"/>
      <c r="AC265" s="2"/>
      <c r="AD265" s="276"/>
      <c r="AE265" s="3"/>
      <c r="AF265" s="3"/>
      <c r="AG265" s="3"/>
      <c r="AH265" s="3"/>
    </row>
    <row r="266" spans="1:34" ht="30">
      <c r="A266" s="166"/>
      <c r="B266" s="76" t="str">
        <f t="shared" si="9"/>
        <v/>
      </c>
      <c r="C266" s="229"/>
      <c r="D266" s="71" t="str">
        <f t="shared" si="1"/>
        <v/>
      </c>
      <c r="E266" s="225"/>
      <c r="F266" s="206"/>
      <c r="G266" s="275"/>
      <c r="H266" s="205"/>
      <c r="I266" s="169" t="str">
        <f t="shared" si="10"/>
        <v/>
      </c>
      <c r="J266" s="216"/>
      <c r="K266" s="274"/>
      <c r="L266" s="195">
        <f t="shared" si="22"/>
        <v>0</v>
      </c>
      <c r="M266" s="206"/>
      <c r="N266" s="275"/>
      <c r="O266" s="194">
        <f>IF(I266="I2",(HeureOuvrées2(Z266,AA266,PlageFériés)),AA266-Z266)</f>
        <v>0</v>
      </c>
      <c r="P266" s="204"/>
      <c r="Q266" s="205"/>
      <c r="R266" s="204"/>
      <c r="S266" s="206"/>
      <c r="T266" s="273"/>
      <c r="U266" s="193">
        <f t="shared" si="23"/>
        <v>0</v>
      </c>
      <c r="V266" s="50">
        <f t="shared" si="24"/>
        <v>0</v>
      </c>
      <c r="W266" s="70">
        <f t="shared" si="25"/>
        <v>0</v>
      </c>
      <c r="X266" s="145" t="str">
        <f t="shared" si="26"/>
        <v>Saisie incomplete</v>
      </c>
      <c r="Y266" s="161"/>
      <c r="Z266" s="63">
        <f t="shared" si="27"/>
        <v>0</v>
      </c>
      <c r="AA266" s="63">
        <f t="shared" si="28"/>
        <v>0</v>
      </c>
      <c r="AB266" s="2"/>
      <c r="AC266" s="2"/>
      <c r="AD266" s="276"/>
      <c r="AE266" s="3"/>
      <c r="AF266" s="3"/>
      <c r="AG266" s="3"/>
      <c r="AH266" s="3"/>
    </row>
    <row r="267" spans="1:34" ht="30">
      <c r="A267" s="166"/>
      <c r="B267" s="76" t="str">
        <f t="shared" si="9"/>
        <v/>
      </c>
      <c r="C267" s="229"/>
      <c r="D267" s="71" t="str">
        <f t="shared" si="1"/>
        <v/>
      </c>
      <c r="E267" s="225"/>
      <c r="F267" s="206"/>
      <c r="G267" s="275"/>
      <c r="H267" s="205"/>
      <c r="I267" s="169" t="str">
        <f t="shared" si="10"/>
        <v/>
      </c>
      <c r="J267" s="216"/>
      <c r="K267" s="274"/>
      <c r="L267" s="195">
        <f t="shared" si="22"/>
        <v>0</v>
      </c>
      <c r="M267" s="206"/>
      <c r="N267" s="275"/>
      <c r="O267" s="194">
        <f>IF(I267="I2",(HeureOuvrées2(Z267,AA267,PlageFériés)),AA267-Z267)</f>
        <v>0</v>
      </c>
      <c r="P267" s="204"/>
      <c r="Q267" s="205"/>
      <c r="R267" s="204"/>
      <c r="S267" s="206"/>
      <c r="T267" s="273"/>
      <c r="U267" s="193">
        <f t="shared" si="23"/>
        <v>0</v>
      </c>
      <c r="V267" s="50">
        <f t="shared" si="24"/>
        <v>0</v>
      </c>
      <c r="W267" s="70">
        <f t="shared" si="25"/>
        <v>0</v>
      </c>
      <c r="X267" s="145" t="str">
        <f t="shared" si="26"/>
        <v>Saisie incomplete</v>
      </c>
      <c r="Y267" s="161"/>
      <c r="Z267" s="63">
        <f t="shared" si="27"/>
        <v>0</v>
      </c>
      <c r="AA267" s="63">
        <f t="shared" si="28"/>
        <v>0</v>
      </c>
      <c r="AB267" s="2"/>
      <c r="AC267" s="2"/>
      <c r="AD267" s="276"/>
      <c r="AE267" s="3"/>
      <c r="AF267" s="3"/>
      <c r="AG267" s="3"/>
      <c r="AH267" s="3"/>
    </row>
    <row r="268" spans="1:34" ht="30">
      <c r="A268" s="166"/>
      <c r="B268" s="76" t="str">
        <f t="shared" si="9"/>
        <v/>
      </c>
      <c r="C268" s="229"/>
      <c r="D268" s="71" t="str">
        <f t="shared" si="1"/>
        <v/>
      </c>
      <c r="E268" s="225"/>
      <c r="F268" s="206"/>
      <c r="G268" s="275"/>
      <c r="H268" s="205"/>
      <c r="I268" s="169" t="str">
        <f t="shared" si="10"/>
        <v/>
      </c>
      <c r="J268" s="216"/>
      <c r="K268" s="274"/>
      <c r="L268" s="195">
        <f t="shared" si="22"/>
        <v>0</v>
      </c>
      <c r="M268" s="206"/>
      <c r="N268" s="275"/>
      <c r="O268" s="194">
        <f>IF(I268="I2",(HeureOuvrées2(Z268,AA268,PlageFériés)),AA268-Z268)</f>
        <v>0</v>
      </c>
      <c r="P268" s="204"/>
      <c r="Q268" s="205"/>
      <c r="R268" s="204"/>
      <c r="S268" s="206"/>
      <c r="T268" s="273"/>
      <c r="U268" s="193">
        <f t="shared" si="23"/>
        <v>0</v>
      </c>
      <c r="V268" s="50">
        <f t="shared" si="24"/>
        <v>0</v>
      </c>
      <c r="W268" s="70">
        <f t="shared" si="25"/>
        <v>0</v>
      </c>
      <c r="X268" s="145" t="str">
        <f t="shared" si="26"/>
        <v>Saisie incomplete</v>
      </c>
      <c r="Y268" s="161"/>
      <c r="Z268" s="63">
        <f t="shared" si="27"/>
        <v>0</v>
      </c>
      <c r="AA268" s="63">
        <f t="shared" si="28"/>
        <v>0</v>
      </c>
      <c r="AB268" s="2"/>
      <c r="AC268" s="2"/>
      <c r="AD268" s="276"/>
      <c r="AE268" s="3"/>
      <c r="AF268" s="3"/>
      <c r="AG268" s="3"/>
      <c r="AH268" s="3"/>
    </row>
    <row r="269" spans="1:34" ht="30">
      <c r="A269" s="166"/>
      <c r="B269" s="76" t="str">
        <f t="shared" si="9"/>
        <v/>
      </c>
      <c r="C269" s="229"/>
      <c r="D269" s="71" t="str">
        <f t="shared" si="1"/>
        <v/>
      </c>
      <c r="E269" s="225"/>
      <c r="F269" s="206"/>
      <c r="G269" s="275"/>
      <c r="H269" s="205"/>
      <c r="I269" s="169" t="str">
        <f t="shared" si="10"/>
        <v/>
      </c>
      <c r="J269" s="216"/>
      <c r="K269" s="274"/>
      <c r="L269" s="195">
        <f t="shared" si="22"/>
        <v>0</v>
      </c>
      <c r="M269" s="206"/>
      <c r="N269" s="275"/>
      <c r="O269" s="194">
        <f>IF(I269="I2",(HeureOuvrées2(Z269,AA269,PlageFériés)),AA269-Z269)</f>
        <v>0</v>
      </c>
      <c r="P269" s="204"/>
      <c r="Q269" s="205"/>
      <c r="R269" s="204"/>
      <c r="S269" s="206"/>
      <c r="T269" s="273"/>
      <c r="U269" s="193">
        <f t="shared" si="23"/>
        <v>0</v>
      </c>
      <c r="V269" s="50">
        <f t="shared" si="24"/>
        <v>0</v>
      </c>
      <c r="W269" s="70">
        <f t="shared" si="25"/>
        <v>0</v>
      </c>
      <c r="X269" s="145" t="str">
        <f t="shared" si="26"/>
        <v>Saisie incomplete</v>
      </c>
      <c r="Y269" s="161"/>
      <c r="Z269" s="63">
        <f t="shared" si="27"/>
        <v>0</v>
      </c>
      <c r="AA269" s="63">
        <f t="shared" si="28"/>
        <v>0</v>
      </c>
      <c r="AB269" s="2"/>
      <c r="AC269" s="2"/>
      <c r="AD269" s="276"/>
      <c r="AE269" s="3"/>
      <c r="AF269" s="3"/>
      <c r="AG269" s="3"/>
      <c r="AH269" s="3"/>
    </row>
    <row r="270" spans="1:34" ht="30">
      <c r="A270" s="166"/>
      <c r="B270" s="76" t="str">
        <f t="shared" si="9"/>
        <v/>
      </c>
      <c r="C270" s="229"/>
      <c r="D270" s="71" t="str">
        <f t="shared" si="1"/>
        <v/>
      </c>
      <c r="E270" s="225"/>
      <c r="F270" s="206"/>
      <c r="G270" s="275"/>
      <c r="H270" s="205"/>
      <c r="I270" s="169" t="str">
        <f t="shared" si="10"/>
        <v/>
      </c>
      <c r="J270" s="216"/>
      <c r="K270" s="274"/>
      <c r="L270" s="195">
        <f t="shared" si="22"/>
        <v>0</v>
      </c>
      <c r="M270" s="206"/>
      <c r="N270" s="275"/>
      <c r="O270" s="194">
        <f>IF(I270="I2",(HeureOuvrées2(Z270,AA270,PlageFériés)),AA270-Z270)</f>
        <v>0</v>
      </c>
      <c r="P270" s="204"/>
      <c r="Q270" s="205"/>
      <c r="R270" s="204"/>
      <c r="S270" s="206"/>
      <c r="T270" s="273"/>
      <c r="U270" s="193">
        <f t="shared" si="23"/>
        <v>0</v>
      </c>
      <c r="V270" s="50">
        <f t="shared" si="24"/>
        <v>0</v>
      </c>
      <c r="W270" s="70">
        <f t="shared" si="25"/>
        <v>0</v>
      </c>
      <c r="X270" s="145" t="str">
        <f t="shared" si="26"/>
        <v>Saisie incomplete</v>
      </c>
      <c r="Y270" s="161"/>
      <c r="Z270" s="63">
        <f t="shared" si="27"/>
        <v>0</v>
      </c>
      <c r="AA270" s="63">
        <f t="shared" si="28"/>
        <v>0</v>
      </c>
      <c r="AB270" s="2"/>
      <c r="AC270" s="2"/>
      <c r="AD270" s="276"/>
      <c r="AE270" s="3"/>
      <c r="AF270" s="3"/>
      <c r="AG270" s="3"/>
      <c r="AH270" s="3"/>
    </row>
    <row r="271" spans="1:34" ht="30">
      <c r="A271" s="166"/>
      <c r="B271" s="76" t="str">
        <f t="shared" si="9"/>
        <v/>
      </c>
      <c r="C271" s="229"/>
      <c r="D271" s="71" t="str">
        <f t="shared" si="1"/>
        <v/>
      </c>
      <c r="E271" s="225"/>
      <c r="F271" s="206"/>
      <c r="G271" s="275"/>
      <c r="H271" s="205"/>
      <c r="I271" s="169" t="str">
        <f t="shared" si="10"/>
        <v/>
      </c>
      <c r="J271" s="216"/>
      <c r="K271" s="274"/>
      <c r="L271" s="195">
        <f t="shared" si="22"/>
        <v>0</v>
      </c>
      <c r="M271" s="206"/>
      <c r="N271" s="275"/>
      <c r="O271" s="194">
        <f>IF(I271="I2",(HeureOuvrées2(Z271,AA271,PlageFériés)),AA271-Z271)</f>
        <v>0</v>
      </c>
      <c r="P271" s="204"/>
      <c r="Q271" s="205"/>
      <c r="R271" s="204"/>
      <c r="S271" s="206"/>
      <c r="T271" s="273"/>
      <c r="U271" s="193">
        <f t="shared" si="23"/>
        <v>0</v>
      </c>
      <c r="V271" s="50">
        <f t="shared" si="24"/>
        <v>0</v>
      </c>
      <c r="W271" s="70">
        <f t="shared" si="25"/>
        <v>0</v>
      </c>
      <c r="X271" s="145" t="str">
        <f t="shared" si="26"/>
        <v>Saisie incomplete</v>
      </c>
      <c r="Y271" s="161"/>
      <c r="Z271" s="63">
        <f t="shared" si="27"/>
        <v>0</v>
      </c>
      <c r="AA271" s="63">
        <f t="shared" si="28"/>
        <v>0</v>
      </c>
      <c r="AB271" s="2"/>
      <c r="AC271" s="2"/>
      <c r="AD271" s="276"/>
      <c r="AE271" s="3"/>
      <c r="AF271" s="3"/>
      <c r="AG271" s="3"/>
      <c r="AH271" s="3"/>
    </row>
    <row r="272" spans="1:34" ht="30">
      <c r="A272" s="166"/>
      <c r="B272" s="76" t="str">
        <f t="shared" si="9"/>
        <v/>
      </c>
      <c r="C272" s="229"/>
      <c r="D272" s="71" t="str">
        <f t="shared" si="1"/>
        <v/>
      </c>
      <c r="E272" s="225"/>
      <c r="F272" s="206"/>
      <c r="G272" s="275"/>
      <c r="H272" s="205"/>
      <c r="I272" s="169" t="str">
        <f t="shared" si="10"/>
        <v/>
      </c>
      <c r="J272" s="216"/>
      <c r="K272" s="274"/>
      <c r="L272" s="195">
        <f t="shared" si="22"/>
        <v>0</v>
      </c>
      <c r="M272" s="206"/>
      <c r="N272" s="275"/>
      <c r="O272" s="194">
        <f>IF(I272="I2",(HeureOuvrées2(Z272,AA272,PlageFériés)),AA272-Z272)</f>
        <v>0</v>
      </c>
      <c r="P272" s="204"/>
      <c r="Q272" s="205"/>
      <c r="R272" s="204"/>
      <c r="S272" s="206"/>
      <c r="T272" s="273"/>
      <c r="U272" s="193">
        <f t="shared" si="23"/>
        <v>0</v>
      </c>
      <c r="V272" s="50">
        <f t="shared" si="24"/>
        <v>0</v>
      </c>
      <c r="W272" s="70">
        <f t="shared" si="25"/>
        <v>0</v>
      </c>
      <c r="X272" s="145" t="str">
        <f t="shared" si="26"/>
        <v>Saisie incomplete</v>
      </c>
      <c r="Y272" s="161"/>
      <c r="Z272" s="63">
        <f t="shared" si="27"/>
        <v>0</v>
      </c>
      <c r="AA272" s="63">
        <f t="shared" si="28"/>
        <v>0</v>
      </c>
      <c r="AB272" s="2"/>
      <c r="AC272" s="2"/>
      <c r="AD272" s="276"/>
      <c r="AE272" s="3"/>
      <c r="AF272" s="3"/>
      <c r="AG272" s="3"/>
      <c r="AH272" s="3"/>
    </row>
    <row r="273" spans="1:34" ht="30">
      <c r="A273" s="166"/>
      <c r="B273" s="76" t="str">
        <f t="shared" si="9"/>
        <v/>
      </c>
      <c r="C273" s="229"/>
      <c r="D273" s="71" t="str">
        <f t="shared" si="1"/>
        <v/>
      </c>
      <c r="E273" s="225"/>
      <c r="F273" s="206"/>
      <c r="G273" s="275"/>
      <c r="H273" s="205"/>
      <c r="I273" s="169" t="str">
        <f t="shared" si="10"/>
        <v/>
      </c>
      <c r="J273" s="216"/>
      <c r="K273" s="274"/>
      <c r="L273" s="195">
        <f t="shared" si="22"/>
        <v>0</v>
      </c>
      <c r="M273" s="206"/>
      <c r="N273" s="275"/>
      <c r="O273" s="194">
        <f>IF(I273="I2",(HeureOuvrées2(Z273,AA273,PlageFériés)),AA273-Z273)</f>
        <v>0</v>
      </c>
      <c r="P273" s="204"/>
      <c r="Q273" s="205"/>
      <c r="R273" s="204"/>
      <c r="S273" s="206"/>
      <c r="T273" s="273"/>
      <c r="U273" s="193">
        <f t="shared" si="23"/>
        <v>0</v>
      </c>
      <c r="V273" s="50">
        <f t="shared" si="24"/>
        <v>0</v>
      </c>
      <c r="W273" s="70">
        <f t="shared" si="25"/>
        <v>0</v>
      </c>
      <c r="X273" s="145" t="str">
        <f t="shared" si="26"/>
        <v>Saisie incomplete</v>
      </c>
      <c r="Y273" s="161"/>
      <c r="Z273" s="63">
        <f t="shared" si="27"/>
        <v>0</v>
      </c>
      <c r="AA273" s="63">
        <f t="shared" si="28"/>
        <v>0</v>
      </c>
      <c r="AB273" s="2"/>
      <c r="AC273" s="2"/>
      <c r="AD273" s="276"/>
      <c r="AE273" s="3"/>
      <c r="AF273" s="3"/>
      <c r="AG273" s="3"/>
      <c r="AH273" s="3"/>
    </row>
    <row r="274" spans="1:34" ht="30">
      <c r="A274" s="166"/>
      <c r="B274" s="76" t="str">
        <f t="shared" si="9"/>
        <v/>
      </c>
      <c r="C274" s="229"/>
      <c r="D274" s="71" t="str">
        <f t="shared" si="1"/>
        <v/>
      </c>
      <c r="E274" s="225"/>
      <c r="F274" s="206"/>
      <c r="G274" s="275"/>
      <c r="H274" s="205"/>
      <c r="I274" s="169" t="str">
        <f t="shared" si="10"/>
        <v/>
      </c>
      <c r="J274" s="216"/>
      <c r="K274" s="274"/>
      <c r="L274" s="195">
        <f t="shared" si="22"/>
        <v>0</v>
      </c>
      <c r="M274" s="206"/>
      <c r="N274" s="275"/>
      <c r="O274" s="194">
        <f>IF(I274="I2",(HeureOuvrées2(Z274,AA274,PlageFériés)),AA274-Z274)</f>
        <v>0</v>
      </c>
      <c r="P274" s="204"/>
      <c r="Q274" s="205"/>
      <c r="R274" s="204"/>
      <c r="S274" s="206"/>
      <c r="T274" s="273"/>
      <c r="U274" s="193">
        <f t="shared" si="23"/>
        <v>0</v>
      </c>
      <c r="V274" s="50">
        <f t="shared" si="24"/>
        <v>0</v>
      </c>
      <c r="W274" s="70">
        <f t="shared" si="25"/>
        <v>0</v>
      </c>
      <c r="X274" s="145" t="str">
        <f t="shared" si="26"/>
        <v>Saisie incomplete</v>
      </c>
      <c r="Y274" s="161"/>
      <c r="Z274" s="63">
        <f t="shared" si="27"/>
        <v>0</v>
      </c>
      <c r="AA274" s="63">
        <f t="shared" si="28"/>
        <v>0</v>
      </c>
      <c r="AB274" s="2"/>
      <c r="AC274" s="2"/>
      <c r="AD274" s="276"/>
      <c r="AE274" s="3"/>
      <c r="AF274" s="3"/>
      <c r="AG274" s="3"/>
      <c r="AH274" s="3"/>
    </row>
    <row r="275" spans="1:34" ht="30">
      <c r="A275" s="166"/>
      <c r="B275" s="76" t="str">
        <f t="shared" si="9"/>
        <v/>
      </c>
      <c r="C275" s="229"/>
      <c r="D275" s="71" t="str">
        <f t="shared" si="1"/>
        <v/>
      </c>
      <c r="E275" s="225"/>
      <c r="F275" s="206"/>
      <c r="G275" s="275"/>
      <c r="H275" s="205"/>
      <c r="I275" s="169" t="str">
        <f t="shared" si="10"/>
        <v/>
      </c>
      <c r="J275" s="216"/>
      <c r="K275" s="274"/>
      <c r="L275" s="195">
        <f t="shared" si="22"/>
        <v>0</v>
      </c>
      <c r="M275" s="206"/>
      <c r="N275" s="275"/>
      <c r="O275" s="194">
        <f>IF(I275="I2",(HeureOuvrées2(Z275,AA275,PlageFériés)),AA275-Z275)</f>
        <v>0</v>
      </c>
      <c r="P275" s="204"/>
      <c r="Q275" s="205"/>
      <c r="R275" s="204"/>
      <c r="S275" s="206"/>
      <c r="T275" s="273"/>
      <c r="U275" s="193">
        <f t="shared" si="23"/>
        <v>0</v>
      </c>
      <c r="V275" s="50">
        <f t="shared" si="24"/>
        <v>0</v>
      </c>
      <c r="W275" s="70">
        <f t="shared" si="25"/>
        <v>0</v>
      </c>
      <c r="X275" s="145" t="str">
        <f t="shared" si="26"/>
        <v>Saisie incomplete</v>
      </c>
      <c r="Y275" s="161"/>
      <c r="Z275" s="63">
        <f t="shared" si="27"/>
        <v>0</v>
      </c>
      <c r="AA275" s="63">
        <f t="shared" si="28"/>
        <v>0</v>
      </c>
      <c r="AB275" s="2"/>
      <c r="AC275" s="2"/>
      <c r="AD275" s="276"/>
      <c r="AE275" s="3"/>
      <c r="AF275" s="3"/>
      <c r="AG275" s="3"/>
      <c r="AH275" s="3"/>
    </row>
    <row r="276" spans="1:34" ht="30">
      <c r="A276" s="166"/>
      <c r="B276" s="76" t="str">
        <f t="shared" si="9"/>
        <v/>
      </c>
      <c r="C276" s="229"/>
      <c r="D276" s="71" t="str">
        <f t="shared" si="1"/>
        <v/>
      </c>
      <c r="E276" s="225"/>
      <c r="F276" s="206"/>
      <c r="G276" s="275"/>
      <c r="H276" s="205"/>
      <c r="I276" s="169" t="str">
        <f t="shared" si="10"/>
        <v/>
      </c>
      <c r="J276" s="216"/>
      <c r="K276" s="274"/>
      <c r="L276" s="195">
        <f t="shared" si="22"/>
        <v>0</v>
      </c>
      <c r="M276" s="206"/>
      <c r="N276" s="275"/>
      <c r="O276" s="194">
        <f>IF(I276="I2",(HeureOuvrées2(Z276,AA276,PlageFériés)),AA276-Z276)</f>
        <v>0</v>
      </c>
      <c r="P276" s="204"/>
      <c r="Q276" s="205"/>
      <c r="R276" s="204"/>
      <c r="S276" s="206"/>
      <c r="T276" s="273"/>
      <c r="U276" s="193">
        <f t="shared" si="23"/>
        <v>0</v>
      </c>
      <c r="V276" s="50">
        <f t="shared" si="24"/>
        <v>0</v>
      </c>
      <c r="W276" s="70">
        <f t="shared" si="25"/>
        <v>0</v>
      </c>
      <c r="X276" s="145" t="str">
        <f t="shared" si="26"/>
        <v>Saisie incomplete</v>
      </c>
      <c r="Y276" s="161"/>
      <c r="Z276" s="63">
        <f t="shared" si="27"/>
        <v>0</v>
      </c>
      <c r="AA276" s="63">
        <f t="shared" si="28"/>
        <v>0</v>
      </c>
      <c r="AB276" s="2"/>
      <c r="AC276" s="2"/>
      <c r="AD276" s="276"/>
      <c r="AE276" s="3"/>
      <c r="AF276" s="3"/>
      <c r="AG276" s="3"/>
      <c r="AH276" s="3"/>
    </row>
    <row r="277" spans="1:34" ht="30">
      <c r="A277" s="166"/>
      <c r="B277" s="76" t="str">
        <f t="shared" si="9"/>
        <v/>
      </c>
      <c r="C277" s="229"/>
      <c r="D277" s="71" t="str">
        <f t="shared" si="1"/>
        <v/>
      </c>
      <c r="E277" s="225"/>
      <c r="F277" s="206"/>
      <c r="G277" s="275"/>
      <c r="H277" s="205"/>
      <c r="I277" s="169" t="str">
        <f t="shared" si="10"/>
        <v/>
      </c>
      <c r="J277" s="216"/>
      <c r="K277" s="274"/>
      <c r="L277" s="195">
        <f t="shared" si="22"/>
        <v>0</v>
      </c>
      <c r="M277" s="206"/>
      <c r="N277" s="275"/>
      <c r="O277" s="194">
        <f>IF(I277="I2",(HeureOuvrées2(Z277,AA277,PlageFériés)),AA277-Z277)</f>
        <v>0</v>
      </c>
      <c r="P277" s="204"/>
      <c r="Q277" s="205"/>
      <c r="R277" s="204"/>
      <c r="S277" s="206"/>
      <c r="T277" s="273"/>
      <c r="U277" s="193">
        <f t="shared" si="23"/>
        <v>0</v>
      </c>
      <c r="V277" s="50">
        <f t="shared" si="24"/>
        <v>0</v>
      </c>
      <c r="W277" s="70">
        <f t="shared" si="25"/>
        <v>0</v>
      </c>
      <c r="X277" s="145" t="str">
        <f t="shared" si="26"/>
        <v>Saisie incomplete</v>
      </c>
      <c r="Y277" s="161"/>
      <c r="Z277" s="63">
        <f t="shared" si="27"/>
        <v>0</v>
      </c>
      <c r="AA277" s="63">
        <f t="shared" si="28"/>
        <v>0</v>
      </c>
      <c r="AB277" s="2"/>
      <c r="AC277" s="2"/>
      <c r="AD277" s="276"/>
      <c r="AE277" s="3"/>
      <c r="AF277" s="3"/>
      <c r="AG277" s="3"/>
      <c r="AH277" s="3"/>
    </row>
    <row r="278" spans="1:34" ht="30">
      <c r="A278" s="166"/>
      <c r="B278" s="76" t="str">
        <f t="shared" si="9"/>
        <v/>
      </c>
      <c r="C278" s="229"/>
      <c r="D278" s="71" t="str">
        <f t="shared" si="1"/>
        <v/>
      </c>
      <c r="E278" s="225"/>
      <c r="F278" s="206"/>
      <c r="G278" s="275"/>
      <c r="H278" s="205"/>
      <c r="I278" s="169" t="str">
        <f t="shared" si="10"/>
        <v/>
      </c>
      <c r="J278" s="216"/>
      <c r="K278" s="274"/>
      <c r="L278" s="195">
        <f t="shared" si="22"/>
        <v>0</v>
      </c>
      <c r="M278" s="206"/>
      <c r="N278" s="275"/>
      <c r="O278" s="194">
        <f>IF(I278="I2",(HeureOuvrées2(Z278,AA278,PlageFériés)),AA278-Z278)</f>
        <v>0</v>
      </c>
      <c r="P278" s="204"/>
      <c r="Q278" s="205"/>
      <c r="R278" s="204"/>
      <c r="S278" s="206"/>
      <c r="T278" s="273"/>
      <c r="U278" s="193">
        <f t="shared" si="23"/>
        <v>0</v>
      </c>
      <c r="V278" s="50">
        <f t="shared" si="24"/>
        <v>0</v>
      </c>
      <c r="W278" s="70">
        <f t="shared" si="25"/>
        <v>0</v>
      </c>
      <c r="X278" s="145" t="str">
        <f t="shared" si="26"/>
        <v>Saisie incomplete</v>
      </c>
      <c r="Y278" s="161"/>
      <c r="Z278" s="63">
        <f t="shared" si="27"/>
        <v>0</v>
      </c>
      <c r="AA278" s="63">
        <f t="shared" si="28"/>
        <v>0</v>
      </c>
      <c r="AB278" s="2"/>
      <c r="AC278" s="2"/>
      <c r="AD278" s="276"/>
      <c r="AE278" s="3"/>
      <c r="AF278" s="3"/>
      <c r="AG278" s="3"/>
      <c r="AH278" s="3"/>
    </row>
    <row r="279" spans="1:34" ht="30">
      <c r="A279" s="166"/>
      <c r="B279" s="76" t="str">
        <f t="shared" si="9"/>
        <v/>
      </c>
      <c r="C279" s="229"/>
      <c r="D279" s="71" t="str">
        <f t="shared" si="1"/>
        <v/>
      </c>
      <c r="E279" s="225"/>
      <c r="F279" s="206"/>
      <c r="G279" s="275"/>
      <c r="H279" s="205"/>
      <c r="I279" s="169" t="str">
        <f t="shared" si="10"/>
        <v/>
      </c>
      <c r="J279" s="216"/>
      <c r="K279" s="274"/>
      <c r="L279" s="195">
        <f t="shared" si="22"/>
        <v>0</v>
      </c>
      <c r="M279" s="206"/>
      <c r="N279" s="275"/>
      <c r="O279" s="194">
        <f>IF(I279="I2",(HeureOuvrées2(Z279,AA279,PlageFériés)),AA279-Z279)</f>
        <v>0</v>
      </c>
      <c r="P279" s="204"/>
      <c r="Q279" s="205"/>
      <c r="R279" s="204"/>
      <c r="S279" s="206"/>
      <c r="T279" s="273"/>
      <c r="U279" s="193">
        <f t="shared" si="23"/>
        <v>0</v>
      </c>
      <c r="V279" s="50">
        <f t="shared" si="24"/>
        <v>0</v>
      </c>
      <c r="W279" s="70">
        <f t="shared" si="25"/>
        <v>0</v>
      </c>
      <c r="X279" s="145" t="str">
        <f t="shared" si="26"/>
        <v>Saisie incomplete</v>
      </c>
      <c r="Y279" s="161"/>
      <c r="Z279" s="63">
        <f t="shared" si="27"/>
        <v>0</v>
      </c>
      <c r="AA279" s="63">
        <f t="shared" si="28"/>
        <v>0</v>
      </c>
      <c r="AB279" s="2"/>
      <c r="AC279" s="2"/>
      <c r="AD279" s="276"/>
      <c r="AE279" s="3"/>
      <c r="AF279" s="3"/>
      <c r="AG279" s="3"/>
      <c r="AH279" s="3"/>
    </row>
    <row r="280" spans="1:34" ht="30">
      <c r="A280" s="166"/>
      <c r="B280" s="76" t="str">
        <f t="shared" si="9"/>
        <v/>
      </c>
      <c r="C280" s="229"/>
      <c r="D280" s="71" t="str">
        <f t="shared" si="1"/>
        <v/>
      </c>
      <c r="E280" s="225"/>
      <c r="F280" s="206"/>
      <c r="G280" s="275"/>
      <c r="H280" s="205"/>
      <c r="I280" s="169" t="str">
        <f t="shared" si="10"/>
        <v/>
      </c>
      <c r="J280" s="216"/>
      <c r="K280" s="274"/>
      <c r="L280" s="195">
        <f t="shared" si="22"/>
        <v>0</v>
      </c>
      <c r="M280" s="206"/>
      <c r="N280" s="275"/>
      <c r="O280" s="194">
        <f>IF(I280="I2",(HeureOuvrées2(Z280,AA280,PlageFériés)),AA280-Z280)</f>
        <v>0</v>
      </c>
      <c r="P280" s="204"/>
      <c r="Q280" s="205"/>
      <c r="R280" s="204"/>
      <c r="S280" s="206"/>
      <c r="T280" s="273"/>
      <c r="U280" s="193">
        <f t="shared" si="23"/>
        <v>0</v>
      </c>
      <c r="V280" s="50">
        <f t="shared" si="24"/>
        <v>0</v>
      </c>
      <c r="W280" s="70">
        <f t="shared" si="25"/>
        <v>0</v>
      </c>
      <c r="X280" s="145" t="str">
        <f t="shared" si="26"/>
        <v>Saisie incomplete</v>
      </c>
      <c r="Y280" s="161"/>
      <c r="Z280" s="63">
        <f t="shared" si="27"/>
        <v>0</v>
      </c>
      <c r="AA280" s="63">
        <f t="shared" si="28"/>
        <v>0</v>
      </c>
      <c r="AB280" s="2"/>
      <c r="AC280" s="2"/>
      <c r="AD280" s="276"/>
      <c r="AE280" s="3"/>
      <c r="AF280" s="3"/>
      <c r="AG280" s="3"/>
      <c r="AH280" s="3"/>
    </row>
    <row r="281" spans="1:34" ht="30">
      <c r="A281" s="166"/>
      <c r="B281" s="76" t="str">
        <f t="shared" si="9"/>
        <v/>
      </c>
      <c r="C281" s="229"/>
      <c r="D281" s="71" t="str">
        <f t="shared" si="1"/>
        <v/>
      </c>
      <c r="E281" s="225"/>
      <c r="F281" s="206"/>
      <c r="G281" s="275"/>
      <c r="H281" s="205"/>
      <c r="I281" s="169" t="str">
        <f t="shared" si="10"/>
        <v/>
      </c>
      <c r="J281" s="216"/>
      <c r="K281" s="274"/>
      <c r="L281" s="195">
        <f t="shared" si="22"/>
        <v>0</v>
      </c>
      <c r="M281" s="206"/>
      <c r="N281" s="275"/>
      <c r="O281" s="194">
        <f>IF(I281="I2",(HeureOuvrées2(Z281,AA281,PlageFériés)),AA281-Z281)</f>
        <v>0</v>
      </c>
      <c r="P281" s="204"/>
      <c r="Q281" s="205"/>
      <c r="R281" s="204"/>
      <c r="S281" s="206"/>
      <c r="T281" s="273"/>
      <c r="U281" s="193">
        <f t="shared" si="23"/>
        <v>0</v>
      </c>
      <c r="V281" s="50">
        <f t="shared" si="24"/>
        <v>0</v>
      </c>
      <c r="W281" s="70">
        <f t="shared" si="25"/>
        <v>0</v>
      </c>
      <c r="X281" s="145" t="str">
        <f t="shared" si="26"/>
        <v>Saisie incomplete</v>
      </c>
      <c r="Y281" s="161"/>
      <c r="Z281" s="63">
        <f t="shared" si="27"/>
        <v>0</v>
      </c>
      <c r="AA281" s="63">
        <f t="shared" si="28"/>
        <v>0</v>
      </c>
      <c r="AB281" s="2"/>
      <c r="AC281" s="2"/>
      <c r="AD281" s="276"/>
      <c r="AE281" s="3"/>
      <c r="AF281" s="3"/>
      <c r="AG281" s="3"/>
      <c r="AH281" s="3"/>
    </row>
    <row r="282" spans="1:34" ht="30">
      <c r="A282" s="166"/>
      <c r="B282" s="76" t="str">
        <f t="shared" si="9"/>
        <v/>
      </c>
      <c r="C282" s="229"/>
      <c r="D282" s="71" t="str">
        <f t="shared" si="1"/>
        <v/>
      </c>
      <c r="E282" s="225"/>
      <c r="F282" s="206"/>
      <c r="G282" s="275"/>
      <c r="H282" s="205"/>
      <c r="I282" s="169" t="str">
        <f t="shared" si="10"/>
        <v/>
      </c>
      <c r="J282" s="216"/>
      <c r="K282" s="274"/>
      <c r="L282" s="195">
        <f t="shared" si="22"/>
        <v>0</v>
      </c>
      <c r="M282" s="206"/>
      <c r="N282" s="275"/>
      <c r="O282" s="194">
        <f>IF(I282="I2",(HeureOuvrées2(Z282,AA282,PlageFériés)),AA282-Z282)</f>
        <v>0</v>
      </c>
      <c r="P282" s="204"/>
      <c r="Q282" s="205"/>
      <c r="R282" s="204"/>
      <c r="S282" s="206"/>
      <c r="T282" s="273"/>
      <c r="U282" s="193">
        <f t="shared" si="23"/>
        <v>0</v>
      </c>
      <c r="V282" s="50">
        <f t="shared" si="24"/>
        <v>0</v>
      </c>
      <c r="W282" s="70">
        <f t="shared" si="25"/>
        <v>0</v>
      </c>
      <c r="X282" s="145" t="str">
        <f t="shared" si="26"/>
        <v>Saisie incomplete</v>
      </c>
      <c r="Y282" s="161"/>
      <c r="Z282" s="63">
        <f t="shared" si="27"/>
        <v>0</v>
      </c>
      <c r="AA282" s="63">
        <f t="shared" si="28"/>
        <v>0</v>
      </c>
      <c r="AB282" s="2"/>
      <c r="AC282" s="2"/>
      <c r="AD282" s="276"/>
      <c r="AE282" s="3"/>
      <c r="AF282" s="3"/>
      <c r="AG282" s="3"/>
      <c r="AH282" s="3"/>
    </row>
    <row r="283" spans="1:34" ht="30">
      <c r="A283" s="166"/>
      <c r="B283" s="76" t="str">
        <f t="shared" si="9"/>
        <v/>
      </c>
      <c r="C283" s="229"/>
      <c r="D283" s="71" t="str">
        <f t="shared" si="1"/>
        <v/>
      </c>
      <c r="E283" s="225"/>
      <c r="F283" s="206"/>
      <c r="G283" s="275"/>
      <c r="H283" s="205"/>
      <c r="I283" s="169" t="str">
        <f t="shared" si="10"/>
        <v/>
      </c>
      <c r="J283" s="216"/>
      <c r="K283" s="274"/>
      <c r="L283" s="195">
        <f t="shared" si="22"/>
        <v>0</v>
      </c>
      <c r="M283" s="206"/>
      <c r="N283" s="275"/>
      <c r="O283" s="194">
        <f>IF(I283="I2",(HeureOuvrées2(Z283,AA283,PlageFériés)),AA283-Z283)</f>
        <v>0</v>
      </c>
      <c r="P283" s="204"/>
      <c r="Q283" s="205"/>
      <c r="R283" s="204"/>
      <c r="S283" s="206"/>
      <c r="T283" s="273"/>
      <c r="U283" s="193">
        <f t="shared" si="23"/>
        <v>0</v>
      </c>
      <c r="V283" s="50">
        <f t="shared" si="24"/>
        <v>0</v>
      </c>
      <c r="W283" s="70">
        <f t="shared" si="25"/>
        <v>0</v>
      </c>
      <c r="X283" s="145" t="str">
        <f t="shared" si="26"/>
        <v>Saisie incomplete</v>
      </c>
      <c r="Y283" s="161"/>
      <c r="Z283" s="63">
        <f t="shared" si="27"/>
        <v>0</v>
      </c>
      <c r="AA283" s="63">
        <f t="shared" si="28"/>
        <v>0</v>
      </c>
      <c r="AB283" s="2"/>
      <c r="AC283" s="2"/>
      <c r="AD283" s="276"/>
      <c r="AE283" s="3"/>
      <c r="AF283" s="3"/>
      <c r="AG283" s="3"/>
      <c r="AH283" s="3"/>
    </row>
    <row r="284" spans="1:34" ht="30">
      <c r="A284" s="166"/>
      <c r="B284" s="76" t="str">
        <f t="shared" si="9"/>
        <v/>
      </c>
      <c r="C284" s="229"/>
      <c r="D284" s="71" t="str">
        <f t="shared" si="1"/>
        <v/>
      </c>
      <c r="E284" s="225"/>
      <c r="F284" s="206"/>
      <c r="G284" s="275"/>
      <c r="H284" s="205"/>
      <c r="I284" s="169" t="str">
        <f t="shared" si="10"/>
        <v/>
      </c>
      <c r="J284" s="216"/>
      <c r="K284" s="274"/>
      <c r="L284" s="195">
        <f t="shared" si="22"/>
        <v>0</v>
      </c>
      <c r="M284" s="206"/>
      <c r="N284" s="275"/>
      <c r="O284" s="194">
        <f>IF(I284="I2",(HeureOuvrées2(Z284,AA284,PlageFériés)),AA284-Z284)</f>
        <v>0</v>
      </c>
      <c r="P284" s="204"/>
      <c r="Q284" s="205"/>
      <c r="R284" s="204"/>
      <c r="S284" s="206"/>
      <c r="T284" s="273"/>
      <c r="U284" s="193">
        <f t="shared" si="23"/>
        <v>0</v>
      </c>
      <c r="V284" s="50">
        <f t="shared" si="24"/>
        <v>0</v>
      </c>
      <c r="W284" s="70">
        <f t="shared" si="25"/>
        <v>0</v>
      </c>
      <c r="X284" s="145" t="str">
        <f t="shared" si="26"/>
        <v>Saisie incomplete</v>
      </c>
      <c r="Y284" s="161"/>
      <c r="Z284" s="63">
        <f t="shared" si="27"/>
        <v>0</v>
      </c>
      <c r="AA284" s="63">
        <f t="shared" si="28"/>
        <v>0</v>
      </c>
      <c r="AB284" s="2"/>
      <c r="AC284" s="2"/>
      <c r="AD284" s="276"/>
      <c r="AE284" s="3"/>
      <c r="AF284" s="3"/>
      <c r="AG284" s="3"/>
      <c r="AH284" s="3"/>
    </row>
    <row r="285" spans="1:34" ht="30">
      <c r="A285" s="166"/>
      <c r="B285" s="76" t="str">
        <f t="shared" si="9"/>
        <v/>
      </c>
      <c r="C285" s="229"/>
      <c r="D285" s="71" t="str">
        <f t="shared" si="1"/>
        <v/>
      </c>
      <c r="E285" s="225"/>
      <c r="F285" s="206"/>
      <c r="G285" s="275"/>
      <c r="H285" s="205"/>
      <c r="I285" s="169" t="str">
        <f t="shared" si="10"/>
        <v/>
      </c>
      <c r="J285" s="216"/>
      <c r="K285" s="274"/>
      <c r="L285" s="195">
        <f t="shared" si="22"/>
        <v>0</v>
      </c>
      <c r="M285" s="206"/>
      <c r="N285" s="275"/>
      <c r="O285" s="194">
        <f>IF(I285="I2",(HeureOuvrées2(Z285,AA285,PlageFériés)),AA285-Z285)</f>
        <v>0</v>
      </c>
      <c r="P285" s="204"/>
      <c r="Q285" s="205"/>
      <c r="R285" s="204"/>
      <c r="S285" s="206"/>
      <c r="T285" s="273"/>
      <c r="U285" s="193">
        <f t="shared" si="23"/>
        <v>0</v>
      </c>
      <c r="V285" s="50">
        <f t="shared" si="24"/>
        <v>0</v>
      </c>
      <c r="W285" s="70">
        <f t="shared" si="25"/>
        <v>0</v>
      </c>
      <c r="X285" s="145" t="str">
        <f t="shared" si="26"/>
        <v>Saisie incomplete</v>
      </c>
      <c r="Y285" s="161"/>
      <c r="Z285" s="63">
        <f t="shared" si="27"/>
        <v>0</v>
      </c>
      <c r="AA285" s="63">
        <f t="shared" si="28"/>
        <v>0</v>
      </c>
      <c r="AB285" s="2"/>
      <c r="AC285" s="2"/>
      <c r="AD285" s="276"/>
      <c r="AE285" s="3"/>
      <c r="AF285" s="3"/>
      <c r="AG285" s="3"/>
      <c r="AH285" s="3"/>
    </row>
    <row r="286" spans="1:34" ht="30">
      <c r="A286" s="166"/>
      <c r="B286" s="76" t="str">
        <f t="shared" si="9"/>
        <v/>
      </c>
      <c r="C286" s="229"/>
      <c r="D286" s="71" t="str">
        <f t="shared" si="1"/>
        <v/>
      </c>
      <c r="E286" s="225"/>
      <c r="F286" s="206"/>
      <c r="G286" s="275"/>
      <c r="H286" s="205"/>
      <c r="I286" s="169" t="str">
        <f t="shared" si="10"/>
        <v/>
      </c>
      <c r="J286" s="216"/>
      <c r="K286" s="274"/>
      <c r="L286" s="195">
        <f t="shared" si="22"/>
        <v>0</v>
      </c>
      <c r="M286" s="206"/>
      <c r="N286" s="275"/>
      <c r="O286" s="194">
        <f>IF(I286="I2",(HeureOuvrées2(Z286,AA286,PlageFériés)),AA286-Z286)</f>
        <v>0</v>
      </c>
      <c r="P286" s="204"/>
      <c r="Q286" s="205"/>
      <c r="R286" s="204"/>
      <c r="S286" s="206"/>
      <c r="T286" s="273"/>
      <c r="U286" s="193">
        <f t="shared" si="23"/>
        <v>0</v>
      </c>
      <c r="V286" s="50">
        <f t="shared" si="24"/>
        <v>0</v>
      </c>
      <c r="W286" s="70">
        <f t="shared" si="25"/>
        <v>0</v>
      </c>
      <c r="X286" s="145" t="str">
        <f t="shared" si="26"/>
        <v>Saisie incomplete</v>
      </c>
      <c r="Y286" s="161"/>
      <c r="Z286" s="63">
        <f t="shared" si="27"/>
        <v>0</v>
      </c>
      <c r="AA286" s="63">
        <f t="shared" si="28"/>
        <v>0</v>
      </c>
      <c r="AB286" s="2"/>
      <c r="AC286" s="2"/>
      <c r="AD286" s="276"/>
      <c r="AE286" s="3"/>
      <c r="AF286" s="3"/>
      <c r="AG286" s="3"/>
      <c r="AH286" s="3"/>
    </row>
    <row r="287" spans="1:34" ht="30">
      <c r="A287" s="166"/>
      <c r="B287" s="76" t="str">
        <f t="shared" si="9"/>
        <v/>
      </c>
      <c r="C287" s="229"/>
      <c r="D287" s="71" t="str">
        <f t="shared" si="1"/>
        <v/>
      </c>
      <c r="E287" s="225"/>
      <c r="F287" s="206"/>
      <c r="G287" s="275"/>
      <c r="H287" s="205"/>
      <c r="I287" s="169" t="str">
        <f t="shared" si="10"/>
        <v/>
      </c>
      <c r="J287" s="216"/>
      <c r="K287" s="274"/>
      <c r="L287" s="195">
        <f t="shared" si="22"/>
        <v>0</v>
      </c>
      <c r="M287" s="206"/>
      <c r="N287" s="275"/>
      <c r="O287" s="194">
        <f>IF(I287="I2",(HeureOuvrées2(Z287,AA287,PlageFériés)),AA287-Z287)</f>
        <v>0</v>
      </c>
      <c r="P287" s="204"/>
      <c r="Q287" s="205"/>
      <c r="R287" s="204"/>
      <c r="S287" s="206"/>
      <c r="T287" s="273"/>
      <c r="U287" s="193">
        <f t="shared" si="23"/>
        <v>0</v>
      </c>
      <c r="V287" s="50">
        <f t="shared" si="24"/>
        <v>0</v>
      </c>
      <c r="W287" s="70">
        <f t="shared" si="25"/>
        <v>0</v>
      </c>
      <c r="X287" s="145" t="str">
        <f t="shared" si="26"/>
        <v>Saisie incomplete</v>
      </c>
      <c r="Y287" s="161"/>
      <c r="Z287" s="63">
        <f t="shared" si="27"/>
        <v>0</v>
      </c>
      <c r="AA287" s="63">
        <f t="shared" si="28"/>
        <v>0</v>
      </c>
      <c r="AB287" s="2"/>
      <c r="AC287" s="2"/>
      <c r="AD287" s="276"/>
      <c r="AE287" s="3"/>
      <c r="AF287" s="3"/>
      <c r="AG287" s="3"/>
      <c r="AH287" s="3"/>
    </row>
    <row r="288" spans="1:34" ht="30">
      <c r="A288" s="166"/>
      <c r="B288" s="76" t="str">
        <f t="shared" si="9"/>
        <v/>
      </c>
      <c r="C288" s="229"/>
      <c r="D288" s="71" t="str">
        <f t="shared" si="1"/>
        <v/>
      </c>
      <c r="E288" s="225"/>
      <c r="F288" s="206"/>
      <c r="G288" s="275"/>
      <c r="H288" s="205"/>
      <c r="I288" s="169" t="str">
        <f t="shared" si="10"/>
        <v/>
      </c>
      <c r="J288" s="216"/>
      <c r="K288" s="274"/>
      <c r="L288" s="195">
        <f t="shared" si="22"/>
        <v>0</v>
      </c>
      <c r="M288" s="206"/>
      <c r="N288" s="275"/>
      <c r="O288" s="194">
        <f>IF(I288="I2",(HeureOuvrées2(Z288,AA288,PlageFériés)),AA288-Z288)</f>
        <v>0</v>
      </c>
      <c r="P288" s="204"/>
      <c r="Q288" s="205"/>
      <c r="R288" s="204"/>
      <c r="S288" s="206"/>
      <c r="T288" s="273"/>
      <c r="U288" s="193">
        <f t="shared" si="23"/>
        <v>0</v>
      </c>
      <c r="V288" s="50">
        <f t="shared" si="24"/>
        <v>0</v>
      </c>
      <c r="W288" s="70">
        <f t="shared" si="25"/>
        <v>0</v>
      </c>
      <c r="X288" s="145" t="str">
        <f t="shared" si="26"/>
        <v>Saisie incomplete</v>
      </c>
      <c r="Y288" s="161"/>
      <c r="Z288" s="63">
        <f t="shared" si="27"/>
        <v>0</v>
      </c>
      <c r="AA288" s="63">
        <f t="shared" si="28"/>
        <v>0</v>
      </c>
      <c r="AB288" s="2"/>
      <c r="AC288" s="2"/>
      <c r="AD288" s="276"/>
      <c r="AE288" s="3"/>
      <c r="AF288" s="3"/>
      <c r="AG288" s="3"/>
      <c r="AH288" s="3"/>
    </row>
    <row r="289" spans="1:34" ht="30">
      <c r="A289" s="166"/>
      <c r="B289" s="76" t="str">
        <f t="shared" si="9"/>
        <v/>
      </c>
      <c r="C289" s="229"/>
      <c r="D289" s="71" t="str">
        <f t="shared" si="1"/>
        <v/>
      </c>
      <c r="E289" s="225"/>
      <c r="F289" s="206"/>
      <c r="G289" s="275"/>
      <c r="H289" s="205"/>
      <c r="I289" s="169" t="str">
        <f t="shared" si="10"/>
        <v/>
      </c>
      <c r="J289" s="216"/>
      <c r="K289" s="274"/>
      <c r="L289" s="195">
        <f t="shared" si="22"/>
        <v>0</v>
      </c>
      <c r="M289" s="206"/>
      <c r="N289" s="275"/>
      <c r="O289" s="194">
        <f>IF(I289="I2",(HeureOuvrées2(Z289,AA289,PlageFériés)),AA289-Z289)</f>
        <v>0</v>
      </c>
      <c r="P289" s="204"/>
      <c r="Q289" s="205"/>
      <c r="R289" s="204"/>
      <c r="S289" s="206"/>
      <c r="T289" s="273"/>
      <c r="U289" s="193">
        <f t="shared" si="23"/>
        <v>0</v>
      </c>
      <c r="V289" s="50">
        <f t="shared" si="24"/>
        <v>0</v>
      </c>
      <c r="W289" s="70">
        <f t="shared" si="25"/>
        <v>0</v>
      </c>
      <c r="X289" s="145" t="str">
        <f t="shared" si="26"/>
        <v>Saisie incomplete</v>
      </c>
      <c r="Y289" s="161"/>
      <c r="Z289" s="63">
        <f t="shared" si="27"/>
        <v>0</v>
      </c>
      <c r="AA289" s="63">
        <f t="shared" si="28"/>
        <v>0</v>
      </c>
      <c r="AB289" s="2"/>
      <c r="AC289" s="2"/>
      <c r="AD289" s="276"/>
      <c r="AE289" s="3"/>
      <c r="AF289" s="3"/>
      <c r="AG289" s="3"/>
      <c r="AH289" s="3"/>
    </row>
    <row r="290" spans="1:34" ht="30">
      <c r="A290" s="166"/>
      <c r="B290" s="76" t="str">
        <f t="shared" si="9"/>
        <v/>
      </c>
      <c r="C290" s="229"/>
      <c r="D290" s="71" t="str">
        <f t="shared" si="1"/>
        <v/>
      </c>
      <c r="E290" s="225"/>
      <c r="F290" s="206"/>
      <c r="G290" s="275"/>
      <c r="H290" s="205"/>
      <c r="I290" s="169" t="str">
        <f t="shared" si="10"/>
        <v/>
      </c>
      <c r="J290" s="216"/>
      <c r="K290" s="274"/>
      <c r="L290" s="195">
        <f t="shared" si="22"/>
        <v>0</v>
      </c>
      <c r="M290" s="206"/>
      <c r="N290" s="275"/>
      <c r="O290" s="194">
        <f>IF(I290="I2",(HeureOuvrées2(Z290,AA290,PlageFériés)),AA290-Z290)</f>
        <v>0</v>
      </c>
      <c r="P290" s="204"/>
      <c r="Q290" s="205"/>
      <c r="R290" s="204"/>
      <c r="S290" s="206"/>
      <c r="T290" s="273"/>
      <c r="U290" s="193">
        <f t="shared" si="23"/>
        <v>0</v>
      </c>
      <c r="V290" s="50">
        <f t="shared" si="24"/>
        <v>0</v>
      </c>
      <c r="W290" s="70">
        <f t="shared" si="25"/>
        <v>0</v>
      </c>
      <c r="X290" s="145" t="str">
        <f t="shared" si="26"/>
        <v>Saisie incomplete</v>
      </c>
      <c r="Y290" s="161"/>
      <c r="Z290" s="63">
        <f t="shared" si="27"/>
        <v>0</v>
      </c>
      <c r="AA290" s="63">
        <f t="shared" si="28"/>
        <v>0</v>
      </c>
      <c r="AB290" s="2"/>
      <c r="AC290" s="2"/>
      <c r="AD290" s="276"/>
      <c r="AE290" s="3"/>
      <c r="AF290" s="3"/>
      <c r="AG290" s="3"/>
      <c r="AH290" s="3"/>
    </row>
    <row r="291" spans="1:34" ht="30">
      <c r="A291" s="166"/>
      <c r="B291" s="76" t="str">
        <f t="shared" si="9"/>
        <v/>
      </c>
      <c r="C291" s="229"/>
      <c r="D291" s="71" t="str">
        <f t="shared" si="1"/>
        <v/>
      </c>
      <c r="E291" s="225"/>
      <c r="F291" s="206"/>
      <c r="G291" s="275"/>
      <c r="H291" s="205"/>
      <c r="I291" s="169" t="str">
        <f t="shared" si="10"/>
        <v/>
      </c>
      <c r="J291" s="216"/>
      <c r="K291" s="274"/>
      <c r="L291" s="195">
        <f t="shared" si="22"/>
        <v>0</v>
      </c>
      <c r="M291" s="206"/>
      <c r="N291" s="275"/>
      <c r="O291" s="194">
        <f>IF(I291="I2",(HeureOuvrées2(Z291,AA291,PlageFériés)),AA291-Z291)</f>
        <v>0</v>
      </c>
      <c r="P291" s="204"/>
      <c r="Q291" s="205"/>
      <c r="R291" s="204"/>
      <c r="S291" s="206"/>
      <c r="T291" s="273"/>
      <c r="U291" s="193">
        <f t="shared" si="23"/>
        <v>0</v>
      </c>
      <c r="V291" s="50">
        <f t="shared" si="24"/>
        <v>0</v>
      </c>
      <c r="W291" s="70">
        <f t="shared" si="25"/>
        <v>0</v>
      </c>
      <c r="X291" s="145" t="str">
        <f t="shared" si="26"/>
        <v>Saisie incomplete</v>
      </c>
      <c r="Y291" s="161"/>
      <c r="Z291" s="63">
        <f t="shared" si="27"/>
        <v>0</v>
      </c>
      <c r="AA291" s="63">
        <f t="shared" si="28"/>
        <v>0</v>
      </c>
      <c r="AB291" s="2"/>
      <c r="AC291" s="2"/>
      <c r="AD291" s="276"/>
      <c r="AE291" s="3"/>
      <c r="AF291" s="3"/>
      <c r="AG291" s="3"/>
      <c r="AH291" s="3"/>
    </row>
    <row r="292" spans="1:34" ht="30">
      <c r="A292" s="166"/>
      <c r="B292" s="76" t="str">
        <f t="shared" si="9"/>
        <v/>
      </c>
      <c r="C292" s="229"/>
      <c r="D292" s="71" t="str">
        <f t="shared" si="1"/>
        <v/>
      </c>
      <c r="E292" s="225"/>
      <c r="F292" s="206"/>
      <c r="G292" s="275"/>
      <c r="H292" s="205"/>
      <c r="I292" s="169" t="str">
        <f t="shared" si="10"/>
        <v/>
      </c>
      <c r="J292" s="216"/>
      <c r="K292" s="274"/>
      <c r="L292" s="195">
        <f t="shared" si="22"/>
        <v>0</v>
      </c>
      <c r="M292" s="206"/>
      <c r="N292" s="275"/>
      <c r="O292" s="194">
        <f>IF(I292="I2",(HeureOuvrées2(Z292,AA292,PlageFériés)),AA292-Z292)</f>
        <v>0</v>
      </c>
      <c r="P292" s="204"/>
      <c r="Q292" s="205"/>
      <c r="R292" s="204"/>
      <c r="S292" s="206"/>
      <c r="T292" s="273"/>
      <c r="U292" s="193">
        <f t="shared" si="23"/>
        <v>0</v>
      </c>
      <c r="V292" s="50">
        <f t="shared" si="24"/>
        <v>0</v>
      </c>
      <c r="W292" s="70">
        <f t="shared" si="25"/>
        <v>0</v>
      </c>
      <c r="X292" s="145" t="str">
        <f t="shared" si="26"/>
        <v>Saisie incomplete</v>
      </c>
      <c r="Y292" s="161"/>
      <c r="Z292" s="63">
        <f t="shared" si="27"/>
        <v>0</v>
      </c>
      <c r="AA292" s="63">
        <f t="shared" si="28"/>
        <v>0</v>
      </c>
      <c r="AB292" s="2"/>
      <c r="AC292" s="2"/>
      <c r="AD292" s="276"/>
      <c r="AE292" s="3"/>
      <c r="AF292" s="3"/>
      <c r="AG292" s="3"/>
      <c r="AH292" s="3"/>
    </row>
    <row r="293" spans="1:34" ht="30">
      <c r="A293" s="166"/>
      <c r="B293" s="76" t="str">
        <f t="shared" si="9"/>
        <v/>
      </c>
      <c r="C293" s="229"/>
      <c r="D293" s="71" t="str">
        <f t="shared" si="1"/>
        <v/>
      </c>
      <c r="E293" s="225"/>
      <c r="F293" s="206"/>
      <c r="G293" s="275"/>
      <c r="H293" s="205"/>
      <c r="I293" s="169" t="str">
        <f t="shared" si="10"/>
        <v/>
      </c>
      <c r="J293" s="216"/>
      <c r="K293" s="274"/>
      <c r="L293" s="195">
        <f t="shared" si="22"/>
        <v>0</v>
      </c>
      <c r="M293" s="206"/>
      <c r="N293" s="275"/>
      <c r="O293" s="194">
        <f>IF(I293="I2",(HeureOuvrées2(Z293,AA293,PlageFériés)),AA293-Z293)</f>
        <v>0</v>
      </c>
      <c r="P293" s="204"/>
      <c r="Q293" s="205"/>
      <c r="R293" s="204"/>
      <c r="S293" s="206"/>
      <c r="T293" s="273"/>
      <c r="U293" s="193">
        <f t="shared" si="23"/>
        <v>0</v>
      </c>
      <c r="V293" s="50">
        <f t="shared" si="24"/>
        <v>0</v>
      </c>
      <c r="W293" s="70">
        <f t="shared" si="25"/>
        <v>0</v>
      </c>
      <c r="X293" s="145" t="str">
        <f t="shared" si="26"/>
        <v>Saisie incomplete</v>
      </c>
      <c r="Y293" s="161"/>
      <c r="Z293" s="63">
        <f t="shared" si="27"/>
        <v>0</v>
      </c>
      <c r="AA293" s="63">
        <f t="shared" si="28"/>
        <v>0</v>
      </c>
      <c r="AB293" s="2"/>
      <c r="AC293" s="2"/>
      <c r="AD293" s="276"/>
      <c r="AE293" s="3"/>
      <c r="AF293" s="3"/>
      <c r="AG293" s="3"/>
      <c r="AH293" s="3"/>
    </row>
    <row r="294" spans="1:34" ht="30">
      <c r="A294" s="166"/>
      <c r="B294" s="76" t="str">
        <f t="shared" si="9"/>
        <v/>
      </c>
      <c r="C294" s="229"/>
      <c r="D294" s="71" t="str">
        <f t="shared" si="1"/>
        <v/>
      </c>
      <c r="E294" s="225"/>
      <c r="F294" s="206"/>
      <c r="G294" s="275"/>
      <c r="H294" s="205"/>
      <c r="I294" s="169" t="str">
        <f t="shared" si="10"/>
        <v/>
      </c>
      <c r="J294" s="216"/>
      <c r="K294" s="274"/>
      <c r="L294" s="195">
        <f t="shared" si="22"/>
        <v>0</v>
      </c>
      <c r="M294" s="206"/>
      <c r="N294" s="275"/>
      <c r="O294" s="194">
        <f>IF(I294="I2",(HeureOuvrées2(Z294,AA294,PlageFériés)),AA294-Z294)</f>
        <v>0</v>
      </c>
      <c r="P294" s="204"/>
      <c r="Q294" s="205"/>
      <c r="R294" s="204"/>
      <c r="S294" s="206"/>
      <c r="T294" s="273"/>
      <c r="U294" s="193">
        <f t="shared" si="23"/>
        <v>0</v>
      </c>
      <c r="V294" s="50">
        <f t="shared" si="24"/>
        <v>0</v>
      </c>
      <c r="W294" s="70">
        <f t="shared" si="25"/>
        <v>0</v>
      </c>
      <c r="X294" s="145" t="str">
        <f t="shared" si="26"/>
        <v>Saisie incomplete</v>
      </c>
      <c r="Y294" s="161"/>
      <c r="Z294" s="63">
        <f t="shared" si="27"/>
        <v>0</v>
      </c>
      <c r="AA294" s="63">
        <f t="shared" si="28"/>
        <v>0</v>
      </c>
      <c r="AB294" s="2"/>
      <c r="AC294" s="2"/>
      <c r="AD294" s="276"/>
      <c r="AE294" s="3"/>
      <c r="AF294" s="3"/>
      <c r="AG294" s="3"/>
      <c r="AH294" s="3"/>
    </row>
    <row r="295" spans="1:34" ht="30">
      <c r="A295" s="166"/>
      <c r="B295" s="76" t="str">
        <f t="shared" si="9"/>
        <v/>
      </c>
      <c r="C295" s="229"/>
      <c r="D295" s="71" t="str">
        <f t="shared" si="1"/>
        <v/>
      </c>
      <c r="E295" s="225"/>
      <c r="F295" s="206"/>
      <c r="G295" s="275"/>
      <c r="H295" s="205"/>
      <c r="I295" s="169" t="str">
        <f t="shared" si="10"/>
        <v/>
      </c>
      <c r="J295" s="216"/>
      <c r="K295" s="274"/>
      <c r="L295" s="195">
        <f t="shared" si="22"/>
        <v>0</v>
      </c>
      <c r="M295" s="206"/>
      <c r="N295" s="275"/>
      <c r="O295" s="194">
        <f>IF(I295="I2",(HeureOuvrées2(Z295,AA295,PlageFériés)),AA295-Z295)</f>
        <v>0</v>
      </c>
      <c r="P295" s="204"/>
      <c r="Q295" s="205"/>
      <c r="R295" s="204"/>
      <c r="S295" s="206"/>
      <c r="T295" s="273"/>
      <c r="U295" s="193">
        <f t="shared" si="23"/>
        <v>0</v>
      </c>
      <c r="V295" s="50">
        <f t="shared" si="24"/>
        <v>0</v>
      </c>
      <c r="W295" s="70">
        <f t="shared" si="25"/>
        <v>0</v>
      </c>
      <c r="X295" s="145" t="str">
        <f t="shared" si="26"/>
        <v>Saisie incomplete</v>
      </c>
      <c r="Y295" s="161"/>
      <c r="Z295" s="63">
        <f t="shared" si="27"/>
        <v>0</v>
      </c>
      <c r="AA295" s="63">
        <f t="shared" si="28"/>
        <v>0</v>
      </c>
      <c r="AB295" s="2"/>
      <c r="AC295" s="2"/>
      <c r="AD295" s="276"/>
      <c r="AE295" s="3"/>
      <c r="AF295" s="3"/>
      <c r="AG295" s="3"/>
      <c r="AH295" s="3"/>
    </row>
    <row r="296" spans="1:34" ht="30">
      <c r="A296" s="166"/>
      <c r="B296" s="76" t="str">
        <f t="shared" si="9"/>
        <v/>
      </c>
      <c r="C296" s="229"/>
      <c r="D296" s="71" t="str">
        <f t="shared" si="1"/>
        <v/>
      </c>
      <c r="E296" s="225"/>
      <c r="F296" s="206"/>
      <c r="G296" s="275"/>
      <c r="H296" s="205"/>
      <c r="I296" s="169" t="str">
        <f t="shared" si="10"/>
        <v/>
      </c>
      <c r="J296" s="216"/>
      <c r="K296" s="274"/>
      <c r="L296" s="195">
        <f t="shared" si="22"/>
        <v>0</v>
      </c>
      <c r="M296" s="206"/>
      <c r="N296" s="275"/>
      <c r="O296" s="194">
        <f>IF(I296="I2",(HeureOuvrées2(Z296,AA296,PlageFériés)),AA296-Z296)</f>
        <v>0</v>
      </c>
      <c r="P296" s="204"/>
      <c r="Q296" s="205"/>
      <c r="R296" s="204"/>
      <c r="S296" s="206"/>
      <c r="T296" s="273"/>
      <c r="U296" s="193">
        <f t="shared" si="23"/>
        <v>0</v>
      </c>
      <c r="V296" s="50">
        <f t="shared" si="24"/>
        <v>0</v>
      </c>
      <c r="W296" s="70">
        <f t="shared" si="25"/>
        <v>0</v>
      </c>
      <c r="X296" s="145" t="str">
        <f t="shared" si="26"/>
        <v>Saisie incomplete</v>
      </c>
      <c r="Y296" s="161"/>
      <c r="Z296" s="63">
        <f t="shared" si="27"/>
        <v>0</v>
      </c>
      <c r="AA296" s="63">
        <f t="shared" si="28"/>
        <v>0</v>
      </c>
      <c r="AB296" s="2"/>
      <c r="AC296" s="2"/>
      <c r="AD296" s="276"/>
      <c r="AE296" s="3"/>
      <c r="AF296" s="3"/>
      <c r="AG296" s="3"/>
      <c r="AH296" s="3"/>
    </row>
    <row r="297" spans="1:34" ht="30">
      <c r="A297" s="166"/>
      <c r="B297" s="76" t="str">
        <f t="shared" si="9"/>
        <v/>
      </c>
      <c r="C297" s="229"/>
      <c r="D297" s="71" t="str">
        <f t="shared" si="1"/>
        <v/>
      </c>
      <c r="E297" s="225"/>
      <c r="F297" s="206"/>
      <c r="G297" s="275"/>
      <c r="H297" s="205"/>
      <c r="I297" s="169" t="str">
        <f t="shared" si="10"/>
        <v/>
      </c>
      <c r="J297" s="216"/>
      <c r="K297" s="274"/>
      <c r="L297" s="195">
        <f t="shared" si="22"/>
        <v>0</v>
      </c>
      <c r="M297" s="206"/>
      <c r="N297" s="275"/>
      <c r="O297" s="194">
        <f>IF(I297="I2",(HeureOuvrées2(Z297,AA297,PlageFériés)),AA297-Z297)</f>
        <v>0</v>
      </c>
      <c r="P297" s="204"/>
      <c r="Q297" s="205"/>
      <c r="R297" s="204"/>
      <c r="S297" s="206"/>
      <c r="T297" s="273"/>
      <c r="U297" s="193">
        <f t="shared" si="23"/>
        <v>0</v>
      </c>
      <c r="V297" s="50">
        <f t="shared" si="24"/>
        <v>0</v>
      </c>
      <c r="W297" s="70">
        <f t="shared" si="25"/>
        <v>0</v>
      </c>
      <c r="X297" s="145" t="str">
        <f t="shared" si="26"/>
        <v>Saisie incomplete</v>
      </c>
      <c r="Y297" s="161"/>
      <c r="Z297" s="63">
        <f t="shared" si="27"/>
        <v>0</v>
      </c>
      <c r="AA297" s="63">
        <f t="shared" si="28"/>
        <v>0</v>
      </c>
      <c r="AB297" s="2"/>
      <c r="AC297" s="2"/>
      <c r="AD297" s="276"/>
      <c r="AE297" s="3"/>
      <c r="AF297" s="3"/>
      <c r="AG297" s="3"/>
      <c r="AH297" s="3"/>
    </row>
    <row r="298" spans="1:34" ht="30">
      <c r="A298" s="166"/>
      <c r="B298" s="76" t="str">
        <f t="shared" si="9"/>
        <v/>
      </c>
      <c r="C298" s="229"/>
      <c r="D298" s="71" t="str">
        <f t="shared" si="1"/>
        <v/>
      </c>
      <c r="E298" s="225"/>
      <c r="F298" s="206"/>
      <c r="G298" s="275"/>
      <c r="H298" s="205"/>
      <c r="I298" s="169" t="str">
        <f t="shared" si="10"/>
        <v/>
      </c>
      <c r="J298" s="216"/>
      <c r="K298" s="274"/>
      <c r="L298" s="195">
        <f t="shared" si="22"/>
        <v>0</v>
      </c>
      <c r="M298" s="206"/>
      <c r="N298" s="275"/>
      <c r="O298" s="194">
        <f>IF(I298="I2",(HeureOuvrées2(Z298,AA298,PlageFériés)),AA298-Z298)</f>
        <v>0</v>
      </c>
      <c r="P298" s="204"/>
      <c r="Q298" s="205"/>
      <c r="R298" s="204"/>
      <c r="S298" s="206"/>
      <c r="T298" s="273"/>
      <c r="U298" s="193">
        <f t="shared" si="23"/>
        <v>0</v>
      </c>
      <c r="V298" s="50">
        <f t="shared" si="24"/>
        <v>0</v>
      </c>
      <c r="W298" s="70">
        <f t="shared" si="25"/>
        <v>0</v>
      </c>
      <c r="X298" s="145" t="str">
        <f t="shared" si="26"/>
        <v>Saisie incomplete</v>
      </c>
      <c r="Y298" s="161"/>
      <c r="Z298" s="63">
        <f t="shared" si="27"/>
        <v>0</v>
      </c>
      <c r="AA298" s="63">
        <f t="shared" si="28"/>
        <v>0</v>
      </c>
      <c r="AB298" s="2"/>
      <c r="AC298" s="2"/>
      <c r="AD298" s="276"/>
      <c r="AE298" s="3"/>
      <c r="AF298" s="3"/>
      <c r="AG298" s="3"/>
      <c r="AH298" s="3"/>
    </row>
    <row r="299" spans="1:34" ht="30">
      <c r="A299" s="166"/>
      <c r="B299" s="76" t="str">
        <f t="shared" si="9"/>
        <v/>
      </c>
      <c r="C299" s="229"/>
      <c r="D299" s="71" t="str">
        <f t="shared" si="1"/>
        <v/>
      </c>
      <c r="E299" s="225"/>
      <c r="F299" s="206"/>
      <c r="G299" s="275"/>
      <c r="H299" s="205"/>
      <c r="I299" s="169" t="str">
        <f t="shared" si="10"/>
        <v/>
      </c>
      <c r="J299" s="216"/>
      <c r="K299" s="274"/>
      <c r="L299" s="195">
        <f t="shared" si="22"/>
        <v>0</v>
      </c>
      <c r="M299" s="206"/>
      <c r="N299" s="275"/>
      <c r="O299" s="194">
        <f>IF(I299="I2",(HeureOuvrées2(Z299,AA299,PlageFériés)),AA299-Z299)</f>
        <v>0</v>
      </c>
      <c r="P299" s="204"/>
      <c r="Q299" s="205"/>
      <c r="R299" s="204"/>
      <c r="S299" s="206"/>
      <c r="T299" s="273"/>
      <c r="U299" s="193">
        <f t="shared" si="23"/>
        <v>0</v>
      </c>
      <c r="V299" s="50">
        <f t="shared" si="24"/>
        <v>0</v>
      </c>
      <c r="W299" s="70">
        <f t="shared" si="25"/>
        <v>0</v>
      </c>
      <c r="X299" s="145" t="str">
        <f t="shared" si="26"/>
        <v>Saisie incomplete</v>
      </c>
      <c r="Y299" s="161"/>
      <c r="Z299" s="63">
        <f t="shared" si="27"/>
        <v>0</v>
      </c>
      <c r="AA299" s="63">
        <f t="shared" si="28"/>
        <v>0</v>
      </c>
      <c r="AB299" s="2"/>
      <c r="AC299" s="2"/>
      <c r="AD299" s="276"/>
      <c r="AE299" s="3"/>
      <c r="AF299" s="3"/>
      <c r="AG299" s="3"/>
      <c r="AH299" s="3"/>
    </row>
    <row r="300" spans="1:34" ht="30">
      <c r="A300" s="166"/>
      <c r="B300" s="76" t="str">
        <f t="shared" si="9"/>
        <v/>
      </c>
      <c r="C300" s="229"/>
      <c r="D300" s="71" t="str">
        <f t="shared" si="1"/>
        <v/>
      </c>
      <c r="E300" s="225"/>
      <c r="F300" s="206"/>
      <c r="G300" s="275"/>
      <c r="H300" s="205"/>
      <c r="I300" s="169" t="str">
        <f t="shared" si="10"/>
        <v/>
      </c>
      <c r="J300" s="216"/>
      <c r="K300" s="274"/>
      <c r="L300" s="195">
        <f t="shared" si="22"/>
        <v>0</v>
      </c>
      <c r="M300" s="206"/>
      <c r="N300" s="275"/>
      <c r="O300" s="194">
        <f>IF(I300="I2",(HeureOuvrées2(Z300,AA300,PlageFériés)),AA300-Z300)</f>
        <v>0</v>
      </c>
      <c r="P300" s="204"/>
      <c r="Q300" s="205"/>
      <c r="R300" s="204"/>
      <c r="S300" s="206"/>
      <c r="T300" s="273"/>
      <c r="U300" s="193">
        <f t="shared" si="23"/>
        <v>0</v>
      </c>
      <c r="V300" s="50">
        <f t="shared" si="24"/>
        <v>0</v>
      </c>
      <c r="W300" s="70">
        <f t="shared" si="25"/>
        <v>0</v>
      </c>
      <c r="X300" s="145" t="str">
        <f t="shared" si="26"/>
        <v>Saisie incomplete</v>
      </c>
      <c r="Y300" s="161"/>
      <c r="Z300" s="63">
        <f t="shared" si="27"/>
        <v>0</v>
      </c>
      <c r="AA300" s="63">
        <f t="shared" si="28"/>
        <v>0</v>
      </c>
      <c r="AB300" s="2"/>
      <c r="AC300" s="2"/>
      <c r="AD300" s="276"/>
      <c r="AE300" s="3"/>
      <c r="AF300" s="3"/>
      <c r="AG300" s="3"/>
      <c r="AH300" s="3"/>
    </row>
    <row r="301" spans="1:34">
      <c r="B301" s="181"/>
      <c r="C301" s="175"/>
      <c r="D301" s="175"/>
      <c r="E301" s="175"/>
      <c r="F301" s="182"/>
      <c r="G301" s="175"/>
      <c r="H301" s="183"/>
      <c r="I301" s="175"/>
      <c r="J301" s="176"/>
      <c r="K301" s="177"/>
      <c r="L301" s="177"/>
      <c r="M301" s="176"/>
      <c r="N301" s="175"/>
      <c r="O301" s="178"/>
      <c r="P301" s="175"/>
      <c r="Q301" s="179"/>
      <c r="R301" s="175"/>
      <c r="S301" s="175"/>
      <c r="T301" s="175"/>
      <c r="U301" s="180"/>
      <c r="V301" s="175"/>
      <c r="W301" s="175"/>
      <c r="X301" s="175"/>
      <c r="Y301" s="175"/>
    </row>
    <row r="302" spans="1:34">
      <c r="B302" s="181"/>
      <c r="C302" s="175"/>
      <c r="D302" s="175"/>
      <c r="E302" s="175"/>
      <c r="F302" s="182"/>
      <c r="G302" s="175"/>
      <c r="H302" s="183"/>
      <c r="I302" s="175"/>
      <c r="J302" s="176"/>
      <c r="K302" s="177"/>
      <c r="L302" s="177"/>
      <c r="M302" s="176"/>
      <c r="N302" s="175"/>
      <c r="O302" s="178"/>
      <c r="P302" s="175"/>
      <c r="Q302" s="179"/>
      <c r="R302" s="175"/>
      <c r="S302" s="175"/>
      <c r="T302" s="175"/>
      <c r="U302" s="180"/>
      <c r="V302" s="175"/>
      <c r="W302" s="175"/>
      <c r="X302" s="175"/>
      <c r="Y302" s="175"/>
    </row>
    <row r="303" spans="1:34">
      <c r="B303" s="181"/>
      <c r="C303" s="175"/>
      <c r="D303" s="175"/>
      <c r="E303" s="175"/>
      <c r="F303" s="182"/>
      <c r="G303" s="175"/>
      <c r="H303" s="183"/>
      <c r="I303" s="175"/>
      <c r="J303" s="176"/>
      <c r="K303" s="177"/>
      <c r="L303" s="177"/>
      <c r="M303" s="176"/>
      <c r="N303" s="175"/>
      <c r="O303" s="178"/>
      <c r="P303" s="175"/>
      <c r="Q303" s="179"/>
      <c r="R303" s="175"/>
      <c r="S303" s="175"/>
      <c r="T303" s="175"/>
      <c r="U303" s="180"/>
      <c r="V303" s="175"/>
      <c r="W303" s="175"/>
      <c r="X303" s="175"/>
      <c r="Y303" s="175"/>
    </row>
    <row r="304" spans="1:34">
      <c r="B304" s="181"/>
      <c r="C304" s="175"/>
      <c r="D304" s="175"/>
      <c r="E304" s="175"/>
      <c r="F304" s="182"/>
      <c r="G304" s="175"/>
      <c r="H304" s="183"/>
      <c r="I304" s="175"/>
      <c r="J304" s="176"/>
      <c r="K304" s="177"/>
      <c r="L304" s="177"/>
      <c r="M304" s="176"/>
      <c r="N304" s="175"/>
      <c r="O304" s="178"/>
      <c r="P304" s="175"/>
      <c r="Q304" s="179"/>
      <c r="R304" s="175"/>
      <c r="S304" s="175"/>
      <c r="T304" s="175"/>
      <c r="U304" s="180"/>
      <c r="V304" s="175"/>
      <c r="W304" s="175"/>
      <c r="X304" s="175"/>
      <c r="Y304" s="175"/>
    </row>
    <row r="305" spans="2:25">
      <c r="B305" s="181"/>
      <c r="C305" s="175"/>
      <c r="D305" s="175"/>
      <c r="E305" s="175"/>
      <c r="F305" s="182"/>
      <c r="G305" s="175"/>
      <c r="H305" s="183"/>
      <c r="I305" s="175"/>
      <c r="J305" s="176"/>
      <c r="K305" s="177"/>
      <c r="L305" s="177"/>
      <c r="M305" s="176"/>
      <c r="N305" s="175"/>
      <c r="O305" s="178"/>
      <c r="P305" s="175"/>
      <c r="Q305" s="179"/>
      <c r="R305" s="175"/>
      <c r="S305" s="175"/>
      <c r="T305" s="175"/>
      <c r="U305" s="180"/>
      <c r="V305" s="175"/>
      <c r="W305" s="175"/>
      <c r="X305" s="175"/>
      <c r="Y305" s="175"/>
    </row>
    <row r="306" spans="2:25">
      <c r="B306" s="181"/>
      <c r="C306" s="175"/>
      <c r="D306" s="175"/>
      <c r="E306" s="175"/>
      <c r="F306" s="182"/>
      <c r="G306" s="175"/>
      <c r="H306" s="183"/>
      <c r="I306" s="175"/>
      <c r="J306" s="176"/>
      <c r="K306" s="177"/>
      <c r="L306" s="177"/>
      <c r="M306" s="176"/>
      <c r="N306" s="175"/>
      <c r="O306" s="178"/>
      <c r="P306" s="175"/>
      <c r="Q306" s="179"/>
      <c r="R306" s="175"/>
      <c r="S306" s="175"/>
      <c r="T306" s="175"/>
      <c r="U306" s="180"/>
      <c r="V306" s="175"/>
      <c r="W306" s="175"/>
      <c r="X306" s="175"/>
      <c r="Y306" s="175"/>
    </row>
    <row r="307" spans="2:25">
      <c r="B307" s="181"/>
      <c r="C307" s="175"/>
      <c r="D307" s="175"/>
      <c r="E307" s="175"/>
      <c r="F307" s="182"/>
      <c r="G307" s="175"/>
      <c r="H307" s="183"/>
      <c r="I307" s="175"/>
      <c r="J307" s="176"/>
      <c r="K307" s="177"/>
      <c r="L307" s="177"/>
      <c r="M307" s="176"/>
      <c r="N307" s="175"/>
      <c r="O307" s="178"/>
      <c r="P307" s="175"/>
      <c r="Q307" s="179"/>
      <c r="R307" s="175"/>
      <c r="S307" s="175"/>
      <c r="T307" s="175"/>
      <c r="U307" s="180"/>
      <c r="V307" s="175"/>
      <c r="W307" s="175"/>
      <c r="X307" s="175"/>
      <c r="Y307" s="175"/>
    </row>
    <row r="308" spans="2:25">
      <c r="B308" s="181"/>
      <c r="C308" s="175"/>
      <c r="D308" s="175"/>
      <c r="E308" s="175"/>
      <c r="F308" s="182"/>
      <c r="G308" s="175"/>
      <c r="H308" s="183"/>
      <c r="I308" s="175"/>
      <c r="J308" s="176"/>
      <c r="K308" s="177"/>
      <c r="L308" s="177"/>
      <c r="M308" s="176"/>
      <c r="N308" s="175"/>
      <c r="O308" s="178"/>
      <c r="P308" s="175"/>
      <c r="Q308" s="179"/>
      <c r="R308" s="175"/>
      <c r="S308" s="175"/>
      <c r="T308" s="175"/>
      <c r="U308" s="180"/>
      <c r="V308" s="175"/>
      <c r="W308" s="175"/>
      <c r="X308" s="175"/>
      <c r="Y308" s="175"/>
    </row>
    <row r="309" spans="2:25">
      <c r="B309" s="181"/>
      <c r="C309" s="175"/>
      <c r="D309" s="175"/>
      <c r="E309" s="175"/>
      <c r="F309" s="182"/>
      <c r="G309" s="175"/>
      <c r="H309" s="183"/>
      <c r="I309" s="175"/>
      <c r="J309" s="176"/>
      <c r="K309" s="177"/>
      <c r="L309" s="177"/>
      <c r="M309" s="176"/>
      <c r="N309" s="175"/>
      <c r="O309" s="178"/>
      <c r="P309" s="175"/>
      <c r="Q309" s="179"/>
      <c r="R309" s="175"/>
      <c r="S309" s="175"/>
      <c r="T309" s="175"/>
      <c r="U309" s="180"/>
      <c r="V309" s="175"/>
      <c r="W309" s="175"/>
      <c r="X309" s="175"/>
      <c r="Y309" s="175"/>
    </row>
    <row r="310" spans="2:25">
      <c r="B310" s="181"/>
      <c r="C310" s="175"/>
      <c r="D310" s="175"/>
      <c r="E310" s="175"/>
      <c r="F310" s="182"/>
      <c r="G310" s="175"/>
      <c r="H310" s="183"/>
      <c r="I310" s="175"/>
      <c r="J310" s="176"/>
      <c r="K310" s="177"/>
      <c r="L310" s="177"/>
      <c r="M310" s="176"/>
      <c r="N310" s="175"/>
      <c r="O310" s="178"/>
      <c r="P310" s="175"/>
      <c r="Q310" s="179"/>
      <c r="R310" s="175"/>
      <c r="S310" s="175"/>
      <c r="T310" s="175"/>
      <c r="U310" s="180"/>
      <c r="V310" s="175"/>
      <c r="W310" s="175"/>
      <c r="X310" s="175"/>
      <c r="Y310" s="175"/>
    </row>
    <row r="311" spans="2:25">
      <c r="B311" s="181"/>
      <c r="C311" s="175"/>
      <c r="D311" s="175"/>
      <c r="E311" s="175"/>
      <c r="F311" s="182"/>
      <c r="G311" s="175"/>
      <c r="H311" s="183"/>
      <c r="I311" s="175"/>
      <c r="J311" s="176"/>
      <c r="K311" s="177"/>
      <c r="L311" s="177"/>
      <c r="M311" s="176"/>
      <c r="N311" s="175"/>
      <c r="O311" s="178"/>
      <c r="P311" s="175"/>
      <c r="Q311" s="179"/>
      <c r="R311" s="175"/>
      <c r="S311" s="175"/>
      <c r="T311" s="175"/>
      <c r="U311" s="180"/>
      <c r="V311" s="175"/>
      <c r="W311" s="175"/>
      <c r="X311" s="175"/>
      <c r="Y311" s="175"/>
    </row>
    <row r="312" spans="2:25">
      <c r="B312" s="181"/>
      <c r="C312" s="175"/>
      <c r="D312" s="175"/>
      <c r="E312" s="175"/>
      <c r="F312" s="182"/>
      <c r="G312" s="175"/>
      <c r="H312" s="183"/>
      <c r="I312" s="175"/>
      <c r="J312" s="176"/>
      <c r="K312" s="177"/>
      <c r="L312" s="177"/>
      <c r="M312" s="176"/>
      <c r="N312" s="175"/>
      <c r="O312" s="178"/>
      <c r="P312" s="175"/>
      <c r="Q312" s="179"/>
      <c r="R312" s="175"/>
      <c r="S312" s="175"/>
      <c r="T312" s="175"/>
      <c r="U312" s="180"/>
      <c r="V312" s="175"/>
      <c r="W312" s="175"/>
      <c r="X312" s="175"/>
      <c r="Y312" s="175"/>
    </row>
    <row r="313" spans="2:25">
      <c r="B313" s="181"/>
      <c r="C313" s="175"/>
      <c r="D313" s="175"/>
      <c r="E313" s="175"/>
      <c r="F313" s="182"/>
      <c r="G313" s="175"/>
      <c r="H313" s="183"/>
      <c r="I313" s="175"/>
      <c r="J313" s="176"/>
      <c r="K313" s="177"/>
      <c r="L313" s="177"/>
      <c r="M313" s="176"/>
      <c r="N313" s="175"/>
      <c r="O313" s="178"/>
      <c r="P313" s="175"/>
      <c r="Q313" s="179"/>
      <c r="R313" s="175"/>
      <c r="S313" s="175"/>
      <c r="T313" s="175"/>
      <c r="U313" s="180"/>
      <c r="V313" s="175"/>
      <c r="W313" s="175"/>
      <c r="X313" s="175"/>
      <c r="Y313" s="175"/>
    </row>
    <row r="314" spans="2:25">
      <c r="B314" s="181"/>
      <c r="C314" s="175"/>
      <c r="D314" s="175"/>
      <c r="E314" s="175"/>
      <c r="F314" s="182"/>
      <c r="G314" s="175"/>
      <c r="H314" s="183"/>
      <c r="I314" s="175"/>
      <c r="J314" s="176"/>
      <c r="K314" s="177"/>
      <c r="L314" s="177"/>
      <c r="M314" s="176"/>
      <c r="N314" s="175"/>
      <c r="O314" s="178"/>
      <c r="P314" s="175"/>
      <c r="Q314" s="179"/>
      <c r="R314" s="175"/>
      <c r="S314" s="175"/>
      <c r="T314" s="175"/>
      <c r="U314" s="180"/>
      <c r="V314" s="175"/>
      <c r="W314" s="175"/>
      <c r="X314" s="175"/>
      <c r="Y314" s="175"/>
    </row>
    <row r="315" spans="2:25">
      <c r="B315" s="181"/>
      <c r="C315" s="175"/>
      <c r="D315" s="175"/>
      <c r="E315" s="175"/>
      <c r="F315" s="182"/>
      <c r="G315" s="175"/>
      <c r="H315" s="183"/>
      <c r="I315" s="175"/>
      <c r="J315" s="176"/>
      <c r="K315" s="177"/>
      <c r="L315" s="177"/>
      <c r="M315" s="176"/>
      <c r="N315" s="175"/>
      <c r="O315" s="178"/>
      <c r="P315" s="175"/>
      <c r="Q315" s="179"/>
      <c r="R315" s="175"/>
      <c r="S315" s="175"/>
      <c r="T315" s="175"/>
      <c r="U315" s="180"/>
      <c r="V315" s="175"/>
      <c r="W315" s="175"/>
      <c r="X315" s="175"/>
      <c r="Y315" s="175"/>
    </row>
    <row r="316" spans="2:25">
      <c r="B316" s="181"/>
      <c r="C316" s="175"/>
      <c r="D316" s="175"/>
      <c r="E316" s="175"/>
      <c r="F316" s="182"/>
      <c r="G316" s="175"/>
      <c r="H316" s="183"/>
      <c r="I316" s="175"/>
      <c r="J316" s="176"/>
      <c r="K316" s="177"/>
      <c r="L316" s="177"/>
      <c r="M316" s="176"/>
      <c r="N316" s="175"/>
      <c r="O316" s="178"/>
      <c r="P316" s="175"/>
      <c r="Q316" s="179"/>
      <c r="R316" s="175"/>
      <c r="S316" s="175"/>
      <c r="T316" s="175"/>
      <c r="U316" s="180"/>
      <c r="V316" s="175"/>
      <c r="W316" s="175"/>
      <c r="X316" s="175"/>
      <c r="Y316" s="175"/>
    </row>
    <row r="317" spans="2:25">
      <c r="B317" s="181"/>
      <c r="C317" s="175"/>
      <c r="D317" s="175"/>
      <c r="E317" s="175"/>
      <c r="F317" s="182"/>
      <c r="G317" s="175"/>
      <c r="H317" s="183"/>
      <c r="I317" s="175"/>
      <c r="J317" s="176"/>
      <c r="K317" s="177"/>
      <c r="L317" s="177"/>
      <c r="M317" s="176"/>
      <c r="N317" s="175"/>
      <c r="O317" s="178"/>
      <c r="P317" s="175"/>
      <c r="Q317" s="179"/>
      <c r="R317" s="175"/>
      <c r="S317" s="175"/>
      <c r="T317" s="175"/>
      <c r="U317" s="180"/>
      <c r="V317" s="175"/>
      <c r="W317" s="175"/>
      <c r="X317" s="175"/>
      <c r="Y317" s="175"/>
    </row>
    <row r="318" spans="2:25">
      <c r="B318" s="181"/>
      <c r="C318" s="175"/>
      <c r="D318" s="175"/>
      <c r="E318" s="175"/>
      <c r="F318" s="182"/>
      <c r="G318" s="175"/>
      <c r="H318" s="183"/>
      <c r="I318" s="175"/>
      <c r="J318" s="176"/>
      <c r="K318" s="177"/>
      <c r="L318" s="177"/>
      <c r="M318" s="176"/>
      <c r="N318" s="175"/>
      <c r="O318" s="178"/>
      <c r="P318" s="175"/>
      <c r="Q318" s="179"/>
      <c r="R318" s="175"/>
      <c r="S318" s="175"/>
      <c r="T318" s="175"/>
      <c r="U318" s="180"/>
      <c r="V318" s="175"/>
      <c r="W318" s="175"/>
      <c r="X318" s="175"/>
      <c r="Y318" s="175"/>
    </row>
    <row r="319" spans="2:25">
      <c r="B319" s="181"/>
      <c r="C319" s="175"/>
      <c r="D319" s="175"/>
      <c r="E319" s="175"/>
      <c r="F319" s="182"/>
      <c r="G319" s="175"/>
      <c r="H319" s="183"/>
      <c r="I319" s="175"/>
      <c r="J319" s="176"/>
      <c r="K319" s="177"/>
      <c r="L319" s="177"/>
      <c r="M319" s="176"/>
      <c r="N319" s="175"/>
      <c r="O319" s="178"/>
      <c r="P319" s="175"/>
      <c r="Q319" s="179"/>
      <c r="R319" s="175"/>
      <c r="S319" s="175"/>
      <c r="T319" s="175"/>
      <c r="U319" s="180"/>
      <c r="V319" s="175"/>
      <c r="W319" s="175"/>
      <c r="X319" s="175"/>
      <c r="Y319" s="175"/>
    </row>
    <row r="320" spans="2:25">
      <c r="B320" s="181"/>
      <c r="C320" s="175"/>
      <c r="D320" s="175"/>
      <c r="E320" s="175"/>
      <c r="F320" s="182"/>
      <c r="G320" s="175"/>
      <c r="H320" s="183"/>
      <c r="I320" s="175"/>
      <c r="J320" s="176"/>
      <c r="K320" s="177"/>
      <c r="L320" s="177"/>
      <c r="M320" s="176"/>
      <c r="N320" s="175"/>
      <c r="O320" s="178"/>
      <c r="P320" s="175"/>
      <c r="Q320" s="179"/>
      <c r="R320" s="175"/>
      <c r="S320" s="175"/>
      <c r="T320" s="175"/>
      <c r="U320" s="180"/>
      <c r="V320" s="175"/>
      <c r="W320" s="175"/>
      <c r="X320" s="175"/>
      <c r="Y320" s="175"/>
    </row>
    <row r="321" spans="2:25">
      <c r="B321" s="181"/>
      <c r="C321" s="175"/>
      <c r="D321" s="175"/>
      <c r="E321" s="175"/>
      <c r="F321" s="182"/>
      <c r="G321" s="175"/>
      <c r="H321" s="183"/>
      <c r="I321" s="175"/>
      <c r="J321" s="176"/>
      <c r="K321" s="177"/>
      <c r="L321" s="177"/>
      <c r="M321" s="176"/>
      <c r="N321" s="175"/>
      <c r="O321" s="178"/>
      <c r="P321" s="175"/>
      <c r="Q321" s="179"/>
      <c r="R321" s="175"/>
      <c r="S321" s="175"/>
      <c r="T321" s="175"/>
      <c r="U321" s="180"/>
      <c r="V321" s="175"/>
      <c r="W321" s="175"/>
      <c r="X321" s="175"/>
      <c r="Y321" s="175"/>
    </row>
    <row r="322" spans="2:25">
      <c r="B322" s="181"/>
      <c r="C322" s="175"/>
      <c r="D322" s="175"/>
      <c r="E322" s="175"/>
      <c r="F322" s="182"/>
      <c r="G322" s="175"/>
      <c r="H322" s="183"/>
      <c r="I322" s="175"/>
      <c r="J322" s="176"/>
      <c r="K322" s="177"/>
      <c r="L322" s="177"/>
      <c r="M322" s="176"/>
      <c r="N322" s="175"/>
      <c r="O322" s="178"/>
      <c r="P322" s="175"/>
      <c r="Q322" s="179"/>
      <c r="R322" s="175"/>
      <c r="S322" s="175"/>
      <c r="T322" s="175"/>
      <c r="U322" s="180"/>
      <c r="V322" s="175"/>
      <c r="W322" s="175"/>
      <c r="X322" s="175"/>
      <c r="Y322" s="175"/>
    </row>
    <row r="323" spans="2:25">
      <c r="B323" s="181"/>
      <c r="C323" s="175"/>
      <c r="D323" s="175"/>
      <c r="E323" s="175"/>
      <c r="F323" s="182"/>
      <c r="G323" s="175"/>
      <c r="H323" s="183"/>
      <c r="I323" s="175"/>
      <c r="J323" s="176"/>
      <c r="K323" s="177"/>
      <c r="L323" s="177"/>
      <c r="M323" s="176"/>
      <c r="N323" s="175"/>
      <c r="O323" s="178"/>
      <c r="P323" s="175"/>
      <c r="Q323" s="179"/>
      <c r="R323" s="175"/>
      <c r="S323" s="175"/>
      <c r="T323" s="175"/>
      <c r="U323" s="180"/>
      <c r="V323" s="175"/>
      <c r="W323" s="175"/>
      <c r="X323" s="175"/>
      <c r="Y323" s="175"/>
    </row>
    <row r="324" spans="2:25">
      <c r="B324" s="181"/>
      <c r="C324" s="175"/>
      <c r="D324" s="175"/>
      <c r="E324" s="175"/>
      <c r="F324" s="182"/>
      <c r="G324" s="175"/>
      <c r="H324" s="183"/>
      <c r="I324" s="175"/>
      <c r="J324" s="176"/>
      <c r="K324" s="177"/>
      <c r="L324" s="177"/>
      <c r="M324" s="176"/>
      <c r="N324" s="175"/>
      <c r="O324" s="178"/>
      <c r="P324" s="175"/>
      <c r="Q324" s="179"/>
      <c r="R324" s="175"/>
      <c r="S324" s="175"/>
      <c r="T324" s="175"/>
      <c r="U324" s="180"/>
      <c r="V324" s="175"/>
      <c r="W324" s="175"/>
      <c r="X324" s="175"/>
      <c r="Y324" s="175"/>
    </row>
    <row r="325" spans="2:25">
      <c r="B325" s="181"/>
      <c r="C325" s="175"/>
      <c r="D325" s="175"/>
      <c r="E325" s="175"/>
      <c r="F325" s="182"/>
      <c r="G325" s="175"/>
      <c r="H325" s="183"/>
      <c r="I325" s="175"/>
      <c r="J325" s="176"/>
      <c r="K325" s="177"/>
      <c r="L325" s="177"/>
      <c r="M325" s="176"/>
      <c r="N325" s="175"/>
      <c r="O325" s="178"/>
      <c r="P325" s="175"/>
      <c r="Q325" s="179"/>
      <c r="R325" s="175"/>
      <c r="S325" s="175"/>
      <c r="T325" s="175"/>
      <c r="U325" s="180"/>
      <c r="V325" s="175"/>
      <c r="W325" s="175"/>
      <c r="X325" s="175"/>
      <c r="Y325" s="175"/>
    </row>
    <row r="326" spans="2:25">
      <c r="B326" s="181"/>
      <c r="C326" s="175"/>
      <c r="D326" s="175"/>
      <c r="E326" s="175"/>
      <c r="F326" s="182"/>
      <c r="G326" s="175"/>
      <c r="H326" s="183"/>
      <c r="I326" s="175"/>
      <c r="J326" s="176"/>
      <c r="K326" s="177"/>
      <c r="L326" s="177"/>
      <c r="M326" s="176"/>
      <c r="N326" s="175"/>
      <c r="O326" s="178"/>
      <c r="P326" s="175"/>
      <c r="Q326" s="179"/>
      <c r="R326" s="175"/>
      <c r="S326" s="175"/>
      <c r="T326" s="175"/>
      <c r="U326" s="180"/>
      <c r="V326" s="175"/>
      <c r="W326" s="175"/>
      <c r="X326" s="175"/>
      <c r="Y326" s="175"/>
    </row>
    <row r="327" spans="2:25">
      <c r="B327" s="181"/>
      <c r="C327" s="175"/>
      <c r="D327" s="175"/>
      <c r="E327" s="175"/>
      <c r="F327" s="182"/>
      <c r="G327" s="175"/>
      <c r="H327" s="183"/>
      <c r="I327" s="175"/>
      <c r="J327" s="176"/>
      <c r="K327" s="177"/>
      <c r="L327" s="177"/>
      <c r="M327" s="176"/>
      <c r="N327" s="175"/>
      <c r="O327" s="178"/>
      <c r="P327" s="175"/>
      <c r="Q327" s="179"/>
      <c r="R327" s="175"/>
      <c r="S327" s="175"/>
      <c r="T327" s="175"/>
      <c r="U327" s="180"/>
      <c r="V327" s="175"/>
      <c r="W327" s="175"/>
      <c r="X327" s="175"/>
      <c r="Y327" s="175"/>
    </row>
    <row r="328" spans="2:25">
      <c r="B328" s="181"/>
      <c r="C328" s="175"/>
      <c r="D328" s="175"/>
      <c r="E328" s="175"/>
      <c r="F328" s="182"/>
      <c r="G328" s="175"/>
      <c r="H328" s="183"/>
      <c r="I328" s="175"/>
      <c r="J328" s="176"/>
      <c r="K328" s="177"/>
      <c r="L328" s="177"/>
      <c r="M328" s="176"/>
      <c r="N328" s="175"/>
      <c r="O328" s="178"/>
      <c r="P328" s="175"/>
      <c r="Q328" s="179"/>
      <c r="R328" s="175"/>
      <c r="S328" s="175"/>
      <c r="T328" s="175"/>
      <c r="U328" s="180"/>
      <c r="V328" s="175"/>
      <c r="W328" s="175"/>
      <c r="X328" s="175"/>
      <c r="Y328" s="175"/>
    </row>
    <row r="329" spans="2:25">
      <c r="B329" s="181"/>
      <c r="C329" s="175"/>
      <c r="D329" s="175"/>
      <c r="E329" s="175"/>
      <c r="F329" s="182"/>
      <c r="G329" s="175"/>
      <c r="H329" s="183"/>
      <c r="I329" s="175"/>
      <c r="J329" s="176"/>
      <c r="K329" s="177"/>
      <c r="L329" s="177"/>
      <c r="M329" s="176"/>
      <c r="N329" s="175"/>
      <c r="O329" s="178"/>
      <c r="P329" s="175"/>
      <c r="Q329" s="179"/>
      <c r="R329" s="175"/>
      <c r="S329" s="175"/>
      <c r="T329" s="175"/>
      <c r="U329" s="180"/>
      <c r="V329" s="175"/>
      <c r="W329" s="175"/>
      <c r="X329" s="175"/>
      <c r="Y329" s="175"/>
    </row>
    <row r="330" spans="2:25">
      <c r="B330" s="181"/>
      <c r="C330" s="175"/>
      <c r="D330" s="175"/>
      <c r="E330" s="175"/>
      <c r="F330" s="182"/>
      <c r="G330" s="175"/>
      <c r="H330" s="183"/>
      <c r="I330" s="175"/>
      <c r="J330" s="176"/>
      <c r="K330" s="177"/>
      <c r="L330" s="177"/>
      <c r="M330" s="176"/>
      <c r="N330" s="175"/>
      <c r="O330" s="178"/>
      <c r="P330" s="175"/>
      <c r="Q330" s="179"/>
      <c r="R330" s="175"/>
      <c r="S330" s="175"/>
      <c r="T330" s="175"/>
      <c r="U330" s="180"/>
      <c r="V330" s="175"/>
      <c r="W330" s="175"/>
      <c r="X330" s="175"/>
      <c r="Y330" s="175"/>
    </row>
    <row r="331" spans="2:25">
      <c r="B331" s="181"/>
      <c r="C331" s="175"/>
      <c r="D331" s="175"/>
      <c r="E331" s="175"/>
      <c r="F331" s="182"/>
      <c r="G331" s="175"/>
      <c r="H331" s="183"/>
      <c r="I331" s="175"/>
      <c r="J331" s="176"/>
      <c r="K331" s="177"/>
      <c r="L331" s="177"/>
      <c r="M331" s="176"/>
      <c r="N331" s="175"/>
      <c r="O331" s="178"/>
      <c r="P331" s="175"/>
      <c r="Q331" s="179"/>
      <c r="R331" s="175"/>
      <c r="S331" s="175"/>
      <c r="T331" s="175"/>
      <c r="U331" s="180"/>
      <c r="V331" s="175"/>
      <c r="W331" s="175"/>
      <c r="X331" s="175"/>
      <c r="Y331" s="175"/>
    </row>
    <row r="332" spans="2:25">
      <c r="B332" s="181"/>
      <c r="C332" s="175"/>
      <c r="D332" s="175"/>
      <c r="E332" s="175"/>
      <c r="F332" s="182"/>
      <c r="G332" s="175"/>
      <c r="H332" s="183"/>
      <c r="I332" s="175"/>
      <c r="J332" s="176"/>
      <c r="K332" s="177"/>
      <c r="L332" s="177"/>
      <c r="M332" s="176"/>
      <c r="N332" s="175"/>
      <c r="O332" s="178"/>
      <c r="P332" s="175"/>
      <c r="Q332" s="179"/>
      <c r="R332" s="175"/>
      <c r="S332" s="175"/>
      <c r="T332" s="175"/>
      <c r="U332" s="180"/>
      <c r="V332" s="175"/>
      <c r="W332" s="175"/>
      <c r="X332" s="175"/>
      <c r="Y332" s="175"/>
    </row>
    <row r="333" spans="2:25">
      <c r="B333" s="181"/>
      <c r="C333" s="175"/>
      <c r="D333" s="175"/>
      <c r="E333" s="175"/>
      <c r="F333" s="182"/>
      <c r="G333" s="175"/>
      <c r="H333" s="183"/>
      <c r="I333" s="175"/>
      <c r="J333" s="176"/>
      <c r="K333" s="177"/>
      <c r="L333" s="177"/>
      <c r="M333" s="176"/>
      <c r="N333" s="175"/>
      <c r="O333" s="178"/>
      <c r="P333" s="175"/>
      <c r="Q333" s="179"/>
      <c r="R333" s="175"/>
      <c r="S333" s="175"/>
      <c r="T333" s="175"/>
      <c r="U333" s="180"/>
      <c r="V333" s="175"/>
      <c r="W333" s="175"/>
      <c r="X333" s="175"/>
      <c r="Y333" s="175"/>
    </row>
    <row r="334" spans="2:25">
      <c r="B334" s="181"/>
      <c r="C334" s="175"/>
      <c r="D334" s="175"/>
      <c r="E334" s="175"/>
      <c r="F334" s="182"/>
      <c r="G334" s="175"/>
      <c r="H334" s="183"/>
      <c r="I334" s="175"/>
      <c r="J334" s="176"/>
      <c r="K334" s="177"/>
      <c r="L334" s="177"/>
      <c r="M334" s="176"/>
      <c r="N334" s="175"/>
      <c r="O334" s="178"/>
      <c r="P334" s="175"/>
      <c r="Q334" s="179"/>
      <c r="R334" s="175"/>
      <c r="S334" s="175"/>
      <c r="T334" s="175"/>
      <c r="U334" s="180"/>
      <c r="V334" s="175"/>
      <c r="W334" s="175"/>
      <c r="X334" s="175"/>
      <c r="Y334" s="175"/>
    </row>
    <row r="335" spans="2:25">
      <c r="B335" s="181"/>
      <c r="C335" s="175"/>
      <c r="D335" s="175"/>
      <c r="E335" s="175"/>
      <c r="F335" s="182"/>
      <c r="G335" s="175"/>
      <c r="H335" s="183"/>
      <c r="I335" s="175"/>
      <c r="J335" s="176"/>
      <c r="K335" s="177"/>
      <c r="L335" s="177"/>
      <c r="M335" s="176"/>
      <c r="N335" s="175"/>
      <c r="O335" s="178"/>
      <c r="P335" s="175"/>
      <c r="Q335" s="179"/>
      <c r="R335" s="175"/>
      <c r="S335" s="175"/>
      <c r="T335" s="175"/>
      <c r="U335" s="180"/>
      <c r="V335" s="175"/>
      <c r="W335" s="175"/>
      <c r="X335" s="175"/>
      <c r="Y335" s="175"/>
    </row>
    <row r="336" spans="2:25">
      <c r="B336" s="181"/>
      <c r="C336" s="175"/>
      <c r="D336" s="175"/>
      <c r="E336" s="175"/>
      <c r="F336" s="182"/>
      <c r="G336" s="175"/>
      <c r="H336" s="183"/>
      <c r="I336" s="175"/>
      <c r="J336" s="176"/>
      <c r="K336" s="177"/>
      <c r="L336" s="177"/>
      <c r="M336" s="176"/>
      <c r="N336" s="175"/>
      <c r="O336" s="178"/>
      <c r="P336" s="175"/>
      <c r="Q336" s="179"/>
      <c r="R336" s="175"/>
      <c r="S336" s="175"/>
      <c r="T336" s="175"/>
      <c r="U336" s="180"/>
      <c r="V336" s="175"/>
      <c r="W336" s="175"/>
      <c r="X336" s="175"/>
      <c r="Y336" s="175"/>
    </row>
    <row r="337" spans="2:25">
      <c r="B337" s="181"/>
      <c r="C337" s="175"/>
      <c r="D337" s="175"/>
      <c r="E337" s="175"/>
      <c r="F337" s="182"/>
      <c r="G337" s="175"/>
      <c r="H337" s="183"/>
      <c r="I337" s="175"/>
      <c r="J337" s="176"/>
      <c r="K337" s="177"/>
      <c r="L337" s="177"/>
      <c r="M337" s="176"/>
      <c r="N337" s="175"/>
      <c r="O337" s="178"/>
      <c r="P337" s="175"/>
      <c r="Q337" s="179"/>
      <c r="R337" s="175"/>
      <c r="S337" s="175"/>
      <c r="T337" s="175"/>
      <c r="U337" s="180"/>
      <c r="V337" s="175"/>
      <c r="W337" s="175"/>
      <c r="X337" s="175"/>
      <c r="Y337" s="175"/>
    </row>
    <row r="338" spans="2:25">
      <c r="B338" s="181"/>
      <c r="C338" s="175"/>
      <c r="D338" s="175"/>
      <c r="E338" s="175"/>
      <c r="F338" s="182"/>
      <c r="G338" s="175"/>
      <c r="H338" s="183"/>
      <c r="I338" s="175"/>
      <c r="J338" s="176"/>
      <c r="K338" s="177"/>
      <c r="L338" s="177"/>
      <c r="M338" s="176"/>
      <c r="N338" s="175"/>
      <c r="O338" s="178"/>
      <c r="P338" s="175"/>
      <c r="Q338" s="179"/>
      <c r="R338" s="175"/>
      <c r="S338" s="175"/>
      <c r="T338" s="175"/>
      <c r="U338" s="180"/>
      <c r="V338" s="175"/>
      <c r="W338" s="175"/>
      <c r="X338" s="175"/>
      <c r="Y338" s="175"/>
    </row>
    <row r="339" spans="2:25">
      <c r="B339" s="181"/>
      <c r="C339" s="175"/>
      <c r="D339" s="175"/>
      <c r="E339" s="175"/>
      <c r="F339" s="182"/>
      <c r="G339" s="175"/>
      <c r="H339" s="183"/>
      <c r="I339" s="175"/>
      <c r="J339" s="176"/>
      <c r="K339" s="177"/>
      <c r="L339" s="177"/>
      <c r="M339" s="176"/>
      <c r="N339" s="175"/>
      <c r="O339" s="178"/>
      <c r="P339" s="175"/>
      <c r="Q339" s="179"/>
      <c r="R339" s="175"/>
      <c r="S339" s="175"/>
      <c r="T339" s="175"/>
      <c r="U339" s="180"/>
      <c r="V339" s="175"/>
      <c r="W339" s="175"/>
      <c r="X339" s="175"/>
      <c r="Y339" s="175"/>
    </row>
    <row r="340" spans="2:25">
      <c r="B340" s="181"/>
      <c r="C340" s="175"/>
      <c r="D340" s="175"/>
      <c r="E340" s="175"/>
      <c r="F340" s="182"/>
      <c r="G340" s="175"/>
      <c r="H340" s="183"/>
      <c r="I340" s="175"/>
      <c r="J340" s="176"/>
      <c r="K340" s="177"/>
      <c r="L340" s="177"/>
      <c r="M340" s="176"/>
      <c r="N340" s="175"/>
      <c r="O340" s="178"/>
      <c r="P340" s="175"/>
      <c r="Q340" s="179"/>
      <c r="R340" s="175"/>
      <c r="S340" s="175"/>
      <c r="T340" s="175"/>
      <c r="U340" s="180"/>
      <c r="V340" s="175"/>
      <c r="W340" s="175"/>
      <c r="X340" s="175"/>
      <c r="Y340" s="175"/>
    </row>
    <row r="341" spans="2:25">
      <c r="B341" s="181"/>
      <c r="C341" s="175"/>
      <c r="D341" s="175"/>
      <c r="E341" s="175"/>
      <c r="F341" s="182"/>
      <c r="G341" s="175"/>
      <c r="H341" s="183"/>
      <c r="I341" s="175"/>
      <c r="J341" s="176"/>
      <c r="K341" s="177"/>
      <c r="L341" s="177"/>
      <c r="M341" s="176"/>
      <c r="N341" s="175"/>
      <c r="O341" s="178"/>
      <c r="P341" s="175"/>
      <c r="Q341" s="179"/>
      <c r="R341" s="175"/>
      <c r="S341" s="175"/>
      <c r="T341" s="175"/>
      <c r="U341" s="180"/>
      <c r="V341" s="175"/>
      <c r="W341" s="175"/>
      <c r="X341" s="175"/>
      <c r="Y341" s="175"/>
    </row>
    <row r="342" spans="2:25">
      <c r="B342" s="181"/>
      <c r="C342" s="175"/>
      <c r="D342" s="175"/>
      <c r="E342" s="175"/>
      <c r="F342" s="182"/>
      <c r="G342" s="175"/>
      <c r="H342" s="183"/>
      <c r="I342" s="175"/>
      <c r="J342" s="176"/>
      <c r="K342" s="177"/>
      <c r="L342" s="177"/>
      <c r="M342" s="176"/>
      <c r="N342" s="175"/>
      <c r="O342" s="178"/>
      <c r="P342" s="175"/>
      <c r="Q342" s="179"/>
      <c r="R342" s="175"/>
      <c r="S342" s="175"/>
      <c r="T342" s="175"/>
      <c r="U342" s="180"/>
      <c r="V342" s="175"/>
      <c r="W342" s="175"/>
      <c r="X342" s="175"/>
      <c r="Y342" s="175"/>
    </row>
    <row r="343" spans="2:25">
      <c r="B343" s="181"/>
      <c r="C343" s="175"/>
      <c r="D343" s="175"/>
      <c r="E343" s="175"/>
      <c r="F343" s="182"/>
      <c r="G343" s="175"/>
      <c r="H343" s="183"/>
      <c r="I343" s="175"/>
      <c r="J343" s="176"/>
      <c r="K343" s="177"/>
      <c r="L343" s="177"/>
      <c r="M343" s="176"/>
      <c r="N343" s="175"/>
      <c r="O343" s="178"/>
      <c r="P343" s="175"/>
      <c r="Q343" s="179"/>
      <c r="R343" s="175"/>
      <c r="S343" s="175"/>
      <c r="T343" s="175"/>
      <c r="U343" s="180"/>
      <c r="V343" s="175"/>
      <c r="W343" s="175"/>
      <c r="X343" s="175"/>
      <c r="Y343" s="175"/>
    </row>
    <row r="344" spans="2:25">
      <c r="B344" s="181"/>
      <c r="C344" s="175"/>
      <c r="D344" s="175"/>
      <c r="E344" s="175"/>
      <c r="F344" s="182"/>
      <c r="G344" s="175"/>
      <c r="H344" s="183"/>
      <c r="I344" s="175"/>
      <c r="J344" s="176"/>
      <c r="K344" s="177"/>
      <c r="L344" s="177"/>
      <c r="M344" s="176"/>
      <c r="N344" s="175"/>
      <c r="O344" s="178"/>
      <c r="P344" s="175"/>
      <c r="Q344" s="179"/>
      <c r="R344" s="175"/>
      <c r="S344" s="175"/>
      <c r="T344" s="175"/>
      <c r="U344" s="180"/>
      <c r="V344" s="175"/>
      <c r="W344" s="175"/>
      <c r="X344" s="175"/>
      <c r="Y344" s="175"/>
    </row>
    <row r="345" spans="2:25">
      <c r="B345" s="181"/>
      <c r="C345" s="175"/>
      <c r="D345" s="175"/>
      <c r="E345" s="175"/>
      <c r="F345" s="182"/>
      <c r="G345" s="175"/>
      <c r="H345" s="183"/>
      <c r="I345" s="175"/>
      <c r="J345" s="176"/>
      <c r="K345" s="177"/>
      <c r="L345" s="177"/>
      <c r="M345" s="176"/>
      <c r="N345" s="175"/>
      <c r="O345" s="178"/>
      <c r="P345" s="175"/>
      <c r="Q345" s="179"/>
      <c r="R345" s="175"/>
      <c r="S345" s="175"/>
      <c r="T345" s="175"/>
      <c r="U345" s="180"/>
      <c r="V345" s="175"/>
      <c r="W345" s="175"/>
      <c r="X345" s="175"/>
      <c r="Y345" s="175"/>
    </row>
    <row r="346" spans="2:25">
      <c r="B346" s="181"/>
      <c r="C346" s="175"/>
      <c r="D346" s="175"/>
      <c r="E346" s="175"/>
      <c r="F346" s="182"/>
      <c r="G346" s="175"/>
      <c r="H346" s="183"/>
      <c r="I346" s="175"/>
      <c r="J346" s="176"/>
      <c r="K346" s="177"/>
      <c r="L346" s="177"/>
      <c r="M346" s="176"/>
      <c r="N346" s="175"/>
      <c r="O346" s="178"/>
      <c r="P346" s="175"/>
      <c r="Q346" s="179"/>
      <c r="R346" s="175"/>
      <c r="S346" s="175"/>
      <c r="T346" s="175"/>
      <c r="U346" s="180"/>
      <c r="V346" s="175"/>
      <c r="W346" s="175"/>
      <c r="X346" s="175"/>
      <c r="Y346" s="175"/>
    </row>
    <row r="347" spans="2:25">
      <c r="B347" s="181"/>
      <c r="C347" s="175"/>
      <c r="D347" s="175"/>
      <c r="E347" s="175"/>
      <c r="F347" s="182"/>
      <c r="G347" s="175"/>
      <c r="H347" s="183"/>
      <c r="I347" s="175"/>
      <c r="J347" s="176"/>
      <c r="K347" s="177"/>
      <c r="L347" s="177"/>
      <c r="M347" s="176"/>
      <c r="N347" s="175"/>
      <c r="O347" s="178"/>
      <c r="P347" s="175"/>
      <c r="Q347" s="179"/>
      <c r="R347" s="175"/>
      <c r="S347" s="175"/>
      <c r="T347" s="175"/>
      <c r="U347" s="180"/>
      <c r="V347" s="175"/>
      <c r="W347" s="175"/>
      <c r="X347" s="175"/>
      <c r="Y347" s="175"/>
    </row>
    <row r="348" spans="2:25">
      <c r="B348" s="181"/>
      <c r="C348" s="175"/>
      <c r="D348" s="175"/>
      <c r="E348" s="175"/>
      <c r="F348" s="182"/>
      <c r="G348" s="175"/>
      <c r="H348" s="183"/>
      <c r="I348" s="175"/>
      <c r="J348" s="176"/>
      <c r="K348" s="177"/>
      <c r="L348" s="177"/>
      <c r="M348" s="176"/>
      <c r="N348" s="175"/>
      <c r="O348" s="178"/>
      <c r="P348" s="175"/>
      <c r="Q348" s="179"/>
      <c r="R348" s="175"/>
      <c r="S348" s="175"/>
      <c r="T348" s="175"/>
      <c r="U348" s="180"/>
      <c r="V348" s="175"/>
      <c r="W348" s="175"/>
      <c r="X348" s="175"/>
      <c r="Y348" s="175"/>
    </row>
    <row r="349" spans="2:25">
      <c r="B349" s="181"/>
      <c r="C349" s="175"/>
      <c r="D349" s="175"/>
      <c r="E349" s="175"/>
      <c r="F349" s="182"/>
      <c r="G349" s="175"/>
      <c r="H349" s="183"/>
      <c r="I349" s="175"/>
      <c r="J349" s="176"/>
      <c r="K349" s="177"/>
      <c r="L349" s="177"/>
      <c r="M349" s="176"/>
      <c r="N349" s="175"/>
      <c r="O349" s="178"/>
      <c r="P349" s="175"/>
      <c r="Q349" s="179"/>
      <c r="R349" s="175"/>
      <c r="S349" s="175"/>
      <c r="T349" s="175"/>
      <c r="U349" s="180"/>
      <c r="V349" s="175"/>
      <c r="W349" s="175"/>
      <c r="X349" s="175"/>
      <c r="Y349" s="175"/>
    </row>
    <row r="350" spans="2:25">
      <c r="B350" s="181"/>
      <c r="C350" s="175"/>
      <c r="D350" s="175"/>
      <c r="E350" s="175"/>
      <c r="F350" s="182"/>
      <c r="G350" s="175"/>
      <c r="H350" s="183"/>
      <c r="I350" s="175"/>
      <c r="J350" s="176"/>
      <c r="K350" s="177"/>
      <c r="L350" s="177"/>
      <c r="M350" s="176"/>
      <c r="N350" s="175"/>
      <c r="O350" s="178"/>
      <c r="P350" s="175"/>
      <c r="Q350" s="179"/>
      <c r="R350" s="175"/>
      <c r="S350" s="175"/>
      <c r="T350" s="175"/>
      <c r="U350" s="180"/>
      <c r="V350" s="175"/>
      <c r="W350" s="175"/>
      <c r="X350" s="175"/>
      <c r="Y350" s="175"/>
    </row>
  </sheetData>
  <sheetProtection selectLockedCells="1" autoFilter="0"/>
  <autoFilter ref="B4:X300">
    <filterColumn colId="22"/>
  </autoFilter>
  <dataConsolidate/>
  <mergeCells count="5">
    <mergeCell ref="U2:W2"/>
    <mergeCell ref="L2:T2"/>
    <mergeCell ref="J2:K2"/>
    <mergeCell ref="C2:I2"/>
    <mergeCell ref="B1:N1"/>
  </mergeCells>
  <phoneticPr fontId="0" type="noConversion"/>
  <conditionalFormatting sqref="B4:X300">
    <cfRule type="expression" dxfId="1" priority="14">
      <formula>$U4="OK"</formula>
    </cfRule>
    <cfRule type="expression" dxfId="0" priority="16" stopIfTrue="1">
      <formula>$U4="Retard"</formula>
    </cfRule>
  </conditionalFormatting>
  <dataValidations count="2">
    <dataValidation type="list" allowBlank="1" showInputMessage="1" showErrorMessage="1" sqref="R4:R300">
      <formula1>"Non,Oui"</formula1>
    </dataValidation>
    <dataValidation type="textLength" operator="lessThanOrEqual" allowBlank="1" showErrorMessage="1" errorTitle="Maximum 4 caractères" error="Exemple_x000a_1   affichera   01:00_x000a_12   affichera   12:00_x000a_123   affichera   01:23_x000a_1234   affichera   12:34" sqref="K4:K300 T4:T300 G4:G300 N4:N300">
      <formula1>4</formula1>
    </dataValidation>
  </dataValidations>
  <pageMargins left="0.70866141732283472" right="0.70866141732283472" top="0.74803149606299213" bottom="0.74803149606299213" header="0.31496062992125984" footer="0.31496062992125984"/>
  <pageSetup paperSize="8" scale="77" orientation="landscape" r:id="rId1"/>
  <headerFooter>
    <oddHeader>&amp;LImprimé le &amp;D à &amp;T&amp;R&amp;A</oddHeader>
  </headerFooter>
  <drawing r:id="rId2"/>
  <legacyDrawing r:id="rId3"/>
  <controls>
    <control shapeId="1030" r:id="rId4" name="CheckBox_BAT500"/>
    <control shapeId="1029" r:id="rId5" name="CheckBox_BAT400"/>
    <control shapeId="1028" r:id="rId6" name="CheckBox_BAT300"/>
    <control shapeId="1027" r:id="rId7" name="CheckBox_BAT200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LISTE</vt:lpstr>
      <vt:lpstr>Feuil1</vt:lpstr>
      <vt:lpstr>Feuil2</vt:lpstr>
      <vt:lpstr>Feuil10</vt:lpstr>
      <vt:lpstr>PANNES</vt:lpstr>
      <vt:lpstr>Délais</vt:lpstr>
      <vt:lpstr>Mensuel</vt:lpstr>
      <vt:lpstr>Global</vt:lpstr>
      <vt:lpstr>Année</vt:lpstr>
      <vt:lpstr>ASTREINTE</vt:lpstr>
      <vt:lpstr>PANNES!Impression_des_titres</vt:lpstr>
      <vt:lpstr>Paques</vt:lpstr>
      <vt:lpstr>PlageFériés</vt:lpstr>
      <vt:lpstr>UNITE_APPARTENANCE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pannes appareils</dc:title>
  <dc:subject>Réaliser le suivi des pannes appareils</dc:subject>
  <dc:creator>Hervé</dc:creator>
  <cp:keywords>Suivi Pannes Appareils</cp:keywords>
  <dc:description>Prend en compte les heures non ouvrées pour les astreintes niveau 2</dc:description>
  <cp:lastModifiedBy>Hervé</cp:lastModifiedBy>
  <cp:revision>0</cp:revision>
  <cp:lastPrinted>2013-07-24T09:10:15Z</cp:lastPrinted>
  <dcterms:created xsi:type="dcterms:W3CDTF">2010-12-16T18:21:07Z</dcterms:created>
  <dcterms:modified xsi:type="dcterms:W3CDTF">2013-07-25T10:29:50Z</dcterms:modified>
  <cp:category>Gestion et suivi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64440492-4C8B-11D1-8B70-080036B11A03}" pid="4">
    <vt:lpwstr>Matière grise et forum Excel Pratique</vt:lpwstr>
  </property>
</Properties>
</file>