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La Souris Bleue\01-Clients\TechnoGroup\Projets 2024\2024 04 27\"/>
    </mc:Choice>
  </mc:AlternateContent>
  <xr:revisionPtr revIDLastSave="0" documentId="13_ncr:1_{C23635AB-B810-47EA-85BF-F6245FC011E4}" xr6:coauthVersionLast="47" xr6:coauthVersionMax="47" xr10:uidLastSave="{00000000-0000-0000-0000-000000000000}"/>
  <bookViews>
    <workbookView xWindow="-120" yWindow="-120" windowWidth="29040" windowHeight="15840" tabRatio="321" xr2:uid="{3142F638-B2AA-4B4B-9DF5-E33F36C9B7C2}"/>
  </bookViews>
  <sheets>
    <sheet name="Projets 2024" sheetId="2" r:id="rId1"/>
    <sheet name="Forecast" sheetId="3" r:id="rId2"/>
    <sheet name="Listes" sheetId="4" r:id="rId3"/>
  </sheets>
  <definedNames>
    <definedName name="_xlnm._FilterDatabase" localSheetId="1" hidden="1">Forecast!$A$7:$P$73</definedName>
    <definedName name="_xlnm._FilterDatabase" localSheetId="2" hidden="1">Listes!#REF!</definedName>
    <definedName name="_xlnm._FilterDatabase" localSheetId="0" hidden="1">'Projets 2024'!$A$11:$AM$63</definedName>
    <definedName name="lstJobs">Listes!$D$2:$D$6</definedName>
    <definedName name="lstPhases">Listes!$B$2:$B$7</definedName>
    <definedName name="Z_0062827D_0AF9_44B3_A178_9B720B1503E5_.wvu.FilterData" localSheetId="0" hidden="1">'Projets 2024'!$A$11:$X$11</definedName>
    <definedName name="Z_037EF9A3_2D0F_4446_9E61_D03791EB7537_.wvu.FilterData" localSheetId="0" hidden="1">'Projets 2024'!$A$11:$X$14</definedName>
    <definedName name="Z_07AC877D_0806_4813_A2D2_12B8BDA3C3EC_.wvu.FilterData" localSheetId="0" hidden="1">'Projets 2024'!$A$11:$X$14</definedName>
    <definedName name="Z_092539B6_F65E_40B8_A988_8F85EF1B5191_.wvu.FilterData" localSheetId="0" hidden="1">'Projets 2024'!$A$11:$X$11</definedName>
    <definedName name="Z_0C127FF3_7D7A_4D25_B058_B1863879B5CE_.wvu.FilterData" localSheetId="0" hidden="1">'Projets 2024'!$A$11:$X$14</definedName>
    <definedName name="Z_0D514FCD_1BDB_4E5B_98AD_F90DA6FDD7A7_.wvu.FilterData" localSheetId="0" hidden="1">'Projets 2024'!$A$11:$X$14</definedName>
    <definedName name="Z_18099698_D229_477A_BF67_A85B868F2B8F_.wvu.FilterData" localSheetId="0" hidden="1">'Projets 2024'!$A$11:$X$11</definedName>
    <definedName name="Z_1BA2768E_446D_4DF1_AC57_01897A802897_.wvu.FilterData" localSheetId="0" hidden="1">'Projets 2024'!$A$11:$X$14</definedName>
    <definedName name="Z_25DF63EF_FB29_41B1_9973_7C6F58FAB9C8_.wvu.FilterData" localSheetId="0" hidden="1">'Projets 2024'!$A$11:$X$14</definedName>
    <definedName name="Z_2664685C_B79D_4D02_BD4C_0BCBC00C127A_.wvu.FilterData" localSheetId="0" hidden="1">'Projets 2024'!$A$11:$X$14</definedName>
    <definedName name="Z_2836CFD1_8818_4B6C_A526_C765792B7B79_.wvu.FilterData" localSheetId="0" hidden="1">'Projets 2024'!$A$11:$X$11</definedName>
    <definedName name="Z_28AE71EB_4F55_43E3_8613_14DE44555E55_.wvu.FilterData" localSheetId="0" hidden="1">'Projets 2024'!$A$11:$X$14</definedName>
    <definedName name="Z_2B0E4422_1CC9_48AC_B83F_44B9FE29F787_.wvu.FilterData" localSheetId="0" hidden="1">'Projets 2024'!$A$11:$X$14</definedName>
    <definedName name="Z_3E6D8634_5691_4B39_A4DE_E8C44EE0BA30_.wvu.FilterData" localSheetId="0" hidden="1">'Projets 2024'!$A$11:$X$14</definedName>
    <definedName name="Z_42CD875F_13B4_42BF_B129_4921EF6196E9_.wvu.FilterData" localSheetId="0" hidden="1">'Projets 2024'!$A$11:$X$11</definedName>
    <definedName name="Z_48709A32_6F6D_4387_92A1_F75E8A59B5AA_.wvu.FilterData" localSheetId="0" hidden="1">'Projets 2024'!$A$11:$X$14</definedName>
    <definedName name="Z_4BFF1A00_2CAC_4985_B632_13E59DF8D00D_.wvu.FilterData" localSheetId="0" hidden="1">'Projets 2024'!$A$11:$X$14</definedName>
    <definedName name="Z_608BE5DD_AE83_406F_B6EE_E54F69CAFD8E_.wvu.FilterData" localSheetId="0" hidden="1">'Projets 2024'!$A$11:$X$14</definedName>
    <definedName name="Z_6164C412_2720_4C80_B543_9E959B2D2A89_.wvu.FilterData" localSheetId="0" hidden="1">'Projets 2024'!$A$11:$X$11</definedName>
    <definedName name="Z_6605DD31_48B2_4AE2_92E7_ED46F1694B47_.wvu.FilterData" localSheetId="0" hidden="1">'Projets 2024'!$A$11:$X$14</definedName>
    <definedName name="Z_670C2765_0F74_4F84_8F98_65B0EF5D9194_.wvu.FilterData" localSheetId="0" hidden="1">'Projets 2024'!$A$11:$X$14</definedName>
    <definedName name="Z_670C2765_0F74_4F84_8F98_65B0EF5D9194_.wvu.Rows" localSheetId="0" hidden="1">'Projets 2024'!$1:$7</definedName>
    <definedName name="Z_6DACD71F_5426_4EF1_A96A_A08156159A82_.wvu.FilterData" localSheetId="0" hidden="1">'Projets 2024'!$A$11:$X$14</definedName>
    <definedName name="Z_6DACD71F_5426_4EF1_A96A_A08156159A82_.wvu.Rows" localSheetId="0" hidden="1">'Projets 2024'!$1:$7</definedName>
    <definedName name="Z_73C7A85C_3EE4_4A6B_86EE_1DCABBE0A521_.wvu.FilterData" localSheetId="0" hidden="1">'Projets 2024'!$A$11:$X$14</definedName>
    <definedName name="Z_7422C69B_45A7_4A46_B2B8_0937FFF383C2_.wvu.FilterData" localSheetId="0" hidden="1">'Projets 2024'!$A$11:$X$14</definedName>
    <definedName name="Z_7D944B49_DF9E_40CA_AEF7_CBD3E167A4FF_.wvu.FilterData" localSheetId="0" hidden="1">'Projets 2024'!$A$11:$X$14</definedName>
    <definedName name="Z_8F2BF8EF_4F42_453E_968A_911A8E2DCFC3_.wvu.FilterData" localSheetId="0" hidden="1">'Projets 2024'!$A$11:$X$11</definedName>
    <definedName name="Z_9D75C0A7_4700_4E36_B157_C17B20C06BFC_.wvu.FilterData" localSheetId="0" hidden="1">'Projets 2024'!$A$11:$X$11</definedName>
    <definedName name="Z_A3E87CD0_AFE0_4EFA_B8B5_A2AB72C989B1_.wvu.FilterData" localSheetId="0" hidden="1">'Projets 2024'!$A$11:$X$11</definedName>
    <definedName name="Z_A4915982_C8E7_4810_BEDD_77AE71FAE74B_.wvu.FilterData" localSheetId="0" hidden="1">'Projets 2024'!$A$11:$X$14</definedName>
    <definedName name="Z_A66AF600_8667_42E2_88AA_DF27FD4013FE_.wvu.FilterData" localSheetId="0" hidden="1">'Projets 2024'!$A$11:$X$14</definedName>
    <definedName name="Z_A99409D5_FAC8_4888_A99D_ACE41F7265E5_.wvu.FilterData" localSheetId="0" hidden="1">'Projets 2024'!$A$11:$X$11</definedName>
    <definedName name="Z_B715BAED_F628_43D9_9026_DF0C459D5EF1_.wvu.FilterData" localSheetId="0" hidden="1">'Projets 2024'!$A$11:$X$14</definedName>
    <definedName name="Z_C330BA73_85DE_4329_9B6E_0400F797DEC0_.wvu.FilterData" localSheetId="0" hidden="1">'Projets 2024'!$A$11:$X$14</definedName>
    <definedName name="Z_C3C88A6D_5C67_4422_8406_B21433117030_.wvu.FilterData" localSheetId="0" hidden="1">'Projets 2024'!$A$11:$X$11</definedName>
    <definedName name="Z_CD41FDE9_D0DA_457D_A2BA_CD64A51A1B2F_.wvu.FilterData" localSheetId="0" hidden="1">'Projets 2024'!$A$11:$X$14</definedName>
    <definedName name="Z_CD47379F_28C9_4123_B693_2E5198F36280_.wvu.FilterData" localSheetId="0" hidden="1">'Projets 2024'!$A$11:$X$14</definedName>
    <definedName name="Z_CECC17BD_D2E0_4078_8B4E_C9F24797762B_.wvu.FilterData" localSheetId="0" hidden="1">'Projets 2024'!$A$11:$X$11</definedName>
    <definedName name="Z_CF2BF84E_8F88_4DAA_B3FC_9DC663115F3E_.wvu.FilterData" localSheetId="0" hidden="1">'Projets 2024'!$A$11:$X$14</definedName>
    <definedName name="Z_CFA1843F_7039_413D_9115_10EE2609A40A_.wvu.FilterData" localSheetId="0" hidden="1">'Projets 2024'!$A$11:$X$11</definedName>
    <definedName name="Z_D690BEA9_0F5C_4BA7_86D9_75B14FF8008F_.wvu.FilterData" localSheetId="0" hidden="1">'Projets 2024'!$A$11:$X$11</definedName>
    <definedName name="Z_D8C5CB1F_BB66_4008_8FCA_2565AAB14E78_.wvu.FilterData" localSheetId="0" hidden="1">'Projets 2024'!$A$11:$X$11</definedName>
    <definedName name="Z_D9DFDD43_2C67_4852_88D6_3423205845D2_.wvu.FilterData" localSheetId="0" hidden="1">'Projets 2024'!$A$11:$X$14</definedName>
    <definedName name="Z_DF81DBFD_718C_45F4_BE9F_F1D21C7449AD_.wvu.FilterData" localSheetId="0" hidden="1">'Projets 2024'!$A$11:$X$14</definedName>
    <definedName name="Z_DF81DBFD_718C_45F4_BE9F_F1D21C7449AD_.wvu.Rows" localSheetId="0" hidden="1">'Projets 2024'!$1:$7</definedName>
    <definedName name="Z_E159902C_1975_45E5_BCE0_45E663E370DD_.wvu.FilterData" localSheetId="0" hidden="1">'Projets 2024'!$A$11:$X$11</definedName>
    <definedName name="Z_E446288C_123D_4AE3_AFD9_5A1C07BC3C07_.wvu.FilterData" localSheetId="0" hidden="1">'Projets 2024'!$A$11:$X$14</definedName>
    <definedName name="Z_E49F2DCE_90C9_4DC9_B3B1_FCBE6084D283_.wvu.FilterData" localSheetId="0" hidden="1">'Projets 2024'!$A$11:$X$14</definedName>
    <definedName name="Z_E8074B00_D118_4CCD_8E77_ADF6645A370D_.wvu.FilterData" localSheetId="0" hidden="1">'Projets 2024'!$A$11:$X$14</definedName>
    <definedName name="Z_E8355A22_554B_40F9_94D6_7AAEB2E9EB8E_.wvu.FilterData" localSheetId="0" hidden="1">'Projets 2024'!$A$11:$X$14</definedName>
    <definedName name="Z_E8A21A77_E085_40CD_927B_FA830DD463C2_.wvu.FilterData" localSheetId="0" hidden="1">'Projets 2024'!$A$11:$X$11</definedName>
    <definedName name="Z_EAC933F8_96B4_4ED6_A89C_9CE91C1DC135_.wvu.FilterData" localSheetId="0" hidden="1">'Projets 2024'!$A$11:$X$11</definedName>
    <definedName name="Z_EB4894AA_7B70_425B_96D7_A1EFBCE699AE_.wvu.FilterData" localSheetId="0" hidden="1">'Projets 2024'!$A$11:$X$14</definedName>
    <definedName name="Z_ECEE8E70_5C40_4F5A_8D25_9FCD4E02A996_.wvu.FilterData" localSheetId="0" hidden="1">'Projets 2024'!$A$11:$X$14</definedName>
    <definedName name="Z_EF03A107_919C_4C98_AB4C_4929E899733C_.wvu.FilterData" localSheetId="0" hidden="1">'Projets 2024'!$A$11:$X$11</definedName>
    <definedName name="Z_FA596DBF_CD4A_4C10_8D32_E84E4A1C5A8D_.wvu.FilterData" localSheetId="0" hidden="1">'Projets 2024'!$A$11:$X$14</definedName>
    <definedName name="Z_FA71E754_1FEF_4BED_9467_7952149E3C5D_.wvu.FilterData" localSheetId="0" hidden="1">'Projets 2024'!$A$11:$X$11</definedName>
    <definedName name="Z_FE1BE16A_000E_4A80_A1E9_C03E74C168A9_.wvu.FilterData" localSheetId="0" hidden="1">'Projets 2024'!$A$11:$X$14</definedName>
    <definedName name="_xlnm.Print_Area" localSheetId="1">Forecast!$A$1:$Q$73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9" i="3" l="1"/>
  <c r="P9" i="3"/>
  <c r="Q9" i="3"/>
  <c r="N9" i="3"/>
  <c r="F9" i="3"/>
  <c r="O45" i="3"/>
  <c r="P45" i="3"/>
  <c r="Q45" i="3"/>
  <c r="N45" i="3"/>
  <c r="F45" i="3"/>
  <c r="E45" i="3"/>
  <c r="O11" i="3"/>
  <c r="P11" i="3"/>
  <c r="Q11" i="3"/>
  <c r="N11" i="3"/>
  <c r="F11" i="3"/>
  <c r="E11" i="3"/>
  <c r="O71" i="3"/>
  <c r="P71" i="3"/>
  <c r="Q71" i="3"/>
  <c r="N71" i="3"/>
  <c r="F71" i="3"/>
  <c r="E71" i="3"/>
  <c r="O68" i="3"/>
  <c r="P68" i="3"/>
  <c r="Q68" i="3"/>
  <c r="N68" i="3"/>
  <c r="F68" i="3"/>
  <c r="E68" i="3"/>
  <c r="O61" i="3"/>
  <c r="P61" i="3"/>
  <c r="Q61" i="3"/>
  <c r="F61" i="3"/>
  <c r="O53" i="3"/>
  <c r="P53" i="3"/>
  <c r="Q53" i="3"/>
  <c r="F53" i="3"/>
  <c r="O46" i="3"/>
  <c r="P46" i="3"/>
  <c r="Q46" i="3"/>
  <c r="F46" i="3"/>
  <c r="O40" i="3"/>
  <c r="P40" i="3"/>
  <c r="Q40" i="3"/>
  <c r="N40" i="3"/>
  <c r="F40" i="3"/>
  <c r="E40" i="3"/>
  <c r="O36" i="3"/>
  <c r="P36" i="3"/>
  <c r="Q36" i="3"/>
  <c r="N36" i="3"/>
  <c r="F36" i="3"/>
  <c r="E36" i="3"/>
  <c r="O33" i="3"/>
  <c r="P33" i="3"/>
  <c r="Q33" i="3"/>
  <c r="N33" i="3"/>
  <c r="F33" i="3"/>
  <c r="E33" i="3"/>
  <c r="F12" i="3"/>
  <c r="E12" i="3"/>
  <c r="AE47" i="2" l="1"/>
  <c r="AM27" i="2" l="1"/>
  <c r="AM52" i="2"/>
  <c r="AM58" i="2"/>
  <c r="AM59" i="2"/>
  <c r="AM60" i="2"/>
  <c r="AM61" i="2"/>
  <c r="AM62" i="2"/>
  <c r="AM63" i="2"/>
  <c r="AL27" i="2"/>
  <c r="AL38" i="2"/>
  <c r="AL58" i="2"/>
  <c r="AL59" i="2"/>
  <c r="AL60" i="2"/>
  <c r="AL61" i="2"/>
  <c r="AL62" i="2"/>
  <c r="AL63" i="2"/>
  <c r="AK27" i="2"/>
  <c r="AK58" i="2"/>
  <c r="AK59" i="2"/>
  <c r="AK60" i="2"/>
  <c r="AK61" i="2"/>
  <c r="AK62" i="2"/>
  <c r="AK63" i="2"/>
  <c r="AJ27" i="2"/>
  <c r="AJ58" i="2"/>
  <c r="AJ59" i="2"/>
  <c r="AJ60" i="2"/>
  <c r="AJ61" i="2"/>
  <c r="AJ62" i="2"/>
  <c r="AJ63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D27" i="2"/>
  <c r="AD58" i="2"/>
  <c r="AD59" i="2"/>
  <c r="AD60" i="2"/>
  <c r="AD61" i="2"/>
  <c r="AD62" i="2"/>
  <c r="AD63" i="2"/>
  <c r="AB27" i="2"/>
  <c r="AB58" i="2"/>
  <c r="AB59" i="2"/>
  <c r="AB60" i="2"/>
  <c r="AB61" i="2"/>
  <c r="AB62" i="2"/>
  <c r="AB63" i="2"/>
  <c r="AA13" i="2"/>
  <c r="AJ13" i="2" s="1"/>
  <c r="AA14" i="2"/>
  <c r="AM14" i="2" s="1"/>
  <c r="AA15" i="2"/>
  <c r="AK15" i="2" s="1"/>
  <c r="AA16" i="2"/>
  <c r="AA17" i="2"/>
  <c r="AJ17" i="2" s="1"/>
  <c r="AA18" i="2"/>
  <c r="AM18" i="2" s="1"/>
  <c r="AA19" i="2"/>
  <c r="AA20" i="2"/>
  <c r="AA21" i="2"/>
  <c r="AJ21" i="2" s="1"/>
  <c r="AA22" i="2"/>
  <c r="AM22" i="2" s="1"/>
  <c r="AA23" i="2"/>
  <c r="AB23" i="2" s="1"/>
  <c r="AD23" i="2" s="1"/>
  <c r="AA24" i="2"/>
  <c r="AA25" i="2"/>
  <c r="AJ25" i="2" s="1"/>
  <c r="AA26" i="2"/>
  <c r="AM26" i="2" s="1"/>
  <c r="AA27" i="2"/>
  <c r="AA28" i="2"/>
  <c r="AM28" i="2" s="1"/>
  <c r="AA29" i="2"/>
  <c r="AJ29" i="2" s="1"/>
  <c r="AA30" i="2"/>
  <c r="AM30" i="2" s="1"/>
  <c r="AA31" i="2"/>
  <c r="AK31" i="2" s="1"/>
  <c r="AA32" i="2"/>
  <c r="AA33" i="2"/>
  <c r="AJ33" i="2" s="1"/>
  <c r="AA34" i="2"/>
  <c r="AM34" i="2" s="1"/>
  <c r="AA35" i="2"/>
  <c r="AA36" i="2"/>
  <c r="AM36" i="2" s="1"/>
  <c r="AA37" i="2"/>
  <c r="AJ37" i="2" s="1"/>
  <c r="AA38" i="2"/>
  <c r="AM38" i="2" s="1"/>
  <c r="AA39" i="2"/>
  <c r="AJ39" i="2" s="1"/>
  <c r="AA40" i="2"/>
  <c r="AA41" i="2"/>
  <c r="AJ41" i="2" s="1"/>
  <c r="AA42" i="2"/>
  <c r="AM42" i="2" s="1"/>
  <c r="AA43" i="2"/>
  <c r="AK43" i="2" s="1"/>
  <c r="AA44" i="2"/>
  <c r="AM44" i="2" s="1"/>
  <c r="AA45" i="2"/>
  <c r="AJ45" i="2" s="1"/>
  <c r="AA46" i="2"/>
  <c r="AM46" i="2" s="1"/>
  <c r="AA47" i="2"/>
  <c r="AK47" i="2" s="1"/>
  <c r="AA48" i="2"/>
  <c r="AA49" i="2"/>
  <c r="AJ49" i="2" s="1"/>
  <c r="AA50" i="2"/>
  <c r="AM50" i="2" s="1"/>
  <c r="AA51" i="2"/>
  <c r="AA52" i="2"/>
  <c r="AA53" i="2"/>
  <c r="AJ53" i="2" s="1"/>
  <c r="AA54" i="2"/>
  <c r="AM54" i="2" s="1"/>
  <c r="AA55" i="2"/>
  <c r="AB55" i="2" s="1"/>
  <c r="AD55" i="2" s="1"/>
  <c r="AA56" i="2"/>
  <c r="AA57" i="2"/>
  <c r="AJ57" i="2" s="1"/>
  <c r="AA58" i="2"/>
  <c r="AA59" i="2"/>
  <c r="AA60" i="2"/>
  <c r="AA61" i="2"/>
  <c r="AA62" i="2"/>
  <c r="AA63" i="2"/>
  <c r="AB38" i="2" l="1"/>
  <c r="AD38" i="2" s="1"/>
  <c r="AL30" i="2"/>
  <c r="AL54" i="2"/>
  <c r="AB22" i="2"/>
  <c r="AD22" i="2" s="1"/>
  <c r="AJ38" i="2"/>
  <c r="AL46" i="2"/>
  <c r="AB53" i="2"/>
  <c r="AD53" i="2" s="1"/>
  <c r="AB33" i="2"/>
  <c r="AD33" i="2" s="1"/>
  <c r="AB17" i="2"/>
  <c r="AD17" i="2" s="1"/>
  <c r="AK37" i="2"/>
  <c r="AK17" i="2"/>
  <c r="AL21" i="2"/>
  <c r="AB45" i="2"/>
  <c r="AD45" i="2" s="1"/>
  <c r="AB13" i="2"/>
  <c r="AD13" i="2" s="1"/>
  <c r="AJ44" i="2"/>
  <c r="AK33" i="2"/>
  <c r="AK13" i="2"/>
  <c r="AL53" i="2"/>
  <c r="AL37" i="2"/>
  <c r="AL17" i="2"/>
  <c r="AM49" i="2"/>
  <c r="AM25" i="2"/>
  <c r="AK57" i="2"/>
  <c r="AM41" i="2"/>
  <c r="AM13" i="2"/>
  <c r="AB57" i="2"/>
  <c r="AD57" i="2" s="1"/>
  <c r="AB37" i="2"/>
  <c r="AD37" i="2" s="1"/>
  <c r="AB21" i="2"/>
  <c r="AD21" i="2" s="1"/>
  <c r="AK49" i="2"/>
  <c r="AK21" i="2"/>
  <c r="AL45" i="2"/>
  <c r="AM37" i="2"/>
  <c r="AB43" i="2"/>
  <c r="AD43" i="2" s="1"/>
  <c r="AJ23" i="2"/>
  <c r="AB42" i="2"/>
  <c r="AD42" i="2" s="1"/>
  <c r="AJ55" i="2"/>
  <c r="AJ43" i="2"/>
  <c r="AJ34" i="2"/>
  <c r="AJ22" i="2"/>
  <c r="AK42" i="2"/>
  <c r="AK26" i="2"/>
  <c r="AB49" i="2"/>
  <c r="AD49" i="2" s="1"/>
  <c r="AB41" i="2"/>
  <c r="AD41" i="2" s="1"/>
  <c r="AB34" i="2"/>
  <c r="AD34" i="2" s="1"/>
  <c r="AB25" i="2"/>
  <c r="AD25" i="2" s="1"/>
  <c r="AB18" i="2"/>
  <c r="AD18" i="2" s="1"/>
  <c r="AJ54" i="2"/>
  <c r="AJ42" i="2"/>
  <c r="AJ18" i="2"/>
  <c r="AK54" i="2"/>
  <c r="AK46" i="2"/>
  <c r="AK41" i="2"/>
  <c r="AK25" i="2"/>
  <c r="AL50" i="2"/>
  <c r="AL42" i="2"/>
  <c r="AL34" i="2"/>
  <c r="AL25" i="2"/>
  <c r="AL14" i="2"/>
  <c r="AM57" i="2"/>
  <c r="AM45" i="2"/>
  <c r="AM21" i="2"/>
  <c r="AB50" i="2"/>
  <c r="AD50" i="2" s="1"/>
  <c r="AB26" i="2"/>
  <c r="AD26" i="2" s="1"/>
  <c r="AB54" i="2"/>
  <c r="AD54" i="2" s="1"/>
  <c r="AB39" i="2"/>
  <c r="AD39" i="2" s="1"/>
  <c r="AJ50" i="2"/>
  <c r="AJ26" i="2"/>
  <c r="AK53" i="2"/>
  <c r="AK45" i="2"/>
  <c r="AK38" i="2"/>
  <c r="AK30" i="2"/>
  <c r="AK22" i="2"/>
  <c r="AK14" i="2"/>
  <c r="AL57" i="2"/>
  <c r="AL49" i="2"/>
  <c r="AL41" i="2"/>
  <c r="AL33" i="2"/>
  <c r="AL22" i="2"/>
  <c r="AL13" i="2"/>
  <c r="AM53" i="2"/>
  <c r="AM33" i="2"/>
  <c r="AM17" i="2"/>
  <c r="AK29" i="2"/>
  <c r="AB29" i="2"/>
  <c r="AD29" i="2" s="1"/>
  <c r="AL29" i="2"/>
  <c r="AM29" i="2"/>
  <c r="AJ28" i="2"/>
  <c r="AK56" i="2"/>
  <c r="AB56" i="2"/>
  <c r="AD56" i="2" s="1"/>
  <c r="AK52" i="2"/>
  <c r="AB52" i="2"/>
  <c r="AD52" i="2" s="1"/>
  <c r="AL52" i="2"/>
  <c r="AK48" i="2"/>
  <c r="AB48" i="2"/>
  <c r="AD48" i="2" s="1"/>
  <c r="AL48" i="2"/>
  <c r="AK44" i="2"/>
  <c r="AB44" i="2"/>
  <c r="AD44" i="2" s="1"/>
  <c r="AL44" i="2"/>
  <c r="AK40" i="2"/>
  <c r="AB40" i="2"/>
  <c r="AD40" i="2" s="1"/>
  <c r="AL40" i="2"/>
  <c r="AK36" i="2"/>
  <c r="AB36" i="2"/>
  <c r="AD36" i="2" s="1"/>
  <c r="AL36" i="2"/>
  <c r="AK32" i="2"/>
  <c r="AB32" i="2"/>
  <c r="AD32" i="2" s="1"/>
  <c r="AL32" i="2"/>
  <c r="AK28" i="2"/>
  <c r="AB28" i="2"/>
  <c r="AD28" i="2" s="1"/>
  <c r="AL28" i="2"/>
  <c r="AK24" i="2"/>
  <c r="AB24" i="2"/>
  <c r="AD24" i="2" s="1"/>
  <c r="AL24" i="2"/>
  <c r="AK20" i="2"/>
  <c r="AB20" i="2"/>
  <c r="AD20" i="2" s="1"/>
  <c r="AL20" i="2"/>
  <c r="AK16" i="2"/>
  <c r="AB16" i="2"/>
  <c r="AD16" i="2" s="1"/>
  <c r="AL16" i="2"/>
  <c r="AJ48" i="2"/>
  <c r="AJ32" i="2"/>
  <c r="AJ16" i="2"/>
  <c r="AM20" i="2"/>
  <c r="AL55" i="2"/>
  <c r="AM55" i="2"/>
  <c r="AL51" i="2"/>
  <c r="AM51" i="2"/>
  <c r="AL47" i="2"/>
  <c r="AM47" i="2"/>
  <c r="AL43" i="2"/>
  <c r="AM43" i="2"/>
  <c r="AL39" i="2"/>
  <c r="AM39" i="2"/>
  <c r="AL35" i="2"/>
  <c r="AM35" i="2"/>
  <c r="AL31" i="2"/>
  <c r="AM31" i="2"/>
  <c r="AL23" i="2"/>
  <c r="AM23" i="2"/>
  <c r="AL19" i="2"/>
  <c r="AM19" i="2"/>
  <c r="AL15" i="2"/>
  <c r="AM15" i="2"/>
  <c r="AB47" i="2"/>
  <c r="AD47" i="2" s="1"/>
  <c r="AB31" i="2"/>
  <c r="AD31" i="2" s="1"/>
  <c r="AB15" i="2"/>
  <c r="AD15" i="2" s="1"/>
  <c r="AJ52" i="2"/>
  <c r="AJ47" i="2"/>
  <c r="AJ36" i="2"/>
  <c r="AJ31" i="2"/>
  <c r="AJ20" i="2"/>
  <c r="AJ15" i="2"/>
  <c r="AK51" i="2"/>
  <c r="AK35" i="2"/>
  <c r="AK19" i="2"/>
  <c r="AM56" i="2"/>
  <c r="AM48" i="2"/>
  <c r="AM40" i="2"/>
  <c r="AM32" i="2"/>
  <c r="AB51" i="2"/>
  <c r="AD51" i="2" s="1"/>
  <c r="AB46" i="2"/>
  <c r="AD46" i="2" s="1"/>
  <c r="AB35" i="2"/>
  <c r="AD35" i="2" s="1"/>
  <c r="AB30" i="2"/>
  <c r="AD30" i="2" s="1"/>
  <c r="AB19" i="2"/>
  <c r="AD19" i="2" s="1"/>
  <c r="AB14" i="2"/>
  <c r="AD14" i="2" s="1"/>
  <c r="AJ56" i="2"/>
  <c r="AJ51" i="2"/>
  <c r="AJ46" i="2"/>
  <c r="AJ40" i="2"/>
  <c r="AJ35" i="2"/>
  <c r="AJ30" i="2"/>
  <c r="AJ24" i="2"/>
  <c r="AJ19" i="2"/>
  <c r="AJ14" i="2"/>
  <c r="AK55" i="2"/>
  <c r="AK50" i="2"/>
  <c r="AK39" i="2"/>
  <c r="AK34" i="2"/>
  <c r="AK23" i="2"/>
  <c r="AK18" i="2"/>
  <c r="AL56" i="2"/>
  <c r="AL26" i="2"/>
  <c r="AL18" i="2"/>
  <c r="AM24" i="2"/>
  <c r="AM16" i="2"/>
  <c r="E61" i="3"/>
  <c r="E53" i="3"/>
  <c r="E46" i="3"/>
  <c r="E24" i="3"/>
  <c r="AM12" i="2"/>
  <c r="AL12" i="2"/>
  <c r="AK12" i="2"/>
  <c r="AJ12" i="2"/>
  <c r="AE12" i="2"/>
  <c r="AD12" i="2"/>
  <c r="AB12" i="2"/>
  <c r="AA12" i="2"/>
  <c r="H2" i="2"/>
  <c r="F24" i="3" l="1"/>
  <c r="N61" i="3" l="1"/>
  <c r="Q12" i="3"/>
  <c r="Q24" i="3"/>
  <c r="N46" i="3"/>
  <c r="N53" i="3"/>
  <c r="N12" i="3"/>
  <c r="N24" i="3"/>
  <c r="P12" i="3"/>
  <c r="O24" i="3"/>
  <c r="O12" i="3"/>
  <c r="P24" i="3"/>
</calcChain>
</file>

<file path=xl/sharedStrings.xml><?xml version="1.0" encoding="utf-8"?>
<sst xmlns="http://schemas.openxmlformats.org/spreadsheetml/2006/main" count="454" uniqueCount="176">
  <si>
    <t>Réalisation</t>
  </si>
  <si>
    <t>Chiffré</t>
  </si>
  <si>
    <t>Annulé</t>
  </si>
  <si>
    <t>Perdu</t>
  </si>
  <si>
    <t>MISE A JOUR:</t>
  </si>
  <si>
    <t>No Devis</t>
  </si>
  <si>
    <t>Nom Client</t>
  </si>
  <si>
    <t>Description</t>
  </si>
  <si>
    <t>W%</t>
  </si>
  <si>
    <t>Gross Sales</t>
  </si>
  <si>
    <t>Weighted 
Gross Sales</t>
  </si>
  <si>
    <t>W. Gross Profit %</t>
  </si>
  <si>
    <t>Weighted
Gross Profit €</t>
  </si>
  <si>
    <t>Verif.</t>
  </si>
  <si>
    <t>% Sales
2024</t>
  </si>
  <si>
    <t>% Sales
2025</t>
  </si>
  <si>
    <t>% Sales
2026</t>
  </si>
  <si>
    <t>Weighted Sales 2024</t>
  </si>
  <si>
    <t>Weighted Sales 2025</t>
  </si>
  <si>
    <t>Weighted Sales 2026</t>
  </si>
  <si>
    <t>A Chiffrer</t>
  </si>
  <si>
    <t>- - -</t>
  </si>
  <si>
    <t>P24001</t>
  </si>
  <si>
    <t>P24002</t>
  </si>
  <si>
    <t>P24003</t>
  </si>
  <si>
    <t>P24004</t>
  </si>
  <si>
    <t>P24005</t>
  </si>
  <si>
    <t>P24006</t>
  </si>
  <si>
    <t>P24007</t>
  </si>
  <si>
    <t>P24008</t>
  </si>
  <si>
    <t>P24009</t>
  </si>
  <si>
    <t>P24010</t>
  </si>
  <si>
    <t>P24011</t>
  </si>
  <si>
    <t>P24012</t>
  </si>
  <si>
    <t>P24013</t>
  </si>
  <si>
    <t>P24014</t>
  </si>
  <si>
    <t>P24015</t>
  </si>
  <si>
    <t>P24016</t>
  </si>
  <si>
    <t>P24017</t>
  </si>
  <si>
    <t>P24018</t>
  </si>
  <si>
    <t>P24019</t>
  </si>
  <si>
    <t>P24020</t>
  </si>
  <si>
    <t>P24021</t>
  </si>
  <si>
    <t>P24022</t>
  </si>
  <si>
    <t>P24023</t>
  </si>
  <si>
    <t>P24024</t>
  </si>
  <si>
    <t>P24025</t>
  </si>
  <si>
    <t>P24026</t>
  </si>
  <si>
    <t>P24027</t>
  </si>
  <si>
    <t>P24028</t>
  </si>
  <si>
    <t>P24029</t>
  </si>
  <si>
    <t>P24030</t>
  </si>
  <si>
    <t>SALES FORECASTING</t>
  </si>
  <si>
    <t>Client</t>
  </si>
  <si>
    <t>Project Description</t>
  </si>
  <si>
    <t>Type</t>
  </si>
  <si>
    <t>Carreleur</t>
  </si>
  <si>
    <t>Charpenterie</t>
  </si>
  <si>
    <t>Design</t>
  </si>
  <si>
    <t>Électricité</t>
  </si>
  <si>
    <t>Plomberie</t>
  </si>
  <si>
    <t>% Sales
2027</t>
  </si>
  <si>
    <t>Weighted Sales 2027</t>
  </si>
  <si>
    <t>Phase</t>
  </si>
  <si>
    <t>Montant</t>
  </si>
  <si>
    <t>Larry GOLADE</t>
  </si>
  <si>
    <t>Installation du revêtement de sol</t>
  </si>
  <si>
    <t>Nick OTINE</t>
  </si>
  <si>
    <t>Installation de la toiture</t>
  </si>
  <si>
    <t>Carrie DANTER</t>
  </si>
  <si>
    <t>Placoplâtre</t>
  </si>
  <si>
    <t>Yves REMORD</t>
  </si>
  <si>
    <t>Carrelage céramique 4P</t>
  </si>
  <si>
    <t>Anne ORAQUE</t>
  </si>
  <si>
    <t>Carrelage céramique 2P</t>
  </si>
  <si>
    <t>Elie COPTAIRE</t>
  </si>
  <si>
    <t>Installation électrique</t>
  </si>
  <si>
    <t>Vincent TIM</t>
  </si>
  <si>
    <t>Otto GRAF</t>
  </si>
  <si>
    <t>Installation de la charpente</t>
  </si>
  <si>
    <t>Mona STERE</t>
  </si>
  <si>
    <t>Installation de la plomberie</t>
  </si>
  <si>
    <t>Eva PORET</t>
  </si>
  <si>
    <t>Etanchéité à l'eau</t>
  </si>
  <si>
    <t>Judas BRICO</t>
  </si>
  <si>
    <t>Design de salon</t>
  </si>
  <si>
    <t>Design de la salle de bain</t>
  </si>
  <si>
    <t>Peinture intérieure</t>
  </si>
  <si>
    <t>Jean BALL</t>
  </si>
  <si>
    <t>Anne PADIR</t>
  </si>
  <si>
    <t>Base du revêtement de sol</t>
  </si>
  <si>
    <t>Alonzo BALMASQUEZ</t>
  </si>
  <si>
    <t>Carrelage 4P + Salon</t>
  </si>
  <si>
    <t>Câblage électrique</t>
  </si>
  <si>
    <t>Mick ROBBE</t>
  </si>
  <si>
    <t>Bill BOCKET</t>
  </si>
  <si>
    <t>Pose de cloisons sèches</t>
  </si>
  <si>
    <t>Conception et dimensionnement</t>
  </si>
  <si>
    <t>Laure EOLE</t>
  </si>
  <si>
    <t>Théo POIL</t>
  </si>
  <si>
    <t>Plomberie + Diverses Vérifications</t>
  </si>
  <si>
    <t>Design des 4 chambres</t>
  </si>
  <si>
    <t>Elvire DEBORD</t>
  </si>
  <si>
    <t>Pose carrrelage Cuisine + SDB</t>
  </si>
  <si>
    <t>Guy RELANDE</t>
  </si>
  <si>
    <t>Pierre KIROUL</t>
  </si>
  <si>
    <t>Peinture intérieure + Pose des sols</t>
  </si>
  <si>
    <t>Yves Atrovite</t>
  </si>
  <si>
    <t>Charles Attan</t>
  </si>
  <si>
    <t>Installation électrique + Appareils électriques</t>
  </si>
  <si>
    <t>Guy LIGUILI</t>
  </si>
  <si>
    <t>Jerry KHAN</t>
  </si>
  <si>
    <t>Installation de la toiture + Placoplâtre</t>
  </si>
  <si>
    <t>Pose de cloisons sèches + Placoplâtre</t>
  </si>
  <si>
    <t>Marine NAVOILE</t>
  </si>
  <si>
    <t>Pose carrrelage Cuisine + 3 SDB</t>
  </si>
  <si>
    <t>Tuyauterie en cuivre</t>
  </si>
  <si>
    <t>Serge OUIN</t>
  </si>
  <si>
    <t>Carrelage céramique Salon</t>
  </si>
  <si>
    <t>Info01</t>
  </si>
  <si>
    <t>Phases</t>
  </si>
  <si>
    <t>Type Job</t>
  </si>
  <si>
    <t>Info02</t>
  </si>
  <si>
    <t>Info03</t>
  </si>
  <si>
    <t>Info04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</si>
  <si>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</si>
  <si>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</si>
  <si>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</si>
  <si>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</si>
  <si>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</si>
  <si>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</si>
  <si>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</si>
  <si>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</si>
  <si>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</si>
  <si>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</si>
  <si>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</si>
  <si>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</si>
  <si>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</si>
  <si>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</si>
  <si>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</si>
  <si>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P23001</t>
  </si>
  <si>
    <t>P23002</t>
  </si>
  <si>
    <t>P23003</t>
  </si>
  <si>
    <t>P23004</t>
  </si>
  <si>
    <t>P23005</t>
  </si>
  <si>
    <t>P23006</t>
  </si>
  <si>
    <t>P23007</t>
  </si>
  <si>
    <t>P23008</t>
  </si>
  <si>
    <t>P23009</t>
  </si>
  <si>
    <t>P23010</t>
  </si>
  <si>
    <t>P23011</t>
  </si>
  <si>
    <t>P23012</t>
  </si>
  <si>
    <t>P23013</t>
  </si>
  <si>
    <t>P23014</t>
  </si>
  <si>
    <t>Col. Z</t>
  </si>
  <si>
    <t>Col. H</t>
  </si>
  <si>
    <t>Col. K</t>
  </si>
  <si>
    <t>Col. G</t>
  </si>
  <si>
    <t>Col. AA</t>
  </si>
  <si>
    <t>Col. AB</t>
  </si>
  <si>
    <t>Col. AC</t>
  </si>
  <si>
    <t>Col. AD</t>
  </si>
  <si>
    <t>Col. AE</t>
  </si>
  <si>
    <t>Col. AF</t>
  </si>
  <si>
    <t>Col. AG</t>
  </si>
  <si>
    <t>Col. AH</t>
  </si>
  <si>
    <t>Col. AI</t>
  </si>
  <si>
    <t>Col. AJ</t>
  </si>
  <si>
    <t>Col. AK</t>
  </si>
  <si>
    <t>Col. AL</t>
  </si>
  <si>
    <t>Col. AM</t>
  </si>
  <si>
    <t>TOTAL ESTIMATED SALES</t>
  </si>
  <si>
    <t>A Chiffrer &amp; Chiffré</t>
  </si>
  <si>
    <t>Electricité</t>
  </si>
  <si>
    <t>Vic TIM</t>
  </si>
  <si>
    <t>=Col.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</si>
</sst>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5" formatCode="#,##0\ &quot;€&quot;;\-#,##0\ &quot;€&quot;"/>
    <numFmt numFmtId="7" formatCode="#,##0.00\ &quot;€&quot;;\-#,##0.00\ &quot;€&quot;"/>
    <numFmt numFmtId="164" formatCode="dd/mm/yy;@"/>
    <numFmt numFmtId="165" formatCode="m/d/yyyy;@"/>
    <numFmt numFmtId="166" formatCode="_-* #,##0.00&quot; €&quot;_-;\-* #,##0.00&quot; €&quot;_-;_-* \-??&quot; €&quot;_-;_-@_-"/>
    <numFmt numFmtId="167" formatCode="#,##0.00&quot; €&quot;"/>
    <numFmt numFmtId="168" formatCode="&quot;date(s) dépassée(s) : &quot;#"/>
    <numFmt numFmtId="169" formatCode="_(&quot;$&quot;* #,##0.00_);_(&quot;$&quot;* \(#,##0.00\);_(&quot;$&quot;* &quot;-&quot;??_);_(@_)"/>
    <numFmt numFmtId="170" formatCode="[$-809]dd\ mmmm\ yyyy;@"/>
    <numFmt numFmtId="171" formatCode="#,##0\ &quot;€&quot;"/>
    <numFmt numFmtId="172" formatCode="_-[$€-2]\ * #,##0.00_-;\-[$€-2]\ * #,##0.00_-;_-[$€-2]\ * &quot;-&quot;??_-;_-@_-"/>
    <numFmt numFmtId="173" formatCode="0.0%"/>
    <numFmt numFmtId="174" formatCode="#,##0.00\ &quot;€&quot;"/>
  </numFmts>
  <fonts count="24" x14ac:knownFonts="1">
    <font>
      <sz val="12"/>
      <color theme="1"/>
      <name val="Calibri"/>
      <family val="2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9"/>
      <color theme="0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B0F0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0"/>
      <color theme="1"/>
      <name val="Arial"/>
      <family val="2"/>
    </font>
    <font>
      <i/>
      <sz val="10"/>
      <name val="Arial"/>
      <family val="2"/>
    </font>
    <font>
      <b/>
      <sz val="12"/>
      <color indexed="9"/>
      <name val="Arial"/>
      <family val="2"/>
    </font>
    <font>
      <sz val="9"/>
      <name val="Arial"/>
      <family val="2"/>
    </font>
    <font>
      <i/>
      <sz val="11"/>
      <color indexed="8"/>
      <name val="Arial"/>
      <family val="2"/>
    </font>
    <font>
      <sz val="11"/>
      <color indexed="8"/>
      <name val="Arial"/>
      <family val="2"/>
    </font>
    <font>
      <b/>
      <sz val="11"/>
      <color theme="0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56"/>
      </patternFill>
    </fill>
    <fill>
      <patternFill patternType="solid">
        <fgColor theme="4"/>
        <bgColor indexed="9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</fills>
  <borders count="88">
    <border>
      <left/>
      <right/>
      <top/>
      <bottom/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 style="thin">
        <color rgb="FF002060"/>
      </right>
      <top style="thin">
        <color rgb="FF002060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 style="thin">
        <color indexed="9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theme="0"/>
      </right>
      <top style="thin">
        <color indexed="8"/>
      </top>
      <bottom style="thin">
        <color indexed="8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8"/>
      </bottom>
      <diagonal/>
    </border>
    <border>
      <left style="thin">
        <color theme="0"/>
      </left>
      <right style="thin">
        <color indexed="9"/>
      </right>
      <top/>
      <bottom style="thin">
        <color indexed="8"/>
      </bottom>
      <diagonal/>
    </border>
    <border>
      <left style="thin">
        <color theme="0"/>
      </left>
      <right style="thin">
        <color theme="0"/>
      </right>
      <top style="thin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8">
    <xf numFmtId="0" fontId="0" fillId="0" borderId="0"/>
    <xf numFmtId="0" fontId="1" fillId="0" borderId="0"/>
    <xf numFmtId="166" fontId="1" fillId="0" borderId="0" applyFill="0" applyBorder="0" applyAlignment="0" applyProtection="0"/>
    <xf numFmtId="9" fontId="1" fillId="0" borderId="0" applyFill="0" applyBorder="0" applyAlignment="0" applyProtection="0"/>
    <xf numFmtId="0" fontId="9" fillId="0" borderId="0">
      <alignment vertical="top"/>
    </xf>
    <xf numFmtId="16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215">
    <xf numFmtId="0" fontId="0" fillId="0" borderId="0" xfId="0"/>
    <xf numFmtId="164" fontId="2" fillId="0" borderId="0" xfId="1" applyNumberFormat="1" applyFont="1" applyAlignment="1">
      <alignment horizontal="center" vertical="center"/>
    </xf>
    <xf numFmtId="0" fontId="1" fillId="0" borderId="0" xfId="1" applyAlignment="1">
      <alignment vertical="center"/>
    </xf>
    <xf numFmtId="165" fontId="1" fillId="0" borderId="0" xfId="1" applyNumberForma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2" fillId="0" borderId="0" xfId="1" applyFont="1" applyAlignment="1">
      <alignment vertical="center"/>
    </xf>
    <xf numFmtId="167" fontId="2" fillId="0" borderId="0" xfId="1" applyNumberFormat="1" applyFont="1" applyAlignment="1">
      <alignment horizontal="right" vertical="center"/>
    </xf>
    <xf numFmtId="165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right" vertical="center"/>
    </xf>
    <xf numFmtId="4" fontId="2" fillId="0" borderId="0" xfId="1" applyNumberFormat="1" applyFont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14" fontId="4" fillId="0" borderId="2" xfId="1" applyNumberFormat="1" applyFont="1" applyBorder="1" applyAlignment="1">
      <alignment horizontal="center" vertical="center" wrapText="1"/>
    </xf>
    <xf numFmtId="0" fontId="2" fillId="0" borderId="0" xfId="1" applyFont="1" applyAlignment="1">
      <alignment vertical="center" wrapText="1"/>
    </xf>
    <xf numFmtId="4" fontId="2" fillId="0" borderId="0" xfId="1" applyNumberFormat="1" applyFont="1" applyAlignment="1">
      <alignment vertical="center"/>
    </xf>
    <xf numFmtId="4" fontId="4" fillId="0" borderId="0" xfId="1" applyNumberFormat="1" applyFont="1" applyAlignment="1">
      <alignment horizontal="center" vertical="center"/>
    </xf>
    <xf numFmtId="0" fontId="1" fillId="0" borderId="0" xfId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167" fontId="1" fillId="0" borderId="0" xfId="1" applyNumberFormat="1" applyAlignment="1">
      <alignment horizontal="right" vertical="center"/>
    </xf>
    <xf numFmtId="168" fontId="7" fillId="0" borderId="0" xfId="1" applyNumberFormat="1" applyFont="1" applyAlignment="1">
      <alignment horizontal="left" vertical="center"/>
    </xf>
    <xf numFmtId="0" fontId="1" fillId="0" borderId="0" xfId="1" applyAlignment="1">
      <alignment horizontal="right" vertical="center"/>
    </xf>
    <xf numFmtId="10" fontId="1" fillId="0" borderId="0" xfId="1" applyNumberFormat="1" applyAlignment="1">
      <alignment horizontal="center" vertical="center"/>
    </xf>
    <xf numFmtId="0" fontId="1" fillId="0" borderId="13" xfId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" fillId="0" borderId="13" xfId="1" applyBorder="1" applyAlignment="1">
      <alignment horizontal="center" vertical="center"/>
    </xf>
    <xf numFmtId="0" fontId="12" fillId="0" borderId="13" xfId="1" applyFont="1" applyBorder="1" applyAlignment="1">
      <alignment horizontal="center" vertical="center" wrapText="1"/>
    </xf>
    <xf numFmtId="167" fontId="1" fillId="0" borderId="13" xfId="1" applyNumberFormat="1" applyBorder="1" applyAlignment="1">
      <alignment horizontal="right" vertical="center"/>
    </xf>
    <xf numFmtId="167" fontId="11" fillId="0" borderId="3" xfId="1" applyNumberFormat="1" applyFont="1" applyBorder="1" applyAlignment="1">
      <alignment horizontal="right" vertical="center"/>
    </xf>
    <xf numFmtId="167" fontId="1" fillId="0" borderId="3" xfId="1" applyNumberFormat="1" applyBorder="1" applyAlignment="1">
      <alignment horizontal="right" vertical="center"/>
    </xf>
    <xf numFmtId="0" fontId="1" fillId="0" borderId="7" xfId="1" applyBorder="1" applyAlignment="1">
      <alignment horizontal="center" vertical="center"/>
    </xf>
    <xf numFmtId="9" fontId="1" fillId="0" borderId="7" xfId="1" applyNumberFormat="1" applyBorder="1" applyAlignment="1">
      <alignment horizontal="center" vertical="center"/>
    </xf>
    <xf numFmtId="167" fontId="13" fillId="0" borderId="3" xfId="1" applyNumberFormat="1" applyFont="1" applyBorder="1" applyAlignment="1">
      <alignment horizontal="right" vertical="center"/>
    </xf>
    <xf numFmtId="0" fontId="1" fillId="0" borderId="16" xfId="1" applyBorder="1" applyAlignment="1">
      <alignment horizontal="center" vertical="center" wrapText="1"/>
    </xf>
    <xf numFmtId="0" fontId="1" fillId="0" borderId="16" xfId="1" applyBorder="1" applyAlignment="1">
      <alignment horizontal="center" vertical="center"/>
    </xf>
    <xf numFmtId="167" fontId="13" fillId="0" borderId="13" xfId="1" applyNumberFormat="1" applyFont="1" applyBorder="1" applyAlignment="1">
      <alignment horizontal="right" vertical="center"/>
    </xf>
    <xf numFmtId="9" fontId="1" fillId="0" borderId="16" xfId="1" applyNumberForma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9" fontId="1" fillId="0" borderId="17" xfId="1" applyNumberFormat="1" applyBorder="1" applyAlignment="1">
      <alignment horizontal="center" vertical="center"/>
    </xf>
    <xf numFmtId="167" fontId="1" fillId="0" borderId="18" xfId="1" applyNumberFormat="1" applyBorder="1" applyAlignment="1">
      <alignment horizontal="right" vertical="center"/>
    </xf>
    <xf numFmtId="0" fontId="11" fillId="0" borderId="19" xfId="1" applyFont="1" applyBorder="1" applyAlignment="1">
      <alignment horizontal="center" vertical="center" wrapText="1"/>
    </xf>
    <xf numFmtId="0" fontId="1" fillId="0" borderId="20" xfId="1" applyBorder="1" applyAlignment="1">
      <alignment horizontal="center" vertical="center"/>
    </xf>
    <xf numFmtId="9" fontId="1" fillId="0" borderId="20" xfId="1" applyNumberFormat="1" applyBorder="1" applyAlignment="1">
      <alignment horizontal="center" vertical="center"/>
    </xf>
    <xf numFmtId="167" fontId="1" fillId="0" borderId="21" xfId="1" applyNumberFormat="1" applyBorder="1" applyAlignment="1">
      <alignment horizontal="right" vertical="center"/>
    </xf>
    <xf numFmtId="0" fontId="11" fillId="0" borderId="22" xfId="1" applyFont="1" applyBorder="1" applyAlignment="1">
      <alignment horizontal="center" vertical="center" wrapText="1"/>
    </xf>
    <xf numFmtId="0" fontId="1" fillId="0" borderId="23" xfId="1" applyBorder="1" applyAlignment="1">
      <alignment horizontal="center" vertical="center"/>
    </xf>
    <xf numFmtId="9" fontId="1" fillId="0" borderId="23" xfId="1" applyNumberFormat="1" applyBorder="1" applyAlignment="1">
      <alignment horizontal="center" vertical="center"/>
    </xf>
    <xf numFmtId="167" fontId="1" fillId="0" borderId="24" xfId="1" applyNumberFormat="1" applyBorder="1" applyAlignment="1">
      <alignment horizontal="right" vertical="center"/>
    </xf>
    <xf numFmtId="0" fontId="11" fillId="0" borderId="25" xfId="1" applyFont="1" applyBorder="1" applyAlignment="1">
      <alignment horizontal="center" vertical="center" wrapText="1"/>
    </xf>
    <xf numFmtId="0" fontId="1" fillId="0" borderId="26" xfId="1" applyBorder="1" applyAlignment="1">
      <alignment horizontal="center" vertical="center"/>
    </xf>
    <xf numFmtId="9" fontId="1" fillId="0" borderId="26" xfId="1" applyNumberFormat="1" applyBorder="1" applyAlignment="1">
      <alignment horizontal="center" vertical="center"/>
    </xf>
    <xf numFmtId="167" fontId="1" fillId="0" borderId="27" xfId="1" applyNumberFormat="1" applyBorder="1" applyAlignment="1">
      <alignment horizontal="right" vertical="center"/>
    </xf>
    <xf numFmtId="0" fontId="11" fillId="0" borderId="28" xfId="1" applyFont="1" applyBorder="1" applyAlignment="1">
      <alignment horizontal="center" vertical="center" wrapText="1"/>
    </xf>
    <xf numFmtId="9" fontId="1" fillId="0" borderId="29" xfId="1" applyNumberFormat="1" applyBorder="1" applyAlignment="1">
      <alignment horizontal="center" vertical="center"/>
    </xf>
    <xf numFmtId="167" fontId="1" fillId="0" borderId="30" xfId="1" applyNumberFormat="1" applyBorder="1" applyAlignment="1">
      <alignment horizontal="right" vertical="center"/>
    </xf>
    <xf numFmtId="0" fontId="1" fillId="0" borderId="31" xfId="1" applyBorder="1" applyAlignment="1">
      <alignment horizontal="center" vertical="center"/>
    </xf>
    <xf numFmtId="167" fontId="1" fillId="0" borderId="32" xfId="1" applyNumberFormat="1" applyBorder="1" applyAlignment="1">
      <alignment horizontal="right" vertical="center"/>
    </xf>
    <xf numFmtId="0" fontId="11" fillId="0" borderId="33" xfId="1" applyFont="1" applyBorder="1" applyAlignment="1">
      <alignment horizontal="center" vertical="center" wrapText="1"/>
    </xf>
    <xf numFmtId="0" fontId="1" fillId="0" borderId="34" xfId="1" applyBorder="1" applyAlignment="1">
      <alignment horizontal="center" vertical="center"/>
    </xf>
    <xf numFmtId="167" fontId="1" fillId="0" borderId="35" xfId="1" applyNumberFormat="1" applyBorder="1" applyAlignment="1">
      <alignment horizontal="right" vertical="center"/>
    </xf>
    <xf numFmtId="0" fontId="11" fillId="0" borderId="36" xfId="1" applyFont="1" applyBorder="1" applyAlignment="1">
      <alignment horizontal="center" vertical="center" wrapText="1"/>
    </xf>
    <xf numFmtId="0" fontId="1" fillId="0" borderId="37" xfId="1" applyBorder="1" applyAlignment="1">
      <alignment horizontal="center" vertical="center"/>
    </xf>
    <xf numFmtId="167" fontId="1" fillId="0" borderId="38" xfId="1" applyNumberFormat="1" applyBorder="1" applyAlignment="1">
      <alignment horizontal="right" vertical="center"/>
    </xf>
    <xf numFmtId="0" fontId="11" fillId="0" borderId="39" xfId="1" applyFont="1" applyBorder="1" applyAlignment="1">
      <alignment horizontal="center" vertical="center" wrapText="1"/>
    </xf>
    <xf numFmtId="9" fontId="1" fillId="0" borderId="37" xfId="1" applyNumberFormat="1" applyBorder="1" applyAlignment="1">
      <alignment horizontal="center" vertical="center"/>
    </xf>
    <xf numFmtId="9" fontId="1" fillId="0" borderId="40" xfId="1" applyNumberFormat="1" applyBorder="1" applyAlignment="1">
      <alignment horizontal="center" vertical="center"/>
    </xf>
    <xf numFmtId="167" fontId="1" fillId="0" borderId="41" xfId="1" applyNumberFormat="1" applyBorder="1" applyAlignment="1">
      <alignment horizontal="right" vertical="center"/>
    </xf>
    <xf numFmtId="0" fontId="11" fillId="0" borderId="42" xfId="1" applyFont="1" applyBorder="1" applyAlignment="1">
      <alignment horizontal="center" vertical="center" wrapText="1"/>
    </xf>
    <xf numFmtId="0" fontId="1" fillId="0" borderId="43" xfId="1" applyBorder="1" applyAlignment="1">
      <alignment horizontal="center" vertical="center"/>
    </xf>
    <xf numFmtId="167" fontId="1" fillId="0" borderId="44" xfId="1" applyNumberFormat="1" applyBorder="1" applyAlignment="1">
      <alignment horizontal="right" vertical="center"/>
    </xf>
    <xf numFmtId="0" fontId="11" fillId="0" borderId="45" xfId="1" applyFont="1" applyBorder="1" applyAlignment="1">
      <alignment horizontal="center" vertical="center" wrapText="1"/>
    </xf>
    <xf numFmtId="9" fontId="1" fillId="0" borderId="43" xfId="1" applyNumberFormat="1" applyBorder="1" applyAlignment="1">
      <alignment horizontal="center" vertical="center"/>
    </xf>
    <xf numFmtId="0" fontId="1" fillId="0" borderId="46" xfId="1" applyBorder="1" applyAlignment="1">
      <alignment horizontal="center" vertical="center"/>
    </xf>
    <xf numFmtId="167" fontId="1" fillId="0" borderId="47" xfId="1" applyNumberFormat="1" applyBorder="1" applyAlignment="1">
      <alignment horizontal="right" vertical="center"/>
    </xf>
    <xf numFmtId="0" fontId="11" fillId="0" borderId="48" xfId="1" applyFont="1" applyBorder="1" applyAlignment="1">
      <alignment horizontal="center" vertical="center" wrapText="1"/>
    </xf>
    <xf numFmtId="167" fontId="11" fillId="0" borderId="49" xfId="1" applyNumberFormat="1" applyFont="1" applyBorder="1" applyAlignment="1">
      <alignment horizontal="right" vertical="center"/>
    </xf>
    <xf numFmtId="167" fontId="1" fillId="0" borderId="49" xfId="1" applyNumberFormat="1" applyBorder="1" applyAlignment="1">
      <alignment horizontal="right" vertical="center"/>
    </xf>
    <xf numFmtId="0" fontId="11" fillId="0" borderId="50" xfId="1" applyFont="1" applyBorder="1" applyAlignment="1">
      <alignment horizontal="center" vertical="center" wrapText="1"/>
    </xf>
    <xf numFmtId="0" fontId="1" fillId="0" borderId="51" xfId="1" applyBorder="1" applyAlignment="1">
      <alignment horizontal="center" vertical="center"/>
    </xf>
    <xf numFmtId="9" fontId="1" fillId="0" borderId="51" xfId="1" applyNumberFormat="1" applyBorder="1" applyAlignment="1">
      <alignment horizontal="center" vertical="center"/>
    </xf>
    <xf numFmtId="0" fontId="1" fillId="0" borderId="52" xfId="1" applyBorder="1" applyAlignment="1">
      <alignment horizontal="center" vertical="center"/>
    </xf>
    <xf numFmtId="167" fontId="11" fillId="0" borderId="53" xfId="1" applyNumberFormat="1" applyFont="1" applyBorder="1" applyAlignment="1">
      <alignment horizontal="right" vertical="center"/>
    </xf>
    <xf numFmtId="167" fontId="1" fillId="0" borderId="53" xfId="1" applyNumberFormat="1" applyBorder="1" applyAlignment="1">
      <alignment horizontal="right" vertical="center"/>
    </xf>
    <xf numFmtId="0" fontId="11" fillId="0" borderId="54" xfId="1" applyFont="1" applyBorder="1" applyAlignment="1">
      <alignment horizontal="center" vertical="center" wrapText="1"/>
    </xf>
    <xf numFmtId="9" fontId="1" fillId="0" borderId="52" xfId="1" applyNumberFormat="1" applyBorder="1" applyAlignment="1">
      <alignment horizontal="center" vertical="center"/>
    </xf>
    <xf numFmtId="0" fontId="1" fillId="0" borderId="58" xfId="4" applyFont="1" applyBorder="1">
      <alignment vertical="top"/>
    </xf>
    <xf numFmtId="0" fontId="3" fillId="0" borderId="59" xfId="4" applyFont="1" applyBorder="1" applyAlignment="1">
      <alignment vertical="center"/>
    </xf>
    <xf numFmtId="0" fontId="3" fillId="0" borderId="60" xfId="4" applyFont="1" applyBorder="1" applyAlignment="1">
      <alignment vertical="center"/>
    </xf>
    <xf numFmtId="0" fontId="3" fillId="0" borderId="61" xfId="4" applyFont="1" applyBorder="1" applyAlignment="1">
      <alignment vertical="center"/>
    </xf>
    <xf numFmtId="169" fontId="1" fillId="0" borderId="58" xfId="5" applyFont="1" applyBorder="1" applyAlignment="1">
      <alignment vertical="top"/>
    </xf>
    <xf numFmtId="0" fontId="1" fillId="0" borderId="58" xfId="4" applyFont="1" applyBorder="1" applyAlignment="1">
      <alignment horizontal="right" vertical="top"/>
    </xf>
    <xf numFmtId="170" fontId="1" fillId="0" borderId="59" xfId="4" applyNumberFormat="1" applyFont="1" applyBorder="1">
      <alignment vertical="top"/>
    </xf>
    <xf numFmtId="170" fontId="1" fillId="0" borderId="60" xfId="4" applyNumberFormat="1" applyFont="1" applyBorder="1">
      <alignment vertical="top"/>
    </xf>
    <xf numFmtId="0" fontId="1" fillId="0" borderId="60" xfId="4" applyFont="1" applyBorder="1">
      <alignment vertical="top"/>
    </xf>
    <xf numFmtId="0" fontId="1" fillId="0" borderId="61" xfId="4" applyFont="1" applyBorder="1">
      <alignment vertical="top"/>
    </xf>
    <xf numFmtId="0" fontId="14" fillId="0" borderId="59" xfId="4" applyFont="1" applyBorder="1" applyAlignment="1">
      <alignment horizontal="center" vertical="top"/>
    </xf>
    <xf numFmtId="0" fontId="14" fillId="0" borderId="60" xfId="4" applyFont="1" applyBorder="1" applyAlignment="1">
      <alignment horizontal="center" vertical="top"/>
    </xf>
    <xf numFmtId="0" fontId="14" fillId="0" borderId="61" xfId="4" applyFont="1" applyBorder="1" applyAlignment="1">
      <alignment horizontal="center" vertical="top"/>
    </xf>
    <xf numFmtId="0" fontId="5" fillId="0" borderId="58" xfId="4" applyFont="1" applyBorder="1">
      <alignment vertical="top"/>
    </xf>
    <xf numFmtId="0" fontId="5" fillId="0" borderId="58" xfId="4" applyFont="1" applyBorder="1" applyAlignment="1">
      <alignment horizontal="center" vertical="top"/>
    </xf>
    <xf numFmtId="0" fontId="16" fillId="0" borderId="58" xfId="4" applyFont="1" applyBorder="1" applyAlignment="1">
      <alignment vertical="top" wrapText="1"/>
    </xf>
    <xf numFmtId="0" fontId="17" fillId="0" borderId="56" xfId="4" applyFont="1" applyBorder="1" applyAlignment="1">
      <alignment horizontal="left" vertical="top"/>
    </xf>
    <xf numFmtId="9" fontId="17" fillId="0" borderId="56" xfId="4" applyNumberFormat="1" applyFont="1" applyBorder="1" applyAlignment="1">
      <alignment horizontal="center" vertical="top"/>
    </xf>
    <xf numFmtId="5" fontId="17" fillId="0" borderId="56" xfId="4" applyNumberFormat="1" applyFont="1" applyBorder="1">
      <alignment vertical="top"/>
    </xf>
    <xf numFmtId="171" fontId="17" fillId="0" borderId="55" xfId="4" applyNumberFormat="1" applyFont="1" applyBorder="1">
      <alignment vertical="top"/>
    </xf>
    <xf numFmtId="171" fontId="17" fillId="0" borderId="0" xfId="4" applyNumberFormat="1" applyFont="1">
      <alignment vertical="top"/>
    </xf>
    <xf numFmtId="172" fontId="1" fillId="0" borderId="58" xfId="4" applyNumberFormat="1" applyFont="1" applyBorder="1">
      <alignment vertical="top"/>
    </xf>
    <xf numFmtId="0" fontId="17" fillId="0" borderId="58" xfId="4" applyFont="1" applyBorder="1">
      <alignment vertical="top"/>
    </xf>
    <xf numFmtId="0" fontId="18" fillId="0" borderId="58" xfId="1" applyFont="1" applyBorder="1" applyAlignment="1">
      <alignment vertical="center"/>
    </xf>
    <xf numFmtId="0" fontId="18" fillId="0" borderId="63" xfId="1" applyFont="1" applyBorder="1" applyAlignment="1">
      <alignment vertical="center"/>
    </xf>
    <xf numFmtId="0" fontId="21" fillId="2" borderId="7" xfId="6" applyFont="1" applyFill="1" applyBorder="1" applyAlignment="1">
      <alignment horizontal="center" vertical="center"/>
    </xf>
    <xf numFmtId="0" fontId="22" fillId="2" borderId="64" xfId="1" applyFont="1" applyFill="1" applyBorder="1" applyAlignment="1">
      <alignment vertical="center"/>
    </xf>
    <xf numFmtId="0" fontId="9" fillId="2" borderId="65" xfId="1" applyFont="1" applyFill="1" applyBorder="1" applyAlignment="1">
      <alignment vertical="center"/>
    </xf>
    <xf numFmtId="9" fontId="9" fillId="2" borderId="66" xfId="1" applyNumberFormat="1" applyFont="1" applyFill="1" applyBorder="1" applyAlignment="1">
      <alignment horizontal="center" vertical="center"/>
    </xf>
    <xf numFmtId="171" fontId="21" fillId="2" borderId="67" xfId="1" applyNumberFormat="1" applyFont="1" applyFill="1" applyBorder="1" applyAlignment="1">
      <alignment vertical="center"/>
    </xf>
    <xf numFmtId="9" fontId="9" fillId="2" borderId="67" xfId="7" applyFont="1" applyFill="1" applyBorder="1" applyAlignment="1">
      <alignment vertical="center"/>
    </xf>
    <xf numFmtId="0" fontId="22" fillId="0" borderId="63" xfId="1" applyFont="1" applyBorder="1" applyAlignment="1">
      <alignment vertical="center"/>
    </xf>
    <xf numFmtId="0" fontId="1" fillId="0" borderId="65" xfId="6" applyBorder="1" applyAlignment="1">
      <alignment horizontal="left" vertical="center"/>
    </xf>
    <xf numFmtId="0" fontId="9" fillId="0" borderId="62" xfId="4" applyBorder="1" applyAlignment="1">
      <alignment horizontal="center" vertical="top"/>
    </xf>
    <xf numFmtId="9" fontId="9" fillId="0" borderId="62" xfId="1" applyNumberFormat="1" applyFont="1" applyBorder="1" applyAlignment="1">
      <alignment horizontal="center" vertical="top"/>
    </xf>
    <xf numFmtId="5" fontId="9" fillId="0" borderId="62" xfId="1" applyNumberFormat="1" applyFont="1" applyBorder="1"/>
    <xf numFmtId="171" fontId="9" fillId="0" borderId="57" xfId="1" applyNumberFormat="1" applyFont="1" applyBorder="1"/>
    <xf numFmtId="10" fontId="9" fillId="0" borderId="57" xfId="7" applyNumberFormat="1" applyFont="1" applyBorder="1"/>
    <xf numFmtId="0" fontId="22" fillId="0" borderId="63" xfId="1" applyFont="1" applyBorder="1"/>
    <xf numFmtId="10" fontId="9" fillId="0" borderId="57" xfId="7" applyNumberFormat="1" applyFont="1" applyFill="1" applyBorder="1"/>
    <xf numFmtId="9" fontId="9" fillId="0" borderId="57" xfId="7" applyFont="1" applyBorder="1"/>
    <xf numFmtId="0" fontId="9" fillId="0" borderId="66" xfId="1" applyFont="1" applyBorder="1" applyAlignment="1">
      <alignment horizontal="left" vertical="top"/>
    </xf>
    <xf numFmtId="0" fontId="22" fillId="0" borderId="68" xfId="1" applyFont="1" applyBorder="1"/>
    <xf numFmtId="0" fontId="9" fillId="0" borderId="65" xfId="1" applyFont="1" applyBorder="1"/>
    <xf numFmtId="9" fontId="9" fillId="0" borderId="66" xfId="1" applyNumberFormat="1" applyFont="1" applyBorder="1" applyAlignment="1">
      <alignment horizontal="center" vertical="top"/>
    </xf>
    <xf numFmtId="9" fontId="9" fillId="0" borderId="67" xfId="7" applyFont="1" applyBorder="1"/>
    <xf numFmtId="0" fontId="17" fillId="0" borderId="63" xfId="1" applyFont="1" applyBorder="1" applyAlignment="1">
      <alignment vertical="center"/>
    </xf>
    <xf numFmtId="0" fontId="5" fillId="0" borderId="63" xfId="4" applyFont="1" applyBorder="1">
      <alignment vertical="top"/>
    </xf>
    <xf numFmtId="0" fontId="5" fillId="0" borderId="63" xfId="4" applyFont="1" applyBorder="1" applyAlignment="1">
      <alignment horizontal="center" vertical="top"/>
    </xf>
    <xf numFmtId="0" fontId="0" fillId="0" borderId="0" xfId="0" quotePrefix="1"/>
    <xf numFmtId="0" fontId="8" fillId="3" borderId="5" xfId="1" applyFont="1" applyFill="1" applyBorder="1" applyAlignment="1">
      <alignment horizontal="center" vertical="center" wrapText="1"/>
    </xf>
    <xf numFmtId="0" fontId="8" fillId="3" borderId="5" xfId="1" applyFont="1" applyFill="1" applyBorder="1" applyAlignment="1">
      <alignment horizontal="center" vertical="center"/>
    </xf>
    <xf numFmtId="0" fontId="8" fillId="3" borderId="6" xfId="1" applyFont="1" applyFill="1" applyBorder="1" applyAlignment="1">
      <alignment horizontal="center" vertical="center"/>
    </xf>
    <xf numFmtId="0" fontId="8" fillId="4" borderId="9" xfId="4" applyFont="1" applyFill="1" applyBorder="1" applyAlignment="1">
      <alignment horizontal="center" vertical="center" wrapText="1" readingOrder="1"/>
    </xf>
    <xf numFmtId="0" fontId="8" fillId="4" borderId="10" xfId="4" applyFont="1" applyFill="1" applyBorder="1" applyAlignment="1">
      <alignment horizontal="center" vertical="center" wrapText="1" readingOrder="1"/>
    </xf>
    <xf numFmtId="167" fontId="11" fillId="0" borderId="76" xfId="1" applyNumberFormat="1" applyFont="1" applyBorder="1" applyAlignment="1">
      <alignment horizontal="right" vertical="center"/>
    </xf>
    <xf numFmtId="0" fontId="1" fillId="0" borderId="58" xfId="4" applyFont="1" applyBorder="1" applyAlignment="1">
      <alignment horizontal="center" vertical="top"/>
    </xf>
    <xf numFmtId="0" fontId="1" fillId="0" borderId="61" xfId="4" applyFont="1" applyBorder="1" applyAlignment="1">
      <alignment horizontal="center" vertical="top"/>
    </xf>
    <xf numFmtId="0" fontId="15" fillId="3" borderId="77" xfId="1" applyFont="1" applyFill="1" applyBorder="1" applyAlignment="1">
      <alignment horizontal="center" vertical="center"/>
    </xf>
    <xf numFmtId="0" fontId="15" fillId="3" borderId="78" xfId="1" applyFont="1" applyFill="1" applyBorder="1" applyAlignment="1">
      <alignment horizontal="center" vertical="center" wrapText="1"/>
    </xf>
    <xf numFmtId="0" fontId="15" fillId="3" borderId="80" xfId="1" applyFont="1" applyFill="1" applyBorder="1" applyAlignment="1">
      <alignment horizontal="center" vertical="center" wrapText="1"/>
    </xf>
    <xf numFmtId="0" fontId="15" fillId="4" borderId="79" xfId="4" applyFont="1" applyFill="1" applyBorder="1" applyAlignment="1">
      <alignment horizontal="center" vertical="center" wrapText="1" readingOrder="1"/>
    </xf>
    <xf numFmtId="0" fontId="15" fillId="4" borderId="9" xfId="4" applyFont="1" applyFill="1" applyBorder="1" applyAlignment="1">
      <alignment horizontal="center" vertical="center" wrapText="1" readingOrder="1"/>
    </xf>
    <xf numFmtId="0" fontId="1" fillId="0" borderId="81" xfId="4" applyFont="1" applyBorder="1">
      <alignment vertical="top"/>
    </xf>
    <xf numFmtId="0" fontId="3" fillId="0" borderId="82" xfId="4" applyFont="1" applyBorder="1" applyAlignment="1">
      <alignment vertical="center"/>
    </xf>
    <xf numFmtId="170" fontId="1" fillId="0" borderId="82" xfId="4" applyNumberFormat="1" applyFont="1" applyBorder="1">
      <alignment vertical="top"/>
    </xf>
    <xf numFmtId="0" fontId="14" fillId="0" borderId="82" xfId="4" applyFont="1" applyBorder="1" applyAlignment="1">
      <alignment horizontal="center" vertical="top"/>
    </xf>
    <xf numFmtId="0" fontId="1" fillId="0" borderId="83" xfId="4" applyFont="1" applyBorder="1" applyAlignment="1">
      <alignment horizontal="center" vertical="top"/>
    </xf>
    <xf numFmtId="0" fontId="5" fillId="0" borderId="81" xfId="4" applyFont="1" applyBorder="1">
      <alignment vertical="top"/>
    </xf>
    <xf numFmtId="171" fontId="17" fillId="0" borderId="74" xfId="4" applyNumberFormat="1" applyFont="1" applyBorder="1">
      <alignment vertical="top"/>
    </xf>
    <xf numFmtId="171" fontId="9" fillId="0" borderId="74" xfId="1" applyNumberFormat="1" applyFont="1" applyBorder="1"/>
    <xf numFmtId="0" fontId="15" fillId="4" borderId="10" xfId="4" applyFont="1" applyFill="1" applyBorder="1" applyAlignment="1">
      <alignment horizontal="center" vertical="center" wrapText="1" readingOrder="1"/>
    </xf>
    <xf numFmtId="0" fontId="18" fillId="5" borderId="56" xfId="1" applyFont="1" applyFill="1" applyBorder="1" applyAlignment="1">
      <alignment horizontal="left" vertical="center"/>
    </xf>
    <xf numFmtId="0" fontId="8" fillId="5" borderId="56" xfId="6" applyFont="1" applyFill="1" applyBorder="1" applyAlignment="1">
      <alignment horizontal="center" vertical="center"/>
    </xf>
    <xf numFmtId="0" fontId="8" fillId="5" borderId="56" xfId="1" applyFont="1" applyFill="1" applyBorder="1" applyAlignment="1">
      <alignment horizontal="center" vertical="center"/>
    </xf>
    <xf numFmtId="9" fontId="18" fillId="5" borderId="56" xfId="1" applyNumberFormat="1" applyFont="1" applyFill="1" applyBorder="1" applyAlignment="1">
      <alignment horizontal="center" vertical="center"/>
    </xf>
    <xf numFmtId="171" fontId="19" fillId="5" borderId="55" xfId="1" applyNumberFormat="1" applyFont="1" applyFill="1" applyBorder="1" applyAlignment="1">
      <alignment horizontal="center" vertical="center"/>
    </xf>
    <xf numFmtId="171" fontId="19" fillId="5" borderId="74" xfId="1" applyNumberFormat="1" applyFont="1" applyFill="1" applyBorder="1" applyAlignment="1">
      <alignment horizontal="center" vertical="center"/>
    </xf>
    <xf numFmtId="171" fontId="20" fillId="5" borderId="55" xfId="1" applyNumberFormat="1" applyFont="1" applyFill="1" applyBorder="1" applyAlignment="1">
      <alignment vertical="center"/>
    </xf>
    <xf numFmtId="0" fontId="18" fillId="6" borderId="56" xfId="1" applyFont="1" applyFill="1" applyBorder="1" applyAlignment="1">
      <alignment horizontal="left" vertical="center"/>
    </xf>
    <xf numFmtId="171" fontId="19" fillId="6" borderId="57" xfId="1" applyNumberFormat="1" applyFont="1" applyFill="1" applyBorder="1" applyAlignment="1">
      <alignment horizontal="center" vertical="center"/>
    </xf>
    <xf numFmtId="171" fontId="19" fillId="6" borderId="74" xfId="1" applyNumberFormat="1" applyFont="1" applyFill="1" applyBorder="1" applyAlignment="1">
      <alignment horizontal="center" vertical="center"/>
    </xf>
    <xf numFmtId="171" fontId="20" fillId="6" borderId="57" xfId="1" applyNumberFormat="1" applyFont="1" applyFill="1" applyBorder="1" applyAlignment="1">
      <alignment vertical="center"/>
    </xf>
    <xf numFmtId="0" fontId="8" fillId="7" borderId="62" xfId="1" applyFont="1" applyFill="1" applyBorder="1" applyAlignment="1">
      <alignment horizontal="center" vertical="center"/>
    </xf>
    <xf numFmtId="0" fontId="8" fillId="7" borderId="62" xfId="1" applyFont="1" applyFill="1" applyBorder="1" applyAlignment="1">
      <alignment horizontal="left" vertical="center" indent="1"/>
    </xf>
    <xf numFmtId="9" fontId="18" fillId="7" borderId="62" xfId="1" applyNumberFormat="1" applyFont="1" applyFill="1" applyBorder="1" applyAlignment="1">
      <alignment horizontal="center" vertical="center"/>
    </xf>
    <xf numFmtId="171" fontId="19" fillId="7" borderId="57" xfId="1" applyNumberFormat="1" applyFont="1" applyFill="1" applyBorder="1" applyAlignment="1">
      <alignment horizontal="center" vertical="center"/>
    </xf>
    <xf numFmtId="171" fontId="19" fillId="7" borderId="74" xfId="1" applyNumberFormat="1" applyFont="1" applyFill="1" applyBorder="1" applyAlignment="1">
      <alignment horizontal="center" vertical="center"/>
    </xf>
    <xf numFmtId="171" fontId="20" fillId="7" borderId="57" xfId="1" applyNumberFormat="1" applyFont="1" applyFill="1" applyBorder="1" applyAlignment="1">
      <alignment vertical="center"/>
    </xf>
    <xf numFmtId="0" fontId="18" fillId="7" borderId="62" xfId="1" applyFont="1" applyFill="1" applyBorder="1" applyAlignment="1">
      <alignment horizontal="left" vertical="center"/>
    </xf>
    <xf numFmtId="173" fontId="1" fillId="0" borderId="7" xfId="1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0" fillId="0" borderId="69" xfId="0" applyBorder="1" applyAlignment="1">
      <alignment vertical="center"/>
    </xf>
    <xf numFmtId="0" fontId="0" fillId="0" borderId="71" xfId="0" applyBorder="1" applyAlignment="1">
      <alignment vertical="center"/>
    </xf>
    <xf numFmtId="0" fontId="0" fillId="0" borderId="70" xfId="0" applyBorder="1" applyAlignment="1">
      <alignment vertical="center"/>
    </xf>
    <xf numFmtId="0" fontId="0" fillId="0" borderId="73" xfId="0" applyBorder="1" applyAlignment="1">
      <alignment vertical="center"/>
    </xf>
    <xf numFmtId="0" fontId="0" fillId="0" borderId="72" xfId="0" applyBorder="1" applyAlignment="1">
      <alignment vertical="center"/>
    </xf>
    <xf numFmtId="0" fontId="0" fillId="0" borderId="75" xfId="0" applyBorder="1" applyAlignment="1">
      <alignment vertical="center"/>
    </xf>
    <xf numFmtId="0" fontId="0" fillId="0" borderId="76" xfId="0" applyBorder="1" applyAlignment="1">
      <alignment vertical="center"/>
    </xf>
    <xf numFmtId="0" fontId="0" fillId="0" borderId="74" xfId="0" applyBorder="1" applyAlignment="1">
      <alignment vertical="center"/>
    </xf>
    <xf numFmtId="0" fontId="8" fillId="6" borderId="85" xfId="6" applyFont="1" applyFill="1" applyBorder="1" applyAlignment="1">
      <alignment horizontal="center" vertical="center"/>
    </xf>
    <xf numFmtId="0" fontId="8" fillId="6" borderId="84" xfId="1" applyFont="1" applyFill="1" applyBorder="1" applyAlignment="1">
      <alignment horizontal="center" vertical="center"/>
    </xf>
    <xf numFmtId="9" fontId="18" fillId="6" borderId="84" xfId="1" applyNumberFormat="1" applyFont="1" applyFill="1" applyBorder="1" applyAlignment="1">
      <alignment horizontal="center" vertical="center"/>
    </xf>
    <xf numFmtId="174" fontId="19" fillId="6" borderId="85" xfId="1" applyNumberFormat="1" applyFont="1" applyFill="1" applyBorder="1" applyAlignment="1">
      <alignment horizontal="center" vertical="center"/>
    </xf>
    <xf numFmtId="0" fontId="1" fillId="0" borderId="86" xfId="6" applyBorder="1" applyAlignment="1">
      <alignment horizontal="left" vertical="center"/>
    </xf>
    <xf numFmtId="0" fontId="9" fillId="0" borderId="84" xfId="4" applyBorder="1" applyAlignment="1">
      <alignment horizontal="center" vertical="top"/>
    </xf>
    <xf numFmtId="9" fontId="9" fillId="0" borderId="84" xfId="1" applyNumberFormat="1" applyFont="1" applyBorder="1" applyAlignment="1">
      <alignment horizontal="center" vertical="top"/>
    </xf>
    <xf numFmtId="10" fontId="9" fillId="0" borderId="85" xfId="7" applyNumberFormat="1" applyFont="1" applyBorder="1"/>
    <xf numFmtId="0" fontId="22" fillId="0" borderId="87" xfId="1" applyFont="1" applyBorder="1"/>
    <xf numFmtId="174" fontId="21" fillId="2" borderId="67" xfId="1" applyNumberFormat="1" applyFont="1" applyFill="1" applyBorder="1" applyAlignment="1">
      <alignment vertical="center"/>
    </xf>
    <xf numFmtId="7" fontId="9" fillId="0" borderId="62" xfId="1" applyNumberFormat="1" applyFont="1" applyBorder="1"/>
    <xf numFmtId="7" fontId="9" fillId="0" borderId="57" xfId="1" applyNumberFormat="1" applyFont="1" applyBorder="1"/>
    <xf numFmtId="7" fontId="1" fillId="0" borderId="62" xfId="1" applyNumberFormat="1" applyBorder="1"/>
    <xf numFmtId="10" fontId="9" fillId="0" borderId="57" xfId="7" applyNumberFormat="1" applyFont="1" applyBorder="1" applyAlignment="1"/>
    <xf numFmtId="9" fontId="9" fillId="0" borderId="57" xfId="7" applyFont="1" applyBorder="1" applyAlignment="1"/>
    <xf numFmtId="174" fontId="19" fillId="7" borderId="57" xfId="1" applyNumberFormat="1" applyFont="1" applyFill="1" applyBorder="1" applyAlignment="1">
      <alignment horizontal="center" vertical="center"/>
    </xf>
    <xf numFmtId="174" fontId="19" fillId="5" borderId="55" xfId="1" applyNumberFormat="1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8" fillId="3" borderId="7" xfId="1" applyFont="1" applyFill="1" applyBorder="1" applyAlignment="1">
      <alignment horizontal="center" vertical="center"/>
    </xf>
    <xf numFmtId="167" fontId="8" fillId="3" borderId="8" xfId="1" applyNumberFormat="1" applyFont="1" applyFill="1" applyBorder="1" applyAlignment="1">
      <alignment horizontal="center" vertical="center"/>
    </xf>
    <xf numFmtId="0" fontId="8" fillId="4" borderId="9" xfId="4" applyFont="1" applyFill="1" applyBorder="1" applyAlignment="1">
      <alignment horizontal="center" vertical="center" readingOrder="1"/>
    </xf>
    <xf numFmtId="0" fontId="10" fillId="0" borderId="11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6" fillId="0" borderId="7" xfId="1" applyFont="1" applyBorder="1" applyAlignment="1">
      <alignment horizontal="center" vertical="center"/>
    </xf>
    <xf numFmtId="0" fontId="12" fillId="0" borderId="13" xfId="1" applyFont="1" applyBorder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164" fontId="1" fillId="0" borderId="14" xfId="1" applyNumberFormat="1" applyBorder="1" applyAlignment="1">
      <alignment horizontal="center" vertical="center"/>
    </xf>
    <xf numFmtId="0" fontId="11" fillId="0" borderId="15" xfId="1" applyFont="1" applyBorder="1" applyAlignment="1">
      <alignment horizontal="center" vertical="center"/>
    </xf>
  </cellXfs>
  <cellStyles count="8">
    <cellStyle name="Currency 2" xfId="5" xr:uid="{3A347DEB-06C2-4A8F-999F-A225D2D18683}"/>
    <cellStyle name="Monétaire 2" xfId="2" xr:uid="{73C25386-EBD0-44C9-AA31-F7CDB97C90B4}"/>
    <cellStyle name="Normal" xfId="0" builtinId="0"/>
    <cellStyle name="Normal 2" xfId="1" xr:uid="{4424508E-8471-4015-9DBF-344DB56268CC}"/>
    <cellStyle name="Normal 3" xfId="6" xr:uid="{85519F33-29C3-4871-BFF4-617FA83FC25D}"/>
    <cellStyle name="Normal_Forecast funnel OI 080213 V1" xfId="4" xr:uid="{849262EC-1F04-4863-9326-9915713D9E4C}"/>
    <cellStyle name="Pourcentage 2" xfId="3" xr:uid="{56ADE05E-517F-4930-85FD-BBBA7E0C3849}"/>
    <cellStyle name="Pourcentage 3" xfId="7" xr:uid="{3730FC14-AE1A-4BC1-BAC3-5553ACD2C828}"/>
  </cellStyles>
  <dxfs count="30"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EF1E6"/>
        </patternFill>
      </fill>
    </dxf>
    <dxf>
      <fill>
        <patternFill>
          <bgColor theme="3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EF1E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EF1E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EF1E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EF1E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EF1E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FFCC"/>
        </patternFill>
      </fill>
    </dxf>
    <dxf>
      <fill>
        <patternFill>
          <bgColor rgb="FFFEF1E6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6826F-1F6A-450F-AC02-48CB1BE8CF11}">
  <sheetPr codeName="Feuil1"/>
  <dimension ref="A1:AM63"/>
  <sheetViews>
    <sheetView tabSelected="1" zoomScale="80" zoomScaleNormal="80" workbookViewId="0">
      <pane ySplit="11" topLeftCell="A12" activePane="bottomLeft" state="frozen"/>
      <selection pane="bottomLeft" activeCell="A11" sqref="A11"/>
    </sheetView>
  </sheetViews>
  <sheetFormatPr baseColWidth="10" defaultColWidth="10" defaultRowHeight="12.75" x14ac:dyDescent="0.25"/>
  <cols>
    <col min="1" max="1" width="12.75" style="17" customWidth="1"/>
    <col min="2" max="4" width="8.125" style="17" hidden="1" customWidth="1"/>
    <col min="5" max="5" width="8.125" style="18" hidden="1" customWidth="1"/>
    <col min="6" max="7" width="16.5" style="2" customWidth="1"/>
    <col min="8" max="8" width="20.625" style="2" customWidth="1"/>
    <col min="9" max="10" width="9" style="2" hidden="1" customWidth="1"/>
    <col min="11" max="11" width="34" style="2" customWidth="1"/>
    <col min="12" max="14" width="8.25" style="2" hidden="1" customWidth="1"/>
    <col min="15" max="15" width="8.25" style="3" hidden="1" customWidth="1"/>
    <col min="16" max="16" width="17.75" style="2" bestFit="1" customWidth="1"/>
    <col min="17" max="17" width="8.25" style="2" hidden="1" customWidth="1"/>
    <col min="18" max="21" width="8.25" style="17" hidden="1" customWidth="1"/>
    <col min="22" max="25" width="8.25" style="2" hidden="1" customWidth="1"/>
    <col min="26" max="26" width="10" style="17"/>
    <col min="27" max="28" width="14.125" style="2" customWidth="1"/>
    <col min="29" max="29" width="10" style="17"/>
    <col min="30" max="30" width="14.125" style="2" customWidth="1"/>
    <col min="31" max="35" width="10" style="17"/>
    <col min="36" max="39" width="14.125" style="2" customWidth="1"/>
    <col min="40" max="16384" width="10" style="2"/>
  </cols>
  <sheetData>
    <row r="1" spans="1:39" s="176" customFormat="1" ht="16.5" thickBot="1" x14ac:dyDescent="0.3"/>
    <row r="2" spans="1:39" s="176" customFormat="1" ht="19.5" thickTop="1" thickBot="1" x14ac:dyDescent="0.3">
      <c r="F2" s="11" t="s">
        <v>4</v>
      </c>
      <c r="G2" s="12"/>
      <c r="H2" s="13">
        <f ca="1">TODAY()</f>
        <v>45418</v>
      </c>
    </row>
    <row r="3" spans="1:39" s="176" customFormat="1" ht="16.5" thickTop="1" x14ac:dyDescent="0.25">
      <c r="AA3" s="203" t="s">
        <v>175</v>
      </c>
    </row>
    <row r="4" spans="1:39" s="176" customFormat="1" ht="15.75" hidden="1" x14ac:dyDescent="0.25"/>
    <row r="5" spans="1:39" s="176" customFormat="1" ht="15.75" hidden="1" x14ac:dyDescent="0.25"/>
    <row r="6" spans="1:39" s="176" customFormat="1" ht="15.75" hidden="1" x14ac:dyDescent="0.25"/>
    <row r="7" spans="1:39" ht="18" hidden="1" x14ac:dyDescent="0.25">
      <c r="A7" s="4"/>
      <c r="B7" s="4"/>
      <c r="C7" s="4"/>
      <c r="D7" s="4"/>
      <c r="E7" s="1"/>
      <c r="F7" s="5"/>
      <c r="G7" s="6"/>
      <c r="H7" s="6"/>
      <c r="I7" s="6"/>
      <c r="J7" s="6"/>
      <c r="K7" s="3"/>
      <c r="L7" s="7"/>
      <c r="M7" s="7"/>
      <c r="N7" s="7"/>
      <c r="O7" s="8"/>
      <c r="P7" s="9"/>
      <c r="R7" s="176"/>
      <c r="S7" s="176"/>
      <c r="T7" s="176"/>
      <c r="U7" s="176"/>
      <c r="V7" s="176"/>
      <c r="W7" s="176"/>
      <c r="X7" s="176"/>
      <c r="Z7" s="2"/>
      <c r="AC7" s="2"/>
      <c r="AE7" s="2"/>
      <c r="AF7" s="2"/>
      <c r="AG7" s="2"/>
      <c r="AH7" s="2"/>
      <c r="AI7" s="2"/>
    </row>
    <row r="8" spans="1:39" ht="18" hidden="1" x14ac:dyDescent="0.25">
      <c r="A8" s="4"/>
      <c r="B8" s="10"/>
      <c r="C8" s="4"/>
      <c r="D8" s="4"/>
      <c r="E8" s="1"/>
      <c r="F8" s="5"/>
      <c r="G8" s="6"/>
      <c r="K8" s="14"/>
      <c r="L8" s="15"/>
      <c r="M8" s="7"/>
      <c r="N8" s="7"/>
      <c r="O8" s="8"/>
      <c r="P8" s="9"/>
      <c r="Q8" s="9"/>
      <c r="R8" s="4"/>
      <c r="S8" s="16"/>
      <c r="T8" s="4"/>
      <c r="U8" s="4"/>
      <c r="V8" s="15"/>
      <c r="W8" s="6"/>
      <c r="X8" s="4"/>
      <c r="Z8" s="2"/>
      <c r="AC8" s="2"/>
      <c r="AE8" s="2"/>
      <c r="AF8" s="2"/>
      <c r="AG8" s="2"/>
      <c r="AH8" s="2"/>
      <c r="AI8" s="2"/>
    </row>
    <row r="9" spans="1:39" ht="15.75" hidden="1" x14ac:dyDescent="0.25">
      <c r="A9" s="176"/>
      <c r="B9" s="176"/>
      <c r="C9" s="176"/>
      <c r="D9" s="176"/>
      <c r="E9" s="176"/>
      <c r="F9" s="176"/>
      <c r="G9" s="176"/>
      <c r="H9" s="176"/>
      <c r="I9" s="176"/>
      <c r="J9" s="176"/>
      <c r="K9" s="176"/>
      <c r="L9" s="17"/>
      <c r="M9" s="19"/>
      <c r="N9" s="19"/>
      <c r="O9" s="20"/>
      <c r="P9" s="21"/>
      <c r="Q9" s="21"/>
      <c r="R9" s="22"/>
      <c r="V9" s="17"/>
      <c r="W9" s="17"/>
      <c r="X9" s="17"/>
      <c r="Z9" s="2"/>
      <c r="AC9" s="2"/>
      <c r="AE9" s="2"/>
      <c r="AF9" s="2"/>
      <c r="AG9" s="2"/>
      <c r="AH9" s="2"/>
      <c r="AI9" s="2"/>
    </row>
    <row r="10" spans="1:39" ht="15.75" x14ac:dyDescent="0.25">
      <c r="A10" s="176"/>
      <c r="B10" s="176"/>
      <c r="C10" s="176"/>
      <c r="D10" s="176"/>
      <c r="E10" s="176"/>
      <c r="F10" s="176"/>
      <c r="G10" s="176"/>
      <c r="H10" s="176"/>
      <c r="I10" s="176"/>
      <c r="J10" s="176"/>
      <c r="K10" s="176"/>
      <c r="L10" s="17"/>
      <c r="M10" s="17"/>
      <c r="N10" s="17"/>
      <c r="P10" s="17"/>
      <c r="Q10" s="17"/>
      <c r="V10" s="17"/>
      <c r="W10" s="17"/>
      <c r="X10" s="17"/>
      <c r="Z10" s="176"/>
      <c r="AA10" s="176"/>
      <c r="AB10" s="176"/>
      <c r="AC10" s="176"/>
      <c r="AD10" s="176"/>
      <c r="AE10" s="176"/>
      <c r="AF10" s="176"/>
      <c r="AG10" s="176"/>
      <c r="AH10" s="176"/>
      <c r="AI10" s="176"/>
      <c r="AJ10" s="176"/>
      <c r="AK10" s="176"/>
      <c r="AL10" s="176"/>
      <c r="AM10" s="176"/>
    </row>
    <row r="11" spans="1:39" ht="63" customHeight="1" x14ac:dyDescent="0.25">
      <c r="A11" s="136" t="s">
        <v>5</v>
      </c>
      <c r="B11" s="136" t="s">
        <v>119</v>
      </c>
      <c r="C11" s="136" t="s">
        <v>122</v>
      </c>
      <c r="D11" s="136" t="s">
        <v>123</v>
      </c>
      <c r="E11" s="136" t="s">
        <v>124</v>
      </c>
      <c r="F11" s="136" t="s">
        <v>63</v>
      </c>
      <c r="G11" s="136" t="s">
        <v>121</v>
      </c>
      <c r="H11" s="136" t="s">
        <v>6</v>
      </c>
      <c r="I11" s="136" t="s">
        <v>125</v>
      </c>
      <c r="J11" s="137" t="s">
        <v>126</v>
      </c>
      <c r="K11" s="204" t="s">
        <v>7</v>
      </c>
      <c r="L11" s="204" t="s">
        <v>127</v>
      </c>
      <c r="M11" s="205" t="s">
        <v>128</v>
      </c>
      <c r="N11" s="205" t="s">
        <v>129</v>
      </c>
      <c r="O11" s="205" t="s">
        <v>130</v>
      </c>
      <c r="P11" s="136" t="s">
        <v>64</v>
      </c>
      <c r="Q11" s="135" t="s">
        <v>131</v>
      </c>
      <c r="R11" s="135" t="s">
        <v>132</v>
      </c>
      <c r="S11" s="135" t="s">
        <v>133</v>
      </c>
      <c r="T11" s="135" t="s">
        <v>134</v>
      </c>
      <c r="U11" s="135" t="s">
        <v>135</v>
      </c>
      <c r="V11" s="135" t="s">
        <v>136</v>
      </c>
      <c r="W11" s="135" t="s">
        <v>137</v>
      </c>
      <c r="X11" s="135" t="s">
        <v>138</v>
      </c>
      <c r="Y11" s="135" t="s">
        <v>139</v>
      </c>
      <c r="Z11" s="206" t="s">
        <v>8</v>
      </c>
      <c r="AA11" s="206" t="s">
        <v>9</v>
      </c>
      <c r="AB11" s="138" t="s">
        <v>10</v>
      </c>
      <c r="AC11" s="138" t="s">
        <v>11</v>
      </c>
      <c r="AD11" s="138" t="s">
        <v>12</v>
      </c>
      <c r="AE11" s="138" t="s">
        <v>13</v>
      </c>
      <c r="AF11" s="138" t="s">
        <v>14</v>
      </c>
      <c r="AG11" s="138" t="s">
        <v>15</v>
      </c>
      <c r="AH11" s="138" t="s">
        <v>16</v>
      </c>
      <c r="AI11" s="138" t="s">
        <v>61</v>
      </c>
      <c r="AJ11" s="138" t="s">
        <v>17</v>
      </c>
      <c r="AK11" s="138" t="s">
        <v>18</v>
      </c>
      <c r="AL11" s="138" t="s">
        <v>19</v>
      </c>
      <c r="AM11" s="139" t="s">
        <v>62</v>
      </c>
    </row>
    <row r="12" spans="1:39" ht="31.5" customHeight="1" x14ac:dyDescent="0.25">
      <c r="A12" s="207"/>
      <c r="B12" s="212"/>
      <c r="C12" s="25"/>
      <c r="D12" s="25"/>
      <c r="E12" s="213"/>
      <c r="F12" s="214"/>
      <c r="G12" s="214"/>
      <c r="H12" s="25"/>
      <c r="I12" s="25"/>
      <c r="J12" s="25"/>
      <c r="K12" s="211">
        <v>2023</v>
      </c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140"/>
      <c r="Y12" s="28"/>
      <c r="Z12" s="31"/>
      <c r="AA12" s="29" t="str">
        <f t="shared" ref="AA12" si="0">IF(P12="","",P12)</f>
        <v/>
      </c>
      <c r="AB12" s="29" t="str">
        <f t="shared" ref="AB12" si="1">IF(P12="","",Z12*AA12)</f>
        <v/>
      </c>
      <c r="AC12" s="31"/>
      <c r="AD12" s="29" t="str">
        <f t="shared" ref="AD12" si="2">IF(P12="","",AB12*AC12)</f>
        <v/>
      </c>
      <c r="AE12" s="31" t="str">
        <f t="shared" ref="AE12" si="3">IF(P12="","",SUM(AF12:AI12))</f>
        <v/>
      </c>
      <c r="AF12" s="31"/>
      <c r="AG12" s="31"/>
      <c r="AH12" s="31"/>
      <c r="AI12" s="31"/>
      <c r="AJ12" s="29" t="str">
        <f t="shared" ref="AJ12:AM12" si="4">IF($P12="","",$AA12*AF12)</f>
        <v/>
      </c>
      <c r="AK12" s="29" t="str">
        <f t="shared" si="4"/>
        <v/>
      </c>
      <c r="AL12" s="29" t="str">
        <f t="shared" si="4"/>
        <v/>
      </c>
      <c r="AM12" s="29" t="str">
        <f t="shared" si="4"/>
        <v/>
      </c>
    </row>
    <row r="13" spans="1:39" ht="31.5" customHeight="1" x14ac:dyDescent="0.25">
      <c r="A13" s="208" t="s">
        <v>140</v>
      </c>
      <c r="B13" s="177"/>
      <c r="C13" s="177"/>
      <c r="D13" s="177"/>
      <c r="E13" s="178"/>
      <c r="F13" s="24" t="s">
        <v>0</v>
      </c>
      <c r="G13" s="24" t="s">
        <v>56</v>
      </c>
      <c r="H13" s="23" t="s">
        <v>65</v>
      </c>
      <c r="I13" s="179"/>
      <c r="J13" s="180"/>
      <c r="K13" s="23" t="s">
        <v>66</v>
      </c>
      <c r="L13" s="181"/>
      <c r="M13" s="182"/>
      <c r="N13" s="182"/>
      <c r="O13" s="182"/>
      <c r="P13" s="32">
        <v>8100</v>
      </c>
      <c r="Q13" s="183"/>
      <c r="R13" s="183"/>
      <c r="S13" s="183"/>
      <c r="T13" s="183"/>
      <c r="U13" s="183"/>
      <c r="V13" s="183"/>
      <c r="W13" s="183"/>
      <c r="X13" s="184"/>
      <c r="Y13" s="185"/>
      <c r="Z13" s="31">
        <v>1</v>
      </c>
      <c r="AA13" s="29">
        <f t="shared" ref="AA13:AA44" si="5">IF(P13="","",P13)</f>
        <v>8100</v>
      </c>
      <c r="AB13" s="29">
        <f t="shared" ref="AB13:AB44" si="6">IF(P13="","",Z13*AA13)</f>
        <v>8100</v>
      </c>
      <c r="AC13" s="175">
        <v>0.3</v>
      </c>
      <c r="AD13" s="29">
        <f t="shared" ref="AD13:AD44" si="7">IF(P13="","",AB13*AC13)</f>
        <v>2430</v>
      </c>
      <c r="AE13" s="31">
        <f t="shared" ref="AE13:AE44" si="8">IF(P13="","",SUM(AF13:AI13))</f>
        <v>1</v>
      </c>
      <c r="AF13" s="31">
        <v>1</v>
      </c>
      <c r="AG13" s="31">
        <v>0</v>
      </c>
      <c r="AH13" s="31">
        <v>0</v>
      </c>
      <c r="AI13" s="31">
        <v>0</v>
      </c>
      <c r="AJ13" s="29">
        <f t="shared" ref="AJ13:AJ44" si="9">IF($P13="","",$AA13*AF13)</f>
        <v>8100</v>
      </c>
      <c r="AK13" s="29">
        <f t="shared" ref="AK13:AK44" si="10">IF($P13="","",$AA13*AG13)</f>
        <v>0</v>
      </c>
      <c r="AL13" s="29">
        <f t="shared" ref="AL13:AL44" si="11">IF($P13="","",$AA13*AH13)</f>
        <v>0</v>
      </c>
      <c r="AM13" s="29">
        <f t="shared" ref="AM13:AM44" si="12">IF($P13="","",$AA13*AI13)</f>
        <v>0</v>
      </c>
    </row>
    <row r="14" spans="1:39" ht="33" customHeight="1" x14ac:dyDescent="0.25">
      <c r="A14" s="208" t="s">
        <v>141</v>
      </c>
      <c r="B14" s="177"/>
      <c r="C14" s="177"/>
      <c r="D14" s="177"/>
      <c r="E14" s="178"/>
      <c r="F14" s="24" t="s">
        <v>0</v>
      </c>
      <c r="G14" s="24" t="s">
        <v>57</v>
      </c>
      <c r="H14" s="33" t="s">
        <v>67</v>
      </c>
      <c r="I14" s="179"/>
      <c r="J14" s="180"/>
      <c r="K14" s="33" t="s">
        <v>68</v>
      </c>
      <c r="L14" s="181"/>
      <c r="M14" s="182"/>
      <c r="N14" s="182"/>
      <c r="O14" s="182"/>
      <c r="P14" s="35">
        <v>44550</v>
      </c>
      <c r="Q14" s="183"/>
      <c r="R14" s="183"/>
      <c r="S14" s="183"/>
      <c r="T14" s="183"/>
      <c r="U14" s="183"/>
      <c r="V14" s="183"/>
      <c r="W14" s="183"/>
      <c r="X14" s="184"/>
      <c r="Y14" s="185"/>
      <c r="Z14" s="31">
        <v>1</v>
      </c>
      <c r="AA14" s="29">
        <f t="shared" si="5"/>
        <v>44550</v>
      </c>
      <c r="AB14" s="29">
        <f t="shared" si="6"/>
        <v>44550</v>
      </c>
      <c r="AC14" s="175">
        <v>0.3</v>
      </c>
      <c r="AD14" s="29">
        <f t="shared" si="7"/>
        <v>13365</v>
      </c>
      <c r="AE14" s="31">
        <f t="shared" si="8"/>
        <v>0.4</v>
      </c>
      <c r="AF14" s="31">
        <v>0.4</v>
      </c>
      <c r="AG14" s="31">
        <v>0</v>
      </c>
      <c r="AH14" s="31">
        <v>0</v>
      </c>
      <c r="AI14" s="31">
        <v>0</v>
      </c>
      <c r="AJ14" s="29">
        <f t="shared" si="9"/>
        <v>17820</v>
      </c>
      <c r="AK14" s="29">
        <f t="shared" si="10"/>
        <v>0</v>
      </c>
      <c r="AL14" s="29">
        <f t="shared" si="11"/>
        <v>0</v>
      </c>
      <c r="AM14" s="29">
        <f t="shared" si="12"/>
        <v>0</v>
      </c>
    </row>
    <row r="15" spans="1:39" ht="33" customHeight="1" x14ac:dyDescent="0.25">
      <c r="A15" s="208" t="s">
        <v>142</v>
      </c>
      <c r="B15" s="177"/>
      <c r="C15" s="177"/>
      <c r="D15" s="177"/>
      <c r="E15" s="178"/>
      <c r="F15" s="24" t="s">
        <v>0</v>
      </c>
      <c r="G15" s="24" t="s">
        <v>57</v>
      </c>
      <c r="H15" s="33" t="s">
        <v>69</v>
      </c>
      <c r="I15" s="179"/>
      <c r="J15" s="180"/>
      <c r="K15" s="33" t="s">
        <v>70</v>
      </c>
      <c r="L15" s="181"/>
      <c r="M15" s="182"/>
      <c r="N15" s="182"/>
      <c r="O15" s="182"/>
      <c r="P15" s="35">
        <v>13500</v>
      </c>
      <c r="Q15" s="183"/>
      <c r="R15" s="183"/>
      <c r="S15" s="183"/>
      <c r="T15" s="183"/>
      <c r="U15" s="183"/>
      <c r="V15" s="183"/>
      <c r="W15" s="183"/>
      <c r="X15" s="184"/>
      <c r="Y15" s="185"/>
      <c r="Z15" s="31">
        <v>1</v>
      </c>
      <c r="AA15" s="29">
        <f t="shared" si="5"/>
        <v>13500</v>
      </c>
      <c r="AB15" s="29">
        <f t="shared" si="6"/>
        <v>13500</v>
      </c>
      <c r="AC15" s="175">
        <v>0.5</v>
      </c>
      <c r="AD15" s="29">
        <f t="shared" si="7"/>
        <v>6750</v>
      </c>
      <c r="AE15" s="31">
        <f t="shared" si="8"/>
        <v>1</v>
      </c>
      <c r="AF15" s="31">
        <v>0.2</v>
      </c>
      <c r="AG15" s="31">
        <v>0.8</v>
      </c>
      <c r="AH15" s="31">
        <v>0</v>
      </c>
      <c r="AI15" s="31">
        <v>0</v>
      </c>
      <c r="AJ15" s="29">
        <f t="shared" si="9"/>
        <v>2700</v>
      </c>
      <c r="AK15" s="29">
        <f t="shared" si="10"/>
        <v>10800</v>
      </c>
      <c r="AL15" s="29">
        <f t="shared" si="11"/>
        <v>0</v>
      </c>
      <c r="AM15" s="29">
        <f t="shared" si="12"/>
        <v>0</v>
      </c>
    </row>
    <row r="16" spans="1:39" ht="33" customHeight="1" x14ac:dyDescent="0.25">
      <c r="A16" s="208" t="s">
        <v>143</v>
      </c>
      <c r="B16" s="177"/>
      <c r="C16" s="177"/>
      <c r="D16" s="177"/>
      <c r="E16" s="178"/>
      <c r="F16" s="24" t="s">
        <v>1</v>
      </c>
      <c r="G16" s="24" t="s">
        <v>56</v>
      </c>
      <c r="H16" s="34" t="s">
        <v>71</v>
      </c>
      <c r="I16" s="179"/>
      <c r="J16" s="180"/>
      <c r="K16" s="34" t="s">
        <v>72</v>
      </c>
      <c r="L16" s="181"/>
      <c r="M16" s="182"/>
      <c r="N16" s="182"/>
      <c r="O16" s="182"/>
      <c r="P16" s="27">
        <v>54000</v>
      </c>
      <c r="Q16" s="183"/>
      <c r="R16" s="183"/>
      <c r="S16" s="183"/>
      <c r="T16" s="183"/>
      <c r="U16" s="183"/>
      <c r="V16" s="183"/>
      <c r="W16" s="183"/>
      <c r="X16" s="184"/>
      <c r="Y16" s="185"/>
      <c r="Z16" s="36">
        <v>0.2</v>
      </c>
      <c r="AA16" s="29">
        <f t="shared" si="5"/>
        <v>54000</v>
      </c>
      <c r="AB16" s="29">
        <f t="shared" si="6"/>
        <v>10800</v>
      </c>
      <c r="AC16" s="175">
        <v>0.2</v>
      </c>
      <c r="AD16" s="29">
        <f t="shared" si="7"/>
        <v>2160</v>
      </c>
      <c r="AE16" s="31">
        <f t="shared" si="8"/>
        <v>1</v>
      </c>
      <c r="AF16" s="31">
        <v>1</v>
      </c>
      <c r="AG16" s="31">
        <v>0</v>
      </c>
      <c r="AH16" s="31">
        <v>0</v>
      </c>
      <c r="AI16" s="31">
        <v>0</v>
      </c>
      <c r="AJ16" s="29">
        <f t="shared" si="9"/>
        <v>54000</v>
      </c>
      <c r="AK16" s="29">
        <f t="shared" si="10"/>
        <v>0</v>
      </c>
      <c r="AL16" s="29">
        <f t="shared" si="11"/>
        <v>0</v>
      </c>
      <c r="AM16" s="29">
        <f t="shared" si="12"/>
        <v>0</v>
      </c>
    </row>
    <row r="17" spans="1:39" ht="33" customHeight="1" x14ac:dyDescent="0.25">
      <c r="A17" s="208" t="s">
        <v>144</v>
      </c>
      <c r="B17" s="177"/>
      <c r="C17" s="177"/>
      <c r="D17" s="177"/>
      <c r="E17" s="178"/>
      <c r="F17" s="24" t="s">
        <v>0</v>
      </c>
      <c r="G17" s="24" t="s">
        <v>56</v>
      </c>
      <c r="H17" s="34" t="s">
        <v>73</v>
      </c>
      <c r="I17" s="179"/>
      <c r="J17" s="180"/>
      <c r="K17" s="34" t="s">
        <v>74</v>
      </c>
      <c r="L17" s="181"/>
      <c r="M17" s="182"/>
      <c r="N17" s="182"/>
      <c r="O17" s="182"/>
      <c r="P17" s="27">
        <v>24300</v>
      </c>
      <c r="Q17" s="183"/>
      <c r="R17" s="183"/>
      <c r="S17" s="183"/>
      <c r="T17" s="183"/>
      <c r="U17" s="183"/>
      <c r="V17" s="183"/>
      <c r="W17" s="183"/>
      <c r="X17" s="184"/>
      <c r="Y17" s="185"/>
      <c r="Z17" s="31">
        <v>1</v>
      </c>
      <c r="AA17" s="29">
        <f t="shared" si="5"/>
        <v>24300</v>
      </c>
      <c r="AB17" s="29">
        <f t="shared" si="6"/>
        <v>24300</v>
      </c>
      <c r="AC17" s="175">
        <v>0.3</v>
      </c>
      <c r="AD17" s="29">
        <f t="shared" si="7"/>
        <v>7290</v>
      </c>
      <c r="AE17" s="31">
        <f t="shared" si="8"/>
        <v>1</v>
      </c>
      <c r="AF17" s="31">
        <v>0</v>
      </c>
      <c r="AG17" s="31">
        <v>0</v>
      </c>
      <c r="AH17" s="31">
        <v>0.2</v>
      </c>
      <c r="AI17" s="31">
        <v>0.8</v>
      </c>
      <c r="AJ17" s="29">
        <f t="shared" si="9"/>
        <v>0</v>
      </c>
      <c r="AK17" s="29">
        <f t="shared" si="10"/>
        <v>0</v>
      </c>
      <c r="AL17" s="29">
        <f t="shared" si="11"/>
        <v>4860</v>
      </c>
      <c r="AM17" s="29">
        <f t="shared" si="12"/>
        <v>19440</v>
      </c>
    </row>
    <row r="18" spans="1:39" ht="33" customHeight="1" x14ac:dyDescent="0.25">
      <c r="A18" s="208" t="s">
        <v>145</v>
      </c>
      <c r="B18" s="177"/>
      <c r="C18" s="177"/>
      <c r="D18" s="177"/>
      <c r="E18" s="178"/>
      <c r="F18" s="24" t="s">
        <v>2</v>
      </c>
      <c r="G18" s="24" t="s">
        <v>59</v>
      </c>
      <c r="H18" s="34" t="s">
        <v>75</v>
      </c>
      <c r="I18" s="179"/>
      <c r="J18" s="180"/>
      <c r="K18" s="34" t="s">
        <v>76</v>
      </c>
      <c r="L18" s="181"/>
      <c r="M18" s="182"/>
      <c r="N18" s="182"/>
      <c r="O18" s="182"/>
      <c r="P18" s="27">
        <v>16200</v>
      </c>
      <c r="Q18" s="183"/>
      <c r="R18" s="183"/>
      <c r="S18" s="183"/>
      <c r="T18" s="183"/>
      <c r="U18" s="183"/>
      <c r="V18" s="183"/>
      <c r="W18" s="183"/>
      <c r="X18" s="184"/>
      <c r="Y18" s="185"/>
      <c r="Z18" s="36"/>
      <c r="AA18" s="29">
        <f t="shared" si="5"/>
        <v>16200</v>
      </c>
      <c r="AB18" s="29">
        <f t="shared" si="6"/>
        <v>0</v>
      </c>
      <c r="AC18" s="175"/>
      <c r="AD18" s="29">
        <f t="shared" si="7"/>
        <v>0</v>
      </c>
      <c r="AE18" s="31">
        <f t="shared" si="8"/>
        <v>0</v>
      </c>
      <c r="AF18" s="31"/>
      <c r="AG18" s="31"/>
      <c r="AH18" s="31"/>
      <c r="AI18" s="31"/>
      <c r="AJ18" s="29">
        <f t="shared" si="9"/>
        <v>0</v>
      </c>
      <c r="AK18" s="29">
        <f t="shared" si="10"/>
        <v>0</v>
      </c>
      <c r="AL18" s="29">
        <f t="shared" si="11"/>
        <v>0</v>
      </c>
      <c r="AM18" s="29">
        <f t="shared" si="12"/>
        <v>0</v>
      </c>
    </row>
    <row r="19" spans="1:39" ht="33" customHeight="1" x14ac:dyDescent="0.25">
      <c r="A19" s="208" t="s">
        <v>146</v>
      </c>
      <c r="B19" s="177"/>
      <c r="C19" s="177"/>
      <c r="D19" s="177"/>
      <c r="E19" s="178"/>
      <c r="F19" s="24" t="s">
        <v>0</v>
      </c>
      <c r="G19" s="24" t="s">
        <v>56</v>
      </c>
      <c r="H19" s="34" t="s">
        <v>77</v>
      </c>
      <c r="I19" s="179"/>
      <c r="J19" s="180"/>
      <c r="K19" s="34" t="s">
        <v>74</v>
      </c>
      <c r="L19" s="181"/>
      <c r="M19" s="182"/>
      <c r="N19" s="182"/>
      <c r="O19" s="182"/>
      <c r="P19" s="27">
        <v>24300</v>
      </c>
      <c r="Q19" s="183"/>
      <c r="R19" s="183"/>
      <c r="S19" s="183"/>
      <c r="T19" s="183"/>
      <c r="U19" s="183"/>
      <c r="V19" s="183"/>
      <c r="W19" s="183"/>
      <c r="X19" s="184"/>
      <c r="Y19" s="185"/>
      <c r="Z19" s="36">
        <v>1</v>
      </c>
      <c r="AA19" s="29">
        <f t="shared" si="5"/>
        <v>24300</v>
      </c>
      <c r="AB19" s="29">
        <f t="shared" si="6"/>
        <v>24300</v>
      </c>
      <c r="AC19" s="175">
        <v>0.3</v>
      </c>
      <c r="AD19" s="29">
        <f t="shared" si="7"/>
        <v>7290</v>
      </c>
      <c r="AE19" s="31">
        <f t="shared" si="8"/>
        <v>1</v>
      </c>
      <c r="AF19" s="31">
        <v>1</v>
      </c>
      <c r="AG19" s="31">
        <v>0</v>
      </c>
      <c r="AH19" s="31">
        <v>0</v>
      </c>
      <c r="AI19" s="31">
        <v>0</v>
      </c>
      <c r="AJ19" s="29">
        <f t="shared" si="9"/>
        <v>24300</v>
      </c>
      <c r="AK19" s="29">
        <f t="shared" si="10"/>
        <v>0</v>
      </c>
      <c r="AL19" s="29">
        <f t="shared" si="11"/>
        <v>0</v>
      </c>
      <c r="AM19" s="29">
        <f t="shared" si="12"/>
        <v>0</v>
      </c>
    </row>
    <row r="20" spans="1:39" ht="33" customHeight="1" x14ac:dyDescent="0.25">
      <c r="A20" s="208" t="s">
        <v>147</v>
      </c>
      <c r="B20" s="177"/>
      <c r="C20" s="177"/>
      <c r="D20" s="177"/>
      <c r="E20" s="178"/>
      <c r="F20" s="24" t="s">
        <v>20</v>
      </c>
      <c r="G20" s="24" t="s">
        <v>57</v>
      </c>
      <c r="H20" s="34" t="s">
        <v>78</v>
      </c>
      <c r="I20" s="179"/>
      <c r="J20" s="180"/>
      <c r="K20" s="34" t="s">
        <v>79</v>
      </c>
      <c r="L20" s="181"/>
      <c r="M20" s="182"/>
      <c r="N20" s="182"/>
      <c r="O20" s="182"/>
      <c r="P20" s="27">
        <v>11340</v>
      </c>
      <c r="Q20" s="183"/>
      <c r="R20" s="183"/>
      <c r="S20" s="183"/>
      <c r="T20" s="183"/>
      <c r="U20" s="183"/>
      <c r="V20" s="183"/>
      <c r="W20" s="183"/>
      <c r="X20" s="184"/>
      <c r="Y20" s="185"/>
      <c r="Z20" s="36">
        <v>0.6</v>
      </c>
      <c r="AA20" s="29">
        <f t="shared" si="5"/>
        <v>11340</v>
      </c>
      <c r="AB20" s="29">
        <f t="shared" si="6"/>
        <v>6804</v>
      </c>
      <c r="AC20" s="175">
        <v>0.2</v>
      </c>
      <c r="AD20" s="29">
        <f t="shared" si="7"/>
        <v>1360.8000000000002</v>
      </c>
      <c r="AE20" s="31">
        <f t="shared" si="8"/>
        <v>1</v>
      </c>
      <c r="AF20" s="31">
        <v>1</v>
      </c>
      <c r="AG20" s="31">
        <v>0</v>
      </c>
      <c r="AH20" s="31">
        <v>0</v>
      </c>
      <c r="AI20" s="31">
        <v>0</v>
      </c>
      <c r="AJ20" s="29">
        <f t="shared" si="9"/>
        <v>11340</v>
      </c>
      <c r="AK20" s="29">
        <f t="shared" si="10"/>
        <v>0</v>
      </c>
      <c r="AL20" s="29">
        <f t="shared" si="11"/>
        <v>0</v>
      </c>
      <c r="AM20" s="29">
        <f t="shared" si="12"/>
        <v>0</v>
      </c>
    </row>
    <row r="21" spans="1:39" ht="33" customHeight="1" x14ac:dyDescent="0.25">
      <c r="A21" s="208" t="s">
        <v>148</v>
      </c>
      <c r="B21" s="177"/>
      <c r="C21" s="177"/>
      <c r="D21" s="177"/>
      <c r="E21" s="178"/>
      <c r="F21" s="24" t="s">
        <v>3</v>
      </c>
      <c r="G21" s="24" t="s">
        <v>60</v>
      </c>
      <c r="H21" s="34" t="s">
        <v>80</v>
      </c>
      <c r="I21" s="179"/>
      <c r="J21" s="180"/>
      <c r="K21" s="34" t="s">
        <v>81</v>
      </c>
      <c r="L21" s="181"/>
      <c r="M21" s="182"/>
      <c r="N21" s="182"/>
      <c r="O21" s="182"/>
      <c r="P21" s="27">
        <v>7560</v>
      </c>
      <c r="Q21" s="183"/>
      <c r="R21" s="183"/>
      <c r="S21" s="183"/>
      <c r="T21" s="183"/>
      <c r="U21" s="183"/>
      <c r="V21" s="183"/>
      <c r="W21" s="183"/>
      <c r="X21" s="184"/>
      <c r="Y21" s="185"/>
      <c r="Z21" s="31"/>
      <c r="AA21" s="29">
        <f t="shared" si="5"/>
        <v>7560</v>
      </c>
      <c r="AB21" s="29">
        <f t="shared" si="6"/>
        <v>0</v>
      </c>
      <c r="AC21" s="175"/>
      <c r="AD21" s="29">
        <f t="shared" si="7"/>
        <v>0</v>
      </c>
      <c r="AE21" s="31">
        <f t="shared" si="8"/>
        <v>0</v>
      </c>
      <c r="AF21" s="31"/>
      <c r="AG21" s="31"/>
      <c r="AH21" s="31"/>
      <c r="AI21" s="31"/>
      <c r="AJ21" s="29">
        <f t="shared" si="9"/>
        <v>0</v>
      </c>
      <c r="AK21" s="29">
        <f t="shared" si="10"/>
        <v>0</v>
      </c>
      <c r="AL21" s="29">
        <f t="shared" si="11"/>
        <v>0</v>
      </c>
      <c r="AM21" s="29">
        <f t="shared" si="12"/>
        <v>0</v>
      </c>
    </row>
    <row r="22" spans="1:39" ht="33" customHeight="1" x14ac:dyDescent="0.25">
      <c r="A22" s="208" t="s">
        <v>149</v>
      </c>
      <c r="B22" s="177"/>
      <c r="C22" s="177"/>
      <c r="D22" s="177"/>
      <c r="E22" s="178"/>
      <c r="F22" s="24" t="s">
        <v>1</v>
      </c>
      <c r="G22" s="24" t="s">
        <v>57</v>
      </c>
      <c r="H22" s="34" t="s">
        <v>78</v>
      </c>
      <c r="I22" s="179"/>
      <c r="J22" s="180"/>
      <c r="K22" s="34" t="s">
        <v>70</v>
      </c>
      <c r="L22" s="181"/>
      <c r="M22" s="182"/>
      <c r="N22" s="182"/>
      <c r="O22" s="182"/>
      <c r="P22" s="27">
        <v>0</v>
      </c>
      <c r="Q22" s="183"/>
      <c r="R22" s="183"/>
      <c r="S22" s="183"/>
      <c r="T22" s="183"/>
      <c r="U22" s="183"/>
      <c r="V22" s="183"/>
      <c r="W22" s="183"/>
      <c r="X22" s="184"/>
      <c r="Y22" s="185"/>
      <c r="Z22" s="38">
        <v>0.2</v>
      </c>
      <c r="AA22" s="39">
        <f t="shared" si="5"/>
        <v>0</v>
      </c>
      <c r="AB22" s="39">
        <f t="shared" si="6"/>
        <v>0</v>
      </c>
      <c r="AC22" s="175">
        <v>0.2</v>
      </c>
      <c r="AD22" s="39">
        <f t="shared" si="7"/>
        <v>0</v>
      </c>
      <c r="AE22" s="31">
        <f t="shared" si="8"/>
        <v>1</v>
      </c>
      <c r="AF22" s="31">
        <v>1</v>
      </c>
      <c r="AG22" s="31">
        <v>0</v>
      </c>
      <c r="AH22" s="31">
        <v>0</v>
      </c>
      <c r="AI22" s="31">
        <v>0</v>
      </c>
      <c r="AJ22" s="39">
        <f t="shared" si="9"/>
        <v>0</v>
      </c>
      <c r="AK22" s="39">
        <f t="shared" si="10"/>
        <v>0</v>
      </c>
      <c r="AL22" s="39">
        <f t="shared" si="11"/>
        <v>0</v>
      </c>
      <c r="AM22" s="39">
        <f t="shared" si="12"/>
        <v>0</v>
      </c>
    </row>
    <row r="23" spans="1:39" ht="33" customHeight="1" x14ac:dyDescent="0.25">
      <c r="A23" s="208" t="s">
        <v>150</v>
      </c>
      <c r="B23" s="177"/>
      <c r="C23" s="177"/>
      <c r="D23" s="177"/>
      <c r="E23" s="178"/>
      <c r="F23" s="40" t="s">
        <v>1</v>
      </c>
      <c r="G23" s="40" t="s">
        <v>56</v>
      </c>
      <c r="H23" s="37" t="s">
        <v>82</v>
      </c>
      <c r="I23" s="179"/>
      <c r="J23" s="180"/>
      <c r="K23" s="37" t="s">
        <v>66</v>
      </c>
      <c r="L23" s="181"/>
      <c r="M23" s="182"/>
      <c r="N23" s="182"/>
      <c r="O23" s="182"/>
      <c r="P23" s="27">
        <v>8100</v>
      </c>
      <c r="Q23" s="183"/>
      <c r="R23" s="183"/>
      <c r="S23" s="183"/>
      <c r="T23" s="183"/>
      <c r="U23" s="183"/>
      <c r="V23" s="183"/>
      <c r="W23" s="183"/>
      <c r="X23" s="184"/>
      <c r="Y23" s="185"/>
      <c r="Z23" s="42">
        <v>0.2</v>
      </c>
      <c r="AA23" s="43">
        <f t="shared" si="5"/>
        <v>8100</v>
      </c>
      <c r="AB23" s="43">
        <f t="shared" si="6"/>
        <v>1620</v>
      </c>
      <c r="AC23" s="175">
        <v>0.2</v>
      </c>
      <c r="AD23" s="43">
        <f t="shared" si="7"/>
        <v>324</v>
      </c>
      <c r="AE23" s="31">
        <f t="shared" si="8"/>
        <v>1</v>
      </c>
      <c r="AF23" s="31">
        <v>1</v>
      </c>
      <c r="AG23" s="31">
        <v>0</v>
      </c>
      <c r="AH23" s="31">
        <v>0</v>
      </c>
      <c r="AI23" s="31">
        <v>0</v>
      </c>
      <c r="AJ23" s="43">
        <f t="shared" si="9"/>
        <v>8100</v>
      </c>
      <c r="AK23" s="43">
        <f t="shared" si="10"/>
        <v>0</v>
      </c>
      <c r="AL23" s="43">
        <f t="shared" si="11"/>
        <v>0</v>
      </c>
      <c r="AM23" s="43">
        <f t="shared" si="12"/>
        <v>0</v>
      </c>
    </row>
    <row r="24" spans="1:39" ht="33" customHeight="1" x14ac:dyDescent="0.25">
      <c r="A24" s="208" t="s">
        <v>151</v>
      </c>
      <c r="B24" s="177"/>
      <c r="C24" s="177"/>
      <c r="D24" s="177"/>
      <c r="E24" s="178"/>
      <c r="F24" s="44" t="s">
        <v>1</v>
      </c>
      <c r="G24" s="44" t="s">
        <v>60</v>
      </c>
      <c r="H24" s="41" t="s">
        <v>174</v>
      </c>
      <c r="I24" s="179"/>
      <c r="J24" s="180"/>
      <c r="K24" s="41" t="s">
        <v>83</v>
      </c>
      <c r="L24" s="181"/>
      <c r="M24" s="182"/>
      <c r="N24" s="182"/>
      <c r="O24" s="182"/>
      <c r="P24" s="27">
        <v>0</v>
      </c>
      <c r="Q24" s="183"/>
      <c r="R24" s="183"/>
      <c r="S24" s="183"/>
      <c r="T24" s="183"/>
      <c r="U24" s="183"/>
      <c r="V24" s="183"/>
      <c r="W24" s="183"/>
      <c r="X24" s="184"/>
      <c r="Y24" s="185"/>
      <c r="Z24" s="46">
        <v>0.2</v>
      </c>
      <c r="AA24" s="47">
        <f t="shared" si="5"/>
        <v>0</v>
      </c>
      <c r="AB24" s="47">
        <f t="shared" si="6"/>
        <v>0</v>
      </c>
      <c r="AC24" s="175">
        <v>0.2</v>
      </c>
      <c r="AD24" s="47">
        <f t="shared" si="7"/>
        <v>0</v>
      </c>
      <c r="AE24" s="31">
        <f t="shared" si="8"/>
        <v>1</v>
      </c>
      <c r="AF24" s="31">
        <v>1</v>
      </c>
      <c r="AG24" s="31">
        <v>0</v>
      </c>
      <c r="AH24" s="31">
        <v>0</v>
      </c>
      <c r="AI24" s="31">
        <v>0</v>
      </c>
      <c r="AJ24" s="47">
        <f t="shared" si="9"/>
        <v>0</v>
      </c>
      <c r="AK24" s="47">
        <f t="shared" si="10"/>
        <v>0</v>
      </c>
      <c r="AL24" s="47">
        <f t="shared" si="11"/>
        <v>0</v>
      </c>
      <c r="AM24" s="47">
        <f t="shared" si="12"/>
        <v>0</v>
      </c>
    </row>
    <row r="25" spans="1:39" ht="33" customHeight="1" x14ac:dyDescent="0.25">
      <c r="A25" s="208" t="s">
        <v>152</v>
      </c>
      <c r="B25" s="177"/>
      <c r="C25" s="177"/>
      <c r="D25" s="177"/>
      <c r="E25" s="178"/>
      <c r="F25" s="48" t="s">
        <v>0</v>
      </c>
      <c r="G25" s="48" t="s">
        <v>58</v>
      </c>
      <c r="H25" s="45" t="s">
        <v>84</v>
      </c>
      <c r="I25" s="179"/>
      <c r="J25" s="180"/>
      <c r="K25" s="45" t="s">
        <v>85</v>
      </c>
      <c r="L25" s="181"/>
      <c r="M25" s="182"/>
      <c r="N25" s="182"/>
      <c r="O25" s="182"/>
      <c r="P25" s="27">
        <v>52000</v>
      </c>
      <c r="Q25" s="183"/>
      <c r="R25" s="183"/>
      <c r="S25" s="183"/>
      <c r="T25" s="183"/>
      <c r="U25" s="183"/>
      <c r="V25" s="183"/>
      <c r="W25" s="183"/>
      <c r="X25" s="184"/>
      <c r="Y25" s="185"/>
      <c r="Z25" s="50">
        <v>0.4</v>
      </c>
      <c r="AA25" s="51">
        <f t="shared" si="5"/>
        <v>52000</v>
      </c>
      <c r="AB25" s="51">
        <f t="shared" si="6"/>
        <v>20800</v>
      </c>
      <c r="AC25" s="175">
        <v>0.1</v>
      </c>
      <c r="AD25" s="51">
        <f t="shared" si="7"/>
        <v>2080</v>
      </c>
      <c r="AE25" s="31">
        <f t="shared" si="8"/>
        <v>1</v>
      </c>
      <c r="AF25" s="31">
        <v>0.5</v>
      </c>
      <c r="AG25" s="31">
        <v>0.5</v>
      </c>
      <c r="AH25" s="31">
        <v>0</v>
      </c>
      <c r="AI25" s="31">
        <v>0</v>
      </c>
      <c r="AJ25" s="51">
        <f t="shared" si="9"/>
        <v>26000</v>
      </c>
      <c r="AK25" s="51">
        <f t="shared" si="10"/>
        <v>26000</v>
      </c>
      <c r="AL25" s="51">
        <f t="shared" si="11"/>
        <v>0</v>
      </c>
      <c r="AM25" s="51">
        <f t="shared" si="12"/>
        <v>0</v>
      </c>
    </row>
    <row r="26" spans="1:39" ht="33" customHeight="1" x14ac:dyDescent="0.25">
      <c r="A26" s="208" t="s">
        <v>153</v>
      </c>
      <c r="B26" s="177"/>
      <c r="C26" s="177"/>
      <c r="D26" s="177"/>
      <c r="E26" s="178"/>
      <c r="F26" s="52" t="s">
        <v>1</v>
      </c>
      <c r="G26" s="52" t="s">
        <v>58</v>
      </c>
      <c r="H26" s="49" t="s">
        <v>65</v>
      </c>
      <c r="I26" s="179"/>
      <c r="J26" s="180"/>
      <c r="K26" s="49" t="s">
        <v>86</v>
      </c>
      <c r="L26" s="181"/>
      <c r="M26" s="182"/>
      <c r="N26" s="182"/>
      <c r="O26" s="182"/>
      <c r="P26" s="27">
        <v>0</v>
      </c>
      <c r="Q26" s="183"/>
      <c r="R26" s="183"/>
      <c r="S26" s="183"/>
      <c r="T26" s="183"/>
      <c r="U26" s="183"/>
      <c r="V26" s="183"/>
      <c r="W26" s="183"/>
      <c r="X26" s="184"/>
      <c r="Y26" s="185"/>
      <c r="Z26" s="53">
        <v>0.2</v>
      </c>
      <c r="AA26" s="54">
        <f t="shared" si="5"/>
        <v>0</v>
      </c>
      <c r="AB26" s="54">
        <f t="shared" si="6"/>
        <v>0</v>
      </c>
      <c r="AC26" s="175">
        <v>0</v>
      </c>
      <c r="AD26" s="54">
        <f t="shared" si="7"/>
        <v>0</v>
      </c>
      <c r="AE26" s="31">
        <f t="shared" si="8"/>
        <v>1</v>
      </c>
      <c r="AF26" s="31">
        <v>1</v>
      </c>
      <c r="AG26" s="31">
        <v>0</v>
      </c>
      <c r="AH26" s="31">
        <v>0</v>
      </c>
      <c r="AI26" s="31">
        <v>0</v>
      </c>
      <c r="AJ26" s="54">
        <f t="shared" si="9"/>
        <v>0</v>
      </c>
      <c r="AK26" s="54">
        <f t="shared" si="10"/>
        <v>0</v>
      </c>
      <c r="AL26" s="54">
        <f t="shared" si="11"/>
        <v>0</v>
      </c>
      <c r="AM26" s="54">
        <f t="shared" si="12"/>
        <v>0</v>
      </c>
    </row>
    <row r="27" spans="1:39" ht="31.5" customHeight="1" x14ac:dyDescent="0.25">
      <c r="A27" s="209"/>
      <c r="B27" s="57"/>
      <c r="C27" s="57"/>
      <c r="D27" s="23"/>
      <c r="E27" s="23"/>
      <c r="F27" s="57"/>
      <c r="G27" s="57"/>
      <c r="H27" s="23"/>
      <c r="I27" s="23"/>
      <c r="J27" s="23"/>
      <c r="K27" s="26">
        <v>2024</v>
      </c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31"/>
      <c r="AA27" s="56" t="str">
        <f t="shared" si="5"/>
        <v/>
      </c>
      <c r="AB27" s="56" t="str">
        <f t="shared" si="6"/>
        <v/>
      </c>
      <c r="AC27" s="175"/>
      <c r="AD27" s="56" t="str">
        <f t="shared" si="7"/>
        <v/>
      </c>
      <c r="AE27" s="31" t="str">
        <f t="shared" si="8"/>
        <v/>
      </c>
      <c r="AF27" s="31"/>
      <c r="AG27" s="31"/>
      <c r="AH27" s="31"/>
      <c r="AI27" s="31"/>
      <c r="AJ27" s="56" t="str">
        <f t="shared" si="9"/>
        <v/>
      </c>
      <c r="AK27" s="56" t="str">
        <f t="shared" si="10"/>
        <v/>
      </c>
      <c r="AL27" s="56" t="str">
        <f t="shared" si="11"/>
        <v/>
      </c>
      <c r="AM27" s="56" t="str">
        <f t="shared" si="12"/>
        <v/>
      </c>
    </row>
    <row r="28" spans="1:39" ht="33" customHeight="1" x14ac:dyDescent="0.25">
      <c r="A28" s="210" t="s">
        <v>22</v>
      </c>
      <c r="B28" s="177"/>
      <c r="C28" s="177"/>
      <c r="D28" s="177"/>
      <c r="E28" s="178"/>
      <c r="F28" s="57" t="s">
        <v>0</v>
      </c>
      <c r="G28" s="57" t="s">
        <v>56</v>
      </c>
      <c r="H28" s="23" t="s">
        <v>69</v>
      </c>
      <c r="I28" s="179"/>
      <c r="J28" s="180"/>
      <c r="K28" s="55" t="s">
        <v>87</v>
      </c>
      <c r="L28" s="181"/>
      <c r="M28" s="182"/>
      <c r="N28" s="182"/>
      <c r="O28" s="182"/>
      <c r="P28" s="27">
        <v>7459.02</v>
      </c>
      <c r="Q28" s="183"/>
      <c r="R28" s="183"/>
      <c r="S28" s="183"/>
      <c r="T28" s="183"/>
      <c r="U28" s="183"/>
      <c r="V28" s="183"/>
      <c r="W28" s="183"/>
      <c r="X28" s="184"/>
      <c r="Y28" s="185"/>
      <c r="Z28" s="31">
        <v>1</v>
      </c>
      <c r="AA28" s="56">
        <f t="shared" si="5"/>
        <v>7459.02</v>
      </c>
      <c r="AB28" s="56">
        <f t="shared" si="6"/>
        <v>7459.02</v>
      </c>
      <c r="AC28" s="175">
        <v>0.3</v>
      </c>
      <c r="AD28" s="56">
        <f t="shared" si="7"/>
        <v>2237.7060000000001</v>
      </c>
      <c r="AE28" s="31">
        <f t="shared" si="8"/>
        <v>1</v>
      </c>
      <c r="AF28" s="31">
        <v>1</v>
      </c>
      <c r="AG28" s="31">
        <v>0</v>
      </c>
      <c r="AH28" s="31">
        <v>0</v>
      </c>
      <c r="AI28" s="31">
        <v>0</v>
      </c>
      <c r="AJ28" s="56">
        <f t="shared" si="9"/>
        <v>7459.02</v>
      </c>
      <c r="AK28" s="56">
        <f t="shared" si="10"/>
        <v>0</v>
      </c>
      <c r="AL28" s="56">
        <f t="shared" si="11"/>
        <v>0</v>
      </c>
      <c r="AM28" s="56">
        <f t="shared" si="12"/>
        <v>0</v>
      </c>
    </row>
    <row r="29" spans="1:39" ht="33" customHeight="1" x14ac:dyDescent="0.25">
      <c r="A29" s="210" t="s">
        <v>23</v>
      </c>
      <c r="B29" s="177"/>
      <c r="C29" s="177"/>
      <c r="D29" s="177"/>
      <c r="E29" s="178"/>
      <c r="F29" s="57" t="s">
        <v>0</v>
      </c>
      <c r="G29" s="57" t="s">
        <v>57</v>
      </c>
      <c r="H29" s="23" t="s">
        <v>88</v>
      </c>
      <c r="I29" s="179"/>
      <c r="J29" s="180"/>
      <c r="K29" s="58" t="s">
        <v>79</v>
      </c>
      <c r="L29" s="181"/>
      <c r="M29" s="182"/>
      <c r="N29" s="182"/>
      <c r="O29" s="182"/>
      <c r="P29" s="27">
        <v>9936.8100000000013</v>
      </c>
      <c r="Q29" s="183"/>
      <c r="R29" s="183"/>
      <c r="S29" s="183"/>
      <c r="T29" s="183"/>
      <c r="U29" s="183"/>
      <c r="V29" s="183"/>
      <c r="W29" s="183"/>
      <c r="X29" s="184"/>
      <c r="Y29" s="185"/>
      <c r="Z29" s="31">
        <v>1</v>
      </c>
      <c r="AA29" s="59">
        <f t="shared" si="5"/>
        <v>9936.8100000000013</v>
      </c>
      <c r="AB29" s="59">
        <f t="shared" si="6"/>
        <v>9936.8100000000013</v>
      </c>
      <c r="AC29" s="175">
        <v>0.3</v>
      </c>
      <c r="AD29" s="59">
        <f t="shared" si="7"/>
        <v>2981.0430000000001</v>
      </c>
      <c r="AE29" s="31">
        <f t="shared" si="8"/>
        <v>1</v>
      </c>
      <c r="AF29" s="31">
        <v>0.45</v>
      </c>
      <c r="AG29" s="31">
        <v>0.55000000000000004</v>
      </c>
      <c r="AH29" s="31">
        <v>0</v>
      </c>
      <c r="AI29" s="31">
        <v>0</v>
      </c>
      <c r="AJ29" s="59">
        <f t="shared" si="9"/>
        <v>4471.5645000000004</v>
      </c>
      <c r="AK29" s="59">
        <f t="shared" si="10"/>
        <v>5465.2455000000009</v>
      </c>
      <c r="AL29" s="59">
        <f t="shared" si="11"/>
        <v>0</v>
      </c>
      <c r="AM29" s="59">
        <f t="shared" si="12"/>
        <v>0</v>
      </c>
    </row>
    <row r="30" spans="1:39" ht="33" customHeight="1" x14ac:dyDescent="0.25">
      <c r="A30" s="210" t="s">
        <v>24</v>
      </c>
      <c r="B30" s="177"/>
      <c r="C30" s="177"/>
      <c r="D30" s="177"/>
      <c r="E30" s="178"/>
      <c r="F30" s="60" t="s">
        <v>0</v>
      </c>
      <c r="G30" s="60" t="s">
        <v>57</v>
      </c>
      <c r="H30" s="23" t="s">
        <v>65</v>
      </c>
      <c r="I30" s="179"/>
      <c r="J30" s="180"/>
      <c r="K30" s="61" t="s">
        <v>79</v>
      </c>
      <c r="L30" s="181"/>
      <c r="M30" s="182"/>
      <c r="N30" s="182"/>
      <c r="O30" s="182"/>
      <c r="P30" s="62">
        <v>7905.3300000000017</v>
      </c>
      <c r="Q30" s="183"/>
      <c r="R30" s="183"/>
      <c r="S30" s="183"/>
      <c r="T30" s="183"/>
      <c r="U30" s="183"/>
      <c r="V30" s="183"/>
      <c r="W30" s="183"/>
      <c r="X30" s="184"/>
      <c r="Y30" s="185"/>
      <c r="Z30" s="31">
        <v>1</v>
      </c>
      <c r="AA30" s="62">
        <f t="shared" si="5"/>
        <v>7905.3300000000017</v>
      </c>
      <c r="AB30" s="62">
        <f t="shared" si="6"/>
        <v>7905.3300000000017</v>
      </c>
      <c r="AC30" s="175">
        <v>0.3</v>
      </c>
      <c r="AD30" s="62">
        <f t="shared" si="7"/>
        <v>2371.5990000000006</v>
      </c>
      <c r="AE30" s="31">
        <f t="shared" si="8"/>
        <v>1</v>
      </c>
      <c r="AF30" s="31">
        <v>0.9</v>
      </c>
      <c r="AG30" s="31">
        <v>0.1</v>
      </c>
      <c r="AH30" s="31">
        <v>0</v>
      </c>
      <c r="AI30" s="31">
        <v>0</v>
      </c>
      <c r="AJ30" s="62">
        <f t="shared" si="9"/>
        <v>7114.7970000000014</v>
      </c>
      <c r="AK30" s="62">
        <f t="shared" si="10"/>
        <v>790.53300000000024</v>
      </c>
      <c r="AL30" s="62">
        <f t="shared" si="11"/>
        <v>0</v>
      </c>
      <c r="AM30" s="62">
        <f t="shared" si="12"/>
        <v>0</v>
      </c>
    </row>
    <row r="31" spans="1:39" ht="33" customHeight="1" x14ac:dyDescent="0.25">
      <c r="A31" s="210" t="s">
        <v>25</v>
      </c>
      <c r="B31" s="177"/>
      <c r="C31" s="177"/>
      <c r="D31" s="177"/>
      <c r="E31" s="178"/>
      <c r="F31" s="63" t="s">
        <v>1</v>
      </c>
      <c r="G31" s="63" t="s">
        <v>56</v>
      </c>
      <c r="H31" s="61" t="s">
        <v>89</v>
      </c>
      <c r="I31" s="179"/>
      <c r="J31" s="180"/>
      <c r="K31" s="61" t="s">
        <v>90</v>
      </c>
      <c r="L31" s="181"/>
      <c r="M31" s="182"/>
      <c r="N31" s="182"/>
      <c r="O31" s="182"/>
      <c r="P31" s="27">
        <v>7043.4900000000007</v>
      </c>
      <c r="Q31" s="183"/>
      <c r="R31" s="183"/>
      <c r="S31" s="183"/>
      <c r="T31" s="183"/>
      <c r="U31" s="183"/>
      <c r="V31" s="183"/>
      <c r="W31" s="183"/>
      <c r="X31" s="184"/>
      <c r="Y31" s="185"/>
      <c r="Z31" s="64">
        <v>0.6</v>
      </c>
      <c r="AA31" s="62">
        <f t="shared" si="5"/>
        <v>7043.4900000000007</v>
      </c>
      <c r="AB31" s="62">
        <f t="shared" si="6"/>
        <v>4226.0940000000001</v>
      </c>
      <c r="AC31" s="175">
        <v>0.25</v>
      </c>
      <c r="AD31" s="62">
        <f t="shared" si="7"/>
        <v>1056.5235</v>
      </c>
      <c r="AE31" s="31">
        <f t="shared" si="8"/>
        <v>1</v>
      </c>
      <c r="AF31" s="31">
        <v>1</v>
      </c>
      <c r="AG31" s="31">
        <v>0</v>
      </c>
      <c r="AH31" s="31">
        <v>0</v>
      </c>
      <c r="AI31" s="31">
        <v>0</v>
      </c>
      <c r="AJ31" s="62">
        <f t="shared" si="9"/>
        <v>7043.4900000000007</v>
      </c>
      <c r="AK31" s="62">
        <f t="shared" si="10"/>
        <v>0</v>
      </c>
      <c r="AL31" s="62">
        <f t="shared" si="11"/>
        <v>0</v>
      </c>
      <c r="AM31" s="62">
        <f t="shared" si="12"/>
        <v>0</v>
      </c>
    </row>
    <row r="32" spans="1:39" ht="33" customHeight="1" x14ac:dyDescent="0.25">
      <c r="A32" s="210" t="s">
        <v>26</v>
      </c>
      <c r="B32" s="177"/>
      <c r="C32" s="177"/>
      <c r="D32" s="177"/>
      <c r="E32" s="178"/>
      <c r="F32" s="63" t="s">
        <v>0</v>
      </c>
      <c r="G32" s="63" t="s">
        <v>56</v>
      </c>
      <c r="H32" s="23" t="s">
        <v>91</v>
      </c>
      <c r="I32" s="179"/>
      <c r="J32" s="180"/>
      <c r="K32" s="61" t="s">
        <v>92</v>
      </c>
      <c r="L32" s="181"/>
      <c r="M32" s="182"/>
      <c r="N32" s="182"/>
      <c r="O32" s="182"/>
      <c r="P32" s="27">
        <v>7146.09</v>
      </c>
      <c r="Q32" s="183"/>
      <c r="R32" s="183"/>
      <c r="S32" s="183"/>
      <c r="T32" s="183"/>
      <c r="U32" s="183"/>
      <c r="V32" s="183"/>
      <c r="W32" s="183"/>
      <c r="X32" s="184"/>
      <c r="Y32" s="185"/>
      <c r="Z32" s="31">
        <v>1</v>
      </c>
      <c r="AA32" s="62">
        <f t="shared" si="5"/>
        <v>7146.09</v>
      </c>
      <c r="AB32" s="62">
        <f t="shared" si="6"/>
        <v>7146.09</v>
      </c>
      <c r="AC32" s="175">
        <v>0.3</v>
      </c>
      <c r="AD32" s="62">
        <f t="shared" si="7"/>
        <v>2143.8269999999998</v>
      </c>
      <c r="AE32" s="31">
        <f t="shared" si="8"/>
        <v>1</v>
      </c>
      <c r="AF32" s="31">
        <v>1</v>
      </c>
      <c r="AG32" s="31">
        <v>0</v>
      </c>
      <c r="AH32" s="31">
        <v>0</v>
      </c>
      <c r="AI32" s="31">
        <v>0</v>
      </c>
      <c r="AJ32" s="62">
        <f t="shared" si="9"/>
        <v>7146.09</v>
      </c>
      <c r="AK32" s="62">
        <f t="shared" si="10"/>
        <v>0</v>
      </c>
      <c r="AL32" s="62">
        <f t="shared" si="11"/>
        <v>0</v>
      </c>
      <c r="AM32" s="62">
        <f t="shared" si="12"/>
        <v>0</v>
      </c>
    </row>
    <row r="33" spans="1:39" ht="33" customHeight="1" x14ac:dyDescent="0.25">
      <c r="A33" s="210" t="s">
        <v>27</v>
      </c>
      <c r="B33" s="177"/>
      <c r="C33" s="177"/>
      <c r="D33" s="177"/>
      <c r="E33" s="178"/>
      <c r="F33" s="63" t="s">
        <v>2</v>
      </c>
      <c r="G33" s="63" t="s">
        <v>59</v>
      </c>
      <c r="H33" s="61" t="s">
        <v>78</v>
      </c>
      <c r="I33" s="179"/>
      <c r="J33" s="180"/>
      <c r="K33" s="61" t="s">
        <v>93</v>
      </c>
      <c r="L33" s="181"/>
      <c r="M33" s="182"/>
      <c r="N33" s="182"/>
      <c r="O33" s="182"/>
      <c r="P33" s="27">
        <v>8618.4</v>
      </c>
      <c r="Q33" s="183"/>
      <c r="R33" s="183"/>
      <c r="S33" s="183"/>
      <c r="T33" s="183"/>
      <c r="U33" s="183"/>
      <c r="V33" s="183"/>
      <c r="W33" s="183"/>
      <c r="X33" s="184"/>
      <c r="Y33" s="185"/>
      <c r="Z33" s="65"/>
      <c r="AA33" s="66">
        <f t="shared" si="5"/>
        <v>8618.4</v>
      </c>
      <c r="AB33" s="66">
        <f t="shared" si="6"/>
        <v>0</v>
      </c>
      <c r="AC33" s="175"/>
      <c r="AD33" s="66">
        <f t="shared" si="7"/>
        <v>0</v>
      </c>
      <c r="AE33" s="31">
        <f t="shared" si="8"/>
        <v>0</v>
      </c>
      <c r="AF33" s="31"/>
      <c r="AG33" s="31"/>
      <c r="AH33" s="31"/>
      <c r="AI33" s="31"/>
      <c r="AJ33" s="66">
        <f t="shared" si="9"/>
        <v>0</v>
      </c>
      <c r="AK33" s="66">
        <f t="shared" si="10"/>
        <v>0</v>
      </c>
      <c r="AL33" s="66">
        <f t="shared" si="11"/>
        <v>0</v>
      </c>
      <c r="AM33" s="66">
        <f t="shared" si="12"/>
        <v>0</v>
      </c>
    </row>
    <row r="34" spans="1:39" ht="33" customHeight="1" x14ac:dyDescent="0.25">
      <c r="A34" s="210" t="s">
        <v>28</v>
      </c>
      <c r="B34" s="177"/>
      <c r="C34" s="177"/>
      <c r="D34" s="177"/>
      <c r="E34" s="178"/>
      <c r="F34" s="67" t="s">
        <v>0</v>
      </c>
      <c r="G34" s="67" t="s">
        <v>56</v>
      </c>
      <c r="H34" s="23" t="s">
        <v>94</v>
      </c>
      <c r="I34" s="179"/>
      <c r="J34" s="180"/>
      <c r="K34" s="68" t="s">
        <v>66</v>
      </c>
      <c r="L34" s="181"/>
      <c r="M34" s="182"/>
      <c r="N34" s="182"/>
      <c r="O34" s="182"/>
      <c r="P34" s="69">
        <v>10013.76</v>
      </c>
      <c r="Q34" s="183"/>
      <c r="R34" s="183"/>
      <c r="S34" s="183"/>
      <c r="T34" s="183"/>
      <c r="U34" s="183"/>
      <c r="V34" s="183"/>
      <c r="W34" s="183"/>
      <c r="X34" s="184"/>
      <c r="Y34" s="185"/>
      <c r="Z34" s="31">
        <v>1</v>
      </c>
      <c r="AA34" s="69">
        <f t="shared" si="5"/>
        <v>10013.76</v>
      </c>
      <c r="AB34" s="69">
        <f t="shared" si="6"/>
        <v>10013.76</v>
      </c>
      <c r="AC34" s="175">
        <v>0.3</v>
      </c>
      <c r="AD34" s="69">
        <f t="shared" si="7"/>
        <v>3004.1280000000002</v>
      </c>
      <c r="AE34" s="31">
        <f t="shared" si="8"/>
        <v>1</v>
      </c>
      <c r="AF34" s="31">
        <v>0.4</v>
      </c>
      <c r="AG34" s="31">
        <v>0.6</v>
      </c>
      <c r="AH34" s="31">
        <v>0</v>
      </c>
      <c r="AI34" s="31">
        <v>0</v>
      </c>
      <c r="AJ34" s="69">
        <f t="shared" si="9"/>
        <v>4005.5040000000004</v>
      </c>
      <c r="AK34" s="69">
        <f t="shared" si="10"/>
        <v>6008.2560000000003</v>
      </c>
      <c r="AL34" s="69">
        <f t="shared" si="11"/>
        <v>0</v>
      </c>
      <c r="AM34" s="69">
        <f t="shared" si="12"/>
        <v>0</v>
      </c>
    </row>
    <row r="35" spans="1:39" ht="33" customHeight="1" x14ac:dyDescent="0.25">
      <c r="A35" s="210" t="s">
        <v>29</v>
      </c>
      <c r="B35" s="177"/>
      <c r="C35" s="177"/>
      <c r="D35" s="177"/>
      <c r="E35" s="178"/>
      <c r="F35" s="70" t="s">
        <v>20</v>
      </c>
      <c r="G35" s="70" t="s">
        <v>57</v>
      </c>
      <c r="H35" s="68" t="s">
        <v>95</v>
      </c>
      <c r="I35" s="179"/>
      <c r="J35" s="180"/>
      <c r="K35" s="68" t="s">
        <v>96</v>
      </c>
      <c r="L35" s="181"/>
      <c r="M35" s="182"/>
      <c r="N35" s="182"/>
      <c r="O35" s="182"/>
      <c r="P35" s="27">
        <v>9823.9500000000007</v>
      </c>
      <c r="Q35" s="183"/>
      <c r="R35" s="183"/>
      <c r="S35" s="183"/>
      <c r="T35" s="183"/>
      <c r="U35" s="183"/>
      <c r="V35" s="183"/>
      <c r="W35" s="183"/>
      <c r="X35" s="184"/>
      <c r="Y35" s="185"/>
      <c r="Z35" s="71">
        <v>0.7</v>
      </c>
      <c r="AA35" s="69">
        <f t="shared" si="5"/>
        <v>9823.9500000000007</v>
      </c>
      <c r="AB35" s="69">
        <f t="shared" si="6"/>
        <v>6876.7650000000003</v>
      </c>
      <c r="AC35" s="175">
        <v>0.4</v>
      </c>
      <c r="AD35" s="69">
        <f t="shared" si="7"/>
        <v>2750.7060000000001</v>
      </c>
      <c r="AE35" s="31">
        <f t="shared" si="8"/>
        <v>1</v>
      </c>
      <c r="AF35" s="31">
        <v>1</v>
      </c>
      <c r="AG35" s="31">
        <v>0</v>
      </c>
      <c r="AH35" s="31">
        <v>0</v>
      </c>
      <c r="AI35" s="31">
        <v>0</v>
      </c>
      <c r="AJ35" s="69">
        <f t="shared" si="9"/>
        <v>9823.9500000000007</v>
      </c>
      <c r="AK35" s="69">
        <f t="shared" si="10"/>
        <v>0</v>
      </c>
      <c r="AL35" s="69">
        <f t="shared" si="11"/>
        <v>0</v>
      </c>
      <c r="AM35" s="69">
        <f t="shared" si="12"/>
        <v>0</v>
      </c>
    </row>
    <row r="36" spans="1:39" ht="33" customHeight="1" x14ac:dyDescent="0.25">
      <c r="A36" s="210" t="s">
        <v>30</v>
      </c>
      <c r="B36" s="177"/>
      <c r="C36" s="177"/>
      <c r="D36" s="177"/>
      <c r="E36" s="178"/>
      <c r="F36" s="70" t="s">
        <v>3</v>
      </c>
      <c r="G36" s="70" t="s">
        <v>58</v>
      </c>
      <c r="H36" s="23" t="s">
        <v>69</v>
      </c>
      <c r="I36" s="179"/>
      <c r="J36" s="180"/>
      <c r="K36" s="68" t="s">
        <v>97</v>
      </c>
      <c r="L36" s="181"/>
      <c r="M36" s="182"/>
      <c r="N36" s="182"/>
      <c r="O36" s="182"/>
      <c r="P36" s="69">
        <v>7366.6800000000012</v>
      </c>
      <c r="Q36" s="183"/>
      <c r="R36" s="183"/>
      <c r="S36" s="183"/>
      <c r="T36" s="183"/>
      <c r="U36" s="183"/>
      <c r="V36" s="183"/>
      <c r="W36" s="183"/>
      <c r="X36" s="184"/>
      <c r="Y36" s="185"/>
      <c r="Z36" s="31"/>
      <c r="AA36" s="69">
        <f t="shared" si="5"/>
        <v>7366.6800000000012</v>
      </c>
      <c r="AB36" s="69">
        <f t="shared" si="6"/>
        <v>0</v>
      </c>
      <c r="AC36" s="175"/>
      <c r="AD36" s="69">
        <f t="shared" si="7"/>
        <v>0</v>
      </c>
      <c r="AE36" s="31">
        <f t="shared" si="8"/>
        <v>0</v>
      </c>
      <c r="AF36" s="31"/>
      <c r="AG36" s="31"/>
      <c r="AH36" s="31"/>
      <c r="AI36" s="31"/>
      <c r="AJ36" s="69">
        <f t="shared" si="9"/>
        <v>0</v>
      </c>
      <c r="AK36" s="69">
        <f t="shared" si="10"/>
        <v>0</v>
      </c>
      <c r="AL36" s="69">
        <f t="shared" si="11"/>
        <v>0</v>
      </c>
      <c r="AM36" s="69">
        <f t="shared" si="12"/>
        <v>0</v>
      </c>
    </row>
    <row r="37" spans="1:39" ht="33" customHeight="1" x14ac:dyDescent="0.25">
      <c r="A37" s="210" t="s">
        <v>31</v>
      </c>
      <c r="B37" s="177"/>
      <c r="C37" s="177"/>
      <c r="D37" s="177"/>
      <c r="E37" s="178"/>
      <c r="F37" s="70" t="s">
        <v>1</v>
      </c>
      <c r="G37" s="70" t="s">
        <v>57</v>
      </c>
      <c r="H37" s="68" t="s">
        <v>98</v>
      </c>
      <c r="I37" s="179"/>
      <c r="J37" s="180"/>
      <c r="K37" s="68" t="s">
        <v>96</v>
      </c>
      <c r="L37" s="181"/>
      <c r="M37" s="182"/>
      <c r="N37" s="182"/>
      <c r="O37" s="182"/>
      <c r="P37" s="27">
        <v>5684.04</v>
      </c>
      <c r="Q37" s="183"/>
      <c r="R37" s="183"/>
      <c r="S37" s="183"/>
      <c r="T37" s="183"/>
      <c r="U37" s="183"/>
      <c r="V37" s="183"/>
      <c r="W37" s="183"/>
      <c r="X37" s="184"/>
      <c r="Y37" s="185"/>
      <c r="Z37" s="71">
        <v>0.6</v>
      </c>
      <c r="AA37" s="69">
        <f t="shared" si="5"/>
        <v>5684.04</v>
      </c>
      <c r="AB37" s="69">
        <f t="shared" si="6"/>
        <v>3410.424</v>
      </c>
      <c r="AC37" s="175">
        <v>0.1</v>
      </c>
      <c r="AD37" s="69">
        <f t="shared" si="7"/>
        <v>341.04240000000004</v>
      </c>
      <c r="AE37" s="31">
        <f t="shared" si="8"/>
        <v>1</v>
      </c>
      <c r="AF37" s="31">
        <v>1</v>
      </c>
      <c r="AG37" s="31">
        <v>0</v>
      </c>
      <c r="AH37" s="31">
        <v>0</v>
      </c>
      <c r="AI37" s="31">
        <v>0</v>
      </c>
      <c r="AJ37" s="69">
        <f t="shared" si="9"/>
        <v>5684.04</v>
      </c>
      <c r="AK37" s="69">
        <f t="shared" si="10"/>
        <v>0</v>
      </c>
      <c r="AL37" s="69">
        <f t="shared" si="11"/>
        <v>0</v>
      </c>
      <c r="AM37" s="69">
        <f t="shared" si="12"/>
        <v>0</v>
      </c>
    </row>
    <row r="38" spans="1:39" ht="33" customHeight="1" x14ac:dyDescent="0.25">
      <c r="A38" s="210" t="s">
        <v>32</v>
      </c>
      <c r="B38" s="177"/>
      <c r="C38" s="177"/>
      <c r="D38" s="177"/>
      <c r="E38" s="178"/>
      <c r="F38" s="70" t="s">
        <v>0</v>
      </c>
      <c r="G38" s="70" t="s">
        <v>59</v>
      </c>
      <c r="H38" s="23" t="s">
        <v>65</v>
      </c>
      <c r="I38" s="179"/>
      <c r="J38" s="180"/>
      <c r="K38" s="68" t="s">
        <v>76</v>
      </c>
      <c r="L38" s="181"/>
      <c r="M38" s="182"/>
      <c r="N38" s="182"/>
      <c r="O38" s="182"/>
      <c r="P38" s="69">
        <v>6032.88</v>
      </c>
      <c r="Q38" s="183"/>
      <c r="R38" s="183"/>
      <c r="S38" s="183"/>
      <c r="T38" s="183"/>
      <c r="U38" s="183"/>
      <c r="V38" s="183"/>
      <c r="W38" s="183"/>
      <c r="X38" s="184"/>
      <c r="Y38" s="185"/>
      <c r="Z38" s="31">
        <v>1</v>
      </c>
      <c r="AA38" s="69">
        <f t="shared" si="5"/>
        <v>6032.88</v>
      </c>
      <c r="AB38" s="69">
        <f t="shared" si="6"/>
        <v>6032.88</v>
      </c>
      <c r="AC38" s="175">
        <v>0.1</v>
      </c>
      <c r="AD38" s="69">
        <f t="shared" si="7"/>
        <v>603.28800000000001</v>
      </c>
      <c r="AE38" s="31">
        <f t="shared" si="8"/>
        <v>1</v>
      </c>
      <c r="AF38" s="31">
        <v>1</v>
      </c>
      <c r="AG38" s="31">
        <v>0</v>
      </c>
      <c r="AH38" s="31">
        <v>0</v>
      </c>
      <c r="AI38" s="31">
        <v>0</v>
      </c>
      <c r="AJ38" s="69">
        <f t="shared" si="9"/>
        <v>6032.88</v>
      </c>
      <c r="AK38" s="69">
        <f t="shared" si="10"/>
        <v>0</v>
      </c>
      <c r="AL38" s="69">
        <f t="shared" si="11"/>
        <v>0</v>
      </c>
      <c r="AM38" s="69">
        <f t="shared" si="12"/>
        <v>0</v>
      </c>
    </row>
    <row r="39" spans="1:39" ht="33" customHeight="1" x14ac:dyDescent="0.25">
      <c r="A39" s="210" t="s">
        <v>33</v>
      </c>
      <c r="B39" s="177"/>
      <c r="C39" s="177"/>
      <c r="D39" s="177"/>
      <c r="E39" s="178"/>
      <c r="F39" s="70" t="s">
        <v>0</v>
      </c>
      <c r="G39" s="70" t="s">
        <v>60</v>
      </c>
      <c r="H39" s="68" t="s">
        <v>99</v>
      </c>
      <c r="I39" s="179"/>
      <c r="J39" s="180"/>
      <c r="K39" s="68" t="s">
        <v>100</v>
      </c>
      <c r="L39" s="181"/>
      <c r="M39" s="182"/>
      <c r="N39" s="182"/>
      <c r="O39" s="182"/>
      <c r="P39" s="27">
        <v>5581.4400000000005</v>
      </c>
      <c r="Q39" s="183"/>
      <c r="R39" s="183"/>
      <c r="S39" s="183"/>
      <c r="T39" s="183"/>
      <c r="U39" s="183"/>
      <c r="V39" s="183"/>
      <c r="W39" s="183"/>
      <c r="X39" s="184"/>
      <c r="Y39" s="185"/>
      <c r="Z39" s="71">
        <v>1</v>
      </c>
      <c r="AA39" s="69">
        <f t="shared" si="5"/>
        <v>5581.4400000000005</v>
      </c>
      <c r="AB39" s="69">
        <f t="shared" si="6"/>
        <v>5581.4400000000005</v>
      </c>
      <c r="AC39" s="175">
        <v>0.1</v>
      </c>
      <c r="AD39" s="69">
        <f t="shared" si="7"/>
        <v>558.14400000000012</v>
      </c>
      <c r="AE39" s="31">
        <f t="shared" si="8"/>
        <v>1</v>
      </c>
      <c r="AF39" s="31">
        <v>1</v>
      </c>
      <c r="AG39" s="31">
        <v>0</v>
      </c>
      <c r="AH39" s="31">
        <v>0</v>
      </c>
      <c r="AI39" s="31">
        <v>0</v>
      </c>
      <c r="AJ39" s="69">
        <f t="shared" si="9"/>
        <v>5581.4400000000005</v>
      </c>
      <c r="AK39" s="69">
        <f t="shared" si="10"/>
        <v>0</v>
      </c>
      <c r="AL39" s="69">
        <f t="shared" si="11"/>
        <v>0</v>
      </c>
      <c r="AM39" s="69">
        <f t="shared" si="12"/>
        <v>0</v>
      </c>
    </row>
    <row r="40" spans="1:39" ht="33" customHeight="1" x14ac:dyDescent="0.25">
      <c r="A40" s="210" t="s">
        <v>34</v>
      </c>
      <c r="B40" s="177"/>
      <c r="C40" s="177"/>
      <c r="D40" s="177"/>
      <c r="E40" s="178"/>
      <c r="F40" s="70" t="s">
        <v>1</v>
      </c>
      <c r="G40" s="70" t="s">
        <v>58</v>
      </c>
      <c r="H40" s="68" t="s">
        <v>98</v>
      </c>
      <c r="I40" s="179"/>
      <c r="J40" s="180"/>
      <c r="K40" s="68" t="s">
        <v>101</v>
      </c>
      <c r="L40" s="181"/>
      <c r="M40" s="182"/>
      <c r="N40" s="182"/>
      <c r="O40" s="182"/>
      <c r="P40" s="27">
        <v>6566.4000000000015</v>
      </c>
      <c r="Q40" s="183"/>
      <c r="R40" s="183"/>
      <c r="S40" s="183"/>
      <c r="T40" s="183"/>
      <c r="U40" s="183"/>
      <c r="V40" s="183"/>
      <c r="W40" s="183"/>
      <c r="X40" s="184"/>
      <c r="Y40" s="185"/>
      <c r="Z40" s="71">
        <v>0.6</v>
      </c>
      <c r="AA40" s="69">
        <f t="shared" si="5"/>
        <v>6566.4000000000015</v>
      </c>
      <c r="AB40" s="69">
        <f t="shared" si="6"/>
        <v>3939.8400000000006</v>
      </c>
      <c r="AC40" s="175">
        <v>0.1</v>
      </c>
      <c r="AD40" s="69">
        <f t="shared" si="7"/>
        <v>393.98400000000009</v>
      </c>
      <c r="AE40" s="31">
        <f t="shared" si="8"/>
        <v>1</v>
      </c>
      <c r="AF40" s="31">
        <v>1</v>
      </c>
      <c r="AG40" s="31">
        <v>0</v>
      </c>
      <c r="AH40" s="31">
        <v>0</v>
      </c>
      <c r="AI40" s="31">
        <v>0</v>
      </c>
      <c r="AJ40" s="69">
        <f t="shared" si="9"/>
        <v>6566.4000000000015</v>
      </c>
      <c r="AK40" s="69">
        <f t="shared" si="10"/>
        <v>0</v>
      </c>
      <c r="AL40" s="69">
        <f t="shared" si="11"/>
        <v>0</v>
      </c>
      <c r="AM40" s="69">
        <f t="shared" si="12"/>
        <v>0</v>
      </c>
    </row>
    <row r="41" spans="1:39" ht="33" customHeight="1" x14ac:dyDescent="0.25">
      <c r="A41" s="210" t="s">
        <v>35</v>
      </c>
      <c r="B41" s="177"/>
      <c r="C41" s="177"/>
      <c r="D41" s="177"/>
      <c r="E41" s="178"/>
      <c r="F41" s="70" t="s">
        <v>1</v>
      </c>
      <c r="G41" s="70" t="s">
        <v>58</v>
      </c>
      <c r="H41" s="23" t="s">
        <v>80</v>
      </c>
      <c r="I41" s="179"/>
      <c r="J41" s="180"/>
      <c r="K41" s="68" t="s">
        <v>97</v>
      </c>
      <c r="L41" s="181"/>
      <c r="M41" s="182"/>
      <c r="N41" s="182"/>
      <c r="O41" s="182"/>
      <c r="P41" s="69">
        <v>7341.0300000000007</v>
      </c>
      <c r="Q41" s="183"/>
      <c r="R41" s="183"/>
      <c r="S41" s="183"/>
      <c r="T41" s="183"/>
      <c r="U41" s="183"/>
      <c r="V41" s="183"/>
      <c r="W41" s="183"/>
      <c r="X41" s="184"/>
      <c r="Y41" s="185"/>
      <c r="Z41" s="31">
        <v>0.6</v>
      </c>
      <c r="AA41" s="69">
        <f t="shared" si="5"/>
        <v>7341.0300000000007</v>
      </c>
      <c r="AB41" s="69">
        <f t="shared" si="6"/>
        <v>4404.6180000000004</v>
      </c>
      <c r="AC41" s="175">
        <v>0.1</v>
      </c>
      <c r="AD41" s="69">
        <f t="shared" si="7"/>
        <v>440.46180000000004</v>
      </c>
      <c r="AE41" s="31">
        <f t="shared" si="8"/>
        <v>1</v>
      </c>
      <c r="AF41" s="31">
        <v>1</v>
      </c>
      <c r="AG41" s="31">
        <v>0</v>
      </c>
      <c r="AH41" s="31">
        <v>0</v>
      </c>
      <c r="AI41" s="31">
        <v>0</v>
      </c>
      <c r="AJ41" s="69">
        <f t="shared" si="9"/>
        <v>7341.0300000000007</v>
      </c>
      <c r="AK41" s="69">
        <f t="shared" si="10"/>
        <v>0</v>
      </c>
      <c r="AL41" s="69">
        <f t="shared" si="11"/>
        <v>0</v>
      </c>
      <c r="AM41" s="69">
        <f t="shared" si="12"/>
        <v>0</v>
      </c>
    </row>
    <row r="42" spans="1:39" ht="33" customHeight="1" x14ac:dyDescent="0.25">
      <c r="A42" s="210" t="s">
        <v>36</v>
      </c>
      <c r="B42" s="177"/>
      <c r="C42" s="177"/>
      <c r="D42" s="177"/>
      <c r="E42" s="178"/>
      <c r="F42" s="70" t="s">
        <v>0</v>
      </c>
      <c r="G42" s="70" t="s">
        <v>56</v>
      </c>
      <c r="H42" s="23" t="s">
        <v>102</v>
      </c>
      <c r="I42" s="179"/>
      <c r="J42" s="180"/>
      <c r="K42" s="68" t="s">
        <v>103</v>
      </c>
      <c r="L42" s="181"/>
      <c r="M42" s="182"/>
      <c r="N42" s="182"/>
      <c r="O42" s="182"/>
      <c r="P42" s="69">
        <v>5976.4500000000007</v>
      </c>
      <c r="Q42" s="183"/>
      <c r="R42" s="183"/>
      <c r="S42" s="183"/>
      <c r="T42" s="183"/>
      <c r="U42" s="183"/>
      <c r="V42" s="183"/>
      <c r="W42" s="183"/>
      <c r="X42" s="184"/>
      <c r="Y42" s="185"/>
      <c r="Z42" s="31">
        <v>1</v>
      </c>
      <c r="AA42" s="69">
        <f t="shared" si="5"/>
        <v>5976.4500000000007</v>
      </c>
      <c r="AB42" s="69">
        <f t="shared" si="6"/>
        <v>5976.4500000000007</v>
      </c>
      <c r="AC42" s="175">
        <v>0.03</v>
      </c>
      <c r="AD42" s="69">
        <f t="shared" si="7"/>
        <v>179.29350000000002</v>
      </c>
      <c r="AE42" s="31">
        <f t="shared" si="8"/>
        <v>0.9</v>
      </c>
      <c r="AF42" s="31">
        <v>0.9</v>
      </c>
      <c r="AG42" s="31">
        <v>0</v>
      </c>
      <c r="AH42" s="31">
        <v>0</v>
      </c>
      <c r="AI42" s="31">
        <v>0</v>
      </c>
      <c r="AJ42" s="69">
        <f t="shared" si="9"/>
        <v>5378.8050000000012</v>
      </c>
      <c r="AK42" s="69">
        <f t="shared" si="10"/>
        <v>0</v>
      </c>
      <c r="AL42" s="69">
        <f t="shared" si="11"/>
        <v>0</v>
      </c>
      <c r="AM42" s="69">
        <f t="shared" si="12"/>
        <v>0</v>
      </c>
    </row>
    <row r="43" spans="1:39" ht="33" customHeight="1" x14ac:dyDescent="0.25">
      <c r="A43" s="210" t="s">
        <v>37</v>
      </c>
      <c r="B43" s="177"/>
      <c r="C43" s="177"/>
      <c r="D43" s="177"/>
      <c r="E43" s="178"/>
      <c r="F43" s="70" t="s">
        <v>0</v>
      </c>
      <c r="G43" s="70" t="s">
        <v>57</v>
      </c>
      <c r="H43" s="68" t="s">
        <v>104</v>
      </c>
      <c r="I43" s="179"/>
      <c r="J43" s="180"/>
      <c r="K43" s="68" t="s">
        <v>68</v>
      </c>
      <c r="L43" s="181"/>
      <c r="M43" s="182"/>
      <c r="N43" s="182"/>
      <c r="O43" s="182"/>
      <c r="P43" s="27">
        <v>11124.539999999999</v>
      </c>
      <c r="Q43" s="183"/>
      <c r="R43" s="183"/>
      <c r="S43" s="183"/>
      <c r="T43" s="183"/>
      <c r="U43" s="183"/>
      <c r="V43" s="183"/>
      <c r="W43" s="183"/>
      <c r="X43" s="184"/>
      <c r="Y43" s="185"/>
      <c r="Z43" s="71">
        <v>1</v>
      </c>
      <c r="AA43" s="69">
        <f t="shared" si="5"/>
        <v>11124.539999999999</v>
      </c>
      <c r="AB43" s="69">
        <f t="shared" si="6"/>
        <v>11124.539999999999</v>
      </c>
      <c r="AC43" s="175">
        <v>0.03</v>
      </c>
      <c r="AD43" s="69">
        <f t="shared" si="7"/>
        <v>333.73619999999994</v>
      </c>
      <c r="AE43" s="31">
        <f t="shared" si="8"/>
        <v>0.9</v>
      </c>
      <c r="AF43" s="31">
        <v>0.9</v>
      </c>
      <c r="AG43" s="31">
        <v>0</v>
      </c>
      <c r="AH43" s="31">
        <v>0</v>
      </c>
      <c r="AI43" s="31">
        <v>0</v>
      </c>
      <c r="AJ43" s="69">
        <f t="shared" si="9"/>
        <v>10012.085999999999</v>
      </c>
      <c r="AK43" s="69">
        <f t="shared" si="10"/>
        <v>0</v>
      </c>
      <c r="AL43" s="69">
        <f t="shared" si="11"/>
        <v>0</v>
      </c>
      <c r="AM43" s="69">
        <f t="shared" si="12"/>
        <v>0</v>
      </c>
    </row>
    <row r="44" spans="1:39" ht="33" customHeight="1" x14ac:dyDescent="0.25">
      <c r="A44" s="210" t="s">
        <v>38</v>
      </c>
      <c r="B44" s="177"/>
      <c r="C44" s="177"/>
      <c r="D44" s="177"/>
      <c r="E44" s="178"/>
      <c r="F44" s="70" t="s">
        <v>0</v>
      </c>
      <c r="G44" s="70" t="s">
        <v>57</v>
      </c>
      <c r="H44" s="68" t="s">
        <v>75</v>
      </c>
      <c r="I44" s="179"/>
      <c r="J44" s="180"/>
      <c r="K44" s="68" t="s">
        <v>96</v>
      </c>
      <c r="L44" s="181"/>
      <c r="M44" s="182"/>
      <c r="N44" s="182"/>
      <c r="O44" s="182"/>
      <c r="P44" s="27">
        <v>8476.6500000000015</v>
      </c>
      <c r="Q44" s="183"/>
      <c r="R44" s="183"/>
      <c r="S44" s="183"/>
      <c r="T44" s="183"/>
      <c r="U44" s="183"/>
      <c r="V44" s="183"/>
      <c r="W44" s="183"/>
      <c r="X44" s="184"/>
      <c r="Y44" s="185"/>
      <c r="Z44" s="71">
        <v>1</v>
      </c>
      <c r="AA44" s="69">
        <f t="shared" si="5"/>
        <v>8476.6500000000015</v>
      </c>
      <c r="AB44" s="69">
        <f t="shared" si="6"/>
        <v>8476.6500000000015</v>
      </c>
      <c r="AC44" s="175">
        <v>0.03</v>
      </c>
      <c r="AD44" s="69">
        <f t="shared" si="7"/>
        <v>254.29950000000002</v>
      </c>
      <c r="AE44" s="31">
        <f t="shared" si="8"/>
        <v>0.9</v>
      </c>
      <c r="AF44" s="31">
        <v>0.9</v>
      </c>
      <c r="AG44" s="31">
        <v>0</v>
      </c>
      <c r="AH44" s="31">
        <v>0</v>
      </c>
      <c r="AI44" s="31">
        <v>0</v>
      </c>
      <c r="AJ44" s="69">
        <f t="shared" si="9"/>
        <v>7628.9850000000015</v>
      </c>
      <c r="AK44" s="69">
        <f t="shared" si="10"/>
        <v>0</v>
      </c>
      <c r="AL44" s="69">
        <f t="shared" si="11"/>
        <v>0</v>
      </c>
      <c r="AM44" s="69">
        <f t="shared" si="12"/>
        <v>0</v>
      </c>
    </row>
    <row r="45" spans="1:39" ht="33" customHeight="1" x14ac:dyDescent="0.25">
      <c r="A45" s="210" t="s">
        <v>39</v>
      </c>
      <c r="B45" s="177"/>
      <c r="C45" s="177"/>
      <c r="D45" s="177"/>
      <c r="E45" s="178"/>
      <c r="F45" s="70" t="s">
        <v>1</v>
      </c>
      <c r="G45" s="70" t="s">
        <v>56</v>
      </c>
      <c r="H45" s="23" t="s">
        <v>105</v>
      </c>
      <c r="I45" s="179"/>
      <c r="J45" s="180"/>
      <c r="K45" s="68" t="s">
        <v>106</v>
      </c>
      <c r="L45" s="181"/>
      <c r="M45" s="182"/>
      <c r="N45" s="182"/>
      <c r="O45" s="182"/>
      <c r="P45" s="69">
        <v>8584.380000000001</v>
      </c>
      <c r="Q45" s="183"/>
      <c r="R45" s="183"/>
      <c r="S45" s="183"/>
      <c r="T45" s="183"/>
      <c r="U45" s="183"/>
      <c r="V45" s="183"/>
      <c r="W45" s="183"/>
      <c r="X45" s="184"/>
      <c r="Y45" s="185"/>
      <c r="Z45" s="31">
        <v>0.6</v>
      </c>
      <c r="AA45" s="69">
        <f t="shared" ref="AA45:AA63" si="13">IF(P45="","",P45)</f>
        <v>8584.380000000001</v>
      </c>
      <c r="AB45" s="69">
        <f t="shared" ref="AB45:AB63" si="14">IF(P45="","",Z45*AA45)</f>
        <v>5150.6280000000006</v>
      </c>
      <c r="AC45" s="175">
        <v>0.1</v>
      </c>
      <c r="AD45" s="69">
        <f t="shared" ref="AD45:AD63" si="15">IF(P45="","",AB45*AC45)</f>
        <v>515.06280000000004</v>
      </c>
      <c r="AE45" s="31">
        <f t="shared" ref="AE45:AE63" si="16">IF(P45="","",SUM(AF45:AI45))</f>
        <v>1</v>
      </c>
      <c r="AF45" s="31">
        <v>0.9</v>
      </c>
      <c r="AG45" s="31">
        <v>0.1</v>
      </c>
      <c r="AH45" s="31">
        <v>0</v>
      </c>
      <c r="AI45" s="31">
        <v>0</v>
      </c>
      <c r="AJ45" s="69">
        <f t="shared" ref="AJ45:AJ63" si="17">IF($P45="","",$AA45*AF45)</f>
        <v>7725.9420000000009</v>
      </c>
      <c r="AK45" s="69">
        <f t="shared" ref="AK45:AK63" si="18">IF($P45="","",$AA45*AG45)</f>
        <v>858.4380000000001</v>
      </c>
      <c r="AL45" s="69">
        <f t="shared" ref="AL45:AL63" si="19">IF($P45="","",$AA45*AH45)</f>
        <v>0</v>
      </c>
      <c r="AM45" s="69">
        <f t="shared" ref="AM45:AM63" si="20">IF($P45="","",$AA45*AI45)</f>
        <v>0</v>
      </c>
    </row>
    <row r="46" spans="1:39" ht="33" customHeight="1" x14ac:dyDescent="0.25">
      <c r="A46" s="210" t="s">
        <v>40</v>
      </c>
      <c r="B46" s="177"/>
      <c r="C46" s="177"/>
      <c r="D46" s="177"/>
      <c r="E46" s="178"/>
      <c r="F46" s="70" t="s">
        <v>0</v>
      </c>
      <c r="G46" s="70" t="s">
        <v>56</v>
      </c>
      <c r="H46" s="68" t="s">
        <v>107</v>
      </c>
      <c r="I46" s="179"/>
      <c r="J46" s="180"/>
      <c r="K46" s="68" t="s">
        <v>87</v>
      </c>
      <c r="L46" s="181"/>
      <c r="M46" s="182"/>
      <c r="N46" s="182"/>
      <c r="O46" s="182"/>
      <c r="P46" s="27">
        <v>6401.43</v>
      </c>
      <c r="Q46" s="183"/>
      <c r="R46" s="183"/>
      <c r="S46" s="183"/>
      <c r="T46" s="183"/>
      <c r="U46" s="183"/>
      <c r="V46" s="183"/>
      <c r="W46" s="183"/>
      <c r="X46" s="184"/>
      <c r="Y46" s="185"/>
      <c r="Z46" s="71">
        <v>1</v>
      </c>
      <c r="AA46" s="69">
        <f t="shared" si="13"/>
        <v>6401.43</v>
      </c>
      <c r="AB46" s="69">
        <f t="shared" si="14"/>
        <v>6401.43</v>
      </c>
      <c r="AC46" s="175">
        <v>0.03</v>
      </c>
      <c r="AD46" s="69">
        <f t="shared" si="15"/>
        <v>192.0429</v>
      </c>
      <c r="AE46" s="31">
        <f t="shared" si="16"/>
        <v>0.9</v>
      </c>
      <c r="AF46" s="31">
        <v>0.9</v>
      </c>
      <c r="AG46" s="31">
        <v>0</v>
      </c>
      <c r="AH46" s="31">
        <v>0</v>
      </c>
      <c r="AI46" s="31">
        <v>0</v>
      </c>
      <c r="AJ46" s="69">
        <f t="shared" si="17"/>
        <v>5761.2870000000003</v>
      </c>
      <c r="AK46" s="69">
        <f t="shared" si="18"/>
        <v>0</v>
      </c>
      <c r="AL46" s="69">
        <f t="shared" si="19"/>
        <v>0</v>
      </c>
      <c r="AM46" s="69">
        <f t="shared" si="20"/>
        <v>0</v>
      </c>
    </row>
    <row r="47" spans="1:39" ht="33" customHeight="1" x14ac:dyDescent="0.25">
      <c r="A47" s="210" t="s">
        <v>41</v>
      </c>
      <c r="B47" s="177"/>
      <c r="C47" s="177"/>
      <c r="D47" s="177"/>
      <c r="E47" s="178"/>
      <c r="F47" s="70" t="s">
        <v>0</v>
      </c>
      <c r="G47" s="70" t="s">
        <v>59</v>
      </c>
      <c r="H47" s="23" t="s">
        <v>108</v>
      </c>
      <c r="I47" s="179"/>
      <c r="J47" s="180"/>
      <c r="K47" s="68" t="s">
        <v>109</v>
      </c>
      <c r="L47" s="181"/>
      <c r="M47" s="182"/>
      <c r="N47" s="182"/>
      <c r="O47" s="182"/>
      <c r="P47" s="69">
        <v>10682.28</v>
      </c>
      <c r="Q47" s="183"/>
      <c r="R47" s="183"/>
      <c r="S47" s="183"/>
      <c r="T47" s="183"/>
      <c r="U47" s="183"/>
      <c r="V47" s="183"/>
      <c r="W47" s="183"/>
      <c r="X47" s="184"/>
      <c r="Y47" s="185"/>
      <c r="Z47" s="31">
        <v>1</v>
      </c>
      <c r="AA47" s="69">
        <f t="shared" si="13"/>
        <v>10682.28</v>
      </c>
      <c r="AB47" s="69">
        <f t="shared" si="14"/>
        <v>10682.28</v>
      </c>
      <c r="AC47" s="175">
        <v>0.1</v>
      </c>
      <c r="AD47" s="69">
        <f t="shared" si="15"/>
        <v>1068.2280000000001</v>
      </c>
      <c r="AE47" s="31">
        <f t="shared" si="16"/>
        <v>1</v>
      </c>
      <c r="AF47" s="31">
        <v>0.9</v>
      </c>
      <c r="AG47" s="31">
        <v>0.1</v>
      </c>
      <c r="AH47" s="31">
        <v>0</v>
      </c>
      <c r="AI47" s="31">
        <v>0</v>
      </c>
      <c r="AJ47" s="69">
        <f t="shared" si="17"/>
        <v>9614.0520000000015</v>
      </c>
      <c r="AK47" s="69">
        <f t="shared" si="18"/>
        <v>1068.2280000000001</v>
      </c>
      <c r="AL47" s="69">
        <f t="shared" si="19"/>
        <v>0</v>
      </c>
      <c r="AM47" s="69">
        <f t="shared" si="20"/>
        <v>0</v>
      </c>
    </row>
    <row r="48" spans="1:39" ht="33" customHeight="1" x14ac:dyDescent="0.25">
      <c r="A48" s="210" t="s">
        <v>42</v>
      </c>
      <c r="B48" s="177"/>
      <c r="C48" s="177"/>
      <c r="D48" s="177"/>
      <c r="E48" s="178"/>
      <c r="F48" s="70" t="s">
        <v>0</v>
      </c>
      <c r="G48" s="70" t="s">
        <v>56</v>
      </c>
      <c r="H48" s="68" t="s">
        <v>110</v>
      </c>
      <c r="I48" s="179"/>
      <c r="J48" s="180"/>
      <c r="K48" s="68" t="s">
        <v>90</v>
      </c>
      <c r="L48" s="181"/>
      <c r="M48" s="182"/>
      <c r="N48" s="182"/>
      <c r="O48" s="182"/>
      <c r="P48" s="27">
        <v>8709.1200000000008</v>
      </c>
      <c r="Q48" s="183"/>
      <c r="R48" s="183"/>
      <c r="S48" s="183"/>
      <c r="T48" s="183"/>
      <c r="U48" s="183"/>
      <c r="V48" s="183"/>
      <c r="W48" s="183"/>
      <c r="X48" s="184"/>
      <c r="Y48" s="185"/>
      <c r="Z48" s="71">
        <v>1</v>
      </c>
      <c r="AA48" s="69">
        <f t="shared" si="13"/>
        <v>8709.1200000000008</v>
      </c>
      <c r="AB48" s="69">
        <f t="shared" si="14"/>
        <v>8709.1200000000008</v>
      </c>
      <c r="AC48" s="175">
        <v>0.03</v>
      </c>
      <c r="AD48" s="69">
        <f t="shared" si="15"/>
        <v>261.27359999999999</v>
      </c>
      <c r="AE48" s="31">
        <f t="shared" si="16"/>
        <v>0.3</v>
      </c>
      <c r="AF48" s="31">
        <v>0.3</v>
      </c>
      <c r="AG48" s="31">
        <v>0</v>
      </c>
      <c r="AH48" s="31">
        <v>0</v>
      </c>
      <c r="AI48" s="31">
        <v>0</v>
      </c>
      <c r="AJ48" s="69">
        <f t="shared" si="17"/>
        <v>2612.7360000000003</v>
      </c>
      <c r="AK48" s="69">
        <f t="shared" si="18"/>
        <v>0</v>
      </c>
      <c r="AL48" s="69">
        <f t="shared" si="19"/>
        <v>0</v>
      </c>
      <c r="AM48" s="69">
        <f t="shared" si="20"/>
        <v>0</v>
      </c>
    </row>
    <row r="49" spans="1:39" ht="33" customHeight="1" x14ac:dyDescent="0.25">
      <c r="A49" s="210" t="s">
        <v>43</v>
      </c>
      <c r="B49" s="177"/>
      <c r="C49" s="177"/>
      <c r="D49" s="177"/>
      <c r="E49" s="178"/>
      <c r="F49" s="70" t="s">
        <v>20</v>
      </c>
      <c r="G49" s="70" t="s">
        <v>57</v>
      </c>
      <c r="H49" s="23" t="s">
        <v>111</v>
      </c>
      <c r="I49" s="179"/>
      <c r="J49" s="180"/>
      <c r="K49" s="68" t="s">
        <v>112</v>
      </c>
      <c r="L49" s="181"/>
      <c r="M49" s="182"/>
      <c r="N49" s="182"/>
      <c r="O49" s="182"/>
      <c r="P49" s="27">
        <v>11232.27</v>
      </c>
      <c r="Q49" s="183"/>
      <c r="R49" s="183"/>
      <c r="S49" s="183"/>
      <c r="T49" s="183"/>
      <c r="U49" s="183"/>
      <c r="V49" s="183"/>
      <c r="W49" s="183"/>
      <c r="X49" s="184"/>
      <c r="Y49" s="185"/>
      <c r="Z49" s="31">
        <v>0.4</v>
      </c>
      <c r="AA49" s="69">
        <f t="shared" si="13"/>
        <v>11232.27</v>
      </c>
      <c r="AB49" s="69">
        <f t="shared" si="14"/>
        <v>4492.9080000000004</v>
      </c>
      <c r="AC49" s="175">
        <v>0.7</v>
      </c>
      <c r="AD49" s="69">
        <f t="shared" si="15"/>
        <v>3145.0356000000002</v>
      </c>
      <c r="AE49" s="31">
        <f t="shared" si="16"/>
        <v>0.8</v>
      </c>
      <c r="AF49" s="31">
        <v>0.3</v>
      </c>
      <c r="AG49" s="31">
        <v>0.5</v>
      </c>
      <c r="AH49" s="31">
        <v>0</v>
      </c>
      <c r="AI49" s="31">
        <v>0</v>
      </c>
      <c r="AJ49" s="69">
        <f t="shared" si="17"/>
        <v>3369.681</v>
      </c>
      <c r="AK49" s="69">
        <f t="shared" si="18"/>
        <v>5616.1350000000002</v>
      </c>
      <c r="AL49" s="69">
        <f t="shared" si="19"/>
        <v>0</v>
      </c>
      <c r="AM49" s="69">
        <f t="shared" si="20"/>
        <v>0</v>
      </c>
    </row>
    <row r="50" spans="1:39" ht="33" customHeight="1" x14ac:dyDescent="0.25">
      <c r="A50" s="210" t="s">
        <v>44</v>
      </c>
      <c r="B50" s="177"/>
      <c r="C50" s="177"/>
      <c r="D50" s="177"/>
      <c r="E50" s="178"/>
      <c r="F50" s="70" t="s">
        <v>0</v>
      </c>
      <c r="G50" s="70" t="s">
        <v>60</v>
      </c>
      <c r="H50" s="68" t="s">
        <v>89</v>
      </c>
      <c r="I50" s="179"/>
      <c r="J50" s="180"/>
      <c r="K50" s="68" t="s">
        <v>81</v>
      </c>
      <c r="L50" s="181"/>
      <c r="M50" s="182"/>
      <c r="N50" s="182"/>
      <c r="O50" s="182"/>
      <c r="P50" s="27">
        <v>6475.14</v>
      </c>
      <c r="Q50" s="183"/>
      <c r="R50" s="183"/>
      <c r="S50" s="183"/>
      <c r="T50" s="183"/>
      <c r="U50" s="183"/>
      <c r="V50" s="183"/>
      <c r="W50" s="183"/>
      <c r="X50" s="184"/>
      <c r="Y50" s="185"/>
      <c r="Z50" s="71">
        <v>1</v>
      </c>
      <c r="AA50" s="69">
        <f t="shared" si="13"/>
        <v>6475.14</v>
      </c>
      <c r="AB50" s="69">
        <f t="shared" si="14"/>
        <v>6475.14</v>
      </c>
      <c r="AC50" s="175">
        <v>0.5</v>
      </c>
      <c r="AD50" s="69">
        <f t="shared" si="15"/>
        <v>3237.57</v>
      </c>
      <c r="AE50" s="31">
        <f t="shared" si="16"/>
        <v>1</v>
      </c>
      <c r="AF50" s="31">
        <v>0.9</v>
      </c>
      <c r="AG50" s="31">
        <v>0.1</v>
      </c>
      <c r="AH50" s="31">
        <v>0</v>
      </c>
      <c r="AI50" s="31">
        <v>0</v>
      </c>
      <c r="AJ50" s="69">
        <f t="shared" si="17"/>
        <v>5827.6260000000002</v>
      </c>
      <c r="AK50" s="69">
        <f t="shared" si="18"/>
        <v>647.51400000000012</v>
      </c>
      <c r="AL50" s="69">
        <f t="shared" si="19"/>
        <v>0</v>
      </c>
      <c r="AM50" s="69">
        <f t="shared" si="20"/>
        <v>0</v>
      </c>
    </row>
    <row r="51" spans="1:39" ht="33" customHeight="1" x14ac:dyDescent="0.25">
      <c r="A51" s="210" t="s">
        <v>45</v>
      </c>
      <c r="B51" s="177"/>
      <c r="C51" s="177"/>
      <c r="D51" s="177"/>
      <c r="E51" s="178"/>
      <c r="F51" s="70" t="s">
        <v>1</v>
      </c>
      <c r="G51" s="70" t="s">
        <v>57</v>
      </c>
      <c r="H51" s="23" t="s">
        <v>99</v>
      </c>
      <c r="I51" s="179"/>
      <c r="J51" s="180"/>
      <c r="K51" s="72" t="s">
        <v>113</v>
      </c>
      <c r="L51" s="181"/>
      <c r="M51" s="182"/>
      <c r="N51" s="182"/>
      <c r="O51" s="182"/>
      <c r="P51" s="73">
        <v>7699.8600000000006</v>
      </c>
      <c r="Q51" s="183"/>
      <c r="R51" s="183"/>
      <c r="S51" s="183"/>
      <c r="T51" s="183"/>
      <c r="U51" s="183"/>
      <c r="V51" s="183"/>
      <c r="W51" s="183"/>
      <c r="X51" s="184"/>
      <c r="Y51" s="185"/>
      <c r="Z51" s="31">
        <v>0.8</v>
      </c>
      <c r="AA51" s="73">
        <f t="shared" si="13"/>
        <v>7699.8600000000006</v>
      </c>
      <c r="AB51" s="73">
        <f t="shared" si="14"/>
        <v>6159.8880000000008</v>
      </c>
      <c r="AC51" s="175">
        <v>0.1</v>
      </c>
      <c r="AD51" s="73">
        <f t="shared" si="15"/>
        <v>615.98880000000008</v>
      </c>
      <c r="AE51" s="31">
        <f t="shared" si="16"/>
        <v>1</v>
      </c>
      <c r="AF51" s="31">
        <v>0.8</v>
      </c>
      <c r="AG51" s="31">
        <v>0.2</v>
      </c>
      <c r="AH51" s="31">
        <v>0</v>
      </c>
      <c r="AI51" s="31">
        <v>0</v>
      </c>
      <c r="AJ51" s="73">
        <f t="shared" si="17"/>
        <v>6159.8880000000008</v>
      </c>
      <c r="AK51" s="73">
        <f t="shared" si="18"/>
        <v>1539.9720000000002</v>
      </c>
      <c r="AL51" s="73">
        <f t="shared" si="19"/>
        <v>0</v>
      </c>
      <c r="AM51" s="73">
        <f t="shared" si="20"/>
        <v>0</v>
      </c>
    </row>
    <row r="52" spans="1:39" ht="33" customHeight="1" x14ac:dyDescent="0.25">
      <c r="A52" s="210" t="s">
        <v>46</v>
      </c>
      <c r="B52" s="177"/>
      <c r="C52" s="177"/>
      <c r="D52" s="177"/>
      <c r="E52" s="178"/>
      <c r="F52" s="74" t="s">
        <v>1</v>
      </c>
      <c r="G52" s="74" t="s">
        <v>56</v>
      </c>
      <c r="H52" s="68" t="s">
        <v>114</v>
      </c>
      <c r="I52" s="179"/>
      <c r="J52" s="180"/>
      <c r="K52" s="68" t="s">
        <v>115</v>
      </c>
      <c r="L52" s="181"/>
      <c r="M52" s="182"/>
      <c r="N52" s="182"/>
      <c r="O52" s="182"/>
      <c r="P52" s="27">
        <v>9962.19</v>
      </c>
      <c r="Q52" s="183"/>
      <c r="R52" s="183"/>
      <c r="S52" s="183"/>
      <c r="T52" s="183"/>
      <c r="U52" s="183"/>
      <c r="V52" s="183"/>
      <c r="W52" s="183"/>
      <c r="X52" s="184"/>
      <c r="Y52" s="185"/>
      <c r="Z52" s="71">
        <v>0.8</v>
      </c>
      <c r="AA52" s="73">
        <f t="shared" si="13"/>
        <v>9962.19</v>
      </c>
      <c r="AB52" s="73">
        <f t="shared" si="14"/>
        <v>7969.7520000000004</v>
      </c>
      <c r="AC52" s="175">
        <v>0.1</v>
      </c>
      <c r="AD52" s="73">
        <f t="shared" si="15"/>
        <v>796.97520000000009</v>
      </c>
      <c r="AE52" s="31">
        <f t="shared" si="16"/>
        <v>1</v>
      </c>
      <c r="AF52" s="31">
        <v>1</v>
      </c>
      <c r="AG52" s="31">
        <v>0</v>
      </c>
      <c r="AH52" s="31">
        <v>0</v>
      </c>
      <c r="AI52" s="31">
        <v>0</v>
      </c>
      <c r="AJ52" s="73">
        <f t="shared" si="17"/>
        <v>9962.19</v>
      </c>
      <c r="AK52" s="73">
        <f t="shared" si="18"/>
        <v>0</v>
      </c>
      <c r="AL52" s="73">
        <f t="shared" si="19"/>
        <v>0</v>
      </c>
      <c r="AM52" s="73">
        <f t="shared" si="20"/>
        <v>0</v>
      </c>
    </row>
    <row r="53" spans="1:39" ht="33" customHeight="1" x14ac:dyDescent="0.25">
      <c r="A53" s="210" t="s">
        <v>47</v>
      </c>
      <c r="B53" s="177"/>
      <c r="C53" s="177"/>
      <c r="D53" s="177"/>
      <c r="E53" s="178"/>
      <c r="F53" s="74" t="s">
        <v>0</v>
      </c>
      <c r="G53" s="74" t="s">
        <v>60</v>
      </c>
      <c r="H53" s="23" t="s">
        <v>108</v>
      </c>
      <c r="I53" s="179"/>
      <c r="J53" s="180"/>
      <c r="K53" s="30" t="s">
        <v>116</v>
      </c>
      <c r="L53" s="181"/>
      <c r="M53" s="182"/>
      <c r="N53" s="182"/>
      <c r="O53" s="182"/>
      <c r="P53" s="27">
        <v>9344.1600000000017</v>
      </c>
      <c r="Q53" s="183"/>
      <c r="R53" s="183"/>
      <c r="S53" s="183"/>
      <c r="T53" s="183"/>
      <c r="U53" s="183"/>
      <c r="V53" s="183"/>
      <c r="W53" s="183"/>
      <c r="X53" s="184"/>
      <c r="Y53" s="185"/>
      <c r="Z53" s="31">
        <v>1</v>
      </c>
      <c r="AA53" s="73">
        <f t="shared" si="13"/>
        <v>9344.1600000000017</v>
      </c>
      <c r="AB53" s="73">
        <f t="shared" si="14"/>
        <v>9344.1600000000017</v>
      </c>
      <c r="AC53" s="175">
        <v>0.05</v>
      </c>
      <c r="AD53" s="73">
        <f t="shared" si="15"/>
        <v>467.20800000000008</v>
      </c>
      <c r="AE53" s="31">
        <f t="shared" si="16"/>
        <v>1</v>
      </c>
      <c r="AF53" s="31">
        <v>1</v>
      </c>
      <c r="AG53" s="31">
        <v>0</v>
      </c>
      <c r="AH53" s="31">
        <v>0</v>
      </c>
      <c r="AI53" s="31">
        <v>0</v>
      </c>
      <c r="AJ53" s="73">
        <f t="shared" si="17"/>
        <v>9344.1600000000017</v>
      </c>
      <c r="AK53" s="73">
        <f t="shared" si="18"/>
        <v>0</v>
      </c>
      <c r="AL53" s="73">
        <f t="shared" si="19"/>
        <v>0</v>
      </c>
      <c r="AM53" s="73">
        <f t="shared" si="20"/>
        <v>0</v>
      </c>
    </row>
    <row r="54" spans="1:39" ht="33" customHeight="1" x14ac:dyDescent="0.25">
      <c r="A54" s="210" t="s">
        <v>48</v>
      </c>
      <c r="B54" s="177"/>
      <c r="C54" s="177"/>
      <c r="D54" s="177"/>
      <c r="E54" s="178"/>
      <c r="F54" s="74" t="s">
        <v>1</v>
      </c>
      <c r="G54" s="74" t="s">
        <v>58</v>
      </c>
      <c r="H54" s="68" t="s">
        <v>110</v>
      </c>
      <c r="I54" s="179"/>
      <c r="J54" s="180"/>
      <c r="K54" s="68" t="s">
        <v>97</v>
      </c>
      <c r="L54" s="181"/>
      <c r="M54" s="182"/>
      <c r="N54" s="182"/>
      <c r="O54" s="182"/>
      <c r="P54" s="27">
        <v>10540.53</v>
      </c>
      <c r="Q54" s="183"/>
      <c r="R54" s="183"/>
      <c r="S54" s="183"/>
      <c r="T54" s="183"/>
      <c r="U54" s="183"/>
      <c r="V54" s="183"/>
      <c r="W54" s="183"/>
      <c r="X54" s="184"/>
      <c r="Y54" s="185"/>
      <c r="Z54" s="71">
        <v>0.8</v>
      </c>
      <c r="AA54" s="73">
        <f t="shared" si="13"/>
        <v>10540.53</v>
      </c>
      <c r="AB54" s="73">
        <f t="shared" si="14"/>
        <v>8432.4240000000009</v>
      </c>
      <c r="AC54" s="175">
        <v>0.2</v>
      </c>
      <c r="AD54" s="73">
        <f t="shared" si="15"/>
        <v>1686.4848000000002</v>
      </c>
      <c r="AE54" s="31">
        <f t="shared" si="16"/>
        <v>1</v>
      </c>
      <c r="AF54" s="31">
        <v>0.3</v>
      </c>
      <c r="AG54" s="31">
        <v>0.7</v>
      </c>
      <c r="AH54" s="31">
        <v>0</v>
      </c>
      <c r="AI54" s="31">
        <v>0</v>
      </c>
      <c r="AJ54" s="73">
        <f t="shared" si="17"/>
        <v>3162.1590000000001</v>
      </c>
      <c r="AK54" s="73">
        <f t="shared" si="18"/>
        <v>7378.3710000000001</v>
      </c>
      <c r="AL54" s="73">
        <f t="shared" si="19"/>
        <v>0</v>
      </c>
      <c r="AM54" s="73">
        <f t="shared" si="20"/>
        <v>0</v>
      </c>
    </row>
    <row r="55" spans="1:39" ht="33" customHeight="1" x14ac:dyDescent="0.25">
      <c r="A55" s="210" t="s">
        <v>49</v>
      </c>
      <c r="B55" s="177"/>
      <c r="C55" s="177"/>
      <c r="D55" s="177"/>
      <c r="E55" s="178"/>
      <c r="F55" s="74" t="s">
        <v>1</v>
      </c>
      <c r="G55" s="74" t="s">
        <v>58</v>
      </c>
      <c r="H55" s="23" t="s">
        <v>102</v>
      </c>
      <c r="I55" s="179"/>
      <c r="J55" s="180"/>
      <c r="K55" s="30" t="s">
        <v>86</v>
      </c>
      <c r="L55" s="181"/>
      <c r="M55" s="182"/>
      <c r="N55" s="182"/>
      <c r="O55" s="182"/>
      <c r="P55" s="27">
        <v>6254.01</v>
      </c>
      <c r="Q55" s="183"/>
      <c r="R55" s="183"/>
      <c r="S55" s="183"/>
      <c r="T55" s="183"/>
      <c r="U55" s="183"/>
      <c r="V55" s="183"/>
      <c r="W55" s="183"/>
      <c r="X55" s="184"/>
      <c r="Y55" s="185"/>
      <c r="Z55" s="31">
        <v>0.4</v>
      </c>
      <c r="AA55" s="76">
        <f t="shared" si="13"/>
        <v>6254.01</v>
      </c>
      <c r="AB55" s="76">
        <f t="shared" si="14"/>
        <v>2501.6040000000003</v>
      </c>
      <c r="AC55" s="175">
        <v>0.1</v>
      </c>
      <c r="AD55" s="76">
        <f t="shared" si="15"/>
        <v>250.16040000000004</v>
      </c>
      <c r="AE55" s="31">
        <f t="shared" si="16"/>
        <v>0.5</v>
      </c>
      <c r="AF55" s="31">
        <v>0</v>
      </c>
      <c r="AG55" s="31">
        <v>0</v>
      </c>
      <c r="AH55" s="31">
        <v>0.1</v>
      </c>
      <c r="AI55" s="31">
        <v>0.4</v>
      </c>
      <c r="AJ55" s="76">
        <f t="shared" si="17"/>
        <v>0</v>
      </c>
      <c r="AK55" s="76">
        <f t="shared" si="18"/>
        <v>0</v>
      </c>
      <c r="AL55" s="76">
        <f t="shared" si="19"/>
        <v>625.40100000000007</v>
      </c>
      <c r="AM55" s="76">
        <f t="shared" si="20"/>
        <v>2501.6040000000003</v>
      </c>
    </row>
    <row r="56" spans="1:39" ht="33" customHeight="1" x14ac:dyDescent="0.25">
      <c r="A56" s="210" t="s">
        <v>50</v>
      </c>
      <c r="B56" s="177"/>
      <c r="C56" s="177"/>
      <c r="D56" s="177"/>
      <c r="E56" s="178"/>
      <c r="F56" s="77" t="s">
        <v>0</v>
      </c>
      <c r="G56" s="77" t="s">
        <v>56</v>
      </c>
      <c r="H56" s="23" t="s">
        <v>117</v>
      </c>
      <c r="I56" s="179"/>
      <c r="J56" s="180"/>
      <c r="K56" s="30" t="s">
        <v>118</v>
      </c>
      <c r="L56" s="181"/>
      <c r="M56" s="182"/>
      <c r="N56" s="182"/>
      <c r="O56" s="182"/>
      <c r="P56" s="75">
        <v>11079.179999999998</v>
      </c>
      <c r="Q56" s="183"/>
      <c r="R56" s="183"/>
      <c r="S56" s="183"/>
      <c r="T56" s="183"/>
      <c r="U56" s="183"/>
      <c r="V56" s="183"/>
      <c r="W56" s="183"/>
      <c r="X56" s="184"/>
      <c r="Y56" s="185"/>
      <c r="Z56" s="31">
        <v>1</v>
      </c>
      <c r="AA56" s="76">
        <f t="shared" si="13"/>
        <v>11079.179999999998</v>
      </c>
      <c r="AB56" s="76">
        <f t="shared" si="14"/>
        <v>11079.179999999998</v>
      </c>
      <c r="AC56" s="175">
        <v>0.03</v>
      </c>
      <c r="AD56" s="76">
        <f t="shared" si="15"/>
        <v>332.37539999999996</v>
      </c>
      <c r="AE56" s="31">
        <f t="shared" si="16"/>
        <v>1</v>
      </c>
      <c r="AF56" s="31">
        <v>1</v>
      </c>
      <c r="AG56" s="31">
        <v>0</v>
      </c>
      <c r="AH56" s="31">
        <v>0</v>
      </c>
      <c r="AI56" s="31">
        <v>0</v>
      </c>
      <c r="AJ56" s="76">
        <f t="shared" si="17"/>
        <v>11079.179999999998</v>
      </c>
      <c r="AK56" s="76">
        <f t="shared" si="18"/>
        <v>0</v>
      </c>
      <c r="AL56" s="76">
        <f t="shared" si="19"/>
        <v>0</v>
      </c>
      <c r="AM56" s="76">
        <f t="shared" si="20"/>
        <v>0</v>
      </c>
    </row>
    <row r="57" spans="1:39" ht="33" customHeight="1" x14ac:dyDescent="0.25">
      <c r="A57" s="210" t="s">
        <v>51</v>
      </c>
      <c r="B57" s="177"/>
      <c r="C57" s="177"/>
      <c r="D57" s="177"/>
      <c r="E57" s="178"/>
      <c r="F57" s="77" t="s">
        <v>0</v>
      </c>
      <c r="G57" s="77" t="s">
        <v>57</v>
      </c>
      <c r="H57" s="78" t="s">
        <v>102</v>
      </c>
      <c r="I57" s="179"/>
      <c r="J57" s="180"/>
      <c r="K57" s="78" t="s">
        <v>96</v>
      </c>
      <c r="L57" s="181"/>
      <c r="M57" s="182"/>
      <c r="N57" s="182"/>
      <c r="O57" s="182"/>
      <c r="P57" s="27">
        <v>6339.06</v>
      </c>
      <c r="Q57" s="183"/>
      <c r="R57" s="183"/>
      <c r="S57" s="183"/>
      <c r="T57" s="183"/>
      <c r="U57" s="183"/>
      <c r="V57" s="183"/>
      <c r="W57" s="183"/>
      <c r="X57" s="184"/>
      <c r="Y57" s="185"/>
      <c r="Z57" s="79">
        <v>1</v>
      </c>
      <c r="AA57" s="76">
        <f t="shared" si="13"/>
        <v>6339.06</v>
      </c>
      <c r="AB57" s="76">
        <f t="shared" si="14"/>
        <v>6339.06</v>
      </c>
      <c r="AC57" s="175">
        <v>0.03</v>
      </c>
      <c r="AD57" s="76">
        <f t="shared" si="15"/>
        <v>190.17180000000002</v>
      </c>
      <c r="AE57" s="31">
        <f t="shared" si="16"/>
        <v>0.9</v>
      </c>
      <c r="AF57" s="31">
        <v>0.9</v>
      </c>
      <c r="AG57" s="31">
        <v>0</v>
      </c>
      <c r="AH57" s="31">
        <v>0</v>
      </c>
      <c r="AI57" s="31">
        <v>0</v>
      </c>
      <c r="AJ57" s="76">
        <f t="shared" si="17"/>
        <v>5705.1540000000005</v>
      </c>
      <c r="AK57" s="76">
        <f t="shared" si="18"/>
        <v>0</v>
      </c>
      <c r="AL57" s="76">
        <f t="shared" si="19"/>
        <v>0</v>
      </c>
      <c r="AM57" s="76">
        <f t="shared" si="20"/>
        <v>0</v>
      </c>
    </row>
    <row r="58" spans="1:39" ht="33" customHeight="1" x14ac:dyDescent="0.25">
      <c r="A58" s="210"/>
      <c r="B58" s="177"/>
      <c r="C58" s="177"/>
      <c r="D58" s="177"/>
      <c r="E58" s="178"/>
      <c r="F58" s="83" t="s">
        <v>21</v>
      </c>
      <c r="G58" s="83" t="s">
        <v>21</v>
      </c>
      <c r="H58" s="80"/>
      <c r="I58" s="179"/>
      <c r="J58" s="180"/>
      <c r="K58" s="80"/>
      <c r="L58" s="181"/>
      <c r="M58" s="182"/>
      <c r="N58" s="182"/>
      <c r="O58" s="182"/>
      <c r="P58" s="27"/>
      <c r="Q58" s="183"/>
      <c r="R58" s="183"/>
      <c r="S58" s="183"/>
      <c r="T58" s="183"/>
      <c r="U58" s="183"/>
      <c r="V58" s="183"/>
      <c r="W58" s="183"/>
      <c r="X58" s="184"/>
      <c r="Y58" s="185"/>
      <c r="Z58" s="84"/>
      <c r="AA58" s="82" t="str">
        <f t="shared" si="13"/>
        <v/>
      </c>
      <c r="AB58" s="82" t="str">
        <f t="shared" si="14"/>
        <v/>
      </c>
      <c r="AC58" s="175"/>
      <c r="AD58" s="82" t="str">
        <f t="shared" si="15"/>
        <v/>
      </c>
      <c r="AE58" s="31" t="str">
        <f t="shared" si="16"/>
        <v/>
      </c>
      <c r="AF58" s="31"/>
      <c r="AG58" s="31"/>
      <c r="AH58" s="31"/>
      <c r="AI58" s="31"/>
      <c r="AJ58" s="82" t="str">
        <f t="shared" si="17"/>
        <v/>
      </c>
      <c r="AK58" s="82" t="str">
        <f t="shared" si="18"/>
        <v/>
      </c>
      <c r="AL58" s="82" t="str">
        <f t="shared" si="19"/>
        <v/>
      </c>
      <c r="AM58" s="82" t="str">
        <f t="shared" si="20"/>
        <v/>
      </c>
    </row>
    <row r="59" spans="1:39" ht="33" customHeight="1" x14ac:dyDescent="0.25">
      <c r="A59" s="210"/>
      <c r="B59" s="177"/>
      <c r="C59" s="177"/>
      <c r="D59" s="177"/>
      <c r="E59" s="178"/>
      <c r="F59" s="83" t="s">
        <v>21</v>
      </c>
      <c r="G59" s="83" t="s">
        <v>21</v>
      </c>
      <c r="H59" s="80"/>
      <c r="I59" s="179"/>
      <c r="J59" s="180"/>
      <c r="K59" s="80"/>
      <c r="L59" s="181"/>
      <c r="M59" s="182"/>
      <c r="N59" s="182"/>
      <c r="O59" s="182"/>
      <c r="P59" s="27"/>
      <c r="Q59" s="183"/>
      <c r="R59" s="183"/>
      <c r="S59" s="183"/>
      <c r="T59" s="183"/>
      <c r="U59" s="183"/>
      <c r="V59" s="183"/>
      <c r="W59" s="183"/>
      <c r="X59" s="184"/>
      <c r="Y59" s="185"/>
      <c r="Z59" s="84"/>
      <c r="AA59" s="82" t="str">
        <f t="shared" si="13"/>
        <v/>
      </c>
      <c r="AB59" s="82" t="str">
        <f t="shared" si="14"/>
        <v/>
      </c>
      <c r="AC59" s="175"/>
      <c r="AD59" s="82" t="str">
        <f t="shared" si="15"/>
        <v/>
      </c>
      <c r="AE59" s="31" t="str">
        <f t="shared" si="16"/>
        <v/>
      </c>
      <c r="AF59" s="31"/>
      <c r="AG59" s="31"/>
      <c r="AH59" s="31"/>
      <c r="AI59" s="31"/>
      <c r="AJ59" s="82" t="str">
        <f t="shared" si="17"/>
        <v/>
      </c>
      <c r="AK59" s="82" t="str">
        <f t="shared" si="18"/>
        <v/>
      </c>
      <c r="AL59" s="82" t="str">
        <f t="shared" si="19"/>
        <v/>
      </c>
      <c r="AM59" s="82" t="str">
        <f t="shared" si="20"/>
        <v/>
      </c>
    </row>
    <row r="60" spans="1:39" ht="33" customHeight="1" x14ac:dyDescent="0.25">
      <c r="A60" s="210"/>
      <c r="B60" s="177"/>
      <c r="C60" s="177"/>
      <c r="D60" s="177"/>
      <c r="E60" s="178"/>
      <c r="F60" s="83" t="s">
        <v>21</v>
      </c>
      <c r="G60" s="83" t="s">
        <v>21</v>
      </c>
      <c r="H60" s="23"/>
      <c r="I60" s="179"/>
      <c r="J60" s="180"/>
      <c r="K60" s="80"/>
      <c r="L60" s="181"/>
      <c r="M60" s="182"/>
      <c r="N60" s="182"/>
      <c r="O60" s="182"/>
      <c r="P60" s="81"/>
      <c r="Q60" s="183"/>
      <c r="R60" s="183"/>
      <c r="S60" s="183"/>
      <c r="T60" s="183"/>
      <c r="U60" s="183"/>
      <c r="V60" s="183"/>
      <c r="W60" s="183"/>
      <c r="X60" s="184"/>
      <c r="Y60" s="185"/>
      <c r="Z60" s="31"/>
      <c r="AA60" s="82" t="str">
        <f t="shared" si="13"/>
        <v/>
      </c>
      <c r="AB60" s="82" t="str">
        <f t="shared" si="14"/>
        <v/>
      </c>
      <c r="AC60" s="175"/>
      <c r="AD60" s="82" t="str">
        <f t="shared" si="15"/>
        <v/>
      </c>
      <c r="AE60" s="31" t="str">
        <f t="shared" si="16"/>
        <v/>
      </c>
      <c r="AF60" s="31"/>
      <c r="AG60" s="31"/>
      <c r="AH60" s="31"/>
      <c r="AI60" s="31"/>
      <c r="AJ60" s="82" t="str">
        <f t="shared" si="17"/>
        <v/>
      </c>
      <c r="AK60" s="82" t="str">
        <f t="shared" si="18"/>
        <v/>
      </c>
      <c r="AL60" s="82" t="str">
        <f t="shared" si="19"/>
        <v/>
      </c>
      <c r="AM60" s="82" t="str">
        <f t="shared" si="20"/>
        <v/>
      </c>
    </row>
    <row r="61" spans="1:39" ht="33" customHeight="1" x14ac:dyDescent="0.25">
      <c r="A61" s="210"/>
      <c r="B61" s="177"/>
      <c r="C61" s="177"/>
      <c r="D61" s="177"/>
      <c r="E61" s="178"/>
      <c r="F61" s="83" t="s">
        <v>21</v>
      </c>
      <c r="G61" s="83" t="s">
        <v>21</v>
      </c>
      <c r="H61" s="80"/>
      <c r="I61" s="179"/>
      <c r="J61" s="180"/>
      <c r="K61" s="80"/>
      <c r="L61" s="181"/>
      <c r="M61" s="182"/>
      <c r="N61" s="182"/>
      <c r="O61" s="182"/>
      <c r="P61" s="27"/>
      <c r="Q61" s="183"/>
      <c r="R61" s="183"/>
      <c r="S61" s="183"/>
      <c r="T61" s="183"/>
      <c r="U61" s="183"/>
      <c r="V61" s="183"/>
      <c r="W61" s="183"/>
      <c r="X61" s="184"/>
      <c r="Y61" s="185"/>
      <c r="Z61" s="84"/>
      <c r="AA61" s="82" t="str">
        <f t="shared" si="13"/>
        <v/>
      </c>
      <c r="AB61" s="82" t="str">
        <f t="shared" si="14"/>
        <v/>
      </c>
      <c r="AC61" s="175"/>
      <c r="AD61" s="82" t="str">
        <f t="shared" si="15"/>
        <v/>
      </c>
      <c r="AE61" s="31" t="str">
        <f t="shared" si="16"/>
        <v/>
      </c>
      <c r="AF61" s="31"/>
      <c r="AG61" s="31"/>
      <c r="AH61" s="31"/>
      <c r="AI61" s="31"/>
      <c r="AJ61" s="82" t="str">
        <f t="shared" si="17"/>
        <v/>
      </c>
      <c r="AK61" s="82" t="str">
        <f t="shared" si="18"/>
        <v/>
      </c>
      <c r="AL61" s="82" t="str">
        <f t="shared" si="19"/>
        <v/>
      </c>
      <c r="AM61" s="82" t="str">
        <f t="shared" si="20"/>
        <v/>
      </c>
    </row>
    <row r="62" spans="1:39" ht="33" customHeight="1" x14ac:dyDescent="0.25">
      <c r="A62" s="210"/>
      <c r="B62" s="177"/>
      <c r="C62" s="177"/>
      <c r="D62" s="177"/>
      <c r="E62" s="178"/>
      <c r="F62" s="83" t="s">
        <v>21</v>
      </c>
      <c r="G62" s="83" t="s">
        <v>21</v>
      </c>
      <c r="H62" s="23"/>
      <c r="I62" s="179"/>
      <c r="J62" s="180"/>
      <c r="K62" s="80"/>
      <c r="L62" s="181"/>
      <c r="M62" s="182"/>
      <c r="N62" s="182"/>
      <c r="O62" s="182"/>
      <c r="P62" s="81"/>
      <c r="Q62" s="183"/>
      <c r="R62" s="183"/>
      <c r="S62" s="183"/>
      <c r="T62" s="183"/>
      <c r="U62" s="183"/>
      <c r="V62" s="183"/>
      <c r="W62" s="183"/>
      <c r="X62" s="184"/>
      <c r="Y62" s="185"/>
      <c r="Z62" s="31"/>
      <c r="AA62" s="82" t="str">
        <f t="shared" si="13"/>
        <v/>
      </c>
      <c r="AB62" s="82" t="str">
        <f t="shared" si="14"/>
        <v/>
      </c>
      <c r="AC62" s="175"/>
      <c r="AD62" s="82" t="str">
        <f t="shared" si="15"/>
        <v/>
      </c>
      <c r="AE62" s="31" t="str">
        <f t="shared" si="16"/>
        <v/>
      </c>
      <c r="AF62" s="31"/>
      <c r="AG62" s="31"/>
      <c r="AH62" s="31"/>
      <c r="AI62" s="31"/>
      <c r="AJ62" s="82" t="str">
        <f t="shared" si="17"/>
        <v/>
      </c>
      <c r="AK62" s="82" t="str">
        <f t="shared" si="18"/>
        <v/>
      </c>
      <c r="AL62" s="82" t="str">
        <f t="shared" si="19"/>
        <v/>
      </c>
      <c r="AM62" s="82" t="str">
        <f t="shared" si="20"/>
        <v/>
      </c>
    </row>
    <row r="63" spans="1:39" ht="33" customHeight="1" x14ac:dyDescent="0.25">
      <c r="A63" s="210"/>
      <c r="B63" s="27"/>
      <c r="C63" s="27"/>
      <c r="D63" s="27"/>
      <c r="E63" s="27"/>
      <c r="F63" s="83" t="s">
        <v>21</v>
      </c>
      <c r="G63" s="83" t="s">
        <v>21</v>
      </c>
      <c r="H63" s="80"/>
      <c r="I63" s="27"/>
      <c r="J63" s="27"/>
      <c r="K63" s="27"/>
      <c r="L63" s="27"/>
      <c r="M63" s="27"/>
      <c r="N63" s="27"/>
      <c r="O63" s="27"/>
      <c r="P63" s="27"/>
      <c r="Q63" s="185"/>
      <c r="R63" s="185"/>
      <c r="S63" s="185"/>
      <c r="T63" s="185"/>
      <c r="U63" s="185"/>
      <c r="V63" s="185"/>
      <c r="W63" s="185"/>
      <c r="X63" s="185"/>
      <c r="Y63" s="185"/>
      <c r="Z63" s="84"/>
      <c r="AA63" s="82" t="str">
        <f t="shared" si="13"/>
        <v/>
      </c>
      <c r="AB63" s="82" t="str">
        <f t="shared" si="14"/>
        <v/>
      </c>
      <c r="AC63" s="175"/>
      <c r="AD63" s="82" t="str">
        <f t="shared" si="15"/>
        <v/>
      </c>
      <c r="AE63" s="31" t="str">
        <f t="shared" si="16"/>
        <v/>
      </c>
      <c r="AF63" s="31"/>
      <c r="AG63" s="31"/>
      <c r="AH63" s="31"/>
      <c r="AI63" s="31"/>
      <c r="AJ63" s="82" t="str">
        <f t="shared" si="17"/>
        <v/>
      </c>
      <c r="AK63" s="82" t="str">
        <f t="shared" si="18"/>
        <v/>
      </c>
      <c r="AL63" s="82" t="str">
        <f t="shared" si="19"/>
        <v/>
      </c>
      <c r="AM63" s="82" t="str">
        <f t="shared" si="20"/>
        <v/>
      </c>
    </row>
  </sheetData>
  <autoFilter ref="A11:AM63" xr:uid="{16B6826F-1F6A-450F-AC02-48CB1BE8CF11}"/>
  <phoneticPr fontId="23" type="noConversion"/>
  <conditionalFormatting sqref="A12:AM63">
    <cfRule type="expression" dxfId="5" priority="1">
      <formula>OR($F12="Annulé",$F12="Perdu")</formula>
    </cfRule>
    <cfRule type="expression" dxfId="4" priority="2">
      <formula>$F12="Réalisation"</formula>
    </cfRule>
    <cfRule type="expression" dxfId="3" priority="3">
      <formula>VALUE($K12)&gt;2000</formula>
    </cfRule>
  </conditionalFormatting>
  <dataValidations count="2">
    <dataValidation type="list" allowBlank="1" showInputMessage="1" showErrorMessage="1" sqref="F12:F60" xr:uid="{B49227C8-D9B9-43E0-8E51-4DF982847E47}">
      <formula1>lstPhases</formula1>
    </dataValidation>
    <dataValidation type="list" allowBlank="1" showInputMessage="1" showErrorMessage="1" sqref="G12:G63" xr:uid="{FB8EF8D8-F69D-474E-B54A-057161AE9C27}">
      <formula1>lstJobs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55E3B-A4F5-48DD-BF4E-BC8F49D9B698}">
  <sheetPr codeName="Feuil3"/>
  <dimension ref="A1:U73"/>
  <sheetViews>
    <sheetView showGridLines="0" zoomScale="90" zoomScaleNormal="90" workbookViewId="0">
      <pane ySplit="7" topLeftCell="A8" activePane="bottomLeft" state="frozen"/>
      <selection pane="bottomLeft" activeCell="A7" sqref="A7"/>
    </sheetView>
  </sheetViews>
  <sheetFormatPr baseColWidth="10" defaultColWidth="6" defaultRowHeight="14.25" x14ac:dyDescent="0.25"/>
  <cols>
    <col min="1" max="1" width="24.375" style="132" customWidth="1"/>
    <col min="2" max="2" width="41.5" style="132" customWidth="1"/>
    <col min="3" max="3" width="10.5" style="132" customWidth="1"/>
    <col min="4" max="4" width="7.375" style="133" customWidth="1"/>
    <col min="5" max="6" width="16.5" style="132" customWidth="1"/>
    <col min="7" max="7" width="10.75" style="153" customWidth="1"/>
    <col min="8" max="8" width="14.875" style="153" customWidth="1"/>
    <col min="9" max="9" width="8.625" style="132" customWidth="1"/>
    <col min="10" max="17" width="12" style="132" customWidth="1"/>
    <col min="18" max="16384" width="6" style="132"/>
  </cols>
  <sheetData>
    <row r="1" spans="1:21" s="85" customFormat="1" ht="15" customHeight="1" x14ac:dyDescent="0.25">
      <c r="B1" s="86" t="s">
        <v>52</v>
      </c>
      <c r="G1" s="148"/>
      <c r="H1" s="148"/>
    </row>
    <row r="2" spans="1:21" s="85" customFormat="1" ht="15" customHeight="1" x14ac:dyDescent="0.25">
      <c r="C2" s="87"/>
      <c r="D2" s="87"/>
      <c r="E2" s="87"/>
      <c r="F2" s="87"/>
      <c r="G2" s="149"/>
      <c r="H2" s="149"/>
      <c r="I2" s="87"/>
      <c r="J2" s="87"/>
      <c r="K2" s="87"/>
      <c r="L2" s="87"/>
      <c r="M2" s="87"/>
      <c r="N2" s="87"/>
      <c r="O2" s="87"/>
      <c r="P2" s="87"/>
      <c r="Q2" s="87"/>
      <c r="R2" s="87"/>
      <c r="S2" s="88"/>
      <c r="T2" s="89"/>
      <c r="U2" s="90"/>
    </row>
    <row r="3" spans="1:21" s="85" customFormat="1" ht="15" customHeight="1" x14ac:dyDescent="0.25">
      <c r="B3" s="91"/>
      <c r="C3" s="92"/>
      <c r="D3" s="92"/>
      <c r="E3" s="92"/>
      <c r="F3" s="92"/>
      <c r="G3" s="150"/>
      <c r="H3" s="150"/>
      <c r="I3" s="92"/>
      <c r="J3" s="92"/>
      <c r="K3" s="92"/>
      <c r="L3" s="92"/>
      <c r="M3" s="92"/>
      <c r="N3" s="92"/>
      <c r="O3" s="92"/>
      <c r="P3" s="92"/>
      <c r="Q3" s="93"/>
      <c r="R3" s="93"/>
      <c r="S3" s="94"/>
    </row>
    <row r="4" spans="1:21" s="85" customFormat="1" ht="15" customHeight="1" x14ac:dyDescent="0.25">
      <c r="F4" s="95"/>
      <c r="G4" s="151"/>
      <c r="H4" s="151"/>
      <c r="I4" s="96"/>
      <c r="J4" s="97"/>
    </row>
    <row r="5" spans="1:21" s="85" customFormat="1" ht="15" customHeight="1" x14ac:dyDescent="0.25">
      <c r="A5" s="141" t="s">
        <v>155</v>
      </c>
      <c r="B5" s="141" t="s">
        <v>156</v>
      </c>
      <c r="C5" s="141" t="s">
        <v>157</v>
      </c>
      <c r="D5" s="141" t="s">
        <v>154</v>
      </c>
      <c r="E5" s="141" t="s">
        <v>158</v>
      </c>
      <c r="F5" s="141" t="s">
        <v>159</v>
      </c>
      <c r="G5" s="152" t="s">
        <v>160</v>
      </c>
      <c r="H5" s="152" t="s">
        <v>161</v>
      </c>
      <c r="I5" s="142" t="s">
        <v>162</v>
      </c>
      <c r="J5" s="141" t="s">
        <v>163</v>
      </c>
      <c r="K5" s="141" t="s">
        <v>164</v>
      </c>
      <c r="L5" s="141" t="s">
        <v>165</v>
      </c>
      <c r="M5" s="141" t="s">
        <v>166</v>
      </c>
      <c r="N5" s="141" t="s">
        <v>167</v>
      </c>
      <c r="O5" s="141" t="s">
        <v>168</v>
      </c>
      <c r="P5" s="141" t="s">
        <v>169</v>
      </c>
      <c r="Q5" s="141" t="s">
        <v>170</v>
      </c>
    </row>
    <row r="6" spans="1:21" ht="15" customHeight="1" x14ac:dyDescent="0.25">
      <c r="A6" s="98"/>
      <c r="B6" s="85"/>
      <c r="C6" s="85"/>
      <c r="D6" s="99"/>
      <c r="E6" s="98"/>
      <c r="F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21" s="100" customFormat="1" ht="68.25" customHeight="1" x14ac:dyDescent="0.25">
      <c r="A7" s="143" t="s">
        <v>53</v>
      </c>
      <c r="B7" s="144" t="s">
        <v>54</v>
      </c>
      <c r="C7" s="145" t="s">
        <v>55</v>
      </c>
      <c r="D7" s="146" t="s">
        <v>8</v>
      </c>
      <c r="E7" s="147" t="s">
        <v>9</v>
      </c>
      <c r="F7" s="147" t="s">
        <v>10</v>
      </c>
      <c r="G7" s="147" t="s">
        <v>11</v>
      </c>
      <c r="H7" s="147" t="s">
        <v>12</v>
      </c>
      <c r="I7" s="147" t="s">
        <v>13</v>
      </c>
      <c r="J7" s="147" t="s">
        <v>14</v>
      </c>
      <c r="K7" s="147" t="s">
        <v>15</v>
      </c>
      <c r="L7" s="147" t="s">
        <v>16</v>
      </c>
      <c r="M7" s="147" t="s">
        <v>61</v>
      </c>
      <c r="N7" s="147" t="s">
        <v>17</v>
      </c>
      <c r="O7" s="147" t="s">
        <v>18</v>
      </c>
      <c r="P7" s="147" t="s">
        <v>19</v>
      </c>
      <c r="Q7" s="156" t="s">
        <v>62</v>
      </c>
    </row>
    <row r="8" spans="1:21" s="107" customFormat="1" x14ac:dyDescent="0.25">
      <c r="A8" s="101"/>
      <c r="B8" s="101"/>
      <c r="C8" s="101"/>
      <c r="D8" s="102"/>
      <c r="E8" s="103"/>
      <c r="F8" s="104"/>
      <c r="G8" s="154"/>
      <c r="H8" s="154"/>
      <c r="I8" s="104"/>
      <c r="J8" s="104"/>
      <c r="K8" s="104"/>
      <c r="L8" s="104"/>
      <c r="M8" s="105"/>
      <c r="N8" s="106"/>
      <c r="O8" s="106"/>
      <c r="P8" s="106"/>
      <c r="Q8" s="106"/>
    </row>
    <row r="9" spans="1:21" s="108" customFormat="1" ht="21" customHeight="1" x14ac:dyDescent="0.25">
      <c r="A9" s="157"/>
      <c r="B9" s="158" t="s">
        <v>171</v>
      </c>
      <c r="C9" s="159"/>
      <c r="D9" s="160"/>
      <c r="E9" s="161"/>
      <c r="F9" s="202">
        <f>SUM(F11,F45)</f>
        <v>351022.28499999997</v>
      </c>
      <c r="G9" s="162"/>
      <c r="H9" s="162"/>
      <c r="I9" s="163"/>
      <c r="J9" s="161"/>
      <c r="K9" s="161"/>
      <c r="L9" s="161"/>
      <c r="M9" s="161"/>
      <c r="N9" s="202">
        <f>SUM(N11,N45)</f>
        <v>333974.13650000002</v>
      </c>
      <c r="O9" s="202">
        <f t="shared" ref="O9:Q9" si="0">SUM(O11,O45)</f>
        <v>66172.692500000005</v>
      </c>
      <c r="P9" s="202">
        <f t="shared" si="0"/>
        <v>5485.4009999999998</v>
      </c>
      <c r="Q9" s="202">
        <f t="shared" si="0"/>
        <v>21941.603999999999</v>
      </c>
    </row>
    <row r="10" spans="1:21" s="107" customFormat="1" x14ac:dyDescent="0.25">
      <c r="A10" s="101"/>
      <c r="B10" s="101"/>
      <c r="C10" s="101"/>
      <c r="D10" s="102"/>
      <c r="E10" s="103"/>
      <c r="F10" s="104"/>
      <c r="G10" s="154"/>
      <c r="H10" s="154"/>
      <c r="I10" s="104"/>
      <c r="J10" s="104"/>
      <c r="K10" s="104"/>
      <c r="L10" s="104"/>
      <c r="M10" s="105"/>
      <c r="N10" s="106"/>
      <c r="O10" s="106"/>
      <c r="P10" s="106"/>
      <c r="Q10" s="106"/>
    </row>
    <row r="11" spans="1:21" s="109" customFormat="1" ht="21" customHeight="1" x14ac:dyDescent="0.25">
      <c r="A11" s="164"/>
      <c r="B11" s="186" t="s">
        <v>0</v>
      </c>
      <c r="C11" s="187"/>
      <c r="D11" s="188"/>
      <c r="E11" s="189">
        <f>SUM(E12,E24,E33,E36,E40)</f>
        <v>305433.33999999991</v>
      </c>
      <c r="F11" s="189">
        <f>SUM(F12,F24,F33,F36,F40)</f>
        <v>274233.33999999997</v>
      </c>
      <c r="G11" s="166"/>
      <c r="H11" s="166"/>
      <c r="I11" s="167"/>
      <c r="J11" s="165"/>
      <c r="K11" s="165"/>
      <c r="L11" s="165"/>
      <c r="M11" s="165"/>
      <c r="N11" s="189">
        <f>SUM(N12,N24,N33,N36,N40)</f>
        <v>193695.3665</v>
      </c>
      <c r="O11" s="189">
        <f t="shared" ref="O11:Q11" si="1">SUM(O12,O24,O33,O36,O40)</f>
        <v>50779.776500000007</v>
      </c>
      <c r="P11" s="189">
        <f t="shared" si="1"/>
        <v>4860</v>
      </c>
      <c r="Q11" s="189">
        <f t="shared" si="1"/>
        <v>19440</v>
      </c>
    </row>
    <row r="12" spans="1:21" s="116" customFormat="1" ht="18" customHeight="1" x14ac:dyDescent="0.25">
      <c r="A12" s="110" t="s">
        <v>56</v>
      </c>
      <c r="B12" s="111"/>
      <c r="C12" s="112"/>
      <c r="D12" s="113"/>
      <c r="E12" s="195">
        <f>SUM(E13:E23)</f>
        <v>113485.04999999999</v>
      </c>
      <c r="F12" s="195">
        <f>SUM(F13:F23)</f>
        <v>113485.04999999999</v>
      </c>
      <c r="G12" s="114"/>
      <c r="H12" s="114"/>
      <c r="I12" s="115"/>
      <c r="J12" s="115"/>
      <c r="K12" s="115"/>
      <c r="L12" s="115"/>
      <c r="M12" s="115"/>
      <c r="N12" s="195">
        <f>SUM(N13:N23)</f>
        <v>75842.622000000003</v>
      </c>
      <c r="O12" s="195">
        <f>SUM(O13:O23)</f>
        <v>6008.2560000000003</v>
      </c>
      <c r="P12" s="195">
        <f>SUM(P13:P23)</f>
        <v>4860</v>
      </c>
      <c r="Q12" s="195">
        <f>SUM(Q13:Q23)</f>
        <v>19440</v>
      </c>
    </row>
    <row r="13" spans="1:21" s="123" customFormat="1" ht="12.75" x14ac:dyDescent="0.2">
      <c r="A13" s="117" t="s">
        <v>65</v>
      </c>
      <c r="B13" s="117" t="s">
        <v>66</v>
      </c>
      <c r="C13" s="118" t="s">
        <v>56</v>
      </c>
      <c r="D13" s="119">
        <v>1</v>
      </c>
      <c r="E13" s="196">
        <v>8100</v>
      </c>
      <c r="F13" s="197">
        <v>8100</v>
      </c>
      <c r="G13" s="199">
        <v>0.3</v>
      </c>
      <c r="H13" s="196">
        <v>2430</v>
      </c>
      <c r="I13" s="122">
        <v>1</v>
      </c>
      <c r="J13" s="122">
        <v>1</v>
      </c>
      <c r="K13" s="122">
        <v>0</v>
      </c>
      <c r="L13" s="122">
        <v>0</v>
      </c>
      <c r="M13" s="122">
        <v>0</v>
      </c>
      <c r="N13" s="196">
        <v>8100</v>
      </c>
      <c r="O13" s="196">
        <v>0</v>
      </c>
      <c r="P13" s="196">
        <v>0</v>
      </c>
      <c r="Q13" s="196">
        <v>0</v>
      </c>
    </row>
    <row r="14" spans="1:21" s="123" customFormat="1" ht="12.75" x14ac:dyDescent="0.2">
      <c r="A14" s="117" t="s">
        <v>73</v>
      </c>
      <c r="B14" s="117" t="s">
        <v>74</v>
      </c>
      <c r="C14" s="118" t="s">
        <v>56</v>
      </c>
      <c r="D14" s="119">
        <v>1</v>
      </c>
      <c r="E14" s="196">
        <v>24300</v>
      </c>
      <c r="F14" s="197">
        <v>24300</v>
      </c>
      <c r="G14" s="199">
        <v>0.3</v>
      </c>
      <c r="H14" s="196">
        <v>7290</v>
      </c>
      <c r="I14" s="122">
        <v>1</v>
      </c>
      <c r="J14" s="122">
        <v>0</v>
      </c>
      <c r="K14" s="122">
        <v>0</v>
      </c>
      <c r="L14" s="122">
        <v>0.2</v>
      </c>
      <c r="M14" s="122">
        <v>0.8</v>
      </c>
      <c r="N14" s="196">
        <v>0</v>
      </c>
      <c r="O14" s="196">
        <v>0</v>
      </c>
      <c r="P14" s="196">
        <v>4860</v>
      </c>
      <c r="Q14" s="196">
        <v>19440</v>
      </c>
    </row>
    <row r="15" spans="1:21" s="123" customFormat="1" ht="12.75" x14ac:dyDescent="0.2">
      <c r="A15" s="117" t="s">
        <v>77</v>
      </c>
      <c r="B15" s="117" t="s">
        <v>74</v>
      </c>
      <c r="C15" s="118" t="s">
        <v>56</v>
      </c>
      <c r="D15" s="119">
        <v>1</v>
      </c>
      <c r="E15" s="196">
        <v>24300</v>
      </c>
      <c r="F15" s="197">
        <v>24300</v>
      </c>
      <c r="G15" s="199">
        <v>0.3</v>
      </c>
      <c r="H15" s="196">
        <v>7290</v>
      </c>
      <c r="I15" s="122">
        <v>1</v>
      </c>
      <c r="J15" s="122">
        <v>1</v>
      </c>
      <c r="K15" s="122">
        <v>0</v>
      </c>
      <c r="L15" s="122">
        <v>0</v>
      </c>
      <c r="M15" s="122">
        <v>0</v>
      </c>
      <c r="N15" s="196">
        <v>24300</v>
      </c>
      <c r="O15" s="196">
        <v>0</v>
      </c>
      <c r="P15" s="196">
        <v>0</v>
      </c>
      <c r="Q15" s="196">
        <v>0</v>
      </c>
    </row>
    <row r="16" spans="1:21" s="123" customFormat="1" ht="12.75" x14ac:dyDescent="0.2">
      <c r="A16" s="117" t="s">
        <v>69</v>
      </c>
      <c r="B16" s="117" t="s">
        <v>87</v>
      </c>
      <c r="C16" s="118" t="s">
        <v>56</v>
      </c>
      <c r="D16" s="119">
        <v>1</v>
      </c>
      <c r="E16" s="196">
        <v>7459.02</v>
      </c>
      <c r="F16" s="197">
        <v>7459.02</v>
      </c>
      <c r="G16" s="199">
        <v>0.3</v>
      </c>
      <c r="H16" s="196">
        <v>2237.7060000000001</v>
      </c>
      <c r="I16" s="122">
        <v>1</v>
      </c>
      <c r="J16" s="122">
        <v>1</v>
      </c>
      <c r="K16" s="122">
        <v>0</v>
      </c>
      <c r="L16" s="122">
        <v>0</v>
      </c>
      <c r="M16" s="122">
        <v>0</v>
      </c>
      <c r="N16" s="196">
        <v>7459.02</v>
      </c>
      <c r="O16" s="196">
        <v>0</v>
      </c>
      <c r="P16" s="196">
        <v>0</v>
      </c>
      <c r="Q16" s="196">
        <v>0</v>
      </c>
    </row>
    <row r="17" spans="1:17" s="123" customFormat="1" ht="12.75" x14ac:dyDescent="0.2">
      <c r="A17" s="117" t="s">
        <v>91</v>
      </c>
      <c r="B17" s="117" t="s">
        <v>92</v>
      </c>
      <c r="C17" s="118" t="s">
        <v>56</v>
      </c>
      <c r="D17" s="119">
        <v>1</v>
      </c>
      <c r="E17" s="196">
        <v>7146.09</v>
      </c>
      <c r="F17" s="197">
        <v>7146.09</v>
      </c>
      <c r="G17" s="199">
        <v>0.3</v>
      </c>
      <c r="H17" s="196">
        <v>2143.8269999999998</v>
      </c>
      <c r="I17" s="122">
        <v>1</v>
      </c>
      <c r="J17" s="124">
        <v>1</v>
      </c>
      <c r="K17" s="124">
        <v>0</v>
      </c>
      <c r="L17" s="122">
        <v>0</v>
      </c>
      <c r="M17" s="122">
        <v>0</v>
      </c>
      <c r="N17" s="196">
        <v>7146.09</v>
      </c>
      <c r="O17" s="196">
        <v>0</v>
      </c>
      <c r="P17" s="196">
        <v>0</v>
      </c>
      <c r="Q17" s="196">
        <v>0</v>
      </c>
    </row>
    <row r="18" spans="1:17" s="123" customFormat="1" ht="12.75" x14ac:dyDescent="0.2">
      <c r="A18" s="117" t="s">
        <v>94</v>
      </c>
      <c r="B18" s="117" t="s">
        <v>66</v>
      </c>
      <c r="C18" s="118" t="s">
        <v>56</v>
      </c>
      <c r="D18" s="119">
        <v>1</v>
      </c>
      <c r="E18" s="196">
        <v>10013.76</v>
      </c>
      <c r="F18" s="197">
        <v>10013.76</v>
      </c>
      <c r="G18" s="199">
        <v>0.3</v>
      </c>
      <c r="H18" s="196">
        <v>3004.1280000000002</v>
      </c>
      <c r="I18" s="122">
        <v>1</v>
      </c>
      <c r="J18" s="124">
        <v>0.4</v>
      </c>
      <c r="K18" s="124">
        <v>0.6</v>
      </c>
      <c r="L18" s="122">
        <v>0</v>
      </c>
      <c r="M18" s="122">
        <v>0</v>
      </c>
      <c r="N18" s="196">
        <v>4005.5040000000004</v>
      </c>
      <c r="O18" s="196">
        <v>6008.2560000000003</v>
      </c>
      <c r="P18" s="196">
        <v>0</v>
      </c>
      <c r="Q18" s="196">
        <v>0</v>
      </c>
    </row>
    <row r="19" spans="1:17" s="123" customFormat="1" ht="12.75" x14ac:dyDescent="0.2">
      <c r="A19" s="117" t="s">
        <v>102</v>
      </c>
      <c r="B19" s="117" t="s">
        <v>103</v>
      </c>
      <c r="C19" s="118" t="s">
        <v>56</v>
      </c>
      <c r="D19" s="119">
        <v>1</v>
      </c>
      <c r="E19" s="196">
        <v>5976.4500000000007</v>
      </c>
      <c r="F19" s="197">
        <v>5976.4500000000007</v>
      </c>
      <c r="G19" s="199">
        <v>0.03</v>
      </c>
      <c r="H19" s="196">
        <v>179.29350000000002</v>
      </c>
      <c r="I19" s="122">
        <v>0.9</v>
      </c>
      <c r="J19" s="124">
        <v>0.9</v>
      </c>
      <c r="K19" s="124">
        <v>0</v>
      </c>
      <c r="L19" s="122">
        <v>0</v>
      </c>
      <c r="M19" s="122">
        <v>0</v>
      </c>
      <c r="N19" s="196">
        <v>5378.8050000000012</v>
      </c>
      <c r="O19" s="196">
        <v>0</v>
      </c>
      <c r="P19" s="196">
        <v>0</v>
      </c>
      <c r="Q19" s="196">
        <v>0</v>
      </c>
    </row>
    <row r="20" spans="1:17" s="123" customFormat="1" ht="12.75" x14ac:dyDescent="0.2">
      <c r="A20" s="117" t="s">
        <v>107</v>
      </c>
      <c r="B20" s="117" t="s">
        <v>87</v>
      </c>
      <c r="C20" s="118" t="s">
        <v>56</v>
      </c>
      <c r="D20" s="119">
        <v>1</v>
      </c>
      <c r="E20" s="196">
        <v>6401.43</v>
      </c>
      <c r="F20" s="197">
        <v>6401.43</v>
      </c>
      <c r="G20" s="199">
        <v>0.03</v>
      </c>
      <c r="H20" s="196">
        <v>192.0429</v>
      </c>
      <c r="I20" s="122">
        <v>0.9</v>
      </c>
      <c r="J20" s="124">
        <v>0.9</v>
      </c>
      <c r="K20" s="124">
        <v>0</v>
      </c>
      <c r="L20" s="122">
        <v>0</v>
      </c>
      <c r="M20" s="122">
        <v>0</v>
      </c>
      <c r="N20" s="196">
        <v>5761.2870000000003</v>
      </c>
      <c r="O20" s="196">
        <v>0</v>
      </c>
      <c r="P20" s="196">
        <v>0</v>
      </c>
      <c r="Q20" s="196">
        <v>0</v>
      </c>
    </row>
    <row r="21" spans="1:17" s="123" customFormat="1" ht="12.75" x14ac:dyDescent="0.2">
      <c r="A21" s="117" t="s">
        <v>110</v>
      </c>
      <c r="B21" s="117" t="s">
        <v>90</v>
      </c>
      <c r="C21" s="118" t="s">
        <v>56</v>
      </c>
      <c r="D21" s="119">
        <v>1</v>
      </c>
      <c r="E21" s="196">
        <v>8709.1200000000008</v>
      </c>
      <c r="F21" s="197">
        <v>8709.1200000000008</v>
      </c>
      <c r="G21" s="199">
        <v>0.03</v>
      </c>
      <c r="H21" s="196">
        <v>261.27359999999999</v>
      </c>
      <c r="I21" s="122">
        <v>0.3</v>
      </c>
      <c r="J21" s="124">
        <v>0.3</v>
      </c>
      <c r="K21" s="124">
        <v>0</v>
      </c>
      <c r="L21" s="122">
        <v>0</v>
      </c>
      <c r="M21" s="122">
        <v>0</v>
      </c>
      <c r="N21" s="196">
        <v>2612.7360000000003</v>
      </c>
      <c r="O21" s="196">
        <v>0</v>
      </c>
      <c r="P21" s="196">
        <v>0</v>
      </c>
      <c r="Q21" s="196">
        <v>0</v>
      </c>
    </row>
    <row r="22" spans="1:17" s="123" customFormat="1" ht="12.75" x14ac:dyDescent="0.2">
      <c r="A22" s="117" t="s">
        <v>117</v>
      </c>
      <c r="B22" s="117" t="s">
        <v>118</v>
      </c>
      <c r="C22" s="118" t="s">
        <v>56</v>
      </c>
      <c r="D22" s="119">
        <v>1</v>
      </c>
      <c r="E22" s="198">
        <v>11079.179999999998</v>
      </c>
      <c r="F22" s="197">
        <v>11079.179999999998</v>
      </c>
      <c r="G22" s="199">
        <v>0.03</v>
      </c>
      <c r="H22" s="196">
        <v>332.37539999999996</v>
      </c>
      <c r="I22" s="122">
        <v>1</v>
      </c>
      <c r="J22" s="124">
        <v>1</v>
      </c>
      <c r="K22" s="124">
        <v>0</v>
      </c>
      <c r="L22" s="122">
        <v>0</v>
      </c>
      <c r="M22" s="122">
        <v>0</v>
      </c>
      <c r="N22" s="196">
        <v>11079.179999999998</v>
      </c>
      <c r="O22" s="196">
        <v>0</v>
      </c>
      <c r="P22" s="196">
        <v>0</v>
      </c>
      <c r="Q22" s="196">
        <v>0</v>
      </c>
    </row>
    <row r="23" spans="1:17" s="123" customFormat="1" ht="12.75" x14ac:dyDescent="0.2">
      <c r="A23" s="117"/>
      <c r="B23" s="117"/>
      <c r="C23" s="118"/>
      <c r="D23" s="119"/>
      <c r="E23" s="120"/>
      <c r="F23" s="121"/>
      <c r="G23" s="200"/>
      <c r="H23" s="196"/>
      <c r="I23" s="125"/>
      <c r="J23" s="125"/>
      <c r="K23" s="122"/>
      <c r="L23" s="122"/>
      <c r="M23" s="122"/>
      <c r="N23" s="196"/>
      <c r="O23" s="196"/>
      <c r="P23" s="196"/>
      <c r="Q23" s="196"/>
    </row>
    <row r="24" spans="1:17" s="116" customFormat="1" ht="18" customHeight="1" x14ac:dyDescent="0.25">
      <c r="A24" s="110" t="s">
        <v>57</v>
      </c>
      <c r="B24" s="111"/>
      <c r="C24" s="112"/>
      <c r="D24" s="113"/>
      <c r="E24" s="195">
        <f>SUM(E25:E32)</f>
        <v>101832.38999999998</v>
      </c>
      <c r="F24" s="195">
        <f>SUM(F25:F32)</f>
        <v>101832.38999999998</v>
      </c>
      <c r="G24" s="114"/>
      <c r="H24" s="114"/>
      <c r="I24" s="115"/>
      <c r="J24" s="115"/>
      <c r="K24" s="115"/>
      <c r="L24" s="115"/>
      <c r="M24" s="115"/>
      <c r="N24" s="195">
        <f>SUM(N25:N32)</f>
        <v>55452.586500000005</v>
      </c>
      <c r="O24" s="195">
        <f>SUM(O25:O32)</f>
        <v>17055.7785</v>
      </c>
      <c r="P24" s="195">
        <f>SUM(P25:P32)</f>
        <v>0</v>
      </c>
      <c r="Q24" s="195">
        <f>SUM(Q25:Q32)</f>
        <v>0</v>
      </c>
    </row>
    <row r="25" spans="1:17" s="123" customFormat="1" ht="12.75" x14ac:dyDescent="0.2">
      <c r="A25" s="117" t="s">
        <v>67</v>
      </c>
      <c r="B25" s="117" t="s">
        <v>68</v>
      </c>
      <c r="C25" s="118" t="s">
        <v>57</v>
      </c>
      <c r="D25" s="119">
        <v>1</v>
      </c>
      <c r="E25" s="196">
        <v>44550</v>
      </c>
      <c r="F25" s="196">
        <v>44550</v>
      </c>
      <c r="G25" s="199">
        <v>0.3</v>
      </c>
      <c r="H25" s="196">
        <v>13365</v>
      </c>
      <c r="I25" s="122">
        <v>0.4</v>
      </c>
      <c r="J25" s="122">
        <v>0.4</v>
      </c>
      <c r="K25" s="122">
        <v>0</v>
      </c>
      <c r="L25" s="122">
        <v>0</v>
      </c>
      <c r="M25" s="122">
        <v>0</v>
      </c>
      <c r="N25" s="196">
        <v>17820</v>
      </c>
      <c r="O25" s="196">
        <v>0</v>
      </c>
      <c r="P25" s="196">
        <v>0</v>
      </c>
      <c r="Q25" s="196">
        <v>0</v>
      </c>
    </row>
    <row r="26" spans="1:17" s="123" customFormat="1" ht="12.75" x14ac:dyDescent="0.2">
      <c r="A26" s="117" t="s">
        <v>69</v>
      </c>
      <c r="B26" s="117" t="s">
        <v>70</v>
      </c>
      <c r="C26" s="118" t="s">
        <v>57</v>
      </c>
      <c r="D26" s="119">
        <v>1</v>
      </c>
      <c r="E26" s="196">
        <v>13500</v>
      </c>
      <c r="F26" s="196">
        <v>13500</v>
      </c>
      <c r="G26" s="199">
        <v>0.5</v>
      </c>
      <c r="H26" s="196">
        <v>6750</v>
      </c>
      <c r="I26" s="122">
        <v>1</v>
      </c>
      <c r="J26" s="122">
        <v>0.2</v>
      </c>
      <c r="K26" s="122">
        <v>0.8</v>
      </c>
      <c r="L26" s="122">
        <v>0</v>
      </c>
      <c r="M26" s="122">
        <v>0</v>
      </c>
      <c r="N26" s="196">
        <v>2700</v>
      </c>
      <c r="O26" s="196">
        <v>10800</v>
      </c>
      <c r="P26" s="196">
        <v>0</v>
      </c>
      <c r="Q26" s="196">
        <v>0</v>
      </c>
    </row>
    <row r="27" spans="1:17" s="123" customFormat="1" ht="12.75" x14ac:dyDescent="0.2">
      <c r="A27" s="117" t="s">
        <v>88</v>
      </c>
      <c r="B27" s="117" t="s">
        <v>79</v>
      </c>
      <c r="C27" s="118" t="s">
        <v>57</v>
      </c>
      <c r="D27" s="119">
        <v>1</v>
      </c>
      <c r="E27" s="196">
        <v>9936.8100000000013</v>
      </c>
      <c r="F27" s="196">
        <v>9936.8100000000013</v>
      </c>
      <c r="G27" s="199">
        <v>0.3</v>
      </c>
      <c r="H27" s="196">
        <v>2981.0430000000001</v>
      </c>
      <c r="I27" s="122">
        <v>1</v>
      </c>
      <c r="J27" s="122">
        <v>0.45</v>
      </c>
      <c r="K27" s="122">
        <v>0.55000000000000004</v>
      </c>
      <c r="L27" s="122">
        <v>0</v>
      </c>
      <c r="M27" s="122">
        <v>0</v>
      </c>
      <c r="N27" s="196">
        <v>4471.5645000000004</v>
      </c>
      <c r="O27" s="196">
        <v>5465.2455000000009</v>
      </c>
      <c r="P27" s="196">
        <v>0</v>
      </c>
      <c r="Q27" s="196">
        <v>0</v>
      </c>
    </row>
    <row r="28" spans="1:17" s="194" customFormat="1" ht="12.75" x14ac:dyDescent="0.2">
      <c r="A28" s="190" t="s">
        <v>65</v>
      </c>
      <c r="B28" s="190" t="s">
        <v>79</v>
      </c>
      <c r="C28" s="191" t="s">
        <v>57</v>
      </c>
      <c r="D28" s="192">
        <v>1</v>
      </c>
      <c r="E28" s="196">
        <v>7905.3300000000017</v>
      </c>
      <c r="F28" s="196">
        <v>7905.3300000000017</v>
      </c>
      <c r="G28" s="199">
        <v>0.3</v>
      </c>
      <c r="H28" s="196">
        <v>2371.5990000000006</v>
      </c>
      <c r="I28" s="193">
        <v>1</v>
      </c>
      <c r="J28" s="193">
        <v>0.9</v>
      </c>
      <c r="K28" s="193">
        <v>0.1</v>
      </c>
      <c r="L28" s="193">
        <v>0</v>
      </c>
      <c r="M28" s="193">
        <v>0</v>
      </c>
      <c r="N28" s="196">
        <v>7114.7970000000014</v>
      </c>
      <c r="O28" s="196">
        <v>790.53300000000024</v>
      </c>
      <c r="P28" s="196">
        <v>0</v>
      </c>
      <c r="Q28" s="196">
        <v>0</v>
      </c>
    </row>
    <row r="29" spans="1:17" s="194" customFormat="1" ht="12.75" x14ac:dyDescent="0.2">
      <c r="A29" s="190" t="s">
        <v>104</v>
      </c>
      <c r="B29" s="190" t="s">
        <v>68</v>
      </c>
      <c r="C29" s="191" t="s">
        <v>57</v>
      </c>
      <c r="D29" s="192">
        <v>1</v>
      </c>
      <c r="E29" s="196">
        <v>11124.539999999999</v>
      </c>
      <c r="F29" s="196">
        <v>11124.539999999999</v>
      </c>
      <c r="G29" s="199">
        <v>0.03</v>
      </c>
      <c r="H29" s="196">
        <v>333.73619999999994</v>
      </c>
      <c r="I29" s="193">
        <v>0.9</v>
      </c>
      <c r="J29" s="193">
        <v>0.9</v>
      </c>
      <c r="K29" s="193">
        <v>0</v>
      </c>
      <c r="L29" s="193">
        <v>0</v>
      </c>
      <c r="M29" s="193">
        <v>0</v>
      </c>
      <c r="N29" s="196">
        <v>10012.085999999999</v>
      </c>
      <c r="O29" s="196">
        <v>0</v>
      </c>
      <c r="P29" s="196">
        <v>0</v>
      </c>
      <c r="Q29" s="196">
        <v>0</v>
      </c>
    </row>
    <row r="30" spans="1:17" s="194" customFormat="1" ht="12.75" x14ac:dyDescent="0.2">
      <c r="A30" s="190" t="s">
        <v>75</v>
      </c>
      <c r="B30" s="190" t="s">
        <v>96</v>
      </c>
      <c r="C30" s="191" t="s">
        <v>57</v>
      </c>
      <c r="D30" s="192">
        <v>1</v>
      </c>
      <c r="E30" s="196">
        <v>8476.6500000000015</v>
      </c>
      <c r="F30" s="196">
        <v>8476.6500000000015</v>
      </c>
      <c r="G30" s="199">
        <v>0.03</v>
      </c>
      <c r="H30" s="196">
        <v>254.29950000000002</v>
      </c>
      <c r="I30" s="193">
        <v>0.9</v>
      </c>
      <c r="J30" s="193">
        <v>0.9</v>
      </c>
      <c r="K30" s="193">
        <v>0</v>
      </c>
      <c r="L30" s="193">
        <v>0</v>
      </c>
      <c r="M30" s="193">
        <v>0</v>
      </c>
      <c r="N30" s="196">
        <v>7628.9850000000015</v>
      </c>
      <c r="O30" s="196">
        <v>0</v>
      </c>
      <c r="P30" s="196">
        <v>0</v>
      </c>
      <c r="Q30" s="196">
        <v>0</v>
      </c>
    </row>
    <row r="31" spans="1:17" s="194" customFormat="1" ht="12.75" x14ac:dyDescent="0.2">
      <c r="A31" s="190" t="s">
        <v>102</v>
      </c>
      <c r="B31" s="190" t="s">
        <v>96</v>
      </c>
      <c r="C31" s="191" t="s">
        <v>57</v>
      </c>
      <c r="D31" s="192">
        <v>1</v>
      </c>
      <c r="E31" s="196">
        <v>6339.06</v>
      </c>
      <c r="F31" s="196">
        <v>6339.06</v>
      </c>
      <c r="G31" s="199">
        <v>0.03</v>
      </c>
      <c r="H31" s="196">
        <v>190.17180000000002</v>
      </c>
      <c r="I31" s="193">
        <v>0.9</v>
      </c>
      <c r="J31" s="193">
        <v>0.9</v>
      </c>
      <c r="K31" s="193">
        <v>0</v>
      </c>
      <c r="L31" s="193">
        <v>0</v>
      </c>
      <c r="M31" s="193">
        <v>0</v>
      </c>
      <c r="N31" s="196">
        <v>5705.1540000000005</v>
      </c>
      <c r="O31" s="196">
        <v>0</v>
      </c>
      <c r="P31" s="196">
        <v>0</v>
      </c>
      <c r="Q31" s="196">
        <v>0</v>
      </c>
    </row>
    <row r="32" spans="1:17" s="123" customFormat="1" ht="12.75" x14ac:dyDescent="0.2">
      <c r="A32" s="117"/>
      <c r="B32" s="117"/>
      <c r="C32" s="118"/>
      <c r="D32" s="119"/>
      <c r="E32" s="196"/>
      <c r="F32" s="196"/>
      <c r="G32" s="199"/>
      <c r="H32" s="196"/>
      <c r="I32" s="125"/>
      <c r="J32" s="125"/>
      <c r="K32" s="122"/>
      <c r="L32" s="122"/>
      <c r="M32" s="122"/>
      <c r="N32" s="196"/>
      <c r="O32" s="196"/>
      <c r="P32" s="196"/>
      <c r="Q32" s="196"/>
    </row>
    <row r="33" spans="1:17" s="116" customFormat="1" ht="18" customHeight="1" x14ac:dyDescent="0.25">
      <c r="A33" s="110" t="s">
        <v>58</v>
      </c>
      <c r="B33" s="111"/>
      <c r="C33" s="112"/>
      <c r="D33" s="113"/>
      <c r="E33" s="195">
        <f>SUM(E34:E35)</f>
        <v>52000</v>
      </c>
      <c r="F33" s="195">
        <f>SUM(F34:F35)</f>
        <v>20800</v>
      </c>
      <c r="G33" s="114"/>
      <c r="H33" s="114"/>
      <c r="I33" s="115"/>
      <c r="J33" s="115"/>
      <c r="K33" s="115"/>
      <c r="L33" s="115"/>
      <c r="M33" s="115"/>
      <c r="N33" s="195">
        <f>SUM(N34:N35)</f>
        <v>26000</v>
      </c>
      <c r="O33" s="195">
        <f t="shared" ref="O33:Q33" si="2">SUM(O34:O35)</f>
        <v>26000</v>
      </c>
      <c r="P33" s="195">
        <f t="shared" si="2"/>
        <v>0</v>
      </c>
      <c r="Q33" s="195">
        <f t="shared" si="2"/>
        <v>0</v>
      </c>
    </row>
    <row r="34" spans="1:17" s="123" customFormat="1" ht="12.75" x14ac:dyDescent="0.2">
      <c r="A34" s="117" t="s">
        <v>84</v>
      </c>
      <c r="B34" s="117" t="s">
        <v>85</v>
      </c>
      <c r="C34" s="118" t="s">
        <v>58</v>
      </c>
      <c r="D34" s="119">
        <v>0.4</v>
      </c>
      <c r="E34" s="196">
        <v>52000</v>
      </c>
      <c r="F34" s="196">
        <v>20800</v>
      </c>
      <c r="G34" s="199">
        <v>0.1</v>
      </c>
      <c r="H34" s="196">
        <v>2080</v>
      </c>
      <c r="I34" s="122">
        <v>1</v>
      </c>
      <c r="J34" s="122">
        <v>0.5</v>
      </c>
      <c r="K34" s="122">
        <v>0.5</v>
      </c>
      <c r="L34" s="122">
        <v>0</v>
      </c>
      <c r="M34" s="122">
        <v>0</v>
      </c>
      <c r="N34" s="196">
        <v>26000</v>
      </c>
      <c r="O34" s="196">
        <v>26000</v>
      </c>
      <c r="P34" s="196">
        <v>0</v>
      </c>
      <c r="Q34" s="196">
        <v>0</v>
      </c>
    </row>
    <row r="35" spans="1:17" s="123" customFormat="1" ht="12.75" x14ac:dyDescent="0.2">
      <c r="A35" s="117"/>
      <c r="B35" s="117"/>
      <c r="C35" s="118"/>
      <c r="D35" s="119"/>
      <c r="E35" s="120"/>
      <c r="F35" s="121"/>
      <c r="G35" s="155"/>
      <c r="H35" s="155"/>
      <c r="I35" s="122"/>
      <c r="J35" s="122"/>
      <c r="K35" s="122"/>
      <c r="L35" s="122"/>
      <c r="M35" s="122"/>
      <c r="N35" s="121"/>
      <c r="O35" s="121"/>
      <c r="P35" s="121"/>
      <c r="Q35" s="121"/>
    </row>
    <row r="36" spans="1:17" s="116" customFormat="1" ht="18" customHeight="1" x14ac:dyDescent="0.25">
      <c r="A36" s="110" t="s">
        <v>173</v>
      </c>
      <c r="B36" s="111"/>
      <c r="C36" s="112"/>
      <c r="D36" s="113"/>
      <c r="E36" s="195">
        <f>SUM(E37:E39)</f>
        <v>16715.16</v>
      </c>
      <c r="F36" s="195">
        <f>SUM(F37:F39)</f>
        <v>16715.16</v>
      </c>
      <c r="G36" s="114"/>
      <c r="H36" s="114"/>
      <c r="I36" s="115"/>
      <c r="J36" s="115"/>
      <c r="K36" s="115"/>
      <c r="L36" s="115"/>
      <c r="M36" s="115"/>
      <c r="N36" s="195">
        <f>SUM(N37:N39)</f>
        <v>15646.932000000001</v>
      </c>
      <c r="O36" s="195">
        <f t="shared" ref="O36:Q36" si="3">SUM(O37:O39)</f>
        <v>1068.2280000000001</v>
      </c>
      <c r="P36" s="195">
        <f t="shared" si="3"/>
        <v>0</v>
      </c>
      <c r="Q36" s="195">
        <f t="shared" si="3"/>
        <v>0</v>
      </c>
    </row>
    <row r="37" spans="1:17" s="123" customFormat="1" ht="12.75" x14ac:dyDescent="0.2">
      <c r="A37" s="117" t="s">
        <v>65</v>
      </c>
      <c r="B37" s="117" t="s">
        <v>76</v>
      </c>
      <c r="C37" s="118" t="s">
        <v>173</v>
      </c>
      <c r="D37" s="119">
        <v>1</v>
      </c>
      <c r="E37" s="196">
        <v>6032.88</v>
      </c>
      <c r="F37" s="196">
        <v>6032.88</v>
      </c>
      <c r="G37" s="199">
        <v>0.1</v>
      </c>
      <c r="H37" s="196">
        <v>603.28800000000001</v>
      </c>
      <c r="I37" s="122">
        <v>1</v>
      </c>
      <c r="J37" s="122">
        <v>1</v>
      </c>
      <c r="K37" s="122">
        <v>0</v>
      </c>
      <c r="L37" s="122">
        <v>0</v>
      </c>
      <c r="M37" s="122">
        <v>0</v>
      </c>
      <c r="N37" s="196">
        <v>6032.88</v>
      </c>
      <c r="O37" s="196">
        <v>0</v>
      </c>
      <c r="P37" s="196">
        <v>0</v>
      </c>
      <c r="Q37" s="196">
        <v>0</v>
      </c>
    </row>
    <row r="38" spans="1:17" s="123" customFormat="1" ht="12.75" x14ac:dyDescent="0.2">
      <c r="A38" s="117" t="s">
        <v>108</v>
      </c>
      <c r="B38" s="117" t="s">
        <v>109</v>
      </c>
      <c r="C38" s="118" t="s">
        <v>173</v>
      </c>
      <c r="D38" s="119">
        <v>1</v>
      </c>
      <c r="E38" s="196">
        <v>10682.28</v>
      </c>
      <c r="F38" s="196">
        <v>10682.28</v>
      </c>
      <c r="G38" s="199">
        <v>0.1</v>
      </c>
      <c r="H38" s="196">
        <v>1068.2280000000001</v>
      </c>
      <c r="I38" s="122">
        <v>1</v>
      </c>
      <c r="J38" s="122">
        <v>0.9</v>
      </c>
      <c r="K38" s="122">
        <v>0.1</v>
      </c>
      <c r="L38" s="122">
        <v>0</v>
      </c>
      <c r="M38" s="122">
        <v>0</v>
      </c>
      <c r="N38" s="196">
        <v>9614.0520000000015</v>
      </c>
      <c r="O38" s="196">
        <v>1068.2280000000001</v>
      </c>
      <c r="P38" s="196">
        <v>0</v>
      </c>
      <c r="Q38" s="196">
        <v>0</v>
      </c>
    </row>
    <row r="39" spans="1:17" s="123" customFormat="1" ht="12.75" x14ac:dyDescent="0.2">
      <c r="A39" s="117"/>
      <c r="B39" s="117"/>
      <c r="C39" s="118"/>
      <c r="D39" s="119"/>
      <c r="E39" s="196"/>
      <c r="F39" s="196"/>
      <c r="G39" s="199"/>
      <c r="H39" s="196"/>
      <c r="I39" s="122"/>
      <c r="J39" s="122"/>
      <c r="K39" s="122"/>
      <c r="L39" s="122"/>
      <c r="M39" s="122"/>
      <c r="N39" s="196"/>
      <c r="O39" s="196"/>
      <c r="P39" s="196"/>
      <c r="Q39" s="196"/>
    </row>
    <row r="40" spans="1:17" s="116" customFormat="1" ht="18" customHeight="1" x14ac:dyDescent="0.25">
      <c r="A40" s="110" t="s">
        <v>60</v>
      </c>
      <c r="B40" s="111"/>
      <c r="C40" s="112"/>
      <c r="D40" s="113"/>
      <c r="E40" s="195">
        <f>SUM(E41:E44)</f>
        <v>21400.740000000005</v>
      </c>
      <c r="F40" s="195">
        <f>SUM(F41:F44)</f>
        <v>21400.740000000005</v>
      </c>
      <c r="G40" s="114"/>
      <c r="H40" s="114"/>
      <c r="I40" s="115"/>
      <c r="J40" s="115"/>
      <c r="K40" s="115"/>
      <c r="L40" s="115"/>
      <c r="M40" s="115"/>
      <c r="N40" s="195">
        <f>SUM(N41:N44)</f>
        <v>20753.226000000002</v>
      </c>
      <c r="O40" s="195">
        <f t="shared" ref="O40:Q40" si="4">SUM(O41:O44)</f>
        <v>647.51400000000012</v>
      </c>
      <c r="P40" s="195">
        <f t="shared" si="4"/>
        <v>0</v>
      </c>
      <c r="Q40" s="195">
        <f t="shared" si="4"/>
        <v>0</v>
      </c>
    </row>
    <row r="41" spans="1:17" s="123" customFormat="1" ht="12.75" x14ac:dyDescent="0.2">
      <c r="A41" s="117" t="s">
        <v>99</v>
      </c>
      <c r="B41" s="117" t="s">
        <v>100</v>
      </c>
      <c r="C41" s="118" t="s">
        <v>60</v>
      </c>
      <c r="D41" s="119">
        <v>1</v>
      </c>
      <c r="E41" s="196">
        <v>5581.4400000000005</v>
      </c>
      <c r="F41" s="196">
        <v>5581.4400000000005</v>
      </c>
      <c r="G41" s="199">
        <v>0.1</v>
      </c>
      <c r="H41" s="196">
        <v>558.14400000000012</v>
      </c>
      <c r="I41" s="122">
        <v>1</v>
      </c>
      <c r="J41" s="122">
        <v>1</v>
      </c>
      <c r="K41" s="122">
        <v>0</v>
      </c>
      <c r="L41" s="122">
        <v>0</v>
      </c>
      <c r="M41" s="122">
        <v>0</v>
      </c>
      <c r="N41" s="196">
        <v>5581.4400000000005</v>
      </c>
      <c r="O41" s="196">
        <v>0</v>
      </c>
      <c r="P41" s="196">
        <v>0</v>
      </c>
      <c r="Q41" s="196">
        <v>0</v>
      </c>
    </row>
    <row r="42" spans="1:17" s="123" customFormat="1" ht="12.75" x14ac:dyDescent="0.2">
      <c r="A42" s="117" t="s">
        <v>89</v>
      </c>
      <c r="B42" s="117" t="s">
        <v>81</v>
      </c>
      <c r="C42" s="118" t="s">
        <v>60</v>
      </c>
      <c r="D42" s="119">
        <v>1</v>
      </c>
      <c r="E42" s="196">
        <v>6475.14</v>
      </c>
      <c r="F42" s="196">
        <v>6475.14</v>
      </c>
      <c r="G42" s="199">
        <v>0.5</v>
      </c>
      <c r="H42" s="196">
        <v>3237.57</v>
      </c>
      <c r="I42" s="122">
        <v>1</v>
      </c>
      <c r="J42" s="122">
        <v>0.9</v>
      </c>
      <c r="K42" s="122">
        <v>0.1</v>
      </c>
      <c r="L42" s="122">
        <v>0</v>
      </c>
      <c r="M42" s="122">
        <v>0</v>
      </c>
      <c r="N42" s="196">
        <v>5827.6260000000002</v>
      </c>
      <c r="O42" s="196">
        <v>647.51400000000012</v>
      </c>
      <c r="P42" s="196">
        <v>0</v>
      </c>
      <c r="Q42" s="196">
        <v>0</v>
      </c>
    </row>
    <row r="43" spans="1:17" s="123" customFormat="1" ht="12.75" x14ac:dyDescent="0.2">
      <c r="A43" s="117" t="s">
        <v>108</v>
      </c>
      <c r="B43" s="117" t="s">
        <v>116</v>
      </c>
      <c r="C43" s="118" t="s">
        <v>60</v>
      </c>
      <c r="D43" s="119">
        <v>1</v>
      </c>
      <c r="E43" s="196">
        <v>9344.1600000000017</v>
      </c>
      <c r="F43" s="196">
        <v>9344.1600000000017</v>
      </c>
      <c r="G43" s="199">
        <v>0.05</v>
      </c>
      <c r="H43" s="196">
        <v>467.20800000000008</v>
      </c>
      <c r="I43" s="122">
        <v>1</v>
      </c>
      <c r="J43" s="122">
        <v>1</v>
      </c>
      <c r="K43" s="122">
        <v>0</v>
      </c>
      <c r="L43" s="122">
        <v>0</v>
      </c>
      <c r="M43" s="122">
        <v>0</v>
      </c>
      <c r="N43" s="196">
        <v>9344.1600000000017</v>
      </c>
      <c r="O43" s="196">
        <v>0</v>
      </c>
      <c r="P43" s="196">
        <v>0</v>
      </c>
      <c r="Q43" s="196">
        <v>0</v>
      </c>
    </row>
    <row r="44" spans="1:17" s="123" customFormat="1" ht="12.75" x14ac:dyDescent="0.2">
      <c r="A44" s="126"/>
      <c r="B44" s="127"/>
      <c r="C44" s="128"/>
      <c r="D44" s="129"/>
      <c r="E44" s="196"/>
      <c r="F44" s="196"/>
      <c r="G44" s="199"/>
      <c r="H44" s="196"/>
      <c r="I44" s="130"/>
      <c r="J44" s="130"/>
      <c r="K44" s="130"/>
      <c r="L44" s="130"/>
      <c r="M44" s="130"/>
      <c r="N44" s="196"/>
      <c r="O44" s="196"/>
      <c r="P44" s="196"/>
      <c r="Q44" s="196"/>
    </row>
    <row r="45" spans="1:17" s="131" customFormat="1" ht="21" customHeight="1" x14ac:dyDescent="0.25">
      <c r="A45" s="174"/>
      <c r="B45" s="168" t="s">
        <v>172</v>
      </c>
      <c r="C45" s="169"/>
      <c r="D45" s="170"/>
      <c r="E45" s="201">
        <f>SUM(E46,E53,E61,E68,E71)</f>
        <v>164172.15000000002</v>
      </c>
      <c r="F45" s="201">
        <f>SUM(F46,F53,F61,F68,F71)</f>
        <v>76788.945000000007</v>
      </c>
      <c r="G45" s="172"/>
      <c r="H45" s="172"/>
      <c r="I45" s="173"/>
      <c r="J45" s="171"/>
      <c r="K45" s="171"/>
      <c r="L45" s="171"/>
      <c r="M45" s="171"/>
      <c r="N45" s="201">
        <f>SUM(N46,N53,N61,N68,N71)</f>
        <v>140278.77000000002</v>
      </c>
      <c r="O45" s="201">
        <f t="shared" ref="O45:Q45" si="5">SUM(O46,O53,O61,O68,O71)</f>
        <v>15392.916000000001</v>
      </c>
      <c r="P45" s="201">
        <f t="shared" si="5"/>
        <v>625.40100000000007</v>
      </c>
      <c r="Q45" s="201">
        <f t="shared" si="5"/>
        <v>2501.6040000000003</v>
      </c>
    </row>
    <row r="46" spans="1:17" s="116" customFormat="1" ht="18" customHeight="1" x14ac:dyDescent="0.25">
      <c r="A46" s="110" t="s">
        <v>56</v>
      </c>
      <c r="B46" s="111"/>
      <c r="C46" s="112"/>
      <c r="D46" s="113"/>
      <c r="E46" s="195">
        <f>SUM(E47:E52)</f>
        <v>87690.060000000012</v>
      </c>
      <c r="F46" s="195">
        <f>SUM(F47:F52)</f>
        <v>29766.474000000002</v>
      </c>
      <c r="G46" s="114"/>
      <c r="H46" s="114"/>
      <c r="I46" s="115"/>
      <c r="J46" s="115"/>
      <c r="K46" s="115"/>
      <c r="L46" s="115"/>
      <c r="M46" s="115"/>
      <c r="N46" s="195">
        <f>SUM(N47:N52)</f>
        <v>86831.622000000003</v>
      </c>
      <c r="O46" s="195">
        <f t="shared" ref="O46:Q46" si="6">SUM(O47:O52)</f>
        <v>858.4380000000001</v>
      </c>
      <c r="P46" s="195">
        <f t="shared" si="6"/>
        <v>0</v>
      </c>
      <c r="Q46" s="195">
        <f t="shared" si="6"/>
        <v>0</v>
      </c>
    </row>
    <row r="47" spans="1:17" s="123" customFormat="1" ht="12.75" x14ac:dyDescent="0.2">
      <c r="A47" s="117" t="s">
        <v>71</v>
      </c>
      <c r="B47" s="117" t="s">
        <v>72</v>
      </c>
      <c r="C47" s="118" t="s">
        <v>56</v>
      </c>
      <c r="D47" s="119">
        <v>0.2</v>
      </c>
      <c r="E47" s="196">
        <v>54000</v>
      </c>
      <c r="F47" s="196">
        <v>10800</v>
      </c>
      <c r="G47" s="199">
        <v>0.2</v>
      </c>
      <c r="H47" s="196">
        <v>2160</v>
      </c>
      <c r="I47" s="122">
        <v>1</v>
      </c>
      <c r="J47" s="122">
        <v>1</v>
      </c>
      <c r="K47" s="122">
        <v>0</v>
      </c>
      <c r="L47" s="122">
        <v>0</v>
      </c>
      <c r="M47" s="122">
        <v>0</v>
      </c>
      <c r="N47" s="196">
        <v>54000</v>
      </c>
      <c r="O47" s="196">
        <v>0</v>
      </c>
      <c r="P47" s="196">
        <v>0</v>
      </c>
      <c r="Q47" s="196">
        <v>0</v>
      </c>
    </row>
    <row r="48" spans="1:17" s="123" customFormat="1" ht="12.75" x14ac:dyDescent="0.2">
      <c r="A48" s="117" t="s">
        <v>82</v>
      </c>
      <c r="B48" s="117" t="s">
        <v>66</v>
      </c>
      <c r="C48" s="118" t="s">
        <v>56</v>
      </c>
      <c r="D48" s="119">
        <v>0.2</v>
      </c>
      <c r="E48" s="196">
        <v>8100</v>
      </c>
      <c r="F48" s="196">
        <v>1620</v>
      </c>
      <c r="G48" s="199">
        <v>0.2</v>
      </c>
      <c r="H48" s="196">
        <v>324</v>
      </c>
      <c r="I48" s="122">
        <v>1</v>
      </c>
      <c r="J48" s="122">
        <v>1</v>
      </c>
      <c r="K48" s="122">
        <v>0</v>
      </c>
      <c r="L48" s="122">
        <v>0</v>
      </c>
      <c r="M48" s="122">
        <v>0</v>
      </c>
      <c r="N48" s="196">
        <v>8100</v>
      </c>
      <c r="O48" s="196">
        <v>0</v>
      </c>
      <c r="P48" s="196">
        <v>0</v>
      </c>
      <c r="Q48" s="196">
        <v>0</v>
      </c>
    </row>
    <row r="49" spans="1:17" s="123" customFormat="1" ht="12.75" x14ac:dyDescent="0.2">
      <c r="A49" s="117" t="s">
        <v>89</v>
      </c>
      <c r="B49" s="117" t="s">
        <v>90</v>
      </c>
      <c r="C49" s="118" t="s">
        <v>56</v>
      </c>
      <c r="D49" s="119">
        <v>0.6</v>
      </c>
      <c r="E49" s="196">
        <v>7043.4900000000007</v>
      </c>
      <c r="F49" s="196">
        <v>4226.0940000000001</v>
      </c>
      <c r="G49" s="199">
        <v>0.25</v>
      </c>
      <c r="H49" s="196">
        <v>1056.5235</v>
      </c>
      <c r="I49" s="122">
        <v>1</v>
      </c>
      <c r="J49" s="122">
        <v>1</v>
      </c>
      <c r="K49" s="122">
        <v>0</v>
      </c>
      <c r="L49" s="122">
        <v>0</v>
      </c>
      <c r="M49" s="122">
        <v>0</v>
      </c>
      <c r="N49" s="196">
        <v>7043.4900000000007</v>
      </c>
      <c r="O49" s="196">
        <v>0</v>
      </c>
      <c r="P49" s="196">
        <v>0</v>
      </c>
      <c r="Q49" s="196">
        <v>0</v>
      </c>
    </row>
    <row r="50" spans="1:17" s="123" customFormat="1" ht="12.75" x14ac:dyDescent="0.2">
      <c r="A50" s="117" t="s">
        <v>105</v>
      </c>
      <c r="B50" s="117" t="s">
        <v>106</v>
      </c>
      <c r="C50" s="118" t="s">
        <v>56</v>
      </c>
      <c r="D50" s="119">
        <v>0.6</v>
      </c>
      <c r="E50" s="196">
        <v>8584.380000000001</v>
      </c>
      <c r="F50" s="196">
        <v>5150.6280000000006</v>
      </c>
      <c r="G50" s="199">
        <v>0.1</v>
      </c>
      <c r="H50" s="196">
        <v>515.06280000000004</v>
      </c>
      <c r="I50" s="122">
        <v>1</v>
      </c>
      <c r="J50" s="122">
        <v>0.9</v>
      </c>
      <c r="K50" s="122">
        <v>0.1</v>
      </c>
      <c r="L50" s="122">
        <v>0</v>
      </c>
      <c r="M50" s="122">
        <v>0</v>
      </c>
      <c r="N50" s="196">
        <v>7725.9420000000009</v>
      </c>
      <c r="O50" s="196">
        <v>858.4380000000001</v>
      </c>
      <c r="P50" s="196">
        <v>0</v>
      </c>
      <c r="Q50" s="196">
        <v>0</v>
      </c>
    </row>
    <row r="51" spans="1:17" s="123" customFormat="1" ht="12.75" x14ac:dyDescent="0.2">
      <c r="A51" s="117" t="s">
        <v>114</v>
      </c>
      <c r="B51" s="117" t="s">
        <v>115</v>
      </c>
      <c r="C51" s="118" t="s">
        <v>56</v>
      </c>
      <c r="D51" s="119">
        <v>0.8</v>
      </c>
      <c r="E51" s="196">
        <v>9962.19</v>
      </c>
      <c r="F51" s="196">
        <v>7969.7520000000004</v>
      </c>
      <c r="G51" s="199">
        <v>0.1</v>
      </c>
      <c r="H51" s="196">
        <v>796.97520000000009</v>
      </c>
      <c r="I51" s="122">
        <v>1</v>
      </c>
      <c r="J51" s="122">
        <v>1</v>
      </c>
      <c r="K51" s="122">
        <v>0</v>
      </c>
      <c r="L51" s="122">
        <v>0</v>
      </c>
      <c r="M51" s="122">
        <v>0</v>
      </c>
      <c r="N51" s="196">
        <v>9962.19</v>
      </c>
      <c r="O51" s="196">
        <v>0</v>
      </c>
      <c r="P51" s="196">
        <v>0</v>
      </c>
      <c r="Q51" s="196">
        <v>0</v>
      </c>
    </row>
    <row r="52" spans="1:17" s="123" customFormat="1" ht="12.75" x14ac:dyDescent="0.2">
      <c r="A52" s="117"/>
      <c r="B52" s="117"/>
      <c r="C52" s="118"/>
      <c r="D52" s="119"/>
      <c r="E52" s="196"/>
      <c r="F52" s="196"/>
      <c r="G52" s="199"/>
      <c r="H52" s="196"/>
      <c r="I52" s="125"/>
      <c r="J52" s="125"/>
      <c r="K52" s="122"/>
      <c r="L52" s="122"/>
      <c r="M52" s="122"/>
      <c r="N52" s="196"/>
      <c r="O52" s="196"/>
      <c r="P52" s="196"/>
      <c r="Q52" s="196"/>
    </row>
    <row r="53" spans="1:17" s="116" customFormat="1" ht="18" customHeight="1" x14ac:dyDescent="0.25">
      <c r="A53" s="110" t="s">
        <v>57</v>
      </c>
      <c r="B53" s="111"/>
      <c r="C53" s="112"/>
      <c r="D53" s="113"/>
      <c r="E53" s="195">
        <f>SUM(E54:E60)</f>
        <v>45780.12</v>
      </c>
      <c r="F53" s="195">
        <f>SUM(F54:F60)</f>
        <v>27743.985000000001</v>
      </c>
      <c r="G53" s="114"/>
      <c r="H53" s="114"/>
      <c r="I53" s="115"/>
      <c r="J53" s="115"/>
      <c r="K53" s="115"/>
      <c r="L53" s="115"/>
      <c r="M53" s="115"/>
      <c r="N53" s="195">
        <f>SUM(N54:N60)</f>
        <v>36377.559000000001</v>
      </c>
      <c r="O53" s="195">
        <f t="shared" ref="O53:Q53" si="7">SUM(O54:O60)</f>
        <v>7156.107</v>
      </c>
      <c r="P53" s="195">
        <f t="shared" si="7"/>
        <v>0</v>
      </c>
      <c r="Q53" s="195">
        <f t="shared" si="7"/>
        <v>0</v>
      </c>
    </row>
    <row r="54" spans="1:17" s="123" customFormat="1" ht="12.75" x14ac:dyDescent="0.2">
      <c r="A54" s="117" t="s">
        <v>78</v>
      </c>
      <c r="B54" s="117" t="s">
        <v>79</v>
      </c>
      <c r="C54" s="118" t="s">
        <v>57</v>
      </c>
      <c r="D54" s="119">
        <v>0.6</v>
      </c>
      <c r="E54" s="196">
        <v>11340</v>
      </c>
      <c r="F54" s="196">
        <v>6804</v>
      </c>
      <c r="G54" s="199">
        <v>0.2</v>
      </c>
      <c r="H54" s="196">
        <v>1360.8000000000002</v>
      </c>
      <c r="I54" s="122">
        <v>1</v>
      </c>
      <c r="J54" s="122">
        <v>1</v>
      </c>
      <c r="K54" s="122">
        <v>0</v>
      </c>
      <c r="L54" s="122">
        <v>0</v>
      </c>
      <c r="M54" s="122">
        <v>0</v>
      </c>
      <c r="N54" s="196">
        <v>11340</v>
      </c>
      <c r="O54" s="196">
        <v>0</v>
      </c>
      <c r="P54" s="196">
        <v>0</v>
      </c>
      <c r="Q54" s="196">
        <v>0</v>
      </c>
    </row>
    <row r="55" spans="1:17" s="194" customFormat="1" ht="12.75" x14ac:dyDescent="0.2">
      <c r="A55" s="190" t="s">
        <v>78</v>
      </c>
      <c r="B55" s="190" t="s">
        <v>70</v>
      </c>
      <c r="C55" s="191" t="s">
        <v>57</v>
      </c>
      <c r="D55" s="192">
        <v>0.2</v>
      </c>
      <c r="E55" s="196">
        <v>0</v>
      </c>
      <c r="F55" s="196">
        <v>0</v>
      </c>
      <c r="G55" s="199">
        <v>0.2</v>
      </c>
      <c r="H55" s="196">
        <v>0</v>
      </c>
      <c r="I55" s="193">
        <v>1</v>
      </c>
      <c r="J55" s="193">
        <v>1</v>
      </c>
      <c r="K55" s="193">
        <v>0</v>
      </c>
      <c r="L55" s="193">
        <v>0</v>
      </c>
      <c r="M55" s="193">
        <v>0</v>
      </c>
      <c r="N55" s="196">
        <v>0</v>
      </c>
      <c r="O55" s="196">
        <v>0</v>
      </c>
      <c r="P55" s="196">
        <v>0</v>
      </c>
      <c r="Q55" s="196">
        <v>0</v>
      </c>
    </row>
    <row r="56" spans="1:17" s="194" customFormat="1" ht="12.75" x14ac:dyDescent="0.2">
      <c r="A56" s="190" t="s">
        <v>95</v>
      </c>
      <c r="B56" s="190" t="s">
        <v>96</v>
      </c>
      <c r="C56" s="191" t="s">
        <v>57</v>
      </c>
      <c r="D56" s="192">
        <v>0.7</v>
      </c>
      <c r="E56" s="196">
        <v>9823.9500000000007</v>
      </c>
      <c r="F56" s="196">
        <v>6876.7650000000003</v>
      </c>
      <c r="G56" s="199">
        <v>0.4</v>
      </c>
      <c r="H56" s="196">
        <v>2750.7060000000001</v>
      </c>
      <c r="I56" s="193">
        <v>1</v>
      </c>
      <c r="J56" s="193">
        <v>1</v>
      </c>
      <c r="K56" s="193">
        <v>0</v>
      </c>
      <c r="L56" s="193">
        <v>0</v>
      </c>
      <c r="M56" s="193">
        <v>0</v>
      </c>
      <c r="N56" s="196">
        <v>9823.9500000000007</v>
      </c>
      <c r="O56" s="196">
        <v>0</v>
      </c>
      <c r="P56" s="196">
        <v>0</v>
      </c>
      <c r="Q56" s="196">
        <v>0</v>
      </c>
    </row>
    <row r="57" spans="1:17" s="194" customFormat="1" ht="12.75" x14ac:dyDescent="0.2">
      <c r="A57" s="190" t="s">
        <v>98</v>
      </c>
      <c r="B57" s="190" t="s">
        <v>96</v>
      </c>
      <c r="C57" s="191" t="s">
        <v>57</v>
      </c>
      <c r="D57" s="192">
        <v>0.6</v>
      </c>
      <c r="E57" s="196">
        <v>5684.04</v>
      </c>
      <c r="F57" s="196">
        <v>3410.424</v>
      </c>
      <c r="G57" s="199">
        <v>0.1</v>
      </c>
      <c r="H57" s="196">
        <v>341.04240000000004</v>
      </c>
      <c r="I57" s="193">
        <v>1</v>
      </c>
      <c r="J57" s="193">
        <v>1</v>
      </c>
      <c r="K57" s="193">
        <v>0</v>
      </c>
      <c r="L57" s="193">
        <v>0</v>
      </c>
      <c r="M57" s="193">
        <v>0</v>
      </c>
      <c r="N57" s="196">
        <v>5684.04</v>
      </c>
      <c r="O57" s="196">
        <v>0</v>
      </c>
      <c r="P57" s="196">
        <v>0</v>
      </c>
      <c r="Q57" s="196">
        <v>0</v>
      </c>
    </row>
    <row r="58" spans="1:17" s="194" customFormat="1" ht="12.75" x14ac:dyDescent="0.2">
      <c r="A58" s="190" t="s">
        <v>111</v>
      </c>
      <c r="B58" s="190" t="s">
        <v>112</v>
      </c>
      <c r="C58" s="191" t="s">
        <v>57</v>
      </c>
      <c r="D58" s="192">
        <v>0.4</v>
      </c>
      <c r="E58" s="196">
        <v>11232.27</v>
      </c>
      <c r="F58" s="196">
        <v>4492.9080000000004</v>
      </c>
      <c r="G58" s="199">
        <v>0.7</v>
      </c>
      <c r="H58" s="196">
        <v>3145.0356000000002</v>
      </c>
      <c r="I58" s="193">
        <v>0.8</v>
      </c>
      <c r="J58" s="193">
        <v>0.3</v>
      </c>
      <c r="K58" s="193">
        <v>0.5</v>
      </c>
      <c r="L58" s="193">
        <v>0</v>
      </c>
      <c r="M58" s="193">
        <v>0</v>
      </c>
      <c r="N58" s="196">
        <v>3369.681</v>
      </c>
      <c r="O58" s="196">
        <v>5616.1350000000002</v>
      </c>
      <c r="P58" s="196">
        <v>0</v>
      </c>
      <c r="Q58" s="196">
        <v>0</v>
      </c>
    </row>
    <row r="59" spans="1:17" s="194" customFormat="1" ht="12.75" x14ac:dyDescent="0.2">
      <c r="A59" s="190" t="s">
        <v>99</v>
      </c>
      <c r="B59" s="190" t="s">
        <v>113</v>
      </c>
      <c r="C59" s="191" t="s">
        <v>57</v>
      </c>
      <c r="D59" s="192">
        <v>0.8</v>
      </c>
      <c r="E59" s="196">
        <v>7699.8600000000006</v>
      </c>
      <c r="F59" s="196">
        <v>6159.8880000000008</v>
      </c>
      <c r="G59" s="199">
        <v>0.1</v>
      </c>
      <c r="H59" s="196">
        <v>615.98880000000008</v>
      </c>
      <c r="I59" s="193">
        <v>1</v>
      </c>
      <c r="J59" s="193">
        <v>0.8</v>
      </c>
      <c r="K59" s="193">
        <v>0.2</v>
      </c>
      <c r="L59" s="193">
        <v>0</v>
      </c>
      <c r="M59" s="193">
        <v>0</v>
      </c>
      <c r="N59" s="196">
        <v>6159.8880000000008</v>
      </c>
      <c r="O59" s="196">
        <v>1539.9720000000002</v>
      </c>
      <c r="P59" s="196">
        <v>0</v>
      </c>
      <c r="Q59" s="196">
        <v>0</v>
      </c>
    </row>
    <row r="60" spans="1:17" s="194" customFormat="1" ht="12.75" x14ac:dyDescent="0.2">
      <c r="A60" s="190"/>
      <c r="B60" s="190"/>
      <c r="C60" s="191"/>
      <c r="D60" s="192"/>
      <c r="E60" s="196"/>
      <c r="F60" s="196"/>
      <c r="G60" s="199"/>
      <c r="H60" s="196"/>
      <c r="I60" s="193"/>
      <c r="J60" s="193"/>
      <c r="K60" s="193"/>
      <c r="L60" s="193"/>
      <c r="M60" s="193"/>
      <c r="N60" s="196"/>
      <c r="O60" s="196"/>
      <c r="P60" s="196"/>
      <c r="Q60" s="196"/>
    </row>
    <row r="61" spans="1:17" s="116" customFormat="1" ht="18" customHeight="1" x14ac:dyDescent="0.25">
      <c r="A61" s="110" t="s">
        <v>58</v>
      </c>
      <c r="B61" s="111"/>
      <c r="C61" s="112"/>
      <c r="D61" s="113"/>
      <c r="E61" s="195">
        <f>SUM(E62:E67)</f>
        <v>30701.97</v>
      </c>
      <c r="F61" s="195">
        <f>SUM(F62:F67)</f>
        <v>19278.486000000001</v>
      </c>
      <c r="G61" s="114"/>
      <c r="H61" s="114"/>
      <c r="I61" s="115"/>
      <c r="J61" s="115"/>
      <c r="K61" s="115"/>
      <c r="L61" s="115"/>
      <c r="M61" s="115"/>
      <c r="N61" s="195">
        <f>SUM(N62:N67)</f>
        <v>17069.589000000004</v>
      </c>
      <c r="O61" s="195">
        <f t="shared" ref="O61:Q61" si="8">SUM(O62:O67)</f>
        <v>7378.3710000000001</v>
      </c>
      <c r="P61" s="195">
        <f t="shared" si="8"/>
        <v>625.40100000000007</v>
      </c>
      <c r="Q61" s="195">
        <f t="shared" si="8"/>
        <v>2501.6040000000003</v>
      </c>
    </row>
    <row r="62" spans="1:17" s="123" customFormat="1" ht="12.75" x14ac:dyDescent="0.2">
      <c r="A62" s="117" t="s">
        <v>65</v>
      </c>
      <c r="B62" s="117" t="s">
        <v>86</v>
      </c>
      <c r="C62" s="118" t="s">
        <v>58</v>
      </c>
      <c r="D62" s="119">
        <v>0.2</v>
      </c>
      <c r="E62" s="196">
        <v>0</v>
      </c>
      <c r="F62" s="196">
        <v>0</v>
      </c>
      <c r="G62" s="199">
        <v>0</v>
      </c>
      <c r="H62" s="196">
        <v>0</v>
      </c>
      <c r="I62" s="122">
        <v>1</v>
      </c>
      <c r="J62" s="122">
        <v>1</v>
      </c>
      <c r="K62" s="122">
        <v>0</v>
      </c>
      <c r="L62" s="122">
        <v>0</v>
      </c>
      <c r="M62" s="122">
        <v>0</v>
      </c>
      <c r="N62" s="196">
        <v>0</v>
      </c>
      <c r="O62" s="196">
        <v>0</v>
      </c>
      <c r="P62" s="196">
        <v>0</v>
      </c>
      <c r="Q62" s="196">
        <v>0</v>
      </c>
    </row>
    <row r="63" spans="1:17" s="194" customFormat="1" ht="12.75" x14ac:dyDescent="0.2">
      <c r="A63" s="190" t="s">
        <v>98</v>
      </c>
      <c r="B63" s="190" t="s">
        <v>101</v>
      </c>
      <c r="C63" s="191" t="s">
        <v>58</v>
      </c>
      <c r="D63" s="192">
        <v>0.6</v>
      </c>
      <c r="E63" s="196">
        <v>6566.4000000000015</v>
      </c>
      <c r="F63" s="196">
        <v>3939.8400000000006</v>
      </c>
      <c r="G63" s="199">
        <v>0.1</v>
      </c>
      <c r="H63" s="196">
        <v>393.98400000000009</v>
      </c>
      <c r="I63" s="193">
        <v>1</v>
      </c>
      <c r="J63" s="193">
        <v>1</v>
      </c>
      <c r="K63" s="193">
        <v>0</v>
      </c>
      <c r="L63" s="193">
        <v>0</v>
      </c>
      <c r="M63" s="193">
        <v>0</v>
      </c>
      <c r="N63" s="196">
        <v>6566.4000000000015</v>
      </c>
      <c r="O63" s="196">
        <v>0</v>
      </c>
      <c r="P63" s="196">
        <v>0</v>
      </c>
      <c r="Q63" s="196">
        <v>0</v>
      </c>
    </row>
    <row r="64" spans="1:17" s="194" customFormat="1" ht="12.75" x14ac:dyDescent="0.2">
      <c r="A64" s="190" t="s">
        <v>80</v>
      </c>
      <c r="B64" s="190" t="s">
        <v>97</v>
      </c>
      <c r="C64" s="191" t="s">
        <v>58</v>
      </c>
      <c r="D64" s="192">
        <v>0.6</v>
      </c>
      <c r="E64" s="196">
        <v>7341.0300000000007</v>
      </c>
      <c r="F64" s="196">
        <v>4404.6180000000004</v>
      </c>
      <c r="G64" s="199">
        <v>0.1</v>
      </c>
      <c r="H64" s="196">
        <v>440.46180000000004</v>
      </c>
      <c r="I64" s="193">
        <v>1</v>
      </c>
      <c r="J64" s="193">
        <v>1</v>
      </c>
      <c r="K64" s="193">
        <v>0</v>
      </c>
      <c r="L64" s="193">
        <v>0</v>
      </c>
      <c r="M64" s="193">
        <v>0</v>
      </c>
      <c r="N64" s="196">
        <v>7341.0300000000007</v>
      </c>
      <c r="O64" s="196">
        <v>0</v>
      </c>
      <c r="P64" s="196">
        <v>0</v>
      </c>
      <c r="Q64" s="196">
        <v>0</v>
      </c>
    </row>
    <row r="65" spans="1:17" s="194" customFormat="1" ht="12.75" x14ac:dyDescent="0.2">
      <c r="A65" s="190" t="s">
        <v>110</v>
      </c>
      <c r="B65" s="190" t="s">
        <v>97</v>
      </c>
      <c r="C65" s="191" t="s">
        <v>58</v>
      </c>
      <c r="D65" s="192">
        <v>0.8</v>
      </c>
      <c r="E65" s="196">
        <v>10540.53</v>
      </c>
      <c r="F65" s="196">
        <v>8432.4240000000009</v>
      </c>
      <c r="G65" s="199">
        <v>0.2</v>
      </c>
      <c r="H65" s="196">
        <v>1686.4848000000002</v>
      </c>
      <c r="I65" s="193">
        <v>1</v>
      </c>
      <c r="J65" s="193">
        <v>0.3</v>
      </c>
      <c r="K65" s="193">
        <v>0.7</v>
      </c>
      <c r="L65" s="193">
        <v>0</v>
      </c>
      <c r="M65" s="193">
        <v>0</v>
      </c>
      <c r="N65" s="196">
        <v>3162.1590000000001</v>
      </c>
      <c r="O65" s="196">
        <v>7378.3710000000001</v>
      </c>
      <c r="P65" s="196">
        <v>0</v>
      </c>
      <c r="Q65" s="196">
        <v>0</v>
      </c>
    </row>
    <row r="66" spans="1:17" s="194" customFormat="1" ht="12.75" x14ac:dyDescent="0.2">
      <c r="A66" s="190" t="s">
        <v>102</v>
      </c>
      <c r="B66" s="190" t="s">
        <v>86</v>
      </c>
      <c r="C66" s="191" t="s">
        <v>58</v>
      </c>
      <c r="D66" s="192">
        <v>0.4</v>
      </c>
      <c r="E66" s="196">
        <v>6254.01</v>
      </c>
      <c r="F66" s="196">
        <v>2501.6040000000003</v>
      </c>
      <c r="G66" s="199">
        <v>0.1</v>
      </c>
      <c r="H66" s="196">
        <v>250.16040000000004</v>
      </c>
      <c r="I66" s="193">
        <v>0.5</v>
      </c>
      <c r="J66" s="193">
        <v>0</v>
      </c>
      <c r="K66" s="193">
        <v>0</v>
      </c>
      <c r="L66" s="193">
        <v>0.1</v>
      </c>
      <c r="M66" s="193">
        <v>0.4</v>
      </c>
      <c r="N66" s="196">
        <v>0</v>
      </c>
      <c r="O66" s="196">
        <v>0</v>
      </c>
      <c r="P66" s="196">
        <v>625.40100000000007</v>
      </c>
      <c r="Q66" s="196">
        <v>2501.6040000000003</v>
      </c>
    </row>
    <row r="67" spans="1:17" s="123" customFormat="1" ht="12.75" x14ac:dyDescent="0.2">
      <c r="A67" s="117"/>
      <c r="B67" s="117"/>
      <c r="C67" s="118"/>
      <c r="D67" s="119"/>
      <c r="E67" s="196"/>
      <c r="F67" s="196"/>
      <c r="G67" s="199"/>
      <c r="H67" s="196"/>
      <c r="I67" s="125"/>
      <c r="J67" s="122"/>
      <c r="K67" s="122"/>
      <c r="L67" s="122"/>
      <c r="M67" s="122"/>
      <c r="N67" s="196"/>
      <c r="O67" s="196"/>
      <c r="P67" s="196"/>
      <c r="Q67" s="196"/>
    </row>
    <row r="68" spans="1:17" s="116" customFormat="1" ht="18" customHeight="1" x14ac:dyDescent="0.25">
      <c r="A68" s="110" t="s">
        <v>173</v>
      </c>
      <c r="B68" s="111"/>
      <c r="C68" s="112"/>
      <c r="D68" s="113"/>
      <c r="E68" s="195">
        <f>SUM(E69:E70)</f>
        <v>0</v>
      </c>
      <c r="F68" s="195">
        <f>SUM(F69:F70)</f>
        <v>0</v>
      </c>
      <c r="G68" s="114"/>
      <c r="H68" s="114"/>
      <c r="I68" s="115"/>
      <c r="J68" s="115"/>
      <c r="K68" s="115"/>
      <c r="L68" s="115"/>
      <c r="M68" s="115"/>
      <c r="N68" s="195">
        <f>SUM(N69:N70)</f>
        <v>0</v>
      </c>
      <c r="O68" s="195">
        <f t="shared" ref="O68:Q68" si="9">SUM(O69:O70)</f>
        <v>0</v>
      </c>
      <c r="P68" s="195">
        <f t="shared" si="9"/>
        <v>0</v>
      </c>
      <c r="Q68" s="195">
        <f t="shared" si="9"/>
        <v>0</v>
      </c>
    </row>
    <row r="69" spans="1:17" s="194" customFormat="1" ht="12.75" x14ac:dyDescent="0.2">
      <c r="A69" s="190"/>
      <c r="B69" s="190"/>
      <c r="C69" s="191"/>
      <c r="D69" s="192"/>
      <c r="E69" s="196"/>
      <c r="F69" s="196"/>
      <c r="G69" s="199"/>
      <c r="H69" s="196"/>
      <c r="I69" s="193"/>
      <c r="J69" s="193"/>
      <c r="K69" s="193"/>
      <c r="L69" s="193"/>
      <c r="M69" s="193"/>
      <c r="N69" s="196"/>
      <c r="O69" s="196"/>
      <c r="P69" s="196"/>
      <c r="Q69" s="196"/>
    </row>
    <row r="70" spans="1:17" s="194" customFormat="1" ht="12.75" x14ac:dyDescent="0.2">
      <c r="A70" s="190"/>
      <c r="B70" s="190"/>
      <c r="C70" s="191"/>
      <c r="D70" s="192"/>
      <c r="E70" s="196"/>
      <c r="F70" s="196"/>
      <c r="G70" s="199"/>
      <c r="H70" s="196"/>
      <c r="I70" s="193"/>
      <c r="J70" s="193"/>
      <c r="K70" s="193"/>
      <c r="L70" s="193"/>
      <c r="M70" s="193"/>
      <c r="N70" s="196"/>
      <c r="O70" s="196"/>
      <c r="P70" s="196"/>
      <c r="Q70" s="196"/>
    </row>
    <row r="71" spans="1:17" s="116" customFormat="1" ht="18" customHeight="1" x14ac:dyDescent="0.25">
      <c r="A71" s="110" t="s">
        <v>60</v>
      </c>
      <c r="B71" s="111"/>
      <c r="C71" s="112"/>
      <c r="D71" s="113"/>
      <c r="E71" s="195">
        <f>SUM(E72:E73)</f>
        <v>0</v>
      </c>
      <c r="F71" s="195">
        <f>SUM(F72:F73)</f>
        <v>0</v>
      </c>
      <c r="G71" s="114"/>
      <c r="H71" s="114"/>
      <c r="I71" s="115"/>
      <c r="J71" s="115"/>
      <c r="K71" s="115"/>
      <c r="L71" s="115"/>
      <c r="M71" s="115"/>
      <c r="N71" s="195">
        <f>SUM(N72:N73)</f>
        <v>0</v>
      </c>
      <c r="O71" s="195">
        <f t="shared" ref="O71:Q71" si="10">SUM(O72:O73)</f>
        <v>0</v>
      </c>
      <c r="P71" s="195">
        <f t="shared" si="10"/>
        <v>0</v>
      </c>
      <c r="Q71" s="195">
        <f t="shared" si="10"/>
        <v>0</v>
      </c>
    </row>
    <row r="72" spans="1:17" s="123" customFormat="1" ht="12.75" x14ac:dyDescent="0.2">
      <c r="A72" s="117" t="s">
        <v>174</v>
      </c>
      <c r="B72" s="117" t="s">
        <v>83</v>
      </c>
      <c r="C72" s="118" t="s">
        <v>60</v>
      </c>
      <c r="D72" s="119">
        <v>0.2</v>
      </c>
      <c r="E72" s="196">
        <v>0</v>
      </c>
      <c r="F72" s="196">
        <v>0</v>
      </c>
      <c r="G72" s="199">
        <v>0.2</v>
      </c>
      <c r="H72" s="196">
        <v>0</v>
      </c>
      <c r="I72" s="122">
        <v>1</v>
      </c>
      <c r="J72" s="122">
        <v>1</v>
      </c>
      <c r="K72" s="122">
        <v>0</v>
      </c>
      <c r="L72" s="122">
        <v>0</v>
      </c>
      <c r="M72" s="122">
        <v>0</v>
      </c>
      <c r="N72" s="196">
        <v>0</v>
      </c>
      <c r="O72" s="196">
        <v>0</v>
      </c>
      <c r="P72" s="196">
        <v>0</v>
      </c>
      <c r="Q72" s="196">
        <v>0</v>
      </c>
    </row>
    <row r="73" spans="1:17" s="123" customFormat="1" ht="12.75" x14ac:dyDescent="0.2">
      <c r="A73" s="117"/>
      <c r="B73" s="117"/>
      <c r="C73" s="118"/>
      <c r="D73" s="119"/>
      <c r="E73" s="196"/>
      <c r="F73" s="196"/>
      <c r="G73" s="199"/>
      <c r="H73" s="196"/>
      <c r="I73" s="122"/>
      <c r="J73" s="122"/>
      <c r="K73" s="122"/>
      <c r="L73" s="122"/>
      <c r="M73" s="122"/>
      <c r="N73" s="196"/>
      <c r="O73" s="196"/>
      <c r="P73" s="196"/>
      <c r="Q73" s="196"/>
    </row>
  </sheetData>
  <printOptions horizontalCentered="1"/>
  <pageMargins left="0.25" right="0.25" top="0" bottom="0.25" header="0.25" footer="0"/>
  <pageSetup scale="6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7F2C5-7559-4314-910C-6828C1D593F9}">
  <sheetPr codeName="Feuil2"/>
  <dimension ref="B1:D7"/>
  <sheetViews>
    <sheetView workbookViewId="0">
      <selection activeCell="D17" sqref="D17"/>
    </sheetView>
  </sheetViews>
  <sheetFormatPr baseColWidth="10" defaultRowHeight="15.75" x14ac:dyDescent="0.25"/>
  <sheetData>
    <row r="1" spans="2:4" x14ac:dyDescent="0.25">
      <c r="B1" t="s">
        <v>120</v>
      </c>
      <c r="D1" t="s">
        <v>121</v>
      </c>
    </row>
    <row r="2" spans="2:4" x14ac:dyDescent="0.25">
      <c r="B2" t="s">
        <v>20</v>
      </c>
      <c r="D2" t="s">
        <v>56</v>
      </c>
    </row>
    <row r="3" spans="2:4" x14ac:dyDescent="0.25">
      <c r="B3" t="s">
        <v>1</v>
      </c>
      <c r="D3" t="s">
        <v>57</v>
      </c>
    </row>
    <row r="4" spans="2:4" x14ac:dyDescent="0.25">
      <c r="B4" t="s">
        <v>0</v>
      </c>
      <c r="D4" t="s">
        <v>58</v>
      </c>
    </row>
    <row r="5" spans="2:4" x14ac:dyDescent="0.25">
      <c r="B5" t="s">
        <v>2</v>
      </c>
      <c r="D5" t="s">
        <v>59</v>
      </c>
    </row>
    <row r="6" spans="2:4" x14ac:dyDescent="0.25">
      <c r="B6" t="s">
        <v>3</v>
      </c>
      <c r="D6" t="s">
        <v>60</v>
      </c>
    </row>
    <row r="7" spans="2:4" x14ac:dyDescent="0.25">
      <c r="B7" s="134" t="s">
        <v>21</v>
      </c>
    </row>
  </sheetData>
  <phoneticPr fontId="2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Projets 2024</vt:lpstr>
      <vt:lpstr>Forecast</vt:lpstr>
      <vt:lpstr>Listes</vt:lpstr>
      <vt:lpstr>lstJobs</vt:lpstr>
      <vt:lpstr>lstPhases</vt:lpstr>
      <vt:lpstr>Forecast!Zone_d_impression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BK</dc:creator>
  <cp:lastModifiedBy>BK</cp:lastModifiedBy>
  <dcterms:created xsi:type="dcterms:W3CDTF">2024-04-28T16:36:24Z</dcterms:created>
  <dcterms:modified xsi:type="dcterms:W3CDTF">2024-05-06T07:18:36Z</dcterms:modified>
</cp:coreProperties>
</file>