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Feuil1!$A$1:$O$23</definedName>
  </definedNames>
  <calcPr calcId="145621"/>
</workbook>
</file>

<file path=xl/calcChain.xml><?xml version="1.0" encoding="utf-8"?>
<calcChain xmlns="http://schemas.openxmlformats.org/spreadsheetml/2006/main">
  <c r="G15" i="1" l="1"/>
  <c r="G12" i="1" l="1"/>
  <c r="G18" i="1" l="1"/>
  <c r="C20" i="1" l="1"/>
  <c r="G26" i="1"/>
  <c r="C21" i="1"/>
  <c r="C19" i="1"/>
  <c r="C18" i="1"/>
  <c r="G13" i="1"/>
  <c r="G19" i="1" l="1"/>
  <c r="G21" i="1" l="1"/>
</calcChain>
</file>

<file path=xl/comments1.xml><?xml version="1.0" encoding="utf-8"?>
<comments xmlns="http://schemas.openxmlformats.org/spreadsheetml/2006/main">
  <authors>
    <author>Auteur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 xml:space="preserve">Cochez X (si </t>
        </r>
        <r>
          <rPr>
            <b/>
            <i/>
            <sz val="9"/>
            <color indexed="81"/>
            <rFont val="Tahoma"/>
            <family val="2"/>
          </rPr>
          <t>Oui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VP effectué(s) en début de période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7" authorId="0">
      <text>
        <r>
          <rPr>
            <b/>
            <sz val="9"/>
            <color indexed="81"/>
            <rFont val="Tahoma"/>
            <charset val="1"/>
          </rPr>
          <t>Cochez X</t>
        </r>
      </text>
    </comment>
    <comment ref="M7" authorId="0">
      <text>
        <r>
          <rPr>
            <b/>
            <sz val="9"/>
            <color indexed="81"/>
            <rFont val="Tahoma"/>
            <charset val="1"/>
          </rPr>
          <t>Cochez X</t>
        </r>
      </text>
    </comment>
    <comment ref="H9" authorId="0">
      <text>
        <r>
          <rPr>
            <b/>
            <sz val="9"/>
            <color indexed="81"/>
            <rFont val="Tahoma"/>
            <charset val="1"/>
          </rPr>
          <t>Cochez X</t>
        </r>
      </text>
    </comment>
    <comment ref="M9" authorId="0">
      <text>
        <r>
          <rPr>
            <b/>
            <sz val="9"/>
            <color indexed="81"/>
            <rFont val="Tahoma"/>
            <charset val="1"/>
          </rPr>
          <t>Cochez X</t>
        </r>
      </text>
    </comment>
    <comment ref="N14" authorId="0">
      <text>
        <r>
          <rPr>
            <b/>
            <i/>
            <sz val="9"/>
            <color indexed="81"/>
            <rFont val="Tahoma"/>
            <family val="2"/>
          </rPr>
          <t>Taux en vigueur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Si pas de Fiscalité sur PV alors Taux Brut = Taux Net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 xml:space="preserve">VP MENSUEL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VP TRIMESTRIEL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VP SEMESTRIEL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VP ANNUEL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Capital + intérêts nets (fiscalité + frais de sortie éventuels déduits)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>
      <text>
        <r>
          <rPr>
            <b/>
            <sz val="9"/>
            <color indexed="81"/>
            <rFont val="Tahoma"/>
            <charset val="1"/>
          </rPr>
          <t>Montant capital net avec VP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<sst xmlns="http://schemas.openxmlformats.org/spreadsheetml/2006/main" count="29" uniqueCount="25">
  <si>
    <t>PS</t>
  </si>
  <si>
    <t>Taux de valorisation brut</t>
  </si>
  <si>
    <t>Montant brut investi</t>
  </si>
  <si>
    <t>Montant net investi</t>
  </si>
  <si>
    <t>Plus-value latente</t>
  </si>
  <si>
    <t>Fiscalité</t>
  </si>
  <si>
    <t>Taux de valorisation net</t>
  </si>
  <si>
    <t>Plus-value nette</t>
  </si>
  <si>
    <t>Durée de détention</t>
  </si>
  <si>
    <t>Montant VP</t>
  </si>
  <si>
    <t>Montant capital net</t>
  </si>
  <si>
    <t xml:space="preserve">Mensuel     </t>
  </si>
  <si>
    <t xml:space="preserve">Trimestriel     </t>
  </si>
  <si>
    <t xml:space="preserve">  année(s)</t>
  </si>
  <si>
    <t>Matrice rendement d'investissement</t>
  </si>
  <si>
    <t>Frais d'entrée</t>
  </si>
  <si>
    <t>Frais de sortie</t>
  </si>
  <si>
    <t>IRPP ou PFL</t>
  </si>
  <si>
    <t>Montant disponible</t>
  </si>
  <si>
    <t>x</t>
  </si>
  <si>
    <t>FORMULE PAS ENCORE ADAPTEE</t>
  </si>
  <si>
    <t xml:space="preserve">Versement(s) programmé(s)     </t>
  </si>
  <si>
    <t>FORMULES A INTREGRER SI VERSEMENTS PROGRAMMES</t>
  </si>
  <si>
    <t xml:space="preserve">Semestriel     </t>
  </si>
  <si>
    <t xml:space="preserve">Annuel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</si>
</sst>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0099"/>
      <name val="Calibri"/>
      <family val="2"/>
      <scheme val="minor"/>
    </font>
    <font>
      <b/>
      <sz val="9"/>
      <color rgb="FF000099"/>
      <name val="Calibri"/>
      <family val="2"/>
      <scheme val="minor"/>
    </font>
    <font>
      <b/>
      <sz val="14"/>
      <color rgb="FF000099"/>
      <name val="Calibri"/>
      <family val="2"/>
      <scheme val="minor"/>
    </font>
    <font>
      <b/>
      <i/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b/>
      <sz val="11"/>
      <color rgb="FFFF0000"/>
      <name val="Calibri"/>
      <family val="2"/>
      <scheme val="minor"/>
    </font>
    <font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rgb="FF000099"/>
      </left>
      <right style="medium">
        <color rgb="FF000099"/>
      </right>
      <top style="medium">
        <color rgb="FF000099"/>
      </top>
      <bottom style="medium">
        <color rgb="FF000099"/>
      </bottom>
      <diagonal/>
    </border>
    <border>
      <left style="medium">
        <color rgb="FF000099"/>
      </left>
      <right/>
      <top style="medium">
        <color rgb="FF000099"/>
      </top>
      <bottom style="medium">
        <color rgb="FF000099"/>
      </bottom>
      <diagonal/>
    </border>
    <border>
      <left/>
      <right/>
      <top style="medium">
        <color rgb="FF000099"/>
      </top>
      <bottom style="medium">
        <color rgb="FF000099"/>
      </bottom>
      <diagonal/>
    </border>
    <border>
      <left/>
      <right style="medium">
        <color rgb="FF000099"/>
      </right>
      <top style="medium">
        <color rgb="FF000099"/>
      </top>
      <bottom style="medium">
        <color rgb="FF000099"/>
      </bottom>
      <diagonal/>
    </border>
    <border>
      <left/>
      <right style="medium">
        <color rgb="FF000099"/>
      </right>
      <top/>
      <bottom/>
      <diagonal/>
    </border>
    <border>
      <left style="medium">
        <color rgb="FF000099"/>
      </left>
      <right/>
      <top/>
      <bottom/>
      <diagonal/>
    </border>
    <border>
      <left style="medium">
        <color rgb="FF000099"/>
      </left>
      <right/>
      <top/>
      <bottom style="medium">
        <color rgb="FF000099"/>
      </bottom>
      <diagonal/>
    </border>
    <border>
      <left/>
      <right/>
      <top/>
      <bottom style="medium">
        <color rgb="FF000099"/>
      </bottom>
      <diagonal/>
    </border>
    <border>
      <left/>
      <right style="medium">
        <color rgb="FF000099"/>
      </right>
      <top/>
      <bottom style="medium">
        <color rgb="FF000099"/>
      </bottom>
      <diagonal/>
    </border>
    <border>
      <left style="medium">
        <color rgb="FF000099"/>
      </left>
      <right style="medium">
        <color rgb="FF000099"/>
      </right>
      <top style="medium">
        <color rgb="FF000099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medium">
        <color theme="1" tint="4.9989318521683403E-2"/>
      </bottom>
      <diagonal/>
    </border>
    <border>
      <left/>
      <right/>
      <top style="medium">
        <color theme="1" tint="4.9989318521683403E-2"/>
      </top>
      <bottom style="medium">
        <color theme="1" tint="4.9989318521683403E-2"/>
      </bottom>
      <diagonal/>
    </border>
    <border>
      <left/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2" fillId="3" borderId="1" xfId="3" applyNumberFormat="1" applyFont="1" applyFill="1" applyBorder="1" applyAlignment="1" applyProtection="1">
      <alignment horizontal="center" vertical="center"/>
      <protection locked="0"/>
    </xf>
    <xf numFmtId="10" fontId="2" fillId="3" borderId="1" xfId="3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left" vertical="center"/>
    </xf>
    <xf numFmtId="0" fontId="0" fillId="2" borderId="0" xfId="0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 vertical="center"/>
    </xf>
    <xf numFmtId="0" fontId="6" fillId="2" borderId="0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 applyProtection="1">
      <alignment vertical="center"/>
    </xf>
    <xf numFmtId="164" fontId="2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10" fontId="2" fillId="3" borderId="1" xfId="1" applyNumberFormat="1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vertical="center"/>
    </xf>
    <xf numFmtId="0" fontId="0" fillId="2" borderId="5" xfId="0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vertical="center"/>
    </xf>
    <xf numFmtId="0" fontId="6" fillId="4" borderId="3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164" fontId="2" fillId="2" borderId="0" xfId="0" applyNumberFormat="1" applyFont="1" applyFill="1" applyBorder="1" applyAlignment="1" applyProtection="1">
      <alignment horizontal="center" vertical="center"/>
    </xf>
    <xf numFmtId="44" fontId="5" fillId="2" borderId="0" xfId="2" applyFont="1" applyFill="1" applyBorder="1" applyAlignment="1" applyProtection="1">
      <alignment vertical="center" wrapText="1"/>
    </xf>
    <xf numFmtId="0" fontId="4" fillId="5" borderId="1" xfId="0" applyFont="1" applyFill="1" applyBorder="1" applyAlignment="1" applyProtection="1">
      <alignment horizontal="center" vertical="center"/>
    </xf>
    <xf numFmtId="10" fontId="2" fillId="2" borderId="0" xfId="3" applyNumberFormat="1" applyFon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vertical="center"/>
    </xf>
    <xf numFmtId="0" fontId="0" fillId="2" borderId="8" xfId="0" applyFill="1" applyBorder="1" applyAlignment="1" applyProtection="1">
      <alignment vertical="center"/>
    </xf>
    <xf numFmtId="0" fontId="2" fillId="2" borderId="8" xfId="0" applyFont="1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44" fontId="2" fillId="2" borderId="8" xfId="2" applyFont="1" applyFill="1" applyBorder="1" applyAlignment="1" applyProtection="1">
      <alignment horizontal="center" vertical="center"/>
    </xf>
    <xf numFmtId="44" fontId="2" fillId="3" borderId="1" xfId="2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left" vertical="center"/>
    </xf>
    <xf numFmtId="0" fontId="4" fillId="5" borderId="10" xfId="0" applyFont="1" applyFill="1" applyBorder="1" applyAlignment="1" applyProtection="1">
      <alignment horizontal="center" vertical="center"/>
    </xf>
    <xf numFmtId="44" fontId="2" fillId="2" borderId="0" xfId="2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right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44" fontId="2" fillId="3" borderId="0" xfId="2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44" fontId="2" fillId="7" borderId="12" xfId="2" applyFont="1" applyFill="1" applyBorder="1" applyAlignment="1">
      <alignment horizontal="center" vertical="center"/>
    </xf>
    <xf numFmtId="44" fontId="2" fillId="7" borderId="13" xfId="2" applyFont="1" applyFill="1" applyBorder="1" applyAlignment="1">
      <alignment horizontal="center" vertical="center"/>
    </xf>
    <xf numFmtId="164" fontId="2" fillId="7" borderId="13" xfId="0" applyNumberFormat="1" applyFont="1" applyFill="1" applyBorder="1" applyAlignment="1">
      <alignment horizontal="center" vertical="center"/>
    </xf>
    <xf numFmtId="44" fontId="2" fillId="7" borderId="14" xfId="2" applyNumberFormat="1" applyFont="1" applyFill="1" applyBorder="1" applyAlignment="1">
      <alignment horizontal="center" vertical="center"/>
    </xf>
    <xf numFmtId="165" fontId="4" fillId="9" borderId="17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right" vertical="center"/>
    </xf>
    <xf numFmtId="0" fontId="0" fillId="2" borderId="0" xfId="0" applyFill="1" applyAlignment="1">
      <alignment horizontal="center" vertical="center"/>
    </xf>
    <xf numFmtId="8" fontId="12" fillId="0" borderId="15" xfId="0" applyNumberFormat="1" applyFont="1" applyBorder="1" applyAlignment="1">
      <alignment horizontal="center" vertical="center"/>
    </xf>
    <xf numFmtId="8" fontId="12" fillId="0" borderId="16" xfId="0" applyNumberFormat="1" applyFont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right" vertical="center"/>
    </xf>
    <xf numFmtId="0" fontId="6" fillId="2" borderId="5" xfId="0" applyFont="1" applyFill="1" applyBorder="1" applyAlignment="1" applyProtection="1">
      <alignment horizontal="right" vertical="center"/>
    </xf>
    <xf numFmtId="0" fontId="12" fillId="3" borderId="12" xfId="0" applyFont="1" applyFill="1" applyBorder="1" applyAlignment="1" applyProtection="1">
      <alignment horizontal="center" vertical="center" wrapText="1"/>
    </xf>
    <xf numFmtId="0" fontId="0" fillId="3" borderId="13" xfId="0" applyFill="1" applyBorder="1" applyAlignment="1" applyProtection="1">
      <alignment horizontal="center" vertical="center" wrapText="1"/>
    </xf>
    <xf numFmtId="0" fontId="0" fillId="3" borderId="14" xfId="0" applyFill="1" applyBorder="1" applyAlignment="1" applyProtection="1">
      <alignment horizontal="center" vertical="center" wrapText="1"/>
    </xf>
    <xf numFmtId="0" fontId="8" fillId="8" borderId="2" xfId="0" applyFont="1" applyFill="1" applyBorder="1" applyAlignment="1" applyProtection="1">
      <alignment horizontal="center" vertical="center"/>
    </xf>
    <xf numFmtId="0" fontId="8" fillId="8" borderId="3" xfId="0" applyFont="1" applyFill="1" applyBorder="1" applyAlignment="1" applyProtection="1">
      <alignment horizontal="center" vertical="center"/>
    </xf>
    <xf numFmtId="0" fontId="8" fillId="8" borderId="4" xfId="0" applyFont="1" applyFill="1" applyBorder="1" applyAlignment="1" applyProtection="1">
      <alignment horizontal="center" vertical="center"/>
    </xf>
    <xf numFmtId="0" fontId="4" fillId="9" borderId="18" xfId="0" applyFont="1" applyFill="1" applyBorder="1" applyAlignment="1" applyProtection="1">
      <alignment horizontal="left" vertical="center"/>
    </xf>
    <xf numFmtId="0" fontId="4" fillId="9" borderId="19" xfId="0" applyFont="1" applyFill="1" applyBorder="1" applyAlignment="1" applyProtection="1">
      <alignment horizontal="left" vertical="center"/>
    </xf>
    <xf numFmtId="0" fontId="4" fillId="9" borderId="20" xfId="0" applyFont="1" applyFill="1" applyBorder="1" applyAlignment="1" applyProtection="1">
      <alignment horizontal="left" vertical="center"/>
    </xf>
    <xf numFmtId="44" fontId="4" fillId="3" borderId="3" xfId="2" applyNumberFormat="1" applyFont="1" applyFill="1" applyBorder="1" applyAlignment="1" applyProtection="1">
      <alignment horizontal="center" vertical="center"/>
      <protection locked="0"/>
    </xf>
    <xf numFmtId="44" fontId="4" fillId="3" borderId="4" xfId="2" applyNumberFormat="1" applyFont="1" applyFill="1" applyBorder="1" applyAlignment="1" applyProtection="1">
      <alignment horizontal="center" vertical="center"/>
      <protection locked="0"/>
    </xf>
    <xf numFmtId="0" fontId="4" fillId="9" borderId="18" xfId="0" applyFont="1" applyFill="1" applyBorder="1" applyAlignment="1" applyProtection="1">
      <alignment horizontal="center" vertical="center"/>
    </xf>
    <xf numFmtId="0" fontId="4" fillId="9" borderId="19" xfId="0" applyFont="1" applyFill="1" applyBorder="1" applyAlignment="1" applyProtection="1">
      <alignment horizontal="center" vertical="center"/>
    </xf>
    <xf numFmtId="0" fontId="4" fillId="9" borderId="2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 wrapText="1"/>
    </xf>
    <xf numFmtId="44" fontId="2" fillId="2" borderId="0" xfId="2" applyNumberFormat="1" applyFont="1" applyFill="1" applyBorder="1" applyAlignment="1">
      <alignment horizontal="center" vertical="center"/>
    </xf>
    <xf numFmtId="10" fontId="2" fillId="2" borderId="0" xfId="1" applyNumberFormat="1" applyFont="1" applyFill="1" applyBorder="1" applyAlignment="1" applyProtection="1">
      <alignment horizontal="center" vertical="center"/>
      <protection locked="0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Medium9"/>
  <colors>
    <mruColors>
      <color rgb="FF00CCFF"/>
      <color rgb="FF000099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NewsPrint">
      <a:fillStyleLst>
        <a:solidFill>
          <a:schemeClr val="phClr"/>
        </a:solidFill>
        <a:gradFill rotWithShape="1">
          <a:gsLst>
            <a:gs pos="0">
              <a:schemeClr val="phClr">
                <a:tint val="37000"/>
                <a:hueMod val="100000"/>
                <a:satMod val="200000"/>
                <a:lumMod val="88000"/>
              </a:schemeClr>
            </a:gs>
            <a:gs pos="100000">
              <a:schemeClr val="phClr">
                <a:tint val="53000"/>
                <a:shade val="100000"/>
                <a:hueMod val="100000"/>
                <a:satMod val="350000"/>
                <a:lumMod val="79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83000"/>
                <a:shade val="100000"/>
                <a:alpha val="100000"/>
                <a:hueMod val="100000"/>
                <a:satMod val="220000"/>
                <a:lumMod val="90000"/>
              </a:schemeClr>
            </a:gs>
            <a:gs pos="76000">
              <a:schemeClr val="phClr">
                <a:shade val="100000"/>
              </a:schemeClr>
            </a:gs>
            <a:gs pos="100000">
              <a:schemeClr val="phClr">
                <a:shade val="93000"/>
                <a:alpha val="100000"/>
                <a:satMod val="100000"/>
                <a:lumMod val="93000"/>
              </a:schemeClr>
            </a:gs>
          </a:gsLst>
          <a:path path="circle">
            <a:fillToRect l="15000" t="15000" r="100000" b="100000"/>
          </a:path>
        </a:gradFill>
      </a:fillStyleLst>
      <a:lnStyleLst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  <a:ln w="3492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12700" dir="528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2700">
            <a:bevelT w="31750" h="127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O30"/>
  <sheetViews>
    <sheetView showGridLines="0" tabSelected="1" zoomScale="120" zoomScaleNormal="120" workbookViewId="0">
      <selection activeCell="D10" sqref="D10"/>
    </sheetView>
  </sheetViews>
  <sheetFormatPr baseColWidth="10" defaultColWidth="9.140625" defaultRowHeight="15" x14ac:dyDescent="0.25"/>
  <cols>
    <col min="1" max="1" width="4.28515625" style="1" customWidth="1"/>
    <col min="2" max="2" width="23.7109375" style="1" customWidth="1"/>
    <col min="3" max="3" width="17.5703125" style="1" bestFit="1" customWidth="1"/>
    <col min="4" max="4" width="9.85546875" style="1" bestFit="1" customWidth="1"/>
    <col min="5" max="5" width="22.7109375" style="1" bestFit="1" customWidth="1"/>
    <col min="6" max="6" width="2.85546875" style="1" hidden="1" customWidth="1"/>
    <col min="7" max="7" width="21" style="1" bestFit="1" customWidth="1"/>
    <col min="8" max="8" width="2.85546875" style="1" customWidth="1"/>
    <col min="9" max="9" width="4.140625" style="1" bestFit="1" customWidth="1"/>
    <col min="10" max="10" width="5.5703125" style="1" customWidth="1"/>
    <col min="11" max="11" width="2.85546875" style="1" customWidth="1"/>
    <col min="12" max="12" width="1.85546875" style="1" customWidth="1"/>
    <col min="13" max="13" width="2.85546875" style="1" customWidth="1"/>
    <col min="14" max="14" width="11.140625" style="1" customWidth="1"/>
    <col min="15" max="15" width="2.85546875" style="1" customWidth="1"/>
    <col min="16" max="16384" width="9.140625" style="1"/>
  </cols>
  <sheetData>
    <row r="1" spans="1:15" ht="18" customHeight="1" thickBot="1" x14ac:dyDescent="0.3">
      <c r="A1" s="66" t="s">
        <v>14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8"/>
    </row>
    <row r="2" spans="1:15" ht="15.75" thickBot="1" x14ac:dyDescent="0.3">
      <c r="A2" s="17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18"/>
    </row>
    <row r="3" spans="1:15" ht="15.75" thickBot="1" x14ac:dyDescent="0.3">
      <c r="A3" s="17"/>
      <c r="B3" s="6" t="s">
        <v>8</v>
      </c>
      <c r="C3" s="14">
        <v>1</v>
      </c>
      <c r="D3" s="10" t="s">
        <v>13</v>
      </c>
      <c r="E3" s="61" t="s">
        <v>21</v>
      </c>
      <c r="F3" s="61"/>
      <c r="G3" s="62"/>
      <c r="H3" s="51" t="s">
        <v>19</v>
      </c>
      <c r="I3" s="61"/>
      <c r="J3" s="61"/>
      <c r="K3" s="45"/>
      <c r="L3" s="19"/>
      <c r="M3" s="61"/>
      <c r="N3" s="61"/>
      <c r="O3" s="46"/>
    </row>
    <row r="4" spans="1:15" ht="15.75" thickBot="1" x14ac:dyDescent="0.3">
      <c r="A4" s="17"/>
      <c r="B4" s="7"/>
      <c r="C4" s="8"/>
      <c r="D4" s="8"/>
      <c r="E4" s="20"/>
      <c r="F4" s="20"/>
      <c r="G4" s="20"/>
      <c r="H4" s="21"/>
      <c r="I4" s="42"/>
      <c r="J4" s="42"/>
      <c r="K4" s="19"/>
      <c r="L4" s="19"/>
      <c r="M4" s="42"/>
      <c r="N4" s="42"/>
      <c r="O4" s="47"/>
    </row>
    <row r="5" spans="1:15" ht="15.75" thickBot="1" x14ac:dyDescent="0.3">
      <c r="A5" s="22"/>
      <c r="B5" s="8"/>
      <c r="C5" s="8"/>
      <c r="D5" s="8"/>
      <c r="E5" s="23"/>
      <c r="F5" s="24"/>
      <c r="G5" s="12" t="s">
        <v>9</v>
      </c>
      <c r="H5" s="72">
        <v>100</v>
      </c>
      <c r="I5" s="72"/>
      <c r="J5" s="73"/>
      <c r="K5" s="19"/>
      <c r="L5" s="19"/>
      <c r="M5" s="19"/>
      <c r="N5" s="21"/>
      <c r="O5" s="47"/>
    </row>
    <row r="6" spans="1:15" ht="15.75" thickBot="1" x14ac:dyDescent="0.3">
      <c r="A6" s="22"/>
      <c r="B6" s="8"/>
      <c r="C6" s="8"/>
      <c r="D6" s="8"/>
      <c r="E6" s="8"/>
      <c r="F6" s="8"/>
      <c r="G6" s="8"/>
      <c r="H6" s="42"/>
      <c r="I6" s="21"/>
      <c r="J6" s="21"/>
      <c r="K6" s="19"/>
      <c r="L6" s="19"/>
      <c r="M6" s="19"/>
      <c r="N6" s="21"/>
      <c r="O6" s="47"/>
    </row>
    <row r="7" spans="1:15" ht="15.75" thickBot="1" x14ac:dyDescent="0.3">
      <c r="A7" s="17"/>
      <c r="B7" s="6" t="s">
        <v>15</v>
      </c>
      <c r="C7" s="4">
        <v>0</v>
      </c>
      <c r="D7" s="8"/>
      <c r="E7" s="8"/>
      <c r="F7" s="8"/>
      <c r="G7" s="42" t="s">
        <v>11</v>
      </c>
      <c r="H7" s="43" t="s">
        <v>19</v>
      </c>
      <c r="I7" s="61" t="s">
        <v>23</v>
      </c>
      <c r="J7" s="61"/>
      <c r="K7" s="61"/>
      <c r="L7" s="61"/>
      <c r="M7" s="43" t="s">
        <v>19</v>
      </c>
      <c r="N7" s="8"/>
      <c r="O7" s="47"/>
    </row>
    <row r="8" spans="1:15" ht="15.75" thickBot="1" x14ac:dyDescent="0.3">
      <c r="A8" s="17"/>
      <c r="B8" s="6" t="s">
        <v>16</v>
      </c>
      <c r="C8" s="16">
        <v>0</v>
      </c>
      <c r="D8" s="10"/>
      <c r="E8" s="8"/>
      <c r="F8" s="8"/>
      <c r="G8" s="8"/>
      <c r="H8" s="8"/>
      <c r="I8" s="8"/>
      <c r="J8" s="8"/>
      <c r="K8" s="8"/>
      <c r="L8" s="8"/>
      <c r="M8" s="8"/>
      <c r="N8" s="8"/>
      <c r="O8" s="47"/>
    </row>
    <row r="9" spans="1:15" ht="15.75" thickBot="1" x14ac:dyDescent="0.3">
      <c r="A9" s="17"/>
      <c r="B9" s="9"/>
      <c r="C9" s="25"/>
      <c r="D9" s="10"/>
      <c r="E9" s="8"/>
      <c r="F9" s="8"/>
      <c r="G9" s="42" t="s">
        <v>12</v>
      </c>
      <c r="H9" s="43" t="s">
        <v>19</v>
      </c>
      <c r="I9" s="61" t="s">
        <v>24</v>
      </c>
      <c r="J9" s="61"/>
      <c r="K9" s="61"/>
      <c r="L9" s="61"/>
      <c r="M9" s="43" t="s">
        <v>19</v>
      </c>
      <c r="N9" s="8"/>
      <c r="O9" s="47"/>
    </row>
    <row r="10" spans="1:15" x14ac:dyDescent="0.25">
      <c r="A10" s="17"/>
      <c r="B10" s="9"/>
      <c r="C10" s="25"/>
      <c r="D10" s="10"/>
      <c r="E10" s="8"/>
      <c r="F10" s="8"/>
      <c r="G10" s="57"/>
      <c r="H10" s="45"/>
      <c r="I10" s="57"/>
      <c r="J10" s="57"/>
      <c r="K10" s="57"/>
      <c r="L10" s="57"/>
      <c r="M10" s="45"/>
      <c r="N10" s="8"/>
      <c r="O10" s="47"/>
    </row>
    <row r="11" spans="1:15" ht="15.75" thickBot="1" x14ac:dyDescent="0.3">
      <c r="A11" s="17"/>
      <c r="B11" s="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47"/>
    </row>
    <row r="12" spans="1:15" ht="15.75" thickBot="1" x14ac:dyDescent="0.3">
      <c r="A12" s="22"/>
      <c r="B12" s="6" t="s">
        <v>2</v>
      </c>
      <c r="C12" s="15">
        <v>225</v>
      </c>
      <c r="D12" s="19"/>
      <c r="E12" s="6" t="s">
        <v>3</v>
      </c>
      <c r="F12" s="26"/>
      <c r="G12" s="13">
        <f>C12-(C12*C7)</f>
        <v>225</v>
      </c>
      <c r="H12" s="27"/>
      <c r="I12" s="27"/>
      <c r="J12" s="74" t="s">
        <v>5</v>
      </c>
      <c r="K12" s="75"/>
      <c r="L12" s="75"/>
      <c r="M12" s="75"/>
      <c r="N12" s="76"/>
      <c r="O12" s="18"/>
    </row>
    <row r="13" spans="1:15" ht="15.75" customHeight="1" thickBot="1" x14ac:dyDescent="0.3">
      <c r="A13" s="17"/>
      <c r="B13" s="9"/>
      <c r="C13" s="28"/>
      <c r="D13" s="19"/>
      <c r="E13" s="6" t="s">
        <v>4</v>
      </c>
      <c r="F13" s="26"/>
      <c r="G13" s="13">
        <f>G12*((1+C15)^C3-1)</f>
        <v>5.6249999999999805</v>
      </c>
      <c r="H13" s="27"/>
      <c r="I13" s="27"/>
      <c r="J13" s="69" t="s">
        <v>17</v>
      </c>
      <c r="K13" s="70"/>
      <c r="L13" s="70"/>
      <c r="M13" s="71"/>
      <c r="N13" s="56">
        <v>0</v>
      </c>
      <c r="O13" s="47"/>
    </row>
    <row r="14" spans="1:15" ht="15.75" customHeight="1" thickBot="1" x14ac:dyDescent="0.3">
      <c r="A14" s="22"/>
      <c r="B14" s="8"/>
      <c r="C14" s="8"/>
      <c r="D14" s="19"/>
      <c r="E14" s="11"/>
      <c r="F14" s="19"/>
      <c r="G14" s="19"/>
      <c r="H14" s="19"/>
      <c r="I14" s="19"/>
      <c r="J14" s="69" t="s">
        <v>0</v>
      </c>
      <c r="K14" s="70"/>
      <c r="L14" s="70"/>
      <c r="M14" s="71"/>
      <c r="N14" s="56">
        <v>0</v>
      </c>
      <c r="O14" s="18"/>
    </row>
    <row r="15" spans="1:15" ht="15.75" thickBot="1" x14ac:dyDescent="0.3">
      <c r="A15" s="22"/>
      <c r="B15" s="6" t="s">
        <v>1</v>
      </c>
      <c r="C15" s="16">
        <v>2.5000000000000001E-2</v>
      </c>
      <c r="D15" s="19"/>
      <c r="E15" s="6" t="s">
        <v>6</v>
      </c>
      <c r="F15" s="26"/>
      <c r="G15" s="5">
        <f>C15-(C15*(N13+N14))</f>
        <v>2.5000000000000001E-2</v>
      </c>
      <c r="H15" s="27"/>
      <c r="I15" s="27"/>
      <c r="J15" s="58"/>
      <c r="K15" s="58"/>
      <c r="L15" s="58"/>
      <c r="M15" s="58"/>
      <c r="N15" s="58"/>
      <c r="O15" s="18"/>
    </row>
    <row r="16" spans="1:15" x14ac:dyDescent="0.25">
      <c r="A16" s="22"/>
      <c r="B16" s="10"/>
      <c r="C16" s="79"/>
      <c r="D16" s="19"/>
      <c r="E16" s="10"/>
      <c r="F16" s="21"/>
      <c r="G16" s="30"/>
      <c r="H16" s="27"/>
      <c r="I16" s="27"/>
      <c r="J16" s="58"/>
      <c r="K16" s="58"/>
      <c r="L16" s="58"/>
      <c r="M16" s="58"/>
      <c r="N16" s="58"/>
      <c r="O16" s="18"/>
    </row>
    <row r="17" spans="1:15" ht="15.75" thickBot="1" x14ac:dyDescent="0.3">
      <c r="A17" s="17"/>
      <c r="B17" s="9"/>
      <c r="C17" s="8"/>
      <c r="D17" s="19"/>
      <c r="E17" s="11"/>
      <c r="F17" s="19"/>
      <c r="G17" s="19"/>
      <c r="H17" s="19"/>
      <c r="I17" s="19"/>
      <c r="J17" s="8"/>
      <c r="K17" s="8"/>
      <c r="L17" s="8"/>
      <c r="M17" s="8"/>
      <c r="N17" s="8"/>
      <c r="O17" s="47"/>
    </row>
    <row r="18" spans="1:15" ht="15.75" thickBot="1" x14ac:dyDescent="0.3">
      <c r="A18" s="17"/>
      <c r="B18" s="63" t="s">
        <v>22</v>
      </c>
      <c r="C18" s="52">
        <f>IF(H7="x",((G12*(1+G15)^C3)+((H5*(1-C7))*(1+G15/12)*(((1+G15/12)^(12*C3)-1)/(G15/12)))),G12*(1+G15)^C3)*AND(H3="x")</f>
        <v>1446.9997808962635</v>
      </c>
      <c r="D18" s="19"/>
      <c r="E18" s="37" t="s">
        <v>10</v>
      </c>
      <c r="F18" s="29"/>
      <c r="G18" s="36">
        <f>G12*(1+G15)^C3</f>
        <v>230.62499999999997</v>
      </c>
      <c r="H18" s="19"/>
      <c r="I18" s="19"/>
      <c r="J18" s="19"/>
      <c r="K18" s="19"/>
      <c r="L18" s="19"/>
      <c r="M18" s="19"/>
      <c r="N18" s="19"/>
      <c r="O18" s="47"/>
    </row>
    <row r="19" spans="1:15" ht="15.75" thickBot="1" x14ac:dyDescent="0.3">
      <c r="A19" s="22"/>
      <c r="B19" s="64"/>
      <c r="C19" s="53">
        <f>IF(H9="x",((G12*(1+G15)^C3)+((H5*(1-C7))*(1+G15/4)*(((1+G15/4)^(4*C3)-1)/(G15/4)))),G12*(1+G15)^C3)*AND(H3="x")</f>
        <v>636.91418472290354</v>
      </c>
      <c r="D19" s="19"/>
      <c r="E19" s="37" t="s">
        <v>7</v>
      </c>
      <c r="F19" s="38"/>
      <c r="G19" s="36">
        <f>G12*((1+G15)^C3-1)</f>
        <v>5.6249999999999805</v>
      </c>
      <c r="H19" s="30"/>
      <c r="I19" s="30"/>
      <c r="J19" s="8"/>
      <c r="K19" s="8"/>
      <c r="L19" s="8"/>
      <c r="M19" s="8"/>
      <c r="N19" s="8"/>
      <c r="O19" s="47"/>
    </row>
    <row r="20" spans="1:15" ht="15.75" thickBot="1" x14ac:dyDescent="0.3">
      <c r="A20" s="17"/>
      <c r="B20" s="64"/>
      <c r="C20" s="54">
        <f>IF(M7="x",((G12*(1+G15)^C3)+((H5*(1-C7))*(1+G15/2)*(((1+G15/2)^(2*C3)-1)/(G15/2)))),G12*(1+G15)^C3)*AND(H3="x")</f>
        <v>434.39062499999989</v>
      </c>
      <c r="D20" s="19"/>
      <c r="E20" s="10"/>
      <c r="F20" s="25"/>
      <c r="G20" s="39"/>
      <c r="H20" s="19"/>
      <c r="I20" s="19"/>
      <c r="J20" s="8"/>
      <c r="K20" s="8"/>
      <c r="L20" s="8"/>
      <c r="M20" s="8"/>
      <c r="N20" s="8"/>
      <c r="O20" s="47"/>
    </row>
    <row r="21" spans="1:15" ht="15.75" thickBot="1" x14ac:dyDescent="0.3">
      <c r="A21" s="17"/>
      <c r="B21" s="65"/>
      <c r="C21" s="55">
        <f>IF(M9="x",((G12*(1+G15)^C3)+((H5*(1-C7))*(1+G15)*(((1+G15)^(1*C3)-1)/(G15)))),G12*(1+G15)^C3)*AND(H3="x")</f>
        <v>333.1249999999996</v>
      </c>
      <c r="D21" s="19"/>
      <c r="E21" s="40" t="s">
        <v>18</v>
      </c>
      <c r="F21" s="41"/>
      <c r="G21" s="36">
        <f>G18*(1-C8)</f>
        <v>230.62499999999997</v>
      </c>
      <c r="H21" s="19"/>
      <c r="I21" s="19"/>
      <c r="J21" s="8"/>
      <c r="K21" s="8"/>
      <c r="L21" s="8"/>
      <c r="M21" s="8"/>
      <c r="N21" s="8"/>
      <c r="O21" s="47"/>
    </row>
    <row r="22" spans="1:15" x14ac:dyDescent="0.25">
      <c r="A22" s="17"/>
      <c r="B22" s="77"/>
      <c r="C22" s="78"/>
      <c r="D22" s="19"/>
      <c r="E22" s="10"/>
      <c r="F22" s="41"/>
      <c r="G22" s="39"/>
      <c r="H22" s="19"/>
      <c r="I22" s="19"/>
      <c r="J22" s="8"/>
      <c r="K22" s="8"/>
      <c r="L22" s="8"/>
      <c r="M22" s="8"/>
      <c r="N22" s="8"/>
      <c r="O22" s="47"/>
    </row>
    <row r="23" spans="1:15" ht="15.75" thickBot="1" x14ac:dyDescent="0.3">
      <c r="A23" s="31"/>
      <c r="B23" s="32"/>
      <c r="C23" s="33"/>
      <c r="D23" s="33"/>
      <c r="E23" s="34"/>
      <c r="F23" s="34"/>
      <c r="G23" s="34"/>
      <c r="H23" s="35"/>
      <c r="I23" s="35"/>
      <c r="J23" s="35"/>
      <c r="K23" s="33"/>
      <c r="L23" s="33"/>
      <c r="M23" s="33"/>
      <c r="N23" s="33"/>
      <c r="O23" s="48"/>
    </row>
    <row r="25" spans="1:15" ht="15.75" thickBot="1" x14ac:dyDescent="0.3">
      <c r="G25" s="44"/>
    </row>
    <row r="26" spans="1:15" ht="15.75" thickBot="1" x14ac:dyDescent="0.3">
      <c r="D26" s="59" t="s">
        <v>20</v>
      </c>
      <c r="E26" s="60"/>
      <c r="F26" s="49"/>
      <c r="G26" s="50" t="e">
        <f>IF(H7="x",((G12*(1+G15)^C3)+((H5*(1-C7))*(1+G15/12)*(((1+G15/12)^(12*C3)-1)/(G15/12)))),G12*(1+G15)^C3),IF(H9="x",((G12*(1+G15)^C3)+((H5*(1-C7))*(1+G15/4)*(((1+G15/4)^(12*C3)-1)/(G15/4)))),G12*(1+G15)^C3),IF(M7="x",((G12*(1+G15)^C3)+((H5*(1-C7))*(1+G15/2)*(((1+G15/2)^(12*C3)-1)/(G15/2)))),G12*(1+G15)^C3),IF(M9="x",((G12*(1+G15)^C3)+((H5*(1-C7))*(1+G15)*(((1+G15)^(12*C3)-1)/(G15)))),G12*(1+G15)^C3)</f>
        <v>#VALUE!</v>
      </c>
      <c r="M26" s="2"/>
    </row>
    <row r="27" spans="1:15" x14ac:dyDescent="0.25">
      <c r="C27" s="2"/>
      <c r="D27" s="2"/>
    </row>
    <row r="28" spans="1:15" x14ac:dyDescent="0.25">
      <c r="C28" s="3"/>
    </row>
    <row r="29" spans="1:15" x14ac:dyDescent="0.25">
      <c r="H29" s="2"/>
      <c r="I29" s="2"/>
    </row>
    <row r="30" spans="1:15" x14ac:dyDescent="0.25">
      <c r="H30" s="2"/>
      <c r="I30" s="2"/>
      <c r="J30" s="2"/>
      <c r="K30" s="2"/>
    </row>
  </sheetData>
  <sheetProtection selectLockedCells="1"/>
  <mergeCells count="12">
    <mergeCell ref="D26:E26"/>
    <mergeCell ref="E3:G3"/>
    <mergeCell ref="B18:B21"/>
    <mergeCell ref="A1:O1"/>
    <mergeCell ref="J13:M13"/>
    <mergeCell ref="J14:M14"/>
    <mergeCell ref="M3:N3"/>
    <mergeCell ref="I9:L9"/>
    <mergeCell ref="I7:L7"/>
    <mergeCell ref="I3:J3"/>
    <mergeCell ref="H5:J5"/>
    <mergeCell ref="J12:N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2013-07-11T11:44:07Z</dcterms:modified>
</cp:coreProperties>
</file>