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9810" windowHeight="12540" tabRatio="484"/>
  </bookViews>
  <sheets>
    <sheet name="GENERAL" sheetId="4" r:id="rId1"/>
    <sheet name="STATISTIQUES" sheetId="8" r:id="rId2"/>
    <sheet name="Donnees" sheetId="2" r:id="rId3"/>
  </sheets>
  <externalReferences>
    <externalReference r:id="rId4"/>
  </externalReferences>
  <definedNames>
    <definedName name="_xlnm._FilterDatabase" localSheetId="2" hidden="1">Donnees!#REF!</definedName>
    <definedName name="_xlnm._FilterDatabase" localSheetId="0" hidden="1">GENERAL!$A$4:$M$108</definedName>
    <definedName name="age">Donnees!$B$2:$B$12</definedName>
    <definedName name="ANPE">Donnees!#REF!</definedName>
    <definedName name="are">Donnees!#REF!</definedName>
    <definedName name="ass">Donnees!#REF!</definedName>
    <definedName name="changement">Donnees!#REF!</definedName>
    <definedName name="charge">Donnees!#REF!</definedName>
    <definedName name="commune">Donnees!#REF!</definedName>
    <definedName name="contrat">Donnees!#REF!</definedName>
    <definedName name="cucs">Donnees!#REF!</definedName>
    <definedName name="enfant">Donnees!#REF!</definedName>
    <definedName name="entree">Donnees!#REF!</definedName>
    <definedName name="Etude">Donnees!#REF!</definedName>
    <definedName name="famille">Donnees!$D$1:$D$16</definedName>
    <definedName name="formation">Donnees!#REF!</definedName>
    <definedName name="_xlnm.Print_Titles" localSheetId="0">GENERAL!$A:$C,GENERAL!$4:$4</definedName>
    <definedName name="JUSTICE">Donnees!#REF!</definedName>
    <definedName name="migrant">Donnees!#REF!</definedName>
    <definedName name="Niveau">Donnees!#REF!</definedName>
    <definedName name="nn">[1]Donnees!$Q$1:$Q$16</definedName>
    <definedName name="PAYS">Donnees!#REF!</definedName>
    <definedName name="permis">Donnees!#REF!</definedName>
    <definedName name="plie">Donnees!#REF!</definedName>
    <definedName name="poste">Donnees!#REF!</definedName>
    <definedName name="Problematique">Donnees!#REF!</definedName>
    <definedName name="quartiers">Donnees!#REF!</definedName>
    <definedName name="repartition">Donnees!#REF!</definedName>
    <definedName name="restriction">Donnees!#REF!</definedName>
    <definedName name="REVENU">Donnees!#REF!</definedName>
    <definedName name="revenus">GENERAL!#REF!</definedName>
    <definedName name="rmi">Donnees!#REF!</definedName>
    <definedName name="sans">Donnees!#REF!</definedName>
    <definedName name="secteur">Donnees!#REF!</definedName>
    <definedName name="service">Donnees!#REF!</definedName>
    <definedName name="Sortie">GENERAL!#REF!</definedName>
    <definedName name="th">Donnees!#REF!</definedName>
    <definedName name="vehicule">Donnees!#REF!</definedName>
  </definedNames>
  <calcPr calcId="145621"/>
</workbook>
</file>

<file path=xl/calcChain.xml><?xml version="1.0" encoding="utf-8"?>
<calcChain xmlns="http://schemas.openxmlformats.org/spreadsheetml/2006/main">
  <c r="D119" i="4" l="1"/>
  <c r="C6" i="8" l="1"/>
  <c r="D6" i="8"/>
  <c r="C10" i="8"/>
  <c r="C12" i="8"/>
  <c r="C14" i="8"/>
  <c r="B15" i="8"/>
  <c r="B16" i="8"/>
  <c r="B17" i="8"/>
  <c r="B18" i="8"/>
  <c r="B19" i="8"/>
  <c r="B20" i="8"/>
  <c r="B21" i="8"/>
  <c r="B22" i="8"/>
  <c r="B23" i="8"/>
  <c r="C24" i="8"/>
  <c r="B25" i="8"/>
  <c r="B26" i="8"/>
  <c r="B27" i="8"/>
  <c r="B28" i="8"/>
  <c r="B29" i="8"/>
  <c r="B30" i="8"/>
  <c r="B31" i="8"/>
  <c r="B32" i="8"/>
  <c r="C116" i="4" l="1"/>
  <c r="C7" i="8" s="1"/>
  <c r="C113" i="4" l="1"/>
  <c r="B3" i="8" s="1"/>
  <c r="C135" i="4"/>
  <c r="C27" i="8" s="1"/>
  <c r="C136" i="4"/>
  <c r="C28" i="8" s="1"/>
  <c r="C137" i="4"/>
  <c r="C29" i="8" s="1"/>
  <c r="C138" i="4"/>
  <c r="C30" i="8" s="1"/>
  <c r="C139" i="4"/>
  <c r="C31" i="8" s="1"/>
  <c r="C140" i="4"/>
  <c r="C32" i="8" s="1"/>
  <c r="C134" i="4"/>
  <c r="C26" i="8" s="1"/>
  <c r="C133" i="4"/>
  <c r="C25" i="8" s="1"/>
  <c r="D136" i="4"/>
  <c r="D137" i="4"/>
  <c r="D134" i="4"/>
  <c r="D140" i="4"/>
  <c r="D139" i="4"/>
  <c r="D138" i="4"/>
  <c r="D135" i="4"/>
  <c r="D133" i="4"/>
  <c r="D28" i="8" l="1"/>
  <c r="E28" i="8" s="1"/>
  <c r="D25" i="8"/>
  <c r="E25" i="8" s="1"/>
  <c r="D31" i="8"/>
  <c r="E31" i="8" s="1"/>
  <c r="D27" i="8"/>
  <c r="E27" i="8" s="1"/>
  <c r="D32" i="8"/>
  <c r="E32" i="8" s="1"/>
  <c r="D29" i="8"/>
  <c r="E29" i="8" s="1"/>
  <c r="D30" i="8"/>
  <c r="E30" i="8" s="1"/>
  <c r="D26" i="8"/>
  <c r="E26" i="8" s="1"/>
  <c r="D116" i="4"/>
  <c r="D7" i="8" s="1"/>
  <c r="F7" i="8" s="1"/>
  <c r="F30" i="8" l="1"/>
  <c r="F32" i="8"/>
  <c r="F31" i="8"/>
  <c r="F28" i="8"/>
  <c r="F26" i="8"/>
  <c r="F29" i="8"/>
  <c r="F27" i="8"/>
  <c r="F25" i="8"/>
  <c r="D121" i="4"/>
  <c r="D13" i="8" l="1"/>
  <c r="D11" i="8"/>
  <c r="E11" i="8" s="1"/>
  <c r="F13" i="8" l="1"/>
  <c r="E13" i="8"/>
  <c r="F11" i="8"/>
  <c r="C121" i="4"/>
  <c r="C13" i="8" s="1"/>
  <c r="C119" i="4"/>
  <c r="C11" i="8" s="1"/>
  <c r="C2" i="2"/>
  <c r="H77" i="4" l="1"/>
  <c r="J77" i="4" s="1"/>
  <c r="H52" i="4"/>
  <c r="I52" i="4" s="1"/>
  <c r="H7" i="4"/>
  <c r="I7" i="4" s="1"/>
  <c r="H9" i="4"/>
  <c r="I9" i="4" s="1"/>
  <c r="H63" i="4"/>
  <c r="I63" i="4" s="1"/>
  <c r="H40" i="4"/>
  <c r="I40" i="4" s="1"/>
  <c r="H84" i="4"/>
  <c r="I84" i="4" s="1"/>
  <c r="H100" i="4"/>
  <c r="I100" i="4" s="1"/>
  <c r="H106" i="4"/>
  <c r="H41" i="4"/>
  <c r="I41" i="4" s="1"/>
  <c r="H79" i="4"/>
  <c r="I79" i="4" s="1"/>
  <c r="H19" i="4"/>
  <c r="I19" i="4" s="1"/>
  <c r="H72" i="4"/>
  <c r="I72" i="4" s="1"/>
  <c r="H14" i="4"/>
  <c r="I14" i="4" s="1"/>
  <c r="H81" i="4"/>
  <c r="I81" i="4" s="1"/>
  <c r="H22" i="4"/>
  <c r="I22" i="4" s="1"/>
  <c r="H80" i="4"/>
  <c r="I80" i="4" s="1"/>
  <c r="H88" i="4"/>
  <c r="I88" i="4" s="1"/>
  <c r="H62" i="4"/>
  <c r="I62" i="4" s="1"/>
  <c r="H33" i="4"/>
  <c r="I33" i="4" s="1"/>
  <c r="H97" i="4"/>
  <c r="I97" i="4" s="1"/>
  <c r="H55" i="4"/>
  <c r="I55" i="4" s="1"/>
  <c r="H86" i="4"/>
  <c r="I86" i="4" s="1"/>
  <c r="H50" i="4"/>
  <c r="I50" i="4" s="1"/>
  <c r="H54" i="4"/>
  <c r="I54" i="4" s="1"/>
  <c r="H48" i="4"/>
  <c r="I48" i="4" s="1"/>
  <c r="H49" i="4"/>
  <c r="I49" i="4" s="1"/>
  <c r="H26" i="4"/>
  <c r="I26" i="4" s="1"/>
  <c r="H91" i="4"/>
  <c r="I91" i="4" s="1"/>
  <c r="H74" i="4"/>
  <c r="I74" i="4" s="1"/>
  <c r="H23" i="4"/>
  <c r="H43" i="4"/>
  <c r="I43" i="4" s="1"/>
  <c r="H47" i="4"/>
  <c r="I47" i="4" s="1"/>
  <c r="H42" i="4"/>
  <c r="I42" i="4" s="1"/>
  <c r="H10" i="4"/>
  <c r="I10" i="4" s="1"/>
  <c r="H24" i="4"/>
  <c r="I24" i="4" s="1"/>
  <c r="H13" i="4"/>
  <c r="H15" i="4"/>
  <c r="H18" i="4"/>
  <c r="H65" i="4"/>
  <c r="H16" i="4"/>
  <c r="H17" i="4"/>
  <c r="H5" i="4"/>
  <c r="I5" i="4" s="1"/>
  <c r="H8" i="4"/>
  <c r="I8" i="4" s="1"/>
  <c r="H20" i="4"/>
  <c r="H28" i="4"/>
  <c r="H37" i="4"/>
  <c r="H59" i="4"/>
  <c r="H83" i="4"/>
  <c r="H103" i="4"/>
  <c r="H21" i="4"/>
  <c r="J21" i="4" s="1"/>
  <c r="H27" i="4"/>
  <c r="H29" i="4"/>
  <c r="H31" i="4"/>
  <c r="H36" i="4"/>
  <c r="H38" i="4"/>
  <c r="H39" i="4"/>
  <c r="H45" i="4"/>
  <c r="H51" i="4"/>
  <c r="H56" i="4"/>
  <c r="H58" i="4"/>
  <c r="H60" i="4"/>
  <c r="H66" i="4"/>
  <c r="H68" i="4"/>
  <c r="H70" i="4"/>
  <c r="H73" i="4"/>
  <c r="H76" i="4"/>
  <c r="H82" i="4"/>
  <c r="H85" i="4"/>
  <c r="H89" i="4"/>
  <c r="H92" i="4"/>
  <c r="H94" i="4"/>
  <c r="H96" i="4"/>
  <c r="H99" i="4"/>
  <c r="H102" i="4"/>
  <c r="H104" i="4"/>
  <c r="H25" i="4"/>
  <c r="H30" i="4"/>
  <c r="H32" i="4"/>
  <c r="H34" i="4"/>
  <c r="H35" i="4"/>
  <c r="H44" i="4"/>
  <c r="H46" i="4"/>
  <c r="H53" i="4"/>
  <c r="H57" i="4"/>
  <c r="H61" i="4"/>
  <c r="H64" i="4"/>
  <c r="H67" i="4"/>
  <c r="H69" i="4"/>
  <c r="H71" i="4"/>
  <c r="H75" i="4"/>
  <c r="H78" i="4"/>
  <c r="H87" i="4"/>
  <c r="H90" i="4"/>
  <c r="H93" i="4"/>
  <c r="H95" i="4"/>
  <c r="H98" i="4"/>
  <c r="H101" i="4"/>
  <c r="H105" i="4"/>
  <c r="H6" i="4"/>
  <c r="H11" i="4"/>
  <c r="H12" i="4"/>
  <c r="I77" i="4" l="1"/>
  <c r="J106" i="4"/>
  <c r="I106" i="4"/>
  <c r="I23" i="4"/>
  <c r="J23" i="4"/>
  <c r="I16" i="4"/>
  <c r="J16" i="4"/>
  <c r="J18" i="4"/>
  <c r="I18" i="4"/>
  <c r="I17" i="4"/>
  <c r="J17" i="4"/>
  <c r="J65" i="4"/>
  <c r="I65" i="4"/>
  <c r="I15" i="4"/>
  <c r="J15" i="4"/>
  <c r="J13" i="4"/>
  <c r="I13" i="4"/>
  <c r="I6" i="4"/>
  <c r="I12" i="4"/>
  <c r="I20" i="4"/>
  <c r="I21" i="4"/>
  <c r="I28" i="4"/>
  <c r="I29" i="4"/>
  <c r="I31" i="4"/>
  <c r="I34" i="4"/>
  <c r="I35" i="4"/>
  <c r="I36" i="4"/>
  <c r="I38" i="4"/>
  <c r="I39" i="4"/>
  <c r="I45" i="4"/>
  <c r="I46" i="4"/>
  <c r="I51" i="4"/>
  <c r="I56" i="4"/>
  <c r="I58" i="4"/>
  <c r="I60" i="4"/>
  <c r="I61" i="4"/>
  <c r="I66" i="4"/>
  <c r="I67" i="4"/>
  <c r="I68" i="4"/>
  <c r="I70" i="4"/>
  <c r="I71" i="4"/>
  <c r="I75" i="4"/>
  <c r="I76" i="4"/>
  <c r="I82" i="4"/>
  <c r="I83" i="4"/>
  <c r="I85" i="4"/>
  <c r="I87" i="4"/>
  <c r="I89" i="4"/>
  <c r="I93" i="4"/>
  <c r="I94" i="4"/>
  <c r="I98" i="4"/>
  <c r="I99" i="4"/>
  <c r="I102" i="4"/>
  <c r="I104" i="4"/>
  <c r="J20" i="4"/>
  <c r="J45" i="4"/>
  <c r="J29" i="4"/>
  <c r="J39" i="4"/>
  <c r="J36" i="4"/>
  <c r="J6" i="4"/>
  <c r="J75" i="4"/>
  <c r="J28" i="4"/>
  <c r="J38" i="4"/>
  <c r="J31" i="4"/>
  <c r="J83" i="4"/>
  <c r="J56" i="4"/>
  <c r="J85" i="4"/>
  <c r="J66" i="4"/>
  <c r="J68" i="4"/>
  <c r="J58" i="4"/>
  <c r="J102" i="4"/>
  <c r="J60" i="4"/>
  <c r="J70" i="4"/>
  <c r="J87" i="4"/>
  <c r="J76" i="4"/>
  <c r="J34" i="4"/>
  <c r="J99" i="4"/>
  <c r="J94" i="4"/>
  <c r="J82" i="4"/>
  <c r="J89" i="4"/>
  <c r="J67" i="4"/>
  <c r="J51" i="4"/>
  <c r="J98" i="4"/>
  <c r="J93" i="4"/>
  <c r="J46" i="4"/>
  <c r="I101" i="4"/>
  <c r="J101" i="4"/>
  <c r="I95" i="4"/>
  <c r="J95" i="4"/>
  <c r="I90" i="4"/>
  <c r="J90" i="4"/>
  <c r="I78" i="4"/>
  <c r="J78" i="4"/>
  <c r="I53" i="4"/>
  <c r="J53" i="4"/>
  <c r="I32" i="4"/>
  <c r="J32" i="4"/>
  <c r="J12" i="4"/>
  <c r="J104" i="4"/>
  <c r="J61" i="4"/>
  <c r="J35" i="4"/>
  <c r="J71" i="4"/>
  <c r="I105" i="4"/>
  <c r="J105" i="4"/>
  <c r="I69" i="4"/>
  <c r="J69" i="4"/>
  <c r="I64" i="4"/>
  <c r="J64" i="4"/>
  <c r="I57" i="4"/>
  <c r="J57" i="4"/>
  <c r="I30" i="4"/>
  <c r="J30" i="4"/>
  <c r="I96" i="4"/>
  <c r="J96" i="4"/>
  <c r="I92" i="4"/>
  <c r="J92" i="4"/>
  <c r="I27" i="4"/>
  <c r="J27" i="4"/>
  <c r="I37" i="4"/>
  <c r="J37" i="4"/>
  <c r="I44" i="4"/>
  <c r="J44" i="4"/>
  <c r="I25" i="4"/>
  <c r="J25" i="4"/>
  <c r="I73" i="4"/>
  <c r="J73" i="4"/>
  <c r="I103" i="4"/>
  <c r="J103" i="4"/>
  <c r="I59" i="4"/>
  <c r="J59" i="4"/>
  <c r="I11" i="4"/>
  <c r="J11" i="4"/>
  <c r="D124" i="4"/>
  <c r="D16" i="8" l="1"/>
  <c r="C130" i="4"/>
  <c r="C131" i="4"/>
  <c r="C124" i="4"/>
  <c r="C126" i="4"/>
  <c r="C128" i="4"/>
  <c r="C125" i="4"/>
  <c r="C127" i="4"/>
  <c r="C129" i="4"/>
  <c r="C123" i="4"/>
  <c r="D128" i="4"/>
  <c r="D129" i="4"/>
  <c r="D125" i="4"/>
  <c r="D131" i="4"/>
  <c r="D130" i="4"/>
  <c r="D127" i="4"/>
  <c r="D126" i="4"/>
  <c r="F16" i="8" l="1"/>
  <c r="E16" i="8"/>
  <c r="D19" i="8"/>
  <c r="D18" i="8"/>
  <c r="D17" i="8"/>
  <c r="D23" i="8"/>
  <c r="D22" i="8"/>
  <c r="D21" i="8"/>
  <c r="D20" i="8"/>
  <c r="C15" i="8"/>
  <c r="C19" i="8"/>
  <c r="C16" i="8"/>
  <c r="C21" i="8"/>
  <c r="C17" i="8"/>
  <c r="C18" i="8"/>
  <c r="C23" i="8"/>
  <c r="C20" i="8"/>
  <c r="C22" i="8"/>
  <c r="D117" i="4"/>
  <c r="E7" i="8" s="1"/>
  <c r="F20" i="8" l="1"/>
  <c r="E20" i="8"/>
  <c r="F22" i="8"/>
  <c r="E22" i="8"/>
  <c r="F17" i="8"/>
  <c r="E17" i="8"/>
  <c r="F19" i="8"/>
  <c r="E19" i="8"/>
  <c r="F21" i="8"/>
  <c r="E21" i="8"/>
  <c r="F23" i="8"/>
  <c r="E23" i="8"/>
  <c r="F18" i="8"/>
  <c r="E18" i="8"/>
  <c r="C117" i="4"/>
  <c r="D123" i="4"/>
  <c r="D15" i="8" l="1"/>
  <c r="F15" i="8" l="1"/>
  <c r="E15" i="8"/>
</calcChain>
</file>

<file path=xl/sharedStrings.xml><?xml version="1.0" encoding="utf-8"?>
<sst xmlns="http://schemas.openxmlformats.org/spreadsheetml/2006/main" count="517" uniqueCount="258">
  <si>
    <t>Nom</t>
  </si>
  <si>
    <t>N°</t>
  </si>
  <si>
    <t>Prénom</t>
  </si>
  <si>
    <t>Né le</t>
  </si>
  <si>
    <t>TA</t>
  </si>
  <si>
    <t xml:space="preserve"> - 25 ans</t>
  </si>
  <si>
    <t>?</t>
  </si>
  <si>
    <t>Autre</t>
  </si>
  <si>
    <t>Âge</t>
  </si>
  <si>
    <t>X</t>
  </si>
  <si>
    <t>Date</t>
  </si>
  <si>
    <t>Tranche
d'âge</t>
  </si>
  <si>
    <t>F/H</t>
  </si>
  <si>
    <t>H</t>
  </si>
  <si>
    <t>Fabien</t>
  </si>
  <si>
    <t>Sébastien</t>
  </si>
  <si>
    <t>Dominique</t>
  </si>
  <si>
    <t>Sylvie</t>
  </si>
  <si>
    <t>F</t>
  </si>
  <si>
    <t>Jean-Luc</t>
  </si>
  <si>
    <t>Marie-Thérèse</t>
  </si>
  <si>
    <t>Catherine</t>
  </si>
  <si>
    <t>Franck</t>
  </si>
  <si>
    <t>Béatrice</t>
  </si>
  <si>
    <t>Jean-Claude</t>
  </si>
  <si>
    <t>Roland</t>
  </si>
  <si>
    <t>Martial</t>
  </si>
  <si>
    <t>Joëlle</t>
  </si>
  <si>
    <t>Suzanne</t>
  </si>
  <si>
    <t>Michel</t>
  </si>
  <si>
    <t>Jean</t>
  </si>
  <si>
    <t>Bruno</t>
  </si>
  <si>
    <t>Sandrine</t>
  </si>
  <si>
    <t>Jean-Paul</t>
  </si>
  <si>
    <t>Jean-Pierre</t>
  </si>
  <si>
    <t>Cédric</t>
  </si>
  <si>
    <t>Ibrahim</t>
  </si>
  <si>
    <t>Eric</t>
  </si>
  <si>
    <t>Ani</t>
  </si>
  <si>
    <t>Richard</t>
  </si>
  <si>
    <t>Didier</t>
  </si>
  <si>
    <t>Gérard</t>
  </si>
  <si>
    <t>Inconnu</t>
  </si>
  <si>
    <t>25-45</t>
  </si>
  <si>
    <t>51-55</t>
  </si>
  <si>
    <t xml:space="preserve"> + 55 ans</t>
  </si>
  <si>
    <t>Retraite</t>
  </si>
  <si>
    <t>SITUATION FAMILIALE</t>
  </si>
  <si>
    <t>Marié</t>
  </si>
  <si>
    <t>Célibataire</t>
  </si>
  <si>
    <t>Veuf</t>
  </si>
  <si>
    <t>Vit maritalement</t>
  </si>
  <si>
    <t>Situation
familiale</t>
  </si>
  <si>
    <t>46-50</t>
  </si>
  <si>
    <t>56-60</t>
  </si>
  <si>
    <t>SITUATION
FAMILIALE</t>
  </si>
  <si>
    <t>Divorcé/Séparé</t>
  </si>
  <si>
    <t>Jean-Michel</t>
  </si>
  <si>
    <t>Corinne</t>
  </si>
  <si>
    <t>Régis</t>
  </si>
  <si>
    <t xml:space="preserve">Nb
Enfant(s) </t>
  </si>
  <si>
    <t>Christophe</t>
  </si>
  <si>
    <t>Commune
de naissance</t>
  </si>
  <si>
    <t>Algérie</t>
  </si>
  <si>
    <t>pascal</t>
  </si>
  <si>
    <t>COMMUNE</t>
  </si>
  <si>
    <t>Migrant</t>
  </si>
  <si>
    <t>Annick</t>
  </si>
  <si>
    <t>Nacer</t>
  </si>
  <si>
    <t>Aurèlie</t>
  </si>
  <si>
    <t>Imer</t>
  </si>
  <si>
    <t>Nourredine</t>
  </si>
  <si>
    <t>Audrey</t>
  </si>
  <si>
    <t>Cayenne</t>
  </si>
  <si>
    <t>Thibaut</t>
  </si>
  <si>
    <t>Joséphine</t>
  </si>
  <si>
    <t>Médoune</t>
  </si>
  <si>
    <t>Azzedine</t>
  </si>
  <si>
    <t>Christian</t>
  </si>
  <si>
    <t>Jean-François</t>
  </si>
  <si>
    <t>Casablanca</t>
  </si>
  <si>
    <t>Brazzaville</t>
  </si>
  <si>
    <t>Bruce</t>
  </si>
  <si>
    <t>Manuel N'Zita</t>
  </si>
  <si>
    <t>Fabrice</t>
  </si>
  <si>
    <t>Albertina</t>
  </si>
  <si>
    <t>Gaëtan</t>
  </si>
  <si>
    <t>William</t>
  </si>
  <si>
    <t>Arnaud</t>
  </si>
  <si>
    <t>Steven</t>
  </si>
  <si>
    <t>Tracy</t>
  </si>
  <si>
    <t>Jimmy</t>
  </si>
  <si>
    <t>Mathieu</t>
  </si>
  <si>
    <t>Abdelilah</t>
  </si>
  <si>
    <t>Morgan</t>
  </si>
  <si>
    <t>nalusilazo</t>
  </si>
  <si>
    <t>Bukavu</t>
  </si>
  <si>
    <t>Julien</t>
  </si>
  <si>
    <t>Aude</t>
  </si>
  <si>
    <t>Ludovic</t>
  </si>
  <si>
    <t>Fourastier</t>
  </si>
  <si>
    <t>Olivier</t>
  </si>
  <si>
    <t>Gaël</t>
  </si>
  <si>
    <t>ÂGE</t>
  </si>
  <si>
    <t>31-35</t>
  </si>
  <si>
    <t>36-40</t>
  </si>
  <si>
    <t>41-45</t>
  </si>
  <si>
    <t>25-30</t>
  </si>
  <si>
    <t>Enfant(s) à charge</t>
  </si>
  <si>
    <t>Tranche
Âge</t>
  </si>
  <si>
    <t>SOUS-TOTAL</t>
  </si>
  <si>
    <t>HOMME</t>
  </si>
  <si>
    <t>FEMME</t>
  </si>
  <si>
    <t>EFFCETIF GENERAL</t>
  </si>
  <si>
    <t>61 et +</t>
  </si>
  <si>
    <t>AGE (par tranche)</t>
  </si>
  <si>
    <t xml:space="preserve"> - 25</t>
  </si>
  <si>
    <t xml:space="preserve"> + 61</t>
  </si>
  <si>
    <t>Pacsé</t>
  </si>
  <si>
    <t>STATISTIQUES 2011</t>
  </si>
  <si>
    <t>%</t>
  </si>
  <si>
    <t>Barbara</t>
  </si>
  <si>
    <t>Benyoussef</t>
  </si>
  <si>
    <t>Khalid</t>
  </si>
  <si>
    <t>Rosemonde</t>
  </si>
  <si>
    <t>Bernard</t>
  </si>
  <si>
    <t>Edouard</t>
  </si>
  <si>
    <t>Christine</t>
  </si>
  <si>
    <t>Brigitte</t>
  </si>
  <si>
    <t>Salih</t>
  </si>
  <si>
    <t>Toufik</t>
  </si>
  <si>
    <t>Feten</t>
  </si>
  <si>
    <t>Alexey</t>
  </si>
  <si>
    <t>Russie</t>
  </si>
  <si>
    <t>youri</t>
  </si>
  <si>
    <t>Ukraine</t>
  </si>
  <si>
    <t>Marc</t>
  </si>
  <si>
    <t>Haïti</t>
  </si>
  <si>
    <t>Mohamed</t>
  </si>
  <si>
    <t>Sadik</t>
  </si>
  <si>
    <t>Angélique</t>
  </si>
  <si>
    <t>Agnés</t>
  </si>
  <si>
    <t>Joseph</t>
  </si>
  <si>
    <t>Christelle</t>
  </si>
  <si>
    <t>Loïc</t>
  </si>
  <si>
    <t>Abdellaziz</t>
  </si>
  <si>
    <t>Elodie</t>
  </si>
  <si>
    <t>Mirriae Gloss</t>
  </si>
  <si>
    <t>Dave</t>
  </si>
  <si>
    <t>Mohcine</t>
  </si>
  <si>
    <t>Youssef</t>
  </si>
  <si>
    <t>Antonny</t>
  </si>
  <si>
    <t>Khaled</t>
  </si>
  <si>
    <t>05000</t>
  </si>
  <si>
    <t>Syrie (Melikya)</t>
  </si>
  <si>
    <t>Rabat (Algérie)</t>
  </si>
  <si>
    <t>3 AL</t>
  </si>
  <si>
    <t>4 AL</t>
  </si>
  <si>
    <t>5 AL</t>
  </si>
  <si>
    <t>6 AL</t>
  </si>
  <si>
    <t>7 AL</t>
  </si>
  <si>
    <t>8 AL</t>
  </si>
  <si>
    <t>1 AL</t>
  </si>
  <si>
    <t>2 AL</t>
  </si>
  <si>
    <t>9 AL</t>
  </si>
  <si>
    <t>10 AL</t>
  </si>
  <si>
    <t>11 AL</t>
  </si>
  <si>
    <t>12 AL</t>
  </si>
  <si>
    <t>13 AL</t>
  </si>
  <si>
    <t>14 AL</t>
  </si>
  <si>
    <t>15 AL</t>
  </si>
  <si>
    <t>16 AL</t>
  </si>
  <si>
    <t>17 AL</t>
  </si>
  <si>
    <t>18 AL</t>
  </si>
  <si>
    <t>19 AL</t>
  </si>
  <si>
    <t>20 AL</t>
  </si>
  <si>
    <t>21 AL</t>
  </si>
  <si>
    <t>22 AL</t>
  </si>
  <si>
    <t>23 AL</t>
  </si>
  <si>
    <t>24 AL</t>
  </si>
  <si>
    <t>25 AL</t>
  </si>
  <si>
    <t>26 AL</t>
  </si>
  <si>
    <t>27 AL</t>
  </si>
  <si>
    <t>28 AL</t>
  </si>
  <si>
    <t>29 AL</t>
  </si>
  <si>
    <t>30 AL</t>
  </si>
  <si>
    <t>31 AL</t>
  </si>
  <si>
    <t>32 AL</t>
  </si>
  <si>
    <t>33 AL</t>
  </si>
  <si>
    <t>34 AL</t>
  </si>
  <si>
    <t>35 AL</t>
  </si>
  <si>
    <t>36 AL</t>
  </si>
  <si>
    <t>37 AL</t>
  </si>
  <si>
    <t>38 AL</t>
  </si>
  <si>
    <t>39 AL</t>
  </si>
  <si>
    <t>40 AL</t>
  </si>
  <si>
    <t>41 AL</t>
  </si>
  <si>
    <t>42 AL</t>
  </si>
  <si>
    <t>43 AL</t>
  </si>
  <si>
    <t>44 AL</t>
  </si>
  <si>
    <t>45 AL</t>
  </si>
  <si>
    <t>46 AL</t>
  </si>
  <si>
    <t>47 AL</t>
  </si>
  <si>
    <t>48 AL</t>
  </si>
  <si>
    <t>49 AL</t>
  </si>
  <si>
    <t>50 AL</t>
  </si>
  <si>
    <t>51 AL</t>
  </si>
  <si>
    <t>52 AL</t>
  </si>
  <si>
    <t>53 AL</t>
  </si>
  <si>
    <t>54 AL</t>
  </si>
  <si>
    <t>55 AL</t>
  </si>
  <si>
    <t>56 AL</t>
  </si>
  <si>
    <t>57 AL</t>
  </si>
  <si>
    <t>58 AL</t>
  </si>
  <si>
    <t>59 AL</t>
  </si>
  <si>
    <t>60 AL</t>
  </si>
  <si>
    <t>61 AL</t>
  </si>
  <si>
    <t>62 AL</t>
  </si>
  <si>
    <t>63 AL</t>
  </si>
  <si>
    <t>64 AL</t>
  </si>
  <si>
    <t>65 AL</t>
  </si>
  <si>
    <t>66 AL</t>
  </si>
  <si>
    <t>67 AL</t>
  </si>
  <si>
    <t>68 AL</t>
  </si>
  <si>
    <t>69 AL</t>
  </si>
  <si>
    <t>70 AL</t>
  </si>
  <si>
    <t>71 AL</t>
  </si>
  <si>
    <t>72 AL</t>
  </si>
  <si>
    <t>73 AL</t>
  </si>
  <si>
    <t>74 AL</t>
  </si>
  <si>
    <t>75 AL</t>
  </si>
  <si>
    <t>76 AL</t>
  </si>
  <si>
    <t>77 AL</t>
  </si>
  <si>
    <t>78 AL</t>
  </si>
  <si>
    <t>79 AL</t>
  </si>
  <si>
    <t>80 AL</t>
  </si>
  <si>
    <t>81 AL</t>
  </si>
  <si>
    <t>82 AL</t>
  </si>
  <si>
    <t>83 AL</t>
  </si>
  <si>
    <t>84 AL</t>
  </si>
  <si>
    <t>85 AL</t>
  </si>
  <si>
    <t>86 AL</t>
  </si>
  <si>
    <t>87 AL</t>
  </si>
  <si>
    <t>88 AL</t>
  </si>
  <si>
    <t>89 AL</t>
  </si>
  <si>
    <t>90 AL</t>
  </si>
  <si>
    <t>91 AL</t>
  </si>
  <si>
    <t>92 AL</t>
  </si>
  <si>
    <t>93 AL</t>
  </si>
  <si>
    <t>94 AL</t>
  </si>
  <si>
    <t>95 AL</t>
  </si>
  <si>
    <t>96 AL</t>
  </si>
  <si>
    <t>97 AL</t>
  </si>
  <si>
    <t>98 AL</t>
  </si>
  <si>
    <t>99 AL</t>
  </si>
  <si>
    <t>100 AL</t>
  </si>
  <si>
    <t>101 AL</t>
  </si>
  <si>
    <t>102 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</si>
</sst>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[$-40C]d\ mmmm\ yyyy;@"/>
    <numFmt numFmtId="167" formatCode="0.0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theme="7" tint="-0.499984740745262"/>
      <name val="Arial"/>
      <family val="2"/>
    </font>
    <font>
      <b/>
      <sz val="10"/>
      <color theme="0"/>
      <name val="Arial"/>
      <family val="2"/>
    </font>
    <font>
      <sz val="10"/>
      <color theme="7" tint="-0.499984740745262"/>
      <name val="Arial"/>
      <family val="2"/>
    </font>
    <font>
      <b/>
      <sz val="10"/>
      <color theme="6" tint="-0.499984740745262"/>
      <name val="Arial"/>
      <family val="2"/>
    </font>
    <font>
      <sz val="10"/>
      <color theme="6" tint="-0.499984740745262"/>
      <name val="Arial"/>
      <family val="2"/>
    </font>
    <font>
      <sz val="8"/>
      <color theme="7" tint="-0.499984740745262"/>
      <name val="Arial"/>
      <family val="2"/>
    </font>
    <font>
      <sz val="10"/>
      <color theme="0" tint="-0.249977111117893"/>
      <name val="Arial"/>
      <family val="2"/>
    </font>
    <font>
      <b/>
      <sz val="18"/>
      <color theme="0"/>
      <name val="Arial"/>
      <family val="2"/>
    </font>
    <font>
      <b/>
      <sz val="18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sz val="10"/>
      <color theme="7" tint="-0.249977111117893"/>
      <name val="Arial"/>
      <family val="2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7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/>
    <xf numFmtId="0" fontId="0" fillId="0" borderId="1" xfId="0" applyBorder="1"/>
    <xf numFmtId="22" fontId="0" fillId="0" borderId="1" xfId="0" applyNumberFormat="1" applyBorder="1"/>
    <xf numFmtId="1" fontId="0" fillId="0" borderId="1" xfId="0" applyNumberFormat="1" applyBorder="1"/>
    <xf numFmtId="0" fontId="0" fillId="0" borderId="2" xfId="0" applyFill="1" applyBorder="1"/>
    <xf numFmtId="0" fontId="3" fillId="0" borderId="1" xfId="0" applyFont="1" applyBorder="1" applyAlignment="1">
      <alignment wrapText="1"/>
    </xf>
    <xf numFmtId="1" fontId="2" fillId="0" borderId="1" xfId="0" applyNumberFormat="1" applyFont="1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Fill="1" applyBorder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0" fillId="0" borderId="1" xfId="0" applyNumberFormat="1" applyBorder="1" applyAlignment="1">
      <alignment horizontal="left"/>
    </xf>
    <xf numFmtId="49" fontId="0" fillId="0" borderId="1" xfId="0" applyNumberFormat="1" applyBorder="1"/>
    <xf numFmtId="49" fontId="0" fillId="0" borderId="2" xfId="0" applyNumberFormat="1" applyBorder="1"/>
    <xf numFmtId="1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49" fontId="4" fillId="0" borderId="1" xfId="0" applyNumberFormat="1" applyFont="1" applyBorder="1"/>
    <xf numFmtId="1" fontId="6" fillId="0" borderId="0" xfId="0" applyNumberFormat="1" applyFont="1" applyAlignment="1">
      <alignment horizontal="center" vertical="center"/>
    </xf>
    <xf numFmtId="49" fontId="11" fillId="2" borderId="5" xfId="0" applyNumberFormat="1" applyFont="1" applyFill="1" applyBorder="1" applyAlignment="1">
      <alignment horizontal="right"/>
    </xf>
    <xf numFmtId="49" fontId="11" fillId="2" borderId="7" xfId="0" applyNumberFormat="1" applyFont="1" applyFill="1" applyBorder="1" applyAlignment="1">
      <alignment horizontal="right"/>
    </xf>
    <xf numFmtId="0" fontId="5" fillId="0" borderId="0" xfId="0" applyFont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center" vertical="center"/>
    </xf>
    <xf numFmtId="9" fontId="6" fillId="0" borderId="6" xfId="1" applyFont="1" applyFill="1" applyBorder="1" applyAlignment="1">
      <alignment horizontal="center" vertical="center"/>
    </xf>
    <xf numFmtId="9" fontId="9" fillId="5" borderId="6" xfId="0" applyNumberFormat="1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vertical="center"/>
    </xf>
    <xf numFmtId="0" fontId="7" fillId="6" borderId="8" xfId="0" applyFont="1" applyFill="1" applyBorder="1" applyAlignment="1">
      <alignment horizontal="center" vertical="center"/>
    </xf>
    <xf numFmtId="166" fontId="6" fillId="8" borderId="0" xfId="0" applyNumberFormat="1" applyFont="1" applyFill="1" applyAlignment="1">
      <alignment horizontal="center" vertical="center"/>
    </xf>
    <xf numFmtId="0" fontId="12" fillId="7" borderId="8" xfId="0" applyFont="1" applyFill="1" applyBorder="1" applyAlignment="1">
      <alignment vertical="center"/>
    </xf>
    <xf numFmtId="1" fontId="6" fillId="0" borderId="3" xfId="0" applyNumberFormat="1" applyFont="1" applyFill="1" applyBorder="1" applyAlignment="1">
      <alignment horizontal="center" vertical="center"/>
    </xf>
    <xf numFmtId="9" fontId="0" fillId="0" borderId="0" xfId="1" applyFont="1"/>
    <xf numFmtId="0" fontId="7" fillId="12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2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13" borderId="0" xfId="0" applyFill="1" applyAlignment="1">
      <alignment horizontal="center"/>
    </xf>
    <xf numFmtId="0" fontId="6" fillId="0" borderId="0" xfId="0" applyFont="1"/>
    <xf numFmtId="0" fontId="6" fillId="2" borderId="0" xfId="0" applyFont="1" applyFill="1"/>
    <xf numFmtId="0" fontId="6" fillId="0" borderId="0" xfId="0" applyFont="1" applyFill="1"/>
    <xf numFmtId="0" fontId="6" fillId="2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2" fillId="0" borderId="1" xfId="0" applyFont="1" applyBorder="1" applyAlignment="1">
      <alignment horizontal="center"/>
    </xf>
    <xf numFmtId="9" fontId="2" fillId="0" borderId="1" xfId="1" applyFont="1" applyBorder="1" applyAlignment="1">
      <alignment horizontal="center"/>
    </xf>
    <xf numFmtId="166" fontId="7" fillId="11" borderId="0" xfId="0" applyNumberFormat="1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167" fontId="2" fillId="0" borderId="1" xfId="0" applyNumberFormat="1" applyFont="1" applyBorder="1" applyAlignment="1">
      <alignment horizontal="center"/>
    </xf>
    <xf numFmtId="0" fontId="13" fillId="11" borderId="0" xfId="0" applyFont="1" applyFill="1" applyAlignment="1">
      <alignment horizontal="center"/>
    </xf>
    <xf numFmtId="167" fontId="2" fillId="0" borderId="0" xfId="0" applyNumberFormat="1" applyFont="1" applyBorder="1" applyAlignment="1">
      <alignment horizontal="center"/>
    </xf>
    <xf numFmtId="0" fontId="0" fillId="10" borderId="0" xfId="0" applyFill="1" applyAlignment="1">
      <alignment horizontal="center"/>
    </xf>
    <xf numFmtId="0" fontId="0" fillId="3" borderId="0" xfId="0" applyFill="1" applyAlignment="1">
      <alignment horizontal="center"/>
    </xf>
    <xf numFmtId="9" fontId="15" fillId="0" borderId="0" xfId="0" applyNumberFormat="1" applyFont="1" applyAlignment="1">
      <alignment horizontal="center"/>
    </xf>
    <xf numFmtId="0" fontId="14" fillId="11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0" fontId="15" fillId="13" borderId="0" xfId="0" applyFont="1" applyFill="1" applyAlignment="1">
      <alignment horizontal="center"/>
    </xf>
    <xf numFmtId="9" fontId="15" fillId="0" borderId="0" xfId="1" applyFont="1" applyBorder="1" applyAlignment="1">
      <alignment horizontal="center"/>
    </xf>
    <xf numFmtId="9" fontId="15" fillId="9" borderId="0" xfId="1" applyFont="1" applyFill="1" applyBorder="1" applyAlignment="1">
      <alignment horizontal="center"/>
    </xf>
    <xf numFmtId="9" fontId="15" fillId="13" borderId="0" xfId="1" applyFont="1" applyFill="1" applyBorder="1" applyAlignment="1">
      <alignment horizontal="center"/>
    </xf>
    <xf numFmtId="9" fontId="16" fillId="0" borderId="0" xfId="1" applyFont="1" applyBorder="1" applyAlignment="1">
      <alignment horizontal="center"/>
    </xf>
    <xf numFmtId="0" fontId="16" fillId="0" borderId="0" xfId="0" applyFont="1" applyAlignment="1">
      <alignment horizontal="center"/>
    </xf>
    <xf numFmtId="9" fontId="16" fillId="10" borderId="0" xfId="1" applyFont="1" applyFill="1" applyBorder="1" applyAlignment="1">
      <alignment horizontal="center"/>
    </xf>
    <xf numFmtId="9" fontId="16" fillId="3" borderId="0" xfId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0" fontId="13" fillId="11" borderId="0" xfId="0" applyFont="1" applyFill="1" applyAlignment="1">
      <alignment horizontal="center"/>
    </xf>
    <xf numFmtId="0" fontId="1" fillId="0" borderId="1" xfId="2" applyNumberFormat="1" applyFont="1" applyBorder="1" applyAlignment="1">
      <alignment vertical="center"/>
    </xf>
    <xf numFmtId="1" fontId="9" fillId="5" borderId="2" xfId="0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7C80"/>
      <color rgb="FF666699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Compaq_Propri&#233;taire/Mes%20documents/01_RESERVOIR/Tableau_statistiques/TS_2006/Tableau_G&#233;n&#233;ral_Personnel_Bilan_20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Statistiques"/>
      <sheetName val="GRAPHIQUES"/>
      <sheetName val="Donnees"/>
    </sheetNames>
    <sheetDataSet>
      <sheetData sheetId="0"/>
      <sheetData sheetId="1"/>
      <sheetData sheetId="2"/>
      <sheetData sheetId="3">
        <row r="1">
          <cell r="Q1" t="str">
            <v>SERVICE</v>
          </cell>
        </row>
        <row r="2">
          <cell r="Q2" t="str">
            <v>Equipe volante</v>
          </cell>
        </row>
        <row r="3">
          <cell r="Q3" t="str">
            <v>Peinture</v>
          </cell>
        </row>
        <row r="4">
          <cell r="Q4" t="str">
            <v>Direction</v>
          </cell>
        </row>
        <row r="5">
          <cell r="Q5" t="str">
            <v>Encadrement</v>
          </cell>
        </row>
        <row r="6">
          <cell r="Q6" t="str">
            <v>Peinture</v>
          </cell>
        </row>
        <row r="7">
          <cell r="Q7" t="str">
            <v>Animateur multimedia</v>
          </cell>
        </row>
        <row r="8">
          <cell r="Q8" t="str">
            <v>Administratif</v>
          </cell>
        </row>
        <row r="9">
          <cell r="Q9" t="str">
            <v>Chantier bâtiment</v>
          </cell>
        </row>
        <row r="10">
          <cell r="Q10" t="str">
            <v>Secteur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AV140"/>
  <sheetViews>
    <sheetView tabSelected="1" view="pageBreakPreview" zoomScaleNormal="100" zoomScaleSheetLayoutView="100" workbookViewId="0">
      <pane xSplit="4" topLeftCell="E1" activePane="topRight" state="frozen"/>
      <selection pane="topRight" activeCell="L3" sqref="L3"/>
    </sheetView>
  </sheetViews>
  <sheetFormatPr baseColWidth="10" defaultRowHeight="12.75" x14ac:dyDescent="0.2"/>
  <cols>
    <col min="1" max="1" width="3.85546875" style="12" customWidth="1"/>
    <col min="2" max="2" width="4.28515625" style="7" customWidth="1"/>
    <col min="3" max="3" width="19.28515625" style="1" customWidth="1"/>
    <col min="4" max="4" width="14.7109375" style="1" bestFit="1" customWidth="1"/>
    <col min="5" max="5" width="4.42578125" style="7" customWidth="1"/>
    <col min="6" max="6" width="12.85546875" style="10" bestFit="1" customWidth="1"/>
    <col min="7" max="7" width="14.7109375" style="25" customWidth="1"/>
    <col min="8" max="8" width="4.7109375" style="8" customWidth="1"/>
    <col min="9" max="9" width="9.7109375" style="1" customWidth="1"/>
    <col min="10" max="10" width="3.85546875" style="1" hidden="1" customWidth="1"/>
    <col min="11" max="11" width="14.5703125" style="1" customWidth="1"/>
    <col min="12" max="12" width="9.85546875" style="7" customWidth="1"/>
    <col min="13" max="13" width="10.42578125" style="7" customWidth="1"/>
    <col min="14" max="14" width="9.7109375" style="1" bestFit="1" customWidth="1"/>
    <col min="15" max="16" width="13.140625" style="1" customWidth="1"/>
    <col min="17" max="17" width="13.140625" style="1" bestFit="1" customWidth="1"/>
    <col min="18" max="16384" width="11.42578125" style="1"/>
  </cols>
  <sheetData>
    <row r="4" spans="1:18" ht="44.25" customHeight="1" x14ac:dyDescent="0.2">
      <c r="A4" s="31" t="s">
        <v>1</v>
      </c>
      <c r="B4" s="31" t="s">
        <v>9</v>
      </c>
      <c r="C4" s="32" t="s">
        <v>0</v>
      </c>
      <c r="D4" s="32" t="s">
        <v>2</v>
      </c>
      <c r="E4" s="33" t="s">
        <v>12</v>
      </c>
      <c r="F4" s="34" t="s">
        <v>3</v>
      </c>
      <c r="G4" s="36" t="s">
        <v>62</v>
      </c>
      <c r="H4" s="35" t="s">
        <v>8</v>
      </c>
      <c r="I4" s="33" t="s">
        <v>109</v>
      </c>
      <c r="J4" s="33" t="s">
        <v>11</v>
      </c>
      <c r="K4" s="33" t="s">
        <v>52</v>
      </c>
      <c r="L4" s="33" t="s">
        <v>60</v>
      </c>
      <c r="M4" s="37" t="s">
        <v>108</v>
      </c>
    </row>
    <row r="5" spans="1:18" ht="16.5" customHeight="1" x14ac:dyDescent="0.2">
      <c r="A5" s="11">
        <v>1</v>
      </c>
      <c r="B5" s="38">
        <v>1</v>
      </c>
      <c r="C5" s="106" t="s">
        <v>162</v>
      </c>
      <c r="D5" s="13" t="s">
        <v>31</v>
      </c>
      <c r="E5" s="3" t="s">
        <v>13</v>
      </c>
      <c r="F5" s="9">
        <v>25110</v>
      </c>
      <c r="G5" s="24">
        <v>37000</v>
      </c>
      <c r="H5" s="6">
        <f ca="1">DATEDIF(F5,Donnees!$C$2,"y")</f>
        <v>44</v>
      </c>
      <c r="I5" s="5" t="str">
        <f ca="1">IF(H5&lt;25,Donnees!$B$2,IF(H5&lt;31,Donnees!$B$3,IF(H5&lt;36,Donnees!$B$4,IF(H5&lt;41,Donnees!$B$5,IF(H5&lt;46,Donnees!$B$6,IF(H5&lt;51,Donnees!$B$7,IF(H5&lt;56,Donnees!$B$8,IF(H5&lt;61,Donnees!$B$9,Donnees!$B$10))))))))</f>
        <v>41-45</v>
      </c>
      <c r="J5" s="5"/>
      <c r="K5" s="2" t="s">
        <v>49</v>
      </c>
      <c r="L5" s="3">
        <v>1</v>
      </c>
      <c r="M5" s="3">
        <v>0</v>
      </c>
    </row>
    <row r="6" spans="1:18" ht="16.5" customHeight="1" x14ac:dyDescent="0.2">
      <c r="A6" s="11">
        <v>2</v>
      </c>
      <c r="B6" s="38">
        <v>1</v>
      </c>
      <c r="C6" s="106" t="s">
        <v>163</v>
      </c>
      <c r="D6" s="2" t="s">
        <v>57</v>
      </c>
      <c r="E6" s="3" t="s">
        <v>13</v>
      </c>
      <c r="F6" s="9">
        <v>23095</v>
      </c>
      <c r="G6" s="24">
        <v>95160</v>
      </c>
      <c r="H6" s="6">
        <f ca="1">DATEDIF(F6,Donnees!$C$2,"y")</f>
        <v>50</v>
      </c>
      <c r="I6" s="5" t="str">
        <f ca="1">IF(H6&lt;25,Donnees!$B$2,IF(H6&lt;31,Donnees!$B$3,IF(H6&lt;36,Donnees!$B$4,IF(H6&lt;41,Donnees!$B$5,IF(H6&lt;46,Donnees!$B$6,IF(H6&lt;51,Donnees!$B$7,IF(H6&lt;56,Donnees!$B$8,IF(H6&lt;61,Donnees!$B$9,Donnees!$B$10))))))))</f>
        <v>46-50</v>
      </c>
      <c r="J6" s="5" t="str">
        <f ca="1">IF(H6&lt;25,Donnees!$A$3,IF(H6&lt;46,Donnees!$A$4,IF(H6&lt;51,Donnees!$A$5,IF(H6&lt;56,Donnees!$A$6,IF(H6&lt;60,Donnees!$A$7,Donnees!$A$8)))))</f>
        <v>46-50</v>
      </c>
      <c r="K6" s="2" t="s">
        <v>48</v>
      </c>
      <c r="L6" s="3">
        <v>1</v>
      </c>
      <c r="M6" s="3">
        <v>0</v>
      </c>
    </row>
    <row r="7" spans="1:18" ht="16.5" customHeight="1" x14ac:dyDescent="0.2">
      <c r="A7" s="11">
        <v>3</v>
      </c>
      <c r="B7" s="38">
        <v>1</v>
      </c>
      <c r="C7" s="106" t="s">
        <v>156</v>
      </c>
      <c r="D7" s="95" t="s">
        <v>148</v>
      </c>
      <c r="E7" s="3" t="s">
        <v>13</v>
      </c>
      <c r="F7" s="9">
        <v>27822</v>
      </c>
      <c r="G7" s="24">
        <v>58000</v>
      </c>
      <c r="H7" s="6">
        <f ca="1">DATEDIF(F7,Donnees!$C$2,"y")</f>
        <v>37</v>
      </c>
      <c r="I7" s="5" t="str">
        <f ca="1">IF(H7&lt;25,Donnees!$B$2,IF(H7&lt;31,Donnees!$B$3,IF(H7&lt;36,Donnees!$B$4,IF(H7&lt;41,Donnees!$B$5,IF(H7&lt;46,Donnees!$B$6,IF(H7&lt;51,Donnees!$B$7,IF(H7&lt;56,Donnees!$B$8,IF(H7&lt;61,Donnees!$B$9,Donnees!$B$10))))))))</f>
        <v>36-40</v>
      </c>
      <c r="J7" s="5"/>
      <c r="K7" s="2" t="s">
        <v>49</v>
      </c>
      <c r="L7" s="3">
        <v>0</v>
      </c>
      <c r="M7" s="3">
        <v>0</v>
      </c>
    </row>
    <row r="8" spans="1:18" ht="16.5" customHeight="1" x14ac:dyDescent="0.2">
      <c r="A8" s="11">
        <v>4</v>
      </c>
      <c r="B8" s="38">
        <v>1</v>
      </c>
      <c r="C8" s="106" t="s">
        <v>157</v>
      </c>
      <c r="D8" s="101" t="s">
        <v>15</v>
      </c>
      <c r="E8" s="96" t="s">
        <v>13</v>
      </c>
      <c r="F8" s="9">
        <v>27479</v>
      </c>
      <c r="G8" s="24">
        <v>58000</v>
      </c>
      <c r="H8" s="6">
        <f ca="1">DATEDIF(F8,Donnees!$C$2,"y")</f>
        <v>38</v>
      </c>
      <c r="I8" s="5" t="str">
        <f ca="1">IF(H8&lt;25,Donnees!$B$2,IF(H8&lt;31,Donnees!$B$3,IF(H8&lt;36,Donnees!$B$4,IF(H8&lt;41,Donnees!$B$5,IF(H8&lt;46,Donnees!$B$6,IF(H8&lt;51,Donnees!$B$7,IF(H8&lt;56,Donnees!$B$8,IF(H8&lt;61,Donnees!$B$9,Donnees!$B$10))))))))</f>
        <v>36-40</v>
      </c>
      <c r="J8" s="5"/>
      <c r="K8" s="2" t="s">
        <v>49</v>
      </c>
      <c r="L8" s="3">
        <v>0</v>
      </c>
      <c r="M8" s="3">
        <v>0</v>
      </c>
    </row>
    <row r="9" spans="1:18" ht="16.5" customHeight="1" x14ac:dyDescent="0.2">
      <c r="A9" s="11">
        <v>5</v>
      </c>
      <c r="B9" s="38">
        <v>1</v>
      </c>
      <c r="C9" s="106" t="s">
        <v>158</v>
      </c>
      <c r="D9" s="95" t="s">
        <v>149</v>
      </c>
      <c r="E9" s="3" t="s">
        <v>13</v>
      </c>
      <c r="F9" s="9">
        <v>30406</v>
      </c>
      <c r="G9" s="24" t="s">
        <v>155</v>
      </c>
      <c r="H9" s="6">
        <f ca="1">DATEDIF(F9,Donnees!$C$2,"y")</f>
        <v>30</v>
      </c>
      <c r="I9" s="5" t="str">
        <f ca="1">IF(H9&lt;25,Donnees!$B$2,IF(H9&lt;31,Donnees!$B$3,IF(H9&lt;36,Donnees!$B$4,IF(H9&lt;41,Donnees!$B$5,IF(H9&lt;46,Donnees!$B$6,IF(H9&lt;51,Donnees!$B$7,IF(H9&lt;56,Donnees!$B$8,IF(H9&lt;61,Donnees!$B$9,Donnees!$B$10))))))))</f>
        <v>25-30</v>
      </c>
      <c r="J9" s="5"/>
      <c r="K9" s="2" t="s">
        <v>56</v>
      </c>
      <c r="L9" s="3">
        <v>0</v>
      </c>
      <c r="M9" s="3">
        <v>0</v>
      </c>
    </row>
    <row r="10" spans="1:18" ht="16.5" customHeight="1" x14ac:dyDescent="0.2">
      <c r="A10" s="11">
        <v>6</v>
      </c>
      <c r="B10" s="38">
        <v>1</v>
      </c>
      <c r="C10" s="106" t="s">
        <v>159</v>
      </c>
      <c r="D10" s="102" t="s">
        <v>123</v>
      </c>
      <c r="E10" s="97" t="s">
        <v>13</v>
      </c>
      <c r="F10" s="9">
        <v>29849</v>
      </c>
      <c r="G10" s="24">
        <v>58000</v>
      </c>
      <c r="H10" s="6">
        <f ca="1">DATEDIF(F10,Donnees!$C$2,"y")</f>
        <v>31</v>
      </c>
      <c r="I10" s="5" t="str">
        <f ca="1">IF(H10&lt;25,Donnees!$B$2,IF(H10&lt;31,Donnees!$B$3,IF(H10&lt;36,Donnees!$B$4,IF(H10&lt;41,Donnees!$B$5,IF(H10&lt;46,Donnees!$B$6,IF(H10&lt;51,Donnees!$B$7,IF(H10&lt;56,Donnees!$B$8,IF(H10&lt;61,Donnees!$B$9,Donnees!$B$10))))))))</f>
        <v>31-35</v>
      </c>
      <c r="J10" s="5"/>
      <c r="K10" s="2" t="s">
        <v>48</v>
      </c>
      <c r="L10" s="3">
        <v>2</v>
      </c>
      <c r="M10" s="3">
        <v>2</v>
      </c>
      <c r="Q10" s="39"/>
      <c r="R10" s="39"/>
    </row>
    <row r="11" spans="1:18" ht="16.5" customHeight="1" x14ac:dyDescent="0.2">
      <c r="A11" s="11">
        <v>7</v>
      </c>
      <c r="B11" s="38">
        <v>1</v>
      </c>
      <c r="C11" s="106" t="s">
        <v>160</v>
      </c>
      <c r="D11" s="13" t="s">
        <v>16</v>
      </c>
      <c r="E11" s="3" t="s">
        <v>13</v>
      </c>
      <c r="F11" s="9">
        <v>22269</v>
      </c>
      <c r="G11" s="24">
        <v>58000</v>
      </c>
      <c r="H11" s="6">
        <f ca="1">DATEDIF(F11,Donnees!$C$2,"y")</f>
        <v>52</v>
      </c>
      <c r="I11" s="5" t="str">
        <f ca="1">IF(H11&lt;25,Donnees!$B$2,IF(H11&lt;31,Donnees!$B$3,IF(H11&lt;36,Donnees!$B$4,IF(H11&lt;41,Donnees!$B$5,IF(H11&lt;46,Donnees!$B$6,IF(H11&lt;51,Donnees!$B$7,IF(H11&lt;56,Donnees!$B$8,IF(H11&lt;61,Donnees!$B$9,Donnees!$B$10))))))))</f>
        <v>51-55</v>
      </c>
      <c r="J11" s="5" t="str">
        <f ca="1">IF(H11&lt;25,Donnees!$A$3,IF(H11&lt;46,Donnees!$A$4,IF(H11&lt;51,Donnees!$A$5,IF(H11&lt;56,Donnees!$A$6,IF(H11&lt;60,Donnees!$A$7,Donnees!$A$8)))))</f>
        <v>51-55</v>
      </c>
      <c r="K11" s="2" t="s">
        <v>48</v>
      </c>
      <c r="L11" s="3">
        <v>2</v>
      </c>
      <c r="M11" s="3">
        <v>1</v>
      </c>
    </row>
    <row r="12" spans="1:18" ht="16.5" customHeight="1" x14ac:dyDescent="0.2">
      <c r="A12" s="11">
        <v>8</v>
      </c>
      <c r="B12" s="38">
        <v>1</v>
      </c>
      <c r="C12" s="106" t="s">
        <v>161</v>
      </c>
      <c r="D12" s="13" t="s">
        <v>86</v>
      </c>
      <c r="E12" s="3" t="s">
        <v>13</v>
      </c>
      <c r="F12" s="9">
        <v>28721</v>
      </c>
      <c r="G12" s="24">
        <v>3160</v>
      </c>
      <c r="H12" s="6">
        <f ca="1">DATEDIF(F12,Donnees!$C$2,"y")</f>
        <v>34</v>
      </c>
      <c r="I12" s="5" t="str">
        <f ca="1">IF(H12&lt;25,Donnees!$B$2,IF(H12&lt;31,Donnees!$B$3,IF(H12&lt;36,Donnees!$B$4,IF(H12&lt;41,Donnees!$B$5,IF(H12&lt;46,Donnees!$B$6,IF(H12&lt;51,Donnees!$B$7,IF(H12&lt;56,Donnees!$B$8,IF(H12&lt;61,Donnees!$B$9,Donnees!$B$10))))))))</f>
        <v>31-35</v>
      </c>
      <c r="J12" s="5" t="str">
        <f ca="1">IF(H12&lt;25,Donnees!$A$3,IF(H12&lt;46,Donnees!$A$4,IF(H12&lt;51,Donnees!$A$5,IF(H12&lt;56,Donnees!$A$6,IF(H12&lt;60,Donnees!$A$7,Donnees!$A$8)))))</f>
        <v>25-45</v>
      </c>
      <c r="K12" s="2" t="s">
        <v>48</v>
      </c>
      <c r="L12" s="3">
        <v>2</v>
      </c>
      <c r="M12" s="3">
        <v>2</v>
      </c>
    </row>
    <row r="13" spans="1:18" ht="16.5" customHeight="1" x14ac:dyDescent="0.2">
      <c r="A13" s="11">
        <v>9</v>
      </c>
      <c r="B13" s="38">
        <v>1</v>
      </c>
      <c r="C13" s="106" t="s">
        <v>164</v>
      </c>
      <c r="D13" s="13" t="s">
        <v>84</v>
      </c>
      <c r="E13" s="3" t="s">
        <v>13</v>
      </c>
      <c r="F13" s="9">
        <v>28531</v>
      </c>
      <c r="G13" s="24">
        <v>58300</v>
      </c>
      <c r="H13" s="6">
        <f ca="1">DATEDIF(F13,Donnees!$C$2,"y")</f>
        <v>35</v>
      </c>
      <c r="I13" s="5" t="str">
        <f ca="1">IF(H13&lt;25,Donnees!$B$2,IF(H13&lt;31,Donnees!$B$3,IF(H13&lt;36,Donnees!$B$4,IF(H13&lt;41,Donnees!$B$5,IF(H13&lt;46,Donnees!$B$6,IF(H13&lt;51,Donnees!$B$7,IF(H13&lt;56,Donnees!$B$8,IF(H13&lt;61,Donnees!$B$9,Donnees!$B$10))))))))</f>
        <v>31-35</v>
      </c>
      <c r="J13" s="5" t="str">
        <f ca="1">IF(H13&lt;25,Donnees!$A$3,IF(H13&lt;46,Donnees!$A$4,IF(H13&lt;51,Donnees!$A$5,IF(H13&lt;56,Donnees!$A$6,IF(H13&lt;60,Donnees!$A$7,Donnees!$A$8)))))</f>
        <v>25-45</v>
      </c>
      <c r="K13" s="2" t="s">
        <v>51</v>
      </c>
      <c r="L13" s="3">
        <v>2</v>
      </c>
      <c r="M13" s="3">
        <v>2</v>
      </c>
    </row>
    <row r="14" spans="1:18" ht="16.5" customHeight="1" x14ac:dyDescent="0.2">
      <c r="A14" s="11">
        <v>10</v>
      </c>
      <c r="B14" s="38">
        <v>1</v>
      </c>
      <c r="C14" s="106" t="s">
        <v>165</v>
      </c>
      <c r="D14" s="22" t="s">
        <v>143</v>
      </c>
      <c r="E14" s="5" t="s">
        <v>18</v>
      </c>
      <c r="F14" s="9">
        <v>28050</v>
      </c>
      <c r="G14" s="24">
        <v>58000</v>
      </c>
      <c r="H14" s="6">
        <f ca="1">DATEDIF(F14,Donnees!$C$2,"y")</f>
        <v>36</v>
      </c>
      <c r="I14" s="5" t="str">
        <f ca="1">IF(H14&lt;25,Donnees!$B$2,IF(H14&lt;31,Donnees!$B$3,IF(H14&lt;36,Donnees!$B$4,IF(H14&lt;41,Donnees!$B$5,IF(H14&lt;46,Donnees!$B$6,IF(H14&lt;51,Donnees!$B$7,IF(H14&lt;56,Donnees!$B$8,IF(H14&lt;61,Donnees!$B$9,Donnees!$B$10))))))))</f>
        <v>36-40</v>
      </c>
      <c r="J14" s="5"/>
      <c r="K14" s="2" t="s">
        <v>56</v>
      </c>
      <c r="L14" s="3">
        <v>3</v>
      </c>
      <c r="M14" s="3">
        <v>3</v>
      </c>
    </row>
    <row r="15" spans="1:18" ht="16.5" customHeight="1" x14ac:dyDescent="0.2">
      <c r="A15" s="11">
        <v>11</v>
      </c>
      <c r="B15" s="38">
        <v>1</v>
      </c>
      <c r="C15" s="106" t="s">
        <v>166</v>
      </c>
      <c r="D15" s="13" t="s">
        <v>95</v>
      </c>
      <c r="E15" s="3" t="s">
        <v>13</v>
      </c>
      <c r="F15" s="9">
        <v>26877</v>
      </c>
      <c r="G15" s="24" t="s">
        <v>96</v>
      </c>
      <c r="H15" s="6">
        <f ca="1">DATEDIF(F15,Donnees!$C$2,"y")</f>
        <v>39</v>
      </c>
      <c r="I15" s="5" t="str">
        <f ca="1">IF(H15&lt;25,Donnees!$B$2,IF(H15&lt;31,Donnees!$B$3,IF(H15&lt;36,Donnees!$B$4,IF(H15&lt;41,Donnees!$B$5,IF(H15&lt;46,Donnees!$B$6,IF(H15&lt;51,Donnees!$B$7,IF(H15&lt;56,Donnees!$B$8,IF(H15&lt;61,Donnees!$B$9,Donnees!$B$10))))))))</f>
        <v>36-40</v>
      </c>
      <c r="J15" s="5" t="str">
        <f ca="1">IF(H15&lt;25,Donnees!$A$3,IF(H15&lt;46,Donnees!$A$4,IF(H15&lt;51,Donnees!$A$5,IF(H15&lt;56,Donnees!$A$6,IF(H15&lt;60,Donnees!$A$7,Donnees!$A$8)))))</f>
        <v>25-45</v>
      </c>
      <c r="K15" s="2" t="s">
        <v>48</v>
      </c>
      <c r="L15" s="3">
        <v>4</v>
      </c>
      <c r="M15" s="3">
        <v>0</v>
      </c>
    </row>
    <row r="16" spans="1:18" ht="16.5" customHeight="1" x14ac:dyDescent="0.2">
      <c r="A16" s="11">
        <v>12</v>
      </c>
      <c r="B16" s="38">
        <v>1</v>
      </c>
      <c r="C16" s="106" t="s">
        <v>167</v>
      </c>
      <c r="D16" s="13" t="s">
        <v>17</v>
      </c>
      <c r="E16" s="3" t="s">
        <v>18</v>
      </c>
      <c r="F16" s="9">
        <v>21353</v>
      </c>
      <c r="G16" s="24">
        <v>78400</v>
      </c>
      <c r="H16" s="6">
        <f ca="1">DATEDIF(F16,Donnees!$C$2,"y")</f>
        <v>55</v>
      </c>
      <c r="I16" s="5" t="str">
        <f ca="1">IF(H16&lt;25,Donnees!$B$2,IF(H16&lt;31,Donnees!$B$3,IF(H16&lt;36,Donnees!$B$4,IF(H16&lt;41,Donnees!$B$5,IF(H16&lt;46,Donnees!$B$6,IF(H16&lt;51,Donnees!$B$7,IF(H16&lt;56,Donnees!$B$8,IF(H16&lt;61,Donnees!$B$9,Donnees!$B$10))))))))</f>
        <v>51-55</v>
      </c>
      <c r="J16" s="5" t="str">
        <f ca="1">IF(H16&lt;25,Donnees!$A$3,IF(H16&lt;46,Donnees!$A$4,IF(H16&lt;51,Donnees!$A$5,IF(H16&lt;56,Donnees!$A$6,IF(H16&lt;60,Donnees!$A$7,Donnees!$A$8)))))</f>
        <v>51-55</v>
      </c>
      <c r="K16" s="2" t="s">
        <v>48</v>
      </c>
      <c r="L16" s="3">
        <v>2</v>
      </c>
      <c r="M16" s="3">
        <v>2</v>
      </c>
    </row>
    <row r="17" spans="1:13" ht="16.5" customHeight="1" x14ac:dyDescent="0.2">
      <c r="A17" s="11">
        <v>13</v>
      </c>
      <c r="B17" s="38">
        <v>1</v>
      </c>
      <c r="C17" s="106" t="s">
        <v>168</v>
      </c>
      <c r="D17" s="102" t="s">
        <v>64</v>
      </c>
      <c r="E17" s="97" t="s">
        <v>13</v>
      </c>
      <c r="F17" s="9">
        <v>24472</v>
      </c>
      <c r="G17" s="24">
        <v>58000</v>
      </c>
      <c r="H17" s="6">
        <f ca="1">DATEDIF(F17,Donnees!$C$2,"y")</f>
        <v>46</v>
      </c>
      <c r="I17" s="5" t="str">
        <f ca="1">IF(H17&lt;25,Donnees!$B$2,IF(H17&lt;31,Donnees!$B$3,IF(H17&lt;36,Donnees!$B$4,IF(H17&lt;41,Donnees!$B$5,IF(H17&lt;46,Donnees!$B$6,IF(H17&lt;51,Donnees!$B$7,IF(H17&lt;56,Donnees!$B$8,IF(H17&lt;61,Donnees!$B$9,Donnees!$B$10))))))))</f>
        <v>46-50</v>
      </c>
      <c r="J17" s="5" t="str">
        <f ca="1">IF(H17&lt;25,Donnees!$A$3,IF(H17&lt;46,Donnees!$A$4,IF(H17&lt;51,Donnees!$A$5,IF(H17&lt;56,Donnees!$A$6,IF(H17&lt;60,Donnees!$A$7,Donnees!$A$8)))))</f>
        <v>46-50</v>
      </c>
      <c r="K17" s="2" t="s">
        <v>48</v>
      </c>
      <c r="L17" s="3">
        <v>3</v>
      </c>
      <c r="M17" s="3">
        <v>3</v>
      </c>
    </row>
    <row r="18" spans="1:13" ht="16.5" customHeight="1" x14ac:dyDescent="0.2">
      <c r="A18" s="11">
        <v>14</v>
      </c>
      <c r="B18" s="38">
        <v>1</v>
      </c>
      <c r="C18" s="106" t="s">
        <v>169</v>
      </c>
      <c r="D18" s="13" t="s">
        <v>19</v>
      </c>
      <c r="E18" s="3" t="s">
        <v>13</v>
      </c>
      <c r="F18" s="9">
        <v>23447</v>
      </c>
      <c r="G18" s="24">
        <v>58160</v>
      </c>
      <c r="H18" s="6">
        <f ca="1">DATEDIF(F18,Donnees!$C$2,"y")</f>
        <v>49</v>
      </c>
      <c r="I18" s="5" t="str">
        <f ca="1">IF(H18&lt;25,Donnees!$B$2,IF(H18&lt;31,Donnees!$B$3,IF(H18&lt;36,Donnees!$B$4,IF(H18&lt;41,Donnees!$B$5,IF(H18&lt;46,Donnees!$B$6,IF(H18&lt;51,Donnees!$B$7,IF(H18&lt;56,Donnees!$B$8,IF(H18&lt;61,Donnees!$B$9,Donnees!$B$10))))))))</f>
        <v>46-50</v>
      </c>
      <c r="J18" s="5" t="str">
        <f ca="1">IF(H18&lt;25,Donnees!$A$3,IF(H18&lt;46,Donnees!$A$4,IF(H18&lt;51,Donnees!$A$5,IF(H18&lt;56,Donnees!$A$6,IF(H18&lt;60,Donnees!$A$7,Donnees!$A$8)))))</f>
        <v>46-50</v>
      </c>
      <c r="K18" s="2" t="s">
        <v>56</v>
      </c>
      <c r="L18" s="3">
        <v>3</v>
      </c>
      <c r="M18" s="3">
        <v>0</v>
      </c>
    </row>
    <row r="19" spans="1:13" ht="16.5" customHeight="1" x14ac:dyDescent="0.2">
      <c r="A19" s="11">
        <v>15</v>
      </c>
      <c r="B19" s="38">
        <v>1</v>
      </c>
      <c r="C19" s="106" t="s">
        <v>170</v>
      </c>
      <c r="D19" s="22" t="s">
        <v>144</v>
      </c>
      <c r="E19" s="5" t="s">
        <v>13</v>
      </c>
      <c r="F19" s="9">
        <v>30700</v>
      </c>
      <c r="G19" s="24">
        <v>58400</v>
      </c>
      <c r="H19" s="6">
        <f ca="1">DATEDIF(F19,Donnees!$C$2,"y")</f>
        <v>29</v>
      </c>
      <c r="I19" s="5" t="str">
        <f ca="1">IF(H19&lt;25,Donnees!$B$2,IF(H19&lt;31,Donnees!$B$3,IF(H19&lt;36,Donnees!$B$4,IF(H19&lt;41,Donnees!$B$5,IF(H19&lt;46,Donnees!$B$6,IF(H19&lt;51,Donnees!$B$7,IF(H19&lt;56,Donnees!$B$8,IF(H19&lt;61,Donnees!$B$9,Donnees!$B$10))))))))</f>
        <v>25-30</v>
      </c>
      <c r="J19" s="5"/>
      <c r="K19" s="2" t="s">
        <v>49</v>
      </c>
      <c r="L19" s="3">
        <v>0</v>
      </c>
      <c r="M19" s="3">
        <v>0</v>
      </c>
    </row>
    <row r="20" spans="1:13" ht="16.5" customHeight="1" x14ac:dyDescent="0.2">
      <c r="A20" s="11">
        <v>16</v>
      </c>
      <c r="B20" s="38">
        <v>1</v>
      </c>
      <c r="C20" s="106" t="s">
        <v>171</v>
      </c>
      <c r="D20" s="101" t="s">
        <v>21</v>
      </c>
      <c r="E20" s="96" t="s">
        <v>18</v>
      </c>
      <c r="F20" s="9">
        <v>26406</v>
      </c>
      <c r="G20" s="24">
        <v>58000</v>
      </c>
      <c r="H20" s="6">
        <f ca="1">DATEDIF(F20,Donnees!$C$2,"y")</f>
        <v>41</v>
      </c>
      <c r="I20" s="5" t="str">
        <f ca="1">IF(H20&lt;25,Donnees!$B$2,IF(H20&lt;31,Donnees!$B$3,IF(H20&lt;36,Donnees!$B$4,IF(H20&lt;41,Donnees!$B$5,IF(H20&lt;46,Donnees!$B$6,IF(H20&lt;51,Donnees!$B$7,IF(H20&lt;56,Donnees!$B$8,IF(H20&lt;61,Donnees!$B$9,Donnees!$B$10))))))))</f>
        <v>41-45</v>
      </c>
      <c r="J20" s="5" t="str">
        <f ca="1">IF(H20&lt;25,Donnees!$A$3,IF(H20&lt;46,Donnees!$A$4,IF(H20&lt;51,Donnees!$A$5,IF(H20&lt;56,Donnees!$A$6,IF(H20&lt;60,Donnees!$A$7,Donnees!$A$8)))))</f>
        <v>25-45</v>
      </c>
      <c r="K20" s="2" t="s">
        <v>48</v>
      </c>
      <c r="L20" s="3">
        <v>2</v>
      </c>
      <c r="M20" s="3">
        <v>2</v>
      </c>
    </row>
    <row r="21" spans="1:13" ht="16.5" customHeight="1" x14ac:dyDescent="0.2">
      <c r="A21" s="11">
        <v>17</v>
      </c>
      <c r="B21" s="38">
        <v>1</v>
      </c>
      <c r="C21" s="106" t="s">
        <v>172</v>
      </c>
      <c r="D21" s="13" t="s">
        <v>94</v>
      </c>
      <c r="E21" s="3" t="s">
        <v>13</v>
      </c>
      <c r="F21" s="9">
        <v>31747</v>
      </c>
      <c r="G21" s="24">
        <v>58000</v>
      </c>
      <c r="H21" s="6">
        <f ca="1">DATEDIF(F21,Donnees!$C$2,"y")</f>
        <v>26</v>
      </c>
      <c r="I21" s="5" t="str">
        <f ca="1">IF(H21&lt;25,Donnees!$B$2,IF(H21&lt;31,Donnees!$B$3,IF(H21&lt;36,Donnees!$B$4,IF(H21&lt;41,Donnees!$B$5,IF(H21&lt;46,Donnees!$B$6,IF(H21&lt;51,Donnees!$B$7,IF(H21&lt;56,Donnees!$B$8,IF(H21&lt;61,Donnees!$B$9,Donnees!$B$10))))))))</f>
        <v>25-30</v>
      </c>
      <c r="J21" s="5" t="str">
        <f ca="1">IF(H21&lt;25,Donnees!$A$3,IF(H21&lt;46,Donnees!$A$4,IF(H21&lt;51,Donnees!$A$5,IF(H21&lt;56,Donnees!$A$6,IF(H21&lt;60,Donnees!$A$7,Donnees!$A$8)))))</f>
        <v>25-45</v>
      </c>
      <c r="K21" s="2" t="s">
        <v>49</v>
      </c>
      <c r="L21" s="3">
        <v>0</v>
      </c>
      <c r="M21" s="3">
        <v>0</v>
      </c>
    </row>
    <row r="22" spans="1:13" ht="16.5" customHeight="1" x14ac:dyDescent="0.2">
      <c r="A22" s="11">
        <v>18</v>
      </c>
      <c r="B22" s="38">
        <v>1</v>
      </c>
      <c r="C22" s="106" t="s">
        <v>173</v>
      </c>
      <c r="D22" s="22" t="s">
        <v>142</v>
      </c>
      <c r="E22" s="5" t="s">
        <v>13</v>
      </c>
      <c r="F22" s="9">
        <v>21163</v>
      </c>
      <c r="G22" s="24" t="s">
        <v>73</v>
      </c>
      <c r="H22" s="6">
        <f ca="1">DATEDIF(F22,Donnees!$C$2,"y")</f>
        <v>55</v>
      </c>
      <c r="I22" s="5" t="str">
        <f ca="1">IF(H22&lt;25,Donnees!$B$2,IF(H22&lt;31,Donnees!$B$3,IF(H22&lt;36,Donnees!$B$4,IF(H22&lt;41,Donnees!$B$5,IF(H22&lt;46,Donnees!$B$6,IF(H22&lt;51,Donnees!$B$7,IF(H22&lt;56,Donnees!$B$8,IF(H22&lt;61,Donnees!$B$9,Donnees!$B$10))))))))</f>
        <v>51-55</v>
      </c>
      <c r="J22" s="5"/>
      <c r="K22" s="2" t="s">
        <v>48</v>
      </c>
      <c r="L22" s="3"/>
      <c r="M22" s="3"/>
    </row>
    <row r="23" spans="1:13" ht="16.5" customHeight="1" x14ac:dyDescent="0.2">
      <c r="A23" s="11">
        <v>19</v>
      </c>
      <c r="B23" s="38">
        <v>1</v>
      </c>
      <c r="C23" s="106" t="s">
        <v>174</v>
      </c>
      <c r="D23" s="102" t="s">
        <v>126</v>
      </c>
      <c r="E23" s="97" t="s">
        <v>13</v>
      </c>
      <c r="F23" s="9">
        <v>32188</v>
      </c>
      <c r="G23" s="24">
        <v>58000</v>
      </c>
      <c r="H23" s="6">
        <f ca="1">DATEDIF(F23,Donnees!$C$2,"y")</f>
        <v>25</v>
      </c>
      <c r="I23" s="5" t="str">
        <f ca="1">IF(H23&lt;25,Donnees!$B$2,IF(H23&lt;31,Donnees!$B$3,IF(H23&lt;36,Donnees!$B$4,IF(H23&lt;41,Donnees!$B$5,IF(H23&lt;46,Donnees!$B$6,IF(H23&lt;51,Donnees!$B$7,IF(H23&lt;56,Donnees!$B$8,IF(H23&lt;61,Donnees!$B$9,Donnees!$B$10))))))))</f>
        <v>25-30</v>
      </c>
      <c r="J23" s="5" t="str">
        <f ca="1">IF(H23&lt;25,Donnees!$A$3,IF(H23&lt;46,Donnees!$A$4,IF(H23&lt;51,Donnees!$A$5,IF(H23&lt;56,Donnees!$A$6,IF(H23&lt;60,Donnees!$A$7,Donnees!$A$8)))))</f>
        <v>25-45</v>
      </c>
      <c r="K23" s="2" t="s">
        <v>51</v>
      </c>
      <c r="L23" s="3">
        <v>2</v>
      </c>
      <c r="M23" s="3">
        <v>2</v>
      </c>
    </row>
    <row r="24" spans="1:13" ht="16.5" customHeight="1" x14ac:dyDescent="0.2">
      <c r="A24" s="11">
        <v>20</v>
      </c>
      <c r="B24" s="38">
        <v>1</v>
      </c>
      <c r="C24" s="106" t="s">
        <v>175</v>
      </c>
      <c r="D24" s="102" t="s">
        <v>121</v>
      </c>
      <c r="E24" s="97" t="s">
        <v>18</v>
      </c>
      <c r="F24" s="9">
        <v>25541</v>
      </c>
      <c r="G24" s="24">
        <v>58000</v>
      </c>
      <c r="H24" s="6">
        <f ca="1">DATEDIF(F24,Donnees!$C$2,"y")</f>
        <v>43</v>
      </c>
      <c r="I24" s="5" t="str">
        <f ca="1">IF(H24&lt;25,Donnees!$B$2,IF(H24&lt;31,Donnees!$B$3,IF(H24&lt;36,Donnees!$B$4,IF(H24&lt;41,Donnees!$B$5,IF(H24&lt;46,Donnees!$B$6,IF(H24&lt;51,Donnees!$B$7,IF(H24&lt;56,Donnees!$B$8,IF(H24&lt;61,Donnees!$B$9,Donnees!$B$10))))))))</f>
        <v>41-45</v>
      </c>
      <c r="J24" s="5"/>
      <c r="K24" s="2" t="s">
        <v>51</v>
      </c>
      <c r="L24" s="3">
        <v>1</v>
      </c>
      <c r="M24" s="3">
        <v>1</v>
      </c>
    </row>
    <row r="25" spans="1:13" ht="16.5" customHeight="1" x14ac:dyDescent="0.2">
      <c r="A25" s="11">
        <v>21</v>
      </c>
      <c r="B25" s="38">
        <v>1</v>
      </c>
      <c r="C25" s="106" t="s">
        <v>176</v>
      </c>
      <c r="D25" s="13" t="s">
        <v>14</v>
      </c>
      <c r="E25" s="3" t="s">
        <v>13</v>
      </c>
      <c r="F25" s="9">
        <v>25013</v>
      </c>
      <c r="G25" s="24" t="s">
        <v>65</v>
      </c>
      <c r="H25" s="6">
        <f ca="1">DATEDIF(F25,Donnees!$C$2,"y")</f>
        <v>45</v>
      </c>
      <c r="I25" s="5" t="str">
        <f ca="1">IF(H25&lt;25,Donnees!$B$2,IF(H25&lt;31,Donnees!$B$3,IF(H25&lt;36,Donnees!$B$4,IF(H25&lt;41,Donnees!$B$5,IF(H25&lt;46,Donnees!$B$6,IF(H25&lt;51,Donnees!$B$7,IF(H25&lt;56,Donnees!$B$8,IF(H25&lt;61,Donnees!$B$9,Donnees!$B$10))))))))</f>
        <v>41-45</v>
      </c>
      <c r="J25" s="5" t="str">
        <f ca="1">IF(H25&lt;25,Donnees!$A$3,IF(H25&lt;46,Donnees!$A$4,IF(H25&lt;51,Donnees!$A$5,IF(H25&lt;56,Donnees!$A$6,IF(H25&lt;60,Donnees!$A$7,Donnees!$A$8)))))</f>
        <v>25-45</v>
      </c>
      <c r="K25" s="2" t="s">
        <v>48</v>
      </c>
      <c r="L25" s="3">
        <v>0</v>
      </c>
      <c r="M25" s="3"/>
    </row>
    <row r="26" spans="1:13" ht="16.5" customHeight="1" x14ac:dyDescent="0.2">
      <c r="A26" s="11">
        <v>22</v>
      </c>
      <c r="B26" s="38">
        <v>1</v>
      </c>
      <c r="C26" s="106" t="s">
        <v>177</v>
      </c>
      <c r="D26" s="102" t="s">
        <v>127</v>
      </c>
      <c r="E26" s="97" t="s">
        <v>18</v>
      </c>
      <c r="F26" s="9">
        <v>24644</v>
      </c>
      <c r="G26" s="24">
        <v>58300</v>
      </c>
      <c r="H26" s="6">
        <f ca="1">DATEDIF(F26,Donnees!$C$2,"y")</f>
        <v>46</v>
      </c>
      <c r="I26" s="5" t="str">
        <f ca="1">IF(H26&lt;25,Donnees!$B$2,IF(H26&lt;31,Donnees!$B$3,IF(H26&lt;36,Donnees!$B$4,IF(H26&lt;41,Donnees!$B$5,IF(H26&lt;46,Donnees!$B$6,IF(H26&lt;51,Donnees!$B$7,IF(H26&lt;56,Donnees!$B$8,IF(H26&lt;61,Donnees!$B$9,Donnees!$B$10))))))))</f>
        <v>46-50</v>
      </c>
      <c r="J26" s="5"/>
      <c r="K26" s="2" t="s">
        <v>56</v>
      </c>
      <c r="L26" s="3">
        <v>1</v>
      </c>
      <c r="M26" s="3">
        <v>1</v>
      </c>
    </row>
    <row r="27" spans="1:13" ht="16.5" customHeight="1" x14ac:dyDescent="0.2">
      <c r="A27" s="11">
        <v>23</v>
      </c>
      <c r="B27" s="38">
        <v>1</v>
      </c>
      <c r="C27" s="106" t="s">
        <v>178</v>
      </c>
      <c r="D27" s="2" t="s">
        <v>78</v>
      </c>
      <c r="E27" s="3" t="s">
        <v>13</v>
      </c>
      <c r="F27" s="9">
        <v>26250</v>
      </c>
      <c r="G27" s="24">
        <v>58000</v>
      </c>
      <c r="H27" s="6">
        <f ca="1">DATEDIF(F27,Donnees!$C$2,"y")</f>
        <v>41</v>
      </c>
      <c r="I27" s="5" t="str">
        <f ca="1">IF(H27&lt;25,Donnees!$B$2,IF(H27&lt;31,Donnees!$B$3,IF(H27&lt;36,Donnees!$B$4,IF(H27&lt;41,Donnees!$B$5,IF(H27&lt;46,Donnees!$B$6,IF(H27&lt;51,Donnees!$B$7,IF(H27&lt;56,Donnees!$B$8,IF(H27&lt;61,Donnees!$B$9,Donnees!$B$10))))))))</f>
        <v>41-45</v>
      </c>
      <c r="J27" s="5" t="str">
        <f ca="1">IF(H27&lt;25,Donnees!$A$3,IF(H27&lt;46,Donnees!$A$4,IF(H27&lt;51,Donnees!$A$5,IF(H27&lt;56,Donnees!$A$6,IF(H27&lt;60,Donnees!$A$7,Donnees!$A$8)))))</f>
        <v>25-45</v>
      </c>
      <c r="K27" s="2" t="s">
        <v>49</v>
      </c>
      <c r="L27" s="3">
        <v>0</v>
      </c>
      <c r="M27" s="3">
        <v>0</v>
      </c>
    </row>
    <row r="28" spans="1:13" ht="16.5" customHeight="1" x14ac:dyDescent="0.2">
      <c r="A28" s="11">
        <v>24</v>
      </c>
      <c r="B28" s="38">
        <v>1</v>
      </c>
      <c r="C28" s="106" t="s">
        <v>179</v>
      </c>
      <c r="D28" s="13" t="s">
        <v>22</v>
      </c>
      <c r="E28" s="3" t="s">
        <v>13</v>
      </c>
      <c r="F28" s="9">
        <v>24651</v>
      </c>
      <c r="G28" s="24" t="s">
        <v>65</v>
      </c>
      <c r="H28" s="6">
        <f ca="1">DATEDIF(F28,Donnees!$C$2,"y")</f>
        <v>46</v>
      </c>
      <c r="I28" s="5" t="str">
        <f ca="1">IF(H28&lt;25,Donnees!$B$2,IF(H28&lt;31,Donnees!$B$3,IF(H28&lt;36,Donnees!$B$4,IF(H28&lt;41,Donnees!$B$5,IF(H28&lt;46,Donnees!$B$6,IF(H28&lt;51,Donnees!$B$7,IF(H28&lt;56,Donnees!$B$8,IF(H28&lt;61,Donnees!$B$9,Donnees!$B$10))))))))</f>
        <v>46-50</v>
      </c>
      <c r="J28" s="5" t="str">
        <f ca="1">IF(H28&lt;25,Donnees!$A$3,IF(H28&lt;46,Donnees!$A$4,IF(H28&lt;51,Donnees!$A$5,IF(H28&lt;56,Donnees!$A$6,IF(H28&lt;60,Donnees!$A$7,Donnees!$A$8)))))</f>
        <v>46-50</v>
      </c>
      <c r="K28" s="2" t="s">
        <v>51</v>
      </c>
      <c r="L28" s="3">
        <v>3</v>
      </c>
      <c r="M28" s="3"/>
    </row>
    <row r="29" spans="1:13" ht="16.5" customHeight="1" x14ac:dyDescent="0.2">
      <c r="A29" s="11">
        <v>25</v>
      </c>
      <c r="B29" s="38">
        <v>1</v>
      </c>
      <c r="C29" s="106" t="s">
        <v>180</v>
      </c>
      <c r="D29" s="101" t="s">
        <v>23</v>
      </c>
      <c r="E29" s="96" t="s">
        <v>18</v>
      </c>
      <c r="F29" s="9">
        <v>23456</v>
      </c>
      <c r="G29" s="24" t="s">
        <v>65</v>
      </c>
      <c r="H29" s="6">
        <f ca="1">DATEDIF(F29,Donnees!$C$2,"y")</f>
        <v>49</v>
      </c>
      <c r="I29" s="5" t="str">
        <f ca="1">IF(H29&lt;25,Donnees!$B$2,IF(H29&lt;31,Donnees!$B$3,IF(H29&lt;36,Donnees!$B$4,IF(H29&lt;41,Donnees!$B$5,IF(H29&lt;46,Donnees!$B$6,IF(H29&lt;51,Donnees!$B$7,IF(H29&lt;56,Donnees!$B$8,IF(H29&lt;61,Donnees!$B$9,Donnees!$B$10))))))))</f>
        <v>46-50</v>
      </c>
      <c r="J29" s="5" t="str">
        <f ca="1">IF(H29&lt;25,Donnees!$A$3,IF(H29&lt;46,Donnees!$A$4,IF(H29&lt;51,Donnees!$A$5,IF(H29&lt;56,Donnees!$A$6,IF(H29&lt;60,Donnees!$A$7,Donnees!$A$8)))))</f>
        <v>46-50</v>
      </c>
      <c r="K29" s="2" t="s">
        <v>48</v>
      </c>
      <c r="L29" s="3">
        <v>2</v>
      </c>
      <c r="M29" s="3"/>
    </row>
    <row r="30" spans="1:13" ht="16.5" customHeight="1" x14ac:dyDescent="0.2">
      <c r="A30" s="11">
        <v>26</v>
      </c>
      <c r="B30" s="38">
        <v>1</v>
      </c>
      <c r="C30" s="106" t="s">
        <v>181</v>
      </c>
      <c r="D30" s="13" t="s">
        <v>101</v>
      </c>
      <c r="E30" s="3" t="s">
        <v>13</v>
      </c>
      <c r="F30" s="9">
        <v>24705</v>
      </c>
      <c r="G30" s="24">
        <v>58000</v>
      </c>
      <c r="H30" s="6">
        <f ca="1">DATEDIF(F30,Donnees!$C$2,"y")</f>
        <v>45</v>
      </c>
      <c r="I30" s="5" t="str">
        <f ca="1">IF(H30&lt;25,Donnees!$B$2,IF(H30&lt;31,Donnees!$B$3,IF(H30&lt;36,Donnees!$B$4,IF(H30&lt;41,Donnees!$B$5,IF(H30&lt;46,Donnees!$B$6,IF(H30&lt;51,Donnees!$B$7,IF(H30&lt;56,Donnees!$B$8,IF(H30&lt;61,Donnees!$B$9,Donnees!$B$10))))))))</f>
        <v>41-45</v>
      </c>
      <c r="J30" s="5" t="str">
        <f ca="1">IF(H30&lt;25,Donnees!$A$3,IF(H30&lt;46,Donnees!$A$4,IF(H30&lt;51,Donnees!$A$5,IF(H30&lt;56,Donnees!$A$6,IF(H30&lt;60,Donnees!$A$7,Donnees!$A$8)))))</f>
        <v>25-45</v>
      </c>
      <c r="K30" s="2" t="s">
        <v>51</v>
      </c>
      <c r="L30" s="3">
        <v>3</v>
      </c>
      <c r="M30" s="3">
        <v>3</v>
      </c>
    </row>
    <row r="31" spans="1:13" ht="16.5" customHeight="1" x14ac:dyDescent="0.2">
      <c r="A31" s="11">
        <v>27</v>
      </c>
      <c r="B31" s="38">
        <v>1</v>
      </c>
      <c r="C31" s="106" t="s">
        <v>182</v>
      </c>
      <c r="D31" s="95" t="s">
        <v>41</v>
      </c>
      <c r="E31" s="96" t="s">
        <v>13</v>
      </c>
      <c r="F31" s="9">
        <v>20208</v>
      </c>
      <c r="G31" s="24" t="s">
        <v>65</v>
      </c>
      <c r="H31" s="6">
        <f ca="1">DATEDIF(F31,Donnees!$C$2,"y")</f>
        <v>58</v>
      </c>
      <c r="I31" s="5" t="str">
        <f ca="1">IF(H31&lt;25,Donnees!$B$2,IF(H31&lt;31,Donnees!$B$3,IF(H31&lt;36,Donnees!$B$4,IF(H31&lt;41,Donnees!$B$5,IF(H31&lt;46,Donnees!$B$6,IF(H31&lt;51,Donnees!$B$7,IF(H31&lt;56,Donnees!$B$8,IF(H31&lt;61,Donnees!$B$9,Donnees!$B$10))))))))</f>
        <v>56-60</v>
      </c>
      <c r="J31" s="5" t="str">
        <f ca="1">IF(H31&lt;25,Donnees!$A$3,IF(H31&lt;46,Donnees!$A$4,IF(H31&lt;51,Donnees!$A$5,IF(H31&lt;56,Donnees!$A$6,IF(H31&lt;60,Donnees!$A$7,Donnees!$A$8)))))</f>
        <v xml:space="preserve"> + 55 ans</v>
      </c>
      <c r="K31" s="2" t="s">
        <v>56</v>
      </c>
      <c r="L31" s="3">
        <v>1</v>
      </c>
      <c r="M31" s="3"/>
    </row>
    <row r="32" spans="1:13" ht="16.5" customHeight="1" x14ac:dyDescent="0.2">
      <c r="A32" s="11">
        <v>28</v>
      </c>
      <c r="B32" s="38">
        <v>1</v>
      </c>
      <c r="C32" s="106" t="s">
        <v>183</v>
      </c>
      <c r="D32" s="101" t="s">
        <v>99</v>
      </c>
      <c r="E32" s="96" t="s">
        <v>13</v>
      </c>
      <c r="F32" s="9">
        <v>28234</v>
      </c>
      <c r="G32" s="24">
        <v>58000</v>
      </c>
      <c r="H32" s="6">
        <f ca="1">DATEDIF(F32,Donnees!$C$2,"y")</f>
        <v>36</v>
      </c>
      <c r="I32" s="5" t="str">
        <f ca="1">IF(H32&lt;25,Donnees!$B$2,IF(H32&lt;31,Donnees!$B$3,IF(H32&lt;36,Donnees!$B$4,IF(H32&lt;41,Donnees!$B$5,IF(H32&lt;46,Donnees!$B$6,IF(H32&lt;51,Donnees!$B$7,IF(H32&lt;56,Donnees!$B$8,IF(H32&lt;61,Donnees!$B$9,Donnees!$B$10))))))))</f>
        <v>36-40</v>
      </c>
      <c r="J32" s="5" t="str">
        <f ca="1">IF(H32&lt;25,Donnees!$A$3,IF(H32&lt;46,Donnees!$A$4,IF(H32&lt;51,Donnees!$A$5,IF(H32&lt;56,Donnees!$A$6,IF(H32&lt;60,Donnees!$A$7,Donnees!$A$8)))))</f>
        <v>25-45</v>
      </c>
      <c r="K32" s="2" t="s">
        <v>49</v>
      </c>
      <c r="L32" s="3">
        <v>1</v>
      </c>
      <c r="M32" s="3">
        <v>0</v>
      </c>
    </row>
    <row r="33" spans="1:13" ht="16.5" customHeight="1" x14ac:dyDescent="0.2">
      <c r="A33" s="11">
        <v>29</v>
      </c>
      <c r="B33" s="38">
        <v>1</v>
      </c>
      <c r="C33" s="106" t="s">
        <v>184</v>
      </c>
      <c r="D33" s="102" t="s">
        <v>138</v>
      </c>
      <c r="E33" s="97" t="s">
        <v>13</v>
      </c>
      <c r="F33" s="9">
        <v>32492</v>
      </c>
      <c r="G33" s="24">
        <v>58000</v>
      </c>
      <c r="H33" s="6">
        <f ca="1">DATEDIF(F33,Donnees!$C$2,"y")</f>
        <v>24</v>
      </c>
      <c r="I33" s="5" t="str">
        <f ca="1">IF(H33&lt;25,Donnees!$B$2,IF(H33&lt;31,Donnees!$B$3,IF(H33&lt;36,Donnees!$B$4,IF(H33&lt;41,Donnees!$B$5,IF(H33&lt;46,Donnees!$B$6,IF(H33&lt;51,Donnees!$B$7,IF(H33&lt;56,Donnees!$B$8,IF(H33&lt;61,Donnees!$B$9,Donnees!$B$10))))))))</f>
        <v xml:space="preserve"> - 25 ans</v>
      </c>
      <c r="J33" s="5"/>
      <c r="K33" s="2" t="s">
        <v>48</v>
      </c>
      <c r="L33" s="3">
        <v>0</v>
      </c>
      <c r="M33" s="3">
        <v>0</v>
      </c>
    </row>
    <row r="34" spans="1:13" ht="16.5" customHeight="1" x14ac:dyDescent="0.2">
      <c r="A34" s="11">
        <v>30</v>
      </c>
      <c r="B34" s="38">
        <v>1</v>
      </c>
      <c r="C34" s="106" t="s">
        <v>185</v>
      </c>
      <c r="D34" s="101" t="s">
        <v>24</v>
      </c>
      <c r="E34" s="96" t="s">
        <v>13</v>
      </c>
      <c r="F34" s="9">
        <v>19867</v>
      </c>
      <c r="G34" s="24" t="s">
        <v>65</v>
      </c>
      <c r="H34" s="6">
        <f ca="1">DATEDIF(F34,Donnees!$C$2,"y")</f>
        <v>59</v>
      </c>
      <c r="I34" s="5" t="str">
        <f ca="1">IF(H34&lt;25,Donnees!$B$2,IF(H34&lt;31,Donnees!$B$3,IF(H34&lt;36,Donnees!$B$4,IF(H34&lt;41,Donnees!$B$5,IF(H34&lt;46,Donnees!$B$6,IF(H34&lt;51,Donnees!$B$7,IF(H34&lt;56,Donnees!$B$8,IF(H34&lt;61,Donnees!$B$9,Donnees!$B$10))))))))</f>
        <v>56-60</v>
      </c>
      <c r="J34" s="5" t="str">
        <f ca="1">IF(H34&lt;25,Donnees!$A$3,IF(H34&lt;46,Donnees!$A$4,IF(H34&lt;51,Donnees!$A$5,IF(H34&lt;56,Donnees!$A$6,IF(H34&lt;60,Donnees!$A$7,Donnees!$A$8)))))</f>
        <v xml:space="preserve"> + 55 ans</v>
      </c>
      <c r="K34" s="2" t="s">
        <v>56</v>
      </c>
      <c r="L34" s="3">
        <v>1</v>
      </c>
      <c r="M34" s="3"/>
    </row>
    <row r="35" spans="1:13" ht="16.5" customHeight="1" x14ac:dyDescent="0.2">
      <c r="A35" s="11">
        <v>31</v>
      </c>
      <c r="B35" s="38">
        <v>1</v>
      </c>
      <c r="C35" s="106" t="s">
        <v>186</v>
      </c>
      <c r="D35" s="22" t="s">
        <v>74</v>
      </c>
      <c r="E35" s="5" t="s">
        <v>13</v>
      </c>
      <c r="F35" s="9">
        <v>30102</v>
      </c>
      <c r="G35" s="24">
        <v>58000</v>
      </c>
      <c r="H35" s="6">
        <f ca="1">DATEDIF(F35,Donnees!$C$2,"y")</f>
        <v>31</v>
      </c>
      <c r="I35" s="5" t="str">
        <f ca="1">IF(H35&lt;25,Donnees!$B$2,IF(H35&lt;31,Donnees!$B$3,IF(H35&lt;36,Donnees!$B$4,IF(H35&lt;41,Donnees!$B$5,IF(H35&lt;46,Donnees!$B$6,IF(H35&lt;51,Donnees!$B$7,IF(H35&lt;56,Donnees!$B$8,IF(H35&lt;61,Donnees!$B$9,Donnees!$B$10))))))))</f>
        <v>31-35</v>
      </c>
      <c r="J35" s="5" t="str">
        <f ca="1">IF(H35&lt;25,Donnees!$A$3,IF(H35&lt;46,Donnees!$A$4,IF(H35&lt;51,Donnees!$A$5,IF(H35&lt;56,Donnees!$A$6,IF(H35&lt;60,Donnees!$A$7,Donnees!$A$8)))))</f>
        <v>25-45</v>
      </c>
      <c r="K35" s="2" t="s">
        <v>49</v>
      </c>
      <c r="L35" s="3">
        <v>0</v>
      </c>
      <c r="M35" s="3">
        <v>0</v>
      </c>
    </row>
    <row r="36" spans="1:13" ht="16.5" customHeight="1" x14ac:dyDescent="0.2">
      <c r="A36" s="100">
        <v>32</v>
      </c>
      <c r="B36" s="38">
        <v>1</v>
      </c>
      <c r="C36" s="106" t="s">
        <v>187</v>
      </c>
      <c r="D36" s="13" t="s">
        <v>39</v>
      </c>
      <c r="E36" s="3" t="s">
        <v>13</v>
      </c>
      <c r="F36" s="9">
        <v>22237</v>
      </c>
      <c r="G36" s="24" t="s">
        <v>65</v>
      </c>
      <c r="H36" s="6">
        <f ca="1">DATEDIF(F36,Donnees!$C$2,"y")</f>
        <v>52</v>
      </c>
      <c r="I36" s="5" t="str">
        <f ca="1">IF(H36&lt;25,Donnees!$B$2,IF(H36&lt;31,Donnees!$B$3,IF(H36&lt;36,Donnees!$B$4,IF(H36&lt;41,Donnees!$B$5,IF(H36&lt;46,Donnees!$B$6,IF(H36&lt;51,Donnees!$B$7,IF(H36&lt;56,Donnees!$B$8,IF(H36&lt;61,Donnees!$B$9,Donnees!$B$10))))))))</f>
        <v>51-55</v>
      </c>
      <c r="J36" s="5" t="str">
        <f ca="1">IF(H36&lt;25,Donnees!$A$3,IF(H36&lt;46,Donnees!$A$4,IF(H36&lt;51,Donnees!$A$5,IF(H36&lt;56,Donnees!$A$6,IF(H36&lt;60,Donnees!$A$7,Donnees!$A$8)))))</f>
        <v>51-55</v>
      </c>
      <c r="K36" s="2" t="s">
        <v>48</v>
      </c>
      <c r="L36" s="3">
        <v>4</v>
      </c>
      <c r="M36" s="3"/>
    </row>
    <row r="37" spans="1:13" ht="17.25" customHeight="1" x14ac:dyDescent="0.2">
      <c r="A37" s="100">
        <v>33</v>
      </c>
      <c r="B37" s="38">
        <v>1</v>
      </c>
      <c r="C37" s="106" t="s">
        <v>188</v>
      </c>
      <c r="D37" s="22" t="s">
        <v>76</v>
      </c>
      <c r="E37" s="5" t="s">
        <v>13</v>
      </c>
      <c r="F37" s="9">
        <v>28221</v>
      </c>
      <c r="G37" s="24" t="s">
        <v>66</v>
      </c>
      <c r="H37" s="6">
        <f ca="1">DATEDIF(F37,Donnees!$C$2,"y")</f>
        <v>36</v>
      </c>
      <c r="I37" s="5" t="str">
        <f ca="1">IF(H37&lt;25,Donnees!$B$2,IF(H37&lt;31,Donnees!$B$3,IF(H37&lt;36,Donnees!$B$4,IF(H37&lt;41,Donnees!$B$5,IF(H37&lt;46,Donnees!$B$6,IF(H37&lt;51,Donnees!$B$7,IF(H37&lt;56,Donnees!$B$8,IF(H37&lt;61,Donnees!$B$9,Donnees!$B$10))))))))</f>
        <v>36-40</v>
      </c>
      <c r="J37" s="5" t="str">
        <f ca="1">IF(H37&lt;25,Donnees!$A$3,IF(H37&lt;46,Donnees!$A$4,IF(H37&lt;51,Donnees!$A$5,IF(H37&lt;56,Donnees!$A$6,IF(H37&lt;60,Donnees!$A$7,Donnees!$A$8)))))</f>
        <v>25-45</v>
      </c>
      <c r="K37" s="2" t="s">
        <v>48</v>
      </c>
      <c r="L37" s="3">
        <v>2</v>
      </c>
      <c r="M37" s="3">
        <v>2</v>
      </c>
    </row>
    <row r="38" spans="1:13" ht="17.25" customHeight="1" x14ac:dyDescent="0.2">
      <c r="A38" s="100">
        <v>34</v>
      </c>
      <c r="B38" s="38">
        <v>1</v>
      </c>
      <c r="C38" s="106" t="s">
        <v>189</v>
      </c>
      <c r="D38" s="22" t="s">
        <v>102</v>
      </c>
      <c r="E38" s="5" t="s">
        <v>13</v>
      </c>
      <c r="F38" s="9">
        <v>28871</v>
      </c>
      <c r="G38" s="24">
        <v>58000</v>
      </c>
      <c r="H38" s="6">
        <f ca="1">DATEDIF(F38,Donnees!$C$2,"y")</f>
        <v>34</v>
      </c>
      <c r="I38" s="5" t="str">
        <f ca="1">IF(H38&lt;25,Donnees!$B$2,IF(H38&lt;31,Donnees!$B$3,IF(H38&lt;36,Donnees!$B$4,IF(H38&lt;41,Donnees!$B$5,IF(H38&lt;46,Donnees!$B$6,IF(H38&lt;51,Donnees!$B$7,IF(H38&lt;56,Donnees!$B$8,IF(H38&lt;61,Donnees!$B$9,Donnees!$B$10))))))))</f>
        <v>31-35</v>
      </c>
      <c r="J38" s="5" t="str">
        <f ca="1">IF(H38&lt;25,Donnees!$A$3,IF(H38&lt;46,Donnees!$A$4,IF(H38&lt;51,Donnees!$A$5,IF(H38&lt;56,Donnees!$A$6,IF(H38&lt;60,Donnees!$A$7,Donnees!$A$8)))))</f>
        <v>25-45</v>
      </c>
      <c r="K38" s="2" t="s">
        <v>51</v>
      </c>
      <c r="L38" s="3">
        <v>1</v>
      </c>
      <c r="M38" s="3">
        <v>1</v>
      </c>
    </row>
    <row r="39" spans="1:13" ht="17.25" customHeight="1" x14ac:dyDescent="0.2">
      <c r="A39" s="100">
        <v>35</v>
      </c>
      <c r="B39" s="38">
        <v>1</v>
      </c>
      <c r="C39" s="106" t="s">
        <v>190</v>
      </c>
      <c r="D39" s="13" t="s">
        <v>93</v>
      </c>
      <c r="E39" s="3" t="s">
        <v>13</v>
      </c>
      <c r="F39" s="9">
        <v>30768</v>
      </c>
      <c r="G39" s="24">
        <v>58000</v>
      </c>
      <c r="H39" s="6">
        <f ca="1">DATEDIF(F39,Donnees!$C$2,"y")</f>
        <v>29</v>
      </c>
      <c r="I39" s="5" t="str">
        <f ca="1">IF(H39&lt;25,Donnees!$B$2,IF(H39&lt;31,Donnees!$B$3,IF(H39&lt;36,Donnees!$B$4,IF(H39&lt;41,Donnees!$B$5,IF(H39&lt;46,Donnees!$B$6,IF(H39&lt;51,Donnees!$B$7,IF(H39&lt;56,Donnees!$B$8,IF(H39&lt;61,Donnees!$B$9,Donnees!$B$10))))))))</f>
        <v>25-30</v>
      </c>
      <c r="J39" s="5" t="str">
        <f ca="1">IF(H39&lt;25,Donnees!$A$3,IF(H39&lt;46,Donnees!$A$4,IF(H39&lt;51,Donnees!$A$5,IF(H39&lt;56,Donnees!$A$6,IF(H39&lt;60,Donnees!$A$7,Donnees!$A$8)))))</f>
        <v>25-45</v>
      </c>
      <c r="K39" s="2" t="s">
        <v>49</v>
      </c>
      <c r="L39" s="3">
        <v>0</v>
      </c>
      <c r="M39" s="3">
        <v>0</v>
      </c>
    </row>
    <row r="40" spans="1:13" ht="17.25" customHeight="1" x14ac:dyDescent="0.2">
      <c r="A40" s="100">
        <v>36</v>
      </c>
      <c r="B40" s="38">
        <v>1</v>
      </c>
      <c r="C40" s="106" t="s">
        <v>191</v>
      </c>
      <c r="D40" s="95" t="s">
        <v>150</v>
      </c>
      <c r="E40" s="96" t="s">
        <v>13</v>
      </c>
      <c r="F40" s="9">
        <v>30175</v>
      </c>
      <c r="G40" s="24" t="s">
        <v>153</v>
      </c>
      <c r="H40" s="6">
        <f ca="1">DATEDIF(F40,Donnees!$C$2,"y")</f>
        <v>30</v>
      </c>
      <c r="I40" s="5" t="str">
        <f ca="1">IF(H40&lt;25,Donnees!$B$2,IF(H40&lt;31,Donnees!$B$3,IF(H40&lt;36,Donnees!$B$4,IF(H40&lt;41,Donnees!$B$5,IF(H40&lt;46,Donnees!$B$6,IF(H40&lt;51,Donnees!$B$7,IF(H40&lt;56,Donnees!$B$8,IF(H40&lt;61,Donnees!$B$9,Donnees!$B$10))))))))</f>
        <v>25-30</v>
      </c>
      <c r="J40" s="5"/>
      <c r="K40" s="2" t="s">
        <v>51</v>
      </c>
      <c r="L40" s="3">
        <v>3</v>
      </c>
      <c r="M40" s="3">
        <v>2</v>
      </c>
    </row>
    <row r="41" spans="1:13" ht="17.25" customHeight="1" x14ac:dyDescent="0.2">
      <c r="A41" s="100">
        <v>37</v>
      </c>
      <c r="B41" s="38">
        <v>1</v>
      </c>
      <c r="C41" s="106" t="s">
        <v>192</v>
      </c>
      <c r="D41" s="102" t="s">
        <v>147</v>
      </c>
      <c r="E41" s="97" t="s">
        <v>18</v>
      </c>
      <c r="F41" s="9">
        <v>25909</v>
      </c>
      <c r="G41" s="24" t="s">
        <v>137</v>
      </c>
      <c r="H41" s="6">
        <f ca="1">DATEDIF(F41,Donnees!$C$2,"y")</f>
        <v>42</v>
      </c>
      <c r="I41" s="5" t="str">
        <f ca="1">IF(H41&lt;25,Donnees!$B$2,IF(H41&lt;31,Donnees!$B$3,IF(H41&lt;36,Donnees!$B$4,IF(H41&lt;41,Donnees!$B$5,IF(H41&lt;46,Donnees!$B$6,IF(H41&lt;51,Donnees!$B$7,IF(H41&lt;56,Donnees!$B$8,IF(H41&lt;61,Donnees!$B$9,Donnees!$B$10))))))))</f>
        <v>41-45</v>
      </c>
      <c r="J41" s="5"/>
      <c r="K41" s="2" t="s">
        <v>49</v>
      </c>
      <c r="L41" s="3">
        <v>1</v>
      </c>
      <c r="M41" s="3">
        <v>1</v>
      </c>
    </row>
    <row r="42" spans="1:13" ht="17.25" customHeight="1" x14ac:dyDescent="0.2">
      <c r="A42" s="100">
        <v>38</v>
      </c>
      <c r="B42" s="38">
        <v>1</v>
      </c>
      <c r="C42" s="106" t="s">
        <v>193</v>
      </c>
      <c r="D42" s="22" t="s">
        <v>122</v>
      </c>
      <c r="E42" s="5" t="s">
        <v>13</v>
      </c>
      <c r="F42" s="9">
        <v>29914</v>
      </c>
      <c r="G42" s="24">
        <v>1500</v>
      </c>
      <c r="H42" s="6">
        <f ca="1">DATEDIF(F42,Donnees!$C$2,"y")</f>
        <v>31</v>
      </c>
      <c r="I42" s="5" t="str">
        <f ca="1">IF(H42&lt;25,Donnees!$B$2,IF(H42&lt;31,Donnees!$B$3,IF(H42&lt;36,Donnees!$B$4,IF(H42&lt;41,Donnees!$B$5,IF(H42&lt;46,Donnees!$B$6,IF(H42&lt;51,Donnees!$B$7,IF(H42&lt;56,Donnees!$B$8,IF(H42&lt;61,Donnees!$B$9,Donnees!$B$10))))))))</f>
        <v>31-35</v>
      </c>
      <c r="J42" s="5"/>
      <c r="K42" s="2" t="s">
        <v>49</v>
      </c>
      <c r="L42" s="3">
        <v>0</v>
      </c>
      <c r="M42" s="3">
        <v>0</v>
      </c>
    </row>
    <row r="43" spans="1:13" ht="17.25" customHeight="1" x14ac:dyDescent="0.2">
      <c r="A43" s="100">
        <v>39</v>
      </c>
      <c r="B43" s="38">
        <v>1</v>
      </c>
      <c r="C43" s="106" t="s">
        <v>194</v>
      </c>
      <c r="D43" s="22" t="s">
        <v>124</v>
      </c>
      <c r="E43" s="5" t="s">
        <v>18</v>
      </c>
      <c r="F43" s="9">
        <v>23993</v>
      </c>
      <c r="G43" s="24" t="s">
        <v>137</v>
      </c>
      <c r="H43" s="6">
        <f ca="1">DATEDIF(F43,Donnees!$C$2,"y")</f>
        <v>47</v>
      </c>
      <c r="I43" s="5" t="str">
        <f ca="1">IF(H43&lt;25,Donnees!$B$2,IF(H43&lt;31,Donnees!$B$3,IF(H43&lt;36,Donnees!$B$4,IF(H43&lt;41,Donnees!$B$5,IF(H43&lt;46,Donnees!$B$6,IF(H43&lt;51,Donnees!$B$7,IF(H43&lt;56,Donnees!$B$8,IF(H43&lt;61,Donnees!$B$9,Donnees!$B$10))))))))</f>
        <v>46-50</v>
      </c>
      <c r="J43" s="5"/>
      <c r="K43" s="2" t="s">
        <v>49</v>
      </c>
      <c r="L43" s="3">
        <v>3</v>
      </c>
      <c r="M43" s="3">
        <v>2</v>
      </c>
    </row>
    <row r="44" spans="1:13" ht="17.25" customHeight="1" x14ac:dyDescent="0.2">
      <c r="A44" s="100">
        <v>40</v>
      </c>
      <c r="B44" s="38">
        <v>1</v>
      </c>
      <c r="C44" s="106" t="s">
        <v>195</v>
      </c>
      <c r="D44" s="101" t="s">
        <v>25</v>
      </c>
      <c r="E44" s="96" t="s">
        <v>13</v>
      </c>
      <c r="F44" s="9">
        <v>19249</v>
      </c>
      <c r="G44" s="24" t="s">
        <v>65</v>
      </c>
      <c r="H44" s="6">
        <f ca="1">DATEDIF(F44,Donnees!$C$2,"y")</f>
        <v>60</v>
      </c>
      <c r="I44" s="5" t="str">
        <f ca="1">IF(H44&lt;25,Donnees!$B$2,IF(H44&lt;31,Donnees!$B$3,IF(H44&lt;36,Donnees!$B$4,IF(H44&lt;41,Donnees!$B$5,IF(H44&lt;46,Donnees!$B$6,IF(H44&lt;51,Donnees!$B$7,IF(H44&lt;56,Donnees!$B$8,IF(H44&lt;61,Donnees!$B$9,Donnees!$B$10))))))))</f>
        <v>56-60</v>
      </c>
      <c r="J44" s="5" t="str">
        <f ca="1">IF(H44&lt;25,Donnees!$A$3,IF(H44&lt;46,Donnees!$A$4,IF(H44&lt;51,Donnees!$A$5,IF(H44&lt;56,Donnees!$A$6,IF(H44&lt;60,Donnees!$A$7,Donnees!$A$8)))))</f>
        <v>Retraite</v>
      </c>
      <c r="K44" s="2" t="s">
        <v>49</v>
      </c>
      <c r="L44" s="3">
        <v>0</v>
      </c>
      <c r="M44" s="3"/>
    </row>
    <row r="45" spans="1:13" ht="17.25" customHeight="1" x14ac:dyDescent="0.2">
      <c r="A45" s="100">
        <v>41</v>
      </c>
      <c r="B45" s="38">
        <v>1</v>
      </c>
      <c r="C45" s="106" t="s">
        <v>196</v>
      </c>
      <c r="D45" s="22" t="s">
        <v>71</v>
      </c>
      <c r="E45" s="5" t="s">
        <v>13</v>
      </c>
      <c r="F45" s="9">
        <v>23514</v>
      </c>
      <c r="G45" s="24">
        <v>59000</v>
      </c>
      <c r="H45" s="6">
        <f ca="1">DATEDIF(F45,Donnees!$C$2,"y")</f>
        <v>49</v>
      </c>
      <c r="I45" s="5" t="str">
        <f ca="1">IF(H45&lt;25,Donnees!$B$2,IF(H45&lt;31,Donnees!$B$3,IF(H45&lt;36,Donnees!$B$4,IF(H45&lt;41,Donnees!$B$5,IF(H45&lt;46,Donnees!$B$6,IF(H45&lt;51,Donnees!$B$7,IF(H45&lt;56,Donnees!$B$8,IF(H45&lt;61,Donnees!$B$9,Donnees!$B$10))))))))</f>
        <v>46-50</v>
      </c>
      <c r="J45" s="5" t="str">
        <f ca="1">IF(H45&lt;25,Donnees!$A$3,IF(H45&lt;46,Donnees!$A$4,IF(H45&lt;51,Donnees!$A$5,IF(H45&lt;56,Donnees!$A$6,IF(H45&lt;60,Donnees!$A$7,Donnees!$A$8)))))</f>
        <v>46-50</v>
      </c>
      <c r="K45" s="2" t="s">
        <v>49</v>
      </c>
      <c r="L45" s="3">
        <v>0</v>
      </c>
      <c r="M45" s="3">
        <v>0</v>
      </c>
    </row>
    <row r="46" spans="1:13" ht="17.25" customHeight="1" x14ac:dyDescent="0.2">
      <c r="A46" s="100">
        <v>42</v>
      </c>
      <c r="B46" s="38">
        <v>1</v>
      </c>
      <c r="C46" s="106" t="s">
        <v>197</v>
      </c>
      <c r="D46" s="101" t="s">
        <v>26</v>
      </c>
      <c r="E46" s="96" t="s">
        <v>13</v>
      </c>
      <c r="F46" s="9">
        <v>21321</v>
      </c>
      <c r="G46" s="24" t="s">
        <v>65</v>
      </c>
      <c r="H46" s="6">
        <f ca="1">DATEDIF(F46,Donnees!$C$2,"y")</f>
        <v>55</v>
      </c>
      <c r="I46" s="5" t="str">
        <f ca="1">IF(H46&lt;25,Donnees!$B$2,IF(H46&lt;31,Donnees!$B$3,IF(H46&lt;36,Donnees!$B$4,IF(H46&lt;41,Donnees!$B$5,IF(H46&lt;46,Donnees!$B$6,IF(H46&lt;51,Donnees!$B$7,IF(H46&lt;56,Donnees!$B$8,IF(H46&lt;61,Donnees!$B$9,Donnees!$B$10))))))))</f>
        <v>51-55</v>
      </c>
      <c r="J46" s="5" t="str">
        <f ca="1">IF(H46&lt;25,Donnees!$A$3,IF(H46&lt;46,Donnees!$A$4,IF(H46&lt;51,Donnees!$A$5,IF(H46&lt;56,Donnees!$A$6,IF(H46&lt;60,Donnees!$A$7,Donnees!$A$8)))))</f>
        <v>51-55</v>
      </c>
      <c r="K46" s="2" t="s">
        <v>48</v>
      </c>
      <c r="L46" s="3">
        <v>2</v>
      </c>
      <c r="M46" s="3"/>
    </row>
    <row r="47" spans="1:13" ht="17.25" customHeight="1" x14ac:dyDescent="0.2">
      <c r="A47" s="100">
        <v>43</v>
      </c>
      <c r="B47" s="38">
        <v>1</v>
      </c>
      <c r="C47" s="106" t="s">
        <v>198</v>
      </c>
      <c r="D47" s="102" t="s">
        <v>19</v>
      </c>
      <c r="E47" s="97" t="s">
        <v>13</v>
      </c>
      <c r="F47" s="9">
        <v>20947</v>
      </c>
      <c r="G47" s="24">
        <v>91100</v>
      </c>
      <c r="H47" s="6">
        <f ca="1">DATEDIF(F47,Donnees!$C$2,"y")</f>
        <v>56</v>
      </c>
      <c r="I47" s="5" t="str">
        <f ca="1">IF(H47&lt;25,Donnees!$B$2,IF(H47&lt;31,Donnees!$B$3,IF(H47&lt;36,Donnees!$B$4,IF(H47&lt;41,Donnees!$B$5,IF(H47&lt;46,Donnees!$B$6,IF(H47&lt;51,Donnees!$B$7,IF(H47&lt;56,Donnees!$B$8,IF(H47&lt;61,Donnees!$B$9,Donnees!$B$10))))))))</f>
        <v>56-60</v>
      </c>
      <c r="J47" s="5"/>
      <c r="K47" s="2" t="s">
        <v>49</v>
      </c>
      <c r="L47" s="3">
        <v>1</v>
      </c>
      <c r="M47" s="3">
        <v>0</v>
      </c>
    </row>
    <row r="48" spans="1:13" ht="17.25" customHeight="1" x14ac:dyDescent="0.2">
      <c r="A48" s="100">
        <v>44</v>
      </c>
      <c r="B48" s="38">
        <v>1</v>
      </c>
      <c r="C48" s="106" t="s">
        <v>199</v>
      </c>
      <c r="D48" s="22" t="s">
        <v>129</v>
      </c>
      <c r="E48" s="5" t="s">
        <v>13</v>
      </c>
      <c r="F48" s="9">
        <v>22577</v>
      </c>
      <c r="G48" s="24" t="s">
        <v>63</v>
      </c>
      <c r="H48" s="6">
        <f ca="1">DATEDIF(F48,Donnees!$C$2,"y")</f>
        <v>51</v>
      </c>
      <c r="I48" s="5" t="str">
        <f ca="1">IF(H48&lt;25,Donnees!$B$2,IF(H48&lt;31,Donnees!$B$3,IF(H48&lt;36,Donnees!$B$4,IF(H48&lt;41,Donnees!$B$5,IF(H48&lt;46,Donnees!$B$6,IF(H48&lt;51,Donnees!$B$7,IF(H48&lt;56,Donnees!$B$8,IF(H48&lt;61,Donnees!$B$9,Donnees!$B$10))))))))</f>
        <v>51-55</v>
      </c>
      <c r="J48" s="5"/>
      <c r="K48" s="2" t="s">
        <v>48</v>
      </c>
      <c r="L48" s="3">
        <v>3</v>
      </c>
      <c r="M48" s="3">
        <v>3</v>
      </c>
    </row>
    <row r="49" spans="1:13" ht="17.25" customHeight="1" x14ac:dyDescent="0.2">
      <c r="A49" s="100">
        <v>45</v>
      </c>
      <c r="B49" s="38">
        <v>1</v>
      </c>
      <c r="C49" s="106" t="s">
        <v>200</v>
      </c>
      <c r="D49" s="22" t="s">
        <v>130</v>
      </c>
      <c r="E49" s="5" t="s">
        <v>13</v>
      </c>
      <c r="F49" s="9">
        <v>28599</v>
      </c>
      <c r="G49" s="24">
        <v>37110</v>
      </c>
      <c r="H49" s="6">
        <f ca="1">DATEDIF(F49,Donnees!$C$2,"y")</f>
        <v>35</v>
      </c>
      <c r="I49" s="5" t="str">
        <f ca="1">IF(H49&lt;25,Donnees!$B$2,IF(H49&lt;31,Donnees!$B$3,IF(H49&lt;36,Donnees!$B$4,IF(H49&lt;41,Donnees!$B$5,IF(H49&lt;46,Donnees!$B$6,IF(H49&lt;51,Donnees!$B$7,IF(H49&lt;56,Donnees!$B$8,IF(H49&lt;61,Donnees!$B$9,Donnees!$B$10))))))))</f>
        <v>31-35</v>
      </c>
      <c r="J49" s="5"/>
      <c r="K49" s="2" t="s">
        <v>49</v>
      </c>
      <c r="L49" s="3">
        <v>0</v>
      </c>
      <c r="M49" s="3">
        <v>0</v>
      </c>
    </row>
    <row r="50" spans="1:13" ht="17.25" customHeight="1" x14ac:dyDescent="0.2">
      <c r="A50" s="100">
        <v>46</v>
      </c>
      <c r="B50" s="38">
        <v>1</v>
      </c>
      <c r="C50" s="106" t="s">
        <v>201</v>
      </c>
      <c r="D50" s="102" t="s">
        <v>131</v>
      </c>
      <c r="E50" s="97" t="s">
        <v>18</v>
      </c>
      <c r="F50" s="9">
        <v>26568</v>
      </c>
      <c r="G50" s="24">
        <v>58000</v>
      </c>
      <c r="H50" s="6">
        <f ca="1">DATEDIF(F50,Donnees!$C$2,"y")</f>
        <v>40</v>
      </c>
      <c r="I50" s="5" t="str">
        <f ca="1">IF(H50&lt;25,Donnees!$B$2,IF(H50&lt;31,Donnees!$B$3,IF(H50&lt;36,Donnees!$B$4,IF(H50&lt;41,Donnees!$B$5,IF(H50&lt;46,Donnees!$B$6,IF(H50&lt;51,Donnees!$B$7,IF(H50&lt;56,Donnees!$B$8,IF(H50&lt;61,Donnees!$B$9,Donnees!$B$10))))))))</f>
        <v>36-40</v>
      </c>
      <c r="J50" s="5"/>
      <c r="K50" s="2" t="s">
        <v>48</v>
      </c>
      <c r="L50" s="3">
        <v>3</v>
      </c>
      <c r="M50" s="3">
        <v>3</v>
      </c>
    </row>
    <row r="51" spans="1:13" ht="17.25" customHeight="1" x14ac:dyDescent="0.2">
      <c r="A51" s="100">
        <v>47</v>
      </c>
      <c r="B51" s="38">
        <v>1</v>
      </c>
      <c r="C51" s="106" t="s">
        <v>202</v>
      </c>
      <c r="D51" s="102" t="s">
        <v>69</v>
      </c>
      <c r="E51" s="97" t="s">
        <v>18</v>
      </c>
      <c r="F51" s="9">
        <v>28944</v>
      </c>
      <c r="G51" s="24">
        <v>58000</v>
      </c>
      <c r="H51" s="6">
        <f ca="1">DATEDIF(F51,Donnees!$C$2,"y")</f>
        <v>34</v>
      </c>
      <c r="I51" s="5" t="str">
        <f ca="1">IF(H51&lt;25,Donnees!$B$2,IF(H51&lt;31,Donnees!$B$3,IF(H51&lt;36,Donnees!$B$4,IF(H51&lt;41,Donnees!$B$5,IF(H51&lt;46,Donnees!$B$6,IF(H51&lt;51,Donnees!$B$7,IF(H51&lt;56,Donnees!$B$8,IF(H51&lt;61,Donnees!$B$9,Donnees!$B$10))))))))</f>
        <v>31-35</v>
      </c>
      <c r="J51" s="5" t="str">
        <f ca="1">IF(H51&lt;25,Donnees!$A$3,IF(H51&lt;46,Donnees!$A$4,IF(H51&lt;51,Donnees!$A$5,IF(H51&lt;56,Donnees!$A$6,IF(H51&lt;60,Donnees!$A$7,Donnees!$A$8)))))</f>
        <v>25-45</v>
      </c>
      <c r="K51" s="2" t="s">
        <v>49</v>
      </c>
      <c r="L51" s="3">
        <v>0</v>
      </c>
      <c r="M51" s="3">
        <v>0</v>
      </c>
    </row>
    <row r="52" spans="1:13" s="94" customFormat="1" ht="17.25" customHeight="1" x14ac:dyDescent="0.2">
      <c r="A52" s="100">
        <v>48</v>
      </c>
      <c r="B52" s="104">
        <v>1</v>
      </c>
      <c r="C52" s="106" t="s">
        <v>203</v>
      </c>
      <c r="D52" s="102" t="s">
        <v>69</v>
      </c>
      <c r="E52" s="97" t="s">
        <v>18</v>
      </c>
      <c r="F52" s="99">
        <v>28944</v>
      </c>
      <c r="G52" s="103">
        <v>58001</v>
      </c>
      <c r="H52" s="98">
        <f ca="1">DATEDIF(F52,Donnees!$C$2,"y")</f>
        <v>34</v>
      </c>
      <c r="I52" s="97" t="str">
        <f ca="1">IF(H52&lt;25,Donnees!$B$2,IF(H52&lt;31,Donnees!$B$3,IF(H52&lt;36,Donnees!$B$4,IF(H52&lt;41,Donnees!$B$5,IF(H52&lt;46,Donnees!$B$6,IF(H52&lt;51,Donnees!$B$7,IF(H52&lt;56,Donnees!$B$8,IF(H52&lt;61,Donnees!$B$9,Donnees!$B$10))))))))</f>
        <v>31-35</v>
      </c>
      <c r="J52" s="97"/>
      <c r="K52" s="95" t="s">
        <v>49</v>
      </c>
      <c r="L52" s="96">
        <v>0</v>
      </c>
      <c r="M52" s="96">
        <v>0</v>
      </c>
    </row>
    <row r="53" spans="1:13" ht="17.25" customHeight="1" x14ac:dyDescent="0.2">
      <c r="A53" s="100">
        <v>49</v>
      </c>
      <c r="B53" s="38">
        <v>1</v>
      </c>
      <c r="C53" s="106" t="s">
        <v>204</v>
      </c>
      <c r="D53" s="13" t="s">
        <v>27</v>
      </c>
      <c r="E53" s="3" t="s">
        <v>18</v>
      </c>
      <c r="F53" s="9">
        <v>20290</v>
      </c>
      <c r="G53" s="24">
        <v>58110</v>
      </c>
      <c r="H53" s="6">
        <f ca="1">DATEDIF(F53,Donnees!$C$2,"y")</f>
        <v>57</v>
      </c>
      <c r="I53" s="5" t="str">
        <f ca="1">IF(H53&lt;25,Donnees!$B$2,IF(H53&lt;31,Donnees!$B$3,IF(H53&lt;36,Donnees!$B$4,IF(H53&lt;41,Donnees!$B$5,IF(H53&lt;46,Donnees!$B$6,IF(H53&lt;51,Donnees!$B$7,IF(H53&lt;56,Donnees!$B$8,IF(H53&lt;61,Donnees!$B$9,Donnees!$B$10))))))))</f>
        <v>56-60</v>
      </c>
      <c r="J53" s="5" t="str">
        <f ca="1">IF(H53&lt;25,Donnees!$A$3,IF(H53&lt;46,Donnees!$A$4,IF(H53&lt;51,Donnees!$A$5,IF(H53&lt;56,Donnees!$A$6,IF(H53&lt;60,Donnees!$A$7,Donnees!$A$8)))))</f>
        <v xml:space="preserve"> + 55 ans</v>
      </c>
      <c r="K53" s="2" t="s">
        <v>56</v>
      </c>
      <c r="L53" s="3">
        <v>0</v>
      </c>
      <c r="M53" s="3"/>
    </row>
    <row r="54" spans="1:13" ht="17.25" customHeight="1" x14ac:dyDescent="0.2">
      <c r="A54" s="100">
        <v>50</v>
      </c>
      <c r="B54" s="38">
        <v>1</v>
      </c>
      <c r="C54" s="106" t="s">
        <v>205</v>
      </c>
      <c r="D54" s="102" t="s">
        <v>132</v>
      </c>
      <c r="E54" s="97" t="s">
        <v>13</v>
      </c>
      <c r="F54" s="9">
        <v>31525</v>
      </c>
      <c r="G54" s="24" t="s">
        <v>133</v>
      </c>
      <c r="H54" s="6">
        <f ca="1">DATEDIF(F54,Donnees!$C$2,"y")</f>
        <v>27</v>
      </c>
      <c r="I54" s="5" t="str">
        <f ca="1">IF(H54&lt;25,Donnees!$B$2,IF(H54&lt;31,Donnees!$B$3,IF(H54&lt;36,Donnees!$B$4,IF(H54&lt;41,Donnees!$B$5,IF(H54&lt;46,Donnees!$B$6,IF(H54&lt;51,Donnees!$B$7,IF(H54&lt;56,Donnees!$B$8,IF(H54&lt;61,Donnees!$B$9,Donnees!$B$10))))))))</f>
        <v>25-30</v>
      </c>
      <c r="J54" s="5"/>
      <c r="K54" s="2" t="s">
        <v>49</v>
      </c>
      <c r="L54" s="3">
        <v>0</v>
      </c>
      <c r="M54" s="3">
        <v>0</v>
      </c>
    </row>
    <row r="55" spans="1:13" ht="17.25" customHeight="1" x14ac:dyDescent="0.2">
      <c r="A55" s="100">
        <v>51</v>
      </c>
      <c r="B55" s="38">
        <v>1</v>
      </c>
      <c r="C55" s="106" t="s">
        <v>206</v>
      </c>
      <c r="D55" s="102" t="s">
        <v>134</v>
      </c>
      <c r="E55" s="97" t="s">
        <v>13</v>
      </c>
      <c r="F55" s="9">
        <v>22302</v>
      </c>
      <c r="G55" s="24" t="s">
        <v>135</v>
      </c>
      <c r="H55" s="6">
        <f ca="1">DATEDIF(F55,Donnees!$C$2,"y")</f>
        <v>52</v>
      </c>
      <c r="I55" s="5" t="str">
        <f ca="1">IF(H55&lt;25,Donnees!$B$2,IF(H55&lt;31,Donnees!$B$3,IF(H55&lt;36,Donnees!$B$4,IF(H55&lt;41,Donnees!$B$5,IF(H55&lt;46,Donnees!$B$6,IF(H55&lt;51,Donnees!$B$7,IF(H55&lt;56,Donnees!$B$8,IF(H55&lt;61,Donnees!$B$9,Donnees!$B$10))))))))</f>
        <v>51-55</v>
      </c>
      <c r="J55" s="5"/>
      <c r="K55" s="2" t="s">
        <v>48</v>
      </c>
      <c r="L55" s="3">
        <v>2</v>
      </c>
      <c r="M55" s="3">
        <v>2</v>
      </c>
    </row>
    <row r="56" spans="1:13" ht="17.25" customHeight="1" x14ac:dyDescent="0.2">
      <c r="A56" s="100">
        <v>52</v>
      </c>
      <c r="B56" s="38">
        <v>1</v>
      </c>
      <c r="C56" s="106" t="s">
        <v>207</v>
      </c>
      <c r="D56" s="101" t="s">
        <v>88</v>
      </c>
      <c r="E56" s="96" t="s">
        <v>13</v>
      </c>
      <c r="F56" s="9">
        <v>30286</v>
      </c>
      <c r="G56" s="24">
        <v>58000</v>
      </c>
      <c r="H56" s="6">
        <f ca="1">DATEDIF(F56,Donnees!$C$2,"y")</f>
        <v>30</v>
      </c>
      <c r="I56" s="5" t="str">
        <f ca="1">IF(H56&lt;25,Donnees!$B$2,IF(H56&lt;31,Donnees!$B$3,IF(H56&lt;36,Donnees!$B$4,IF(H56&lt;41,Donnees!$B$5,IF(H56&lt;46,Donnees!$B$6,IF(H56&lt;51,Donnees!$B$7,IF(H56&lt;56,Donnees!$B$8,IF(H56&lt;61,Donnees!$B$9,Donnees!$B$10))))))))</f>
        <v>25-30</v>
      </c>
      <c r="J56" s="5" t="str">
        <f ca="1">IF(H56&lt;25,Donnees!$A$3,IF(H56&lt;46,Donnees!$A$4,IF(H56&lt;51,Donnees!$A$5,IF(H56&lt;56,Donnees!$A$6,IF(H56&lt;60,Donnees!$A$7,Donnees!$A$8)))))</f>
        <v>25-45</v>
      </c>
      <c r="K56" s="2" t="s">
        <v>49</v>
      </c>
      <c r="L56" s="3">
        <v>0</v>
      </c>
      <c r="M56" s="3">
        <v>0</v>
      </c>
    </row>
    <row r="57" spans="1:13" ht="17.25" customHeight="1" x14ac:dyDescent="0.2">
      <c r="A57" s="100">
        <v>53</v>
      </c>
      <c r="B57" s="38">
        <v>1</v>
      </c>
      <c r="C57" s="106" t="s">
        <v>208</v>
      </c>
      <c r="D57" s="95" t="s">
        <v>40</v>
      </c>
      <c r="E57" s="96" t="s">
        <v>13</v>
      </c>
      <c r="F57" s="9">
        <v>22322</v>
      </c>
      <c r="G57" s="24" t="s">
        <v>65</v>
      </c>
      <c r="H57" s="6">
        <f ca="1">DATEDIF(F57,Donnees!$C$2,"y")</f>
        <v>52</v>
      </c>
      <c r="I57" s="5" t="str">
        <f ca="1">IF(H57&lt;25,Donnees!$B$2,IF(H57&lt;31,Donnees!$B$3,IF(H57&lt;36,Donnees!$B$4,IF(H57&lt;41,Donnees!$B$5,IF(H57&lt;46,Donnees!$B$6,IF(H57&lt;51,Donnees!$B$7,IF(H57&lt;56,Donnees!$B$8,IF(H57&lt;61,Donnees!$B$9,Donnees!$B$10))))))))</f>
        <v>51-55</v>
      </c>
      <c r="J57" s="5" t="str">
        <f ca="1">IF(H57&lt;25,Donnees!$A$3,IF(H57&lt;46,Donnees!$A$4,IF(H57&lt;51,Donnees!$A$5,IF(H57&lt;56,Donnees!$A$6,IF(H57&lt;60,Donnees!$A$7,Donnees!$A$8)))))</f>
        <v>51-55</v>
      </c>
      <c r="K57" s="2" t="s">
        <v>48</v>
      </c>
      <c r="L57" s="3">
        <v>3</v>
      </c>
      <c r="M57" s="3"/>
    </row>
    <row r="58" spans="1:13" ht="17.25" customHeight="1" x14ac:dyDescent="0.2">
      <c r="A58" s="100">
        <v>54</v>
      </c>
      <c r="B58" s="38">
        <v>1</v>
      </c>
      <c r="C58" s="106" t="s">
        <v>209</v>
      </c>
      <c r="D58" s="13" t="s">
        <v>28</v>
      </c>
      <c r="E58" s="3" t="s">
        <v>18</v>
      </c>
      <c r="F58" s="9">
        <v>24541</v>
      </c>
      <c r="G58" s="24" t="s">
        <v>65</v>
      </c>
      <c r="H58" s="6">
        <f ca="1">DATEDIF(F58,Donnees!$C$2,"y")</f>
        <v>46</v>
      </c>
      <c r="I58" s="5" t="str">
        <f ca="1">IF(H58&lt;25,Donnees!$B$2,IF(H58&lt;31,Donnees!$B$3,IF(H58&lt;36,Donnees!$B$4,IF(H58&lt;41,Donnees!$B$5,IF(H58&lt;46,Donnees!$B$6,IF(H58&lt;51,Donnees!$B$7,IF(H58&lt;56,Donnees!$B$8,IF(H58&lt;61,Donnees!$B$9,Donnees!$B$10))))))))</f>
        <v>46-50</v>
      </c>
      <c r="J58" s="5" t="str">
        <f ca="1">IF(H58&lt;25,Donnees!$A$3,IF(H58&lt;46,Donnees!$A$4,IF(H58&lt;51,Donnees!$A$5,IF(H58&lt;56,Donnees!$A$6,IF(H58&lt;60,Donnees!$A$7,Donnees!$A$8)))))</f>
        <v>46-50</v>
      </c>
      <c r="K58" s="2" t="s">
        <v>56</v>
      </c>
      <c r="L58" s="3">
        <v>2</v>
      </c>
      <c r="M58" s="3"/>
    </row>
    <row r="59" spans="1:13" ht="17.25" customHeight="1" x14ac:dyDescent="0.2">
      <c r="A59" s="100">
        <v>55</v>
      </c>
      <c r="B59" s="38">
        <v>1</v>
      </c>
      <c r="C59" s="106" t="s">
        <v>210</v>
      </c>
      <c r="D59" s="101" t="s">
        <v>90</v>
      </c>
      <c r="E59" s="3" t="s">
        <v>18</v>
      </c>
      <c r="F59" s="9">
        <v>28132</v>
      </c>
      <c r="G59" s="24" t="s">
        <v>81</v>
      </c>
      <c r="H59" s="6">
        <f ca="1">DATEDIF(F59,Donnees!$C$2,"y")</f>
        <v>36</v>
      </c>
      <c r="I59" s="5" t="str">
        <f ca="1">IF(H59&lt;25,Donnees!$B$2,IF(H59&lt;31,Donnees!$B$3,IF(H59&lt;36,Donnees!$B$4,IF(H59&lt;41,Donnees!$B$5,IF(H59&lt;46,Donnees!$B$6,IF(H59&lt;51,Donnees!$B$7,IF(H59&lt;56,Donnees!$B$8,IF(H59&lt;61,Donnees!$B$9,Donnees!$B$10))))))))</f>
        <v>36-40</v>
      </c>
      <c r="J59" s="5" t="str">
        <f ca="1">IF(H59&lt;25,Donnees!$A$3,IF(H59&lt;46,Donnees!$A$4,IF(H59&lt;51,Donnees!$A$5,IF(H59&lt;56,Donnees!$A$6,IF(H59&lt;60,Donnees!$A$7,Donnees!$A$8)))))</f>
        <v>25-45</v>
      </c>
      <c r="K59" s="2" t="s">
        <v>48</v>
      </c>
      <c r="L59" s="3">
        <v>5</v>
      </c>
      <c r="M59" s="3">
        <v>4</v>
      </c>
    </row>
    <row r="60" spans="1:13" ht="17.25" customHeight="1" x14ac:dyDescent="0.2">
      <c r="A60" s="100">
        <v>56</v>
      </c>
      <c r="B60" s="38">
        <v>1</v>
      </c>
      <c r="C60" s="106" t="s">
        <v>211</v>
      </c>
      <c r="D60" s="13" t="s">
        <v>83</v>
      </c>
      <c r="E60" s="3" t="s">
        <v>18</v>
      </c>
      <c r="F60" s="9">
        <v>27169</v>
      </c>
      <c r="G60" s="24" t="s">
        <v>66</v>
      </c>
      <c r="H60" s="6">
        <f ca="1">DATEDIF(F60,Donnees!$C$2,"y")</f>
        <v>39</v>
      </c>
      <c r="I60" s="5" t="str">
        <f ca="1">IF(H60&lt;25,Donnees!$B$2,IF(H60&lt;31,Donnees!$B$3,IF(H60&lt;36,Donnees!$B$4,IF(H60&lt;41,Donnees!$B$5,IF(H60&lt;46,Donnees!$B$6,IF(H60&lt;51,Donnees!$B$7,IF(H60&lt;56,Donnees!$B$8,IF(H60&lt;61,Donnees!$B$9,Donnees!$B$10))))))))</f>
        <v>36-40</v>
      </c>
      <c r="J60" s="5" t="str">
        <f ca="1">IF(H60&lt;25,Donnees!$A$3,IF(H60&lt;46,Donnees!$A$4,IF(H60&lt;51,Donnees!$A$5,IF(H60&lt;56,Donnees!$A$6,IF(H60&lt;60,Donnees!$A$7,Donnees!$A$8)))))</f>
        <v>25-45</v>
      </c>
      <c r="K60" s="2" t="s">
        <v>49</v>
      </c>
      <c r="L60" s="3">
        <v>4</v>
      </c>
      <c r="M60" s="3">
        <v>4</v>
      </c>
    </row>
    <row r="61" spans="1:13" ht="17.25" customHeight="1" x14ac:dyDescent="0.2">
      <c r="A61" s="100">
        <v>57</v>
      </c>
      <c r="B61" s="38">
        <v>1</v>
      </c>
      <c r="C61" s="106" t="s">
        <v>212</v>
      </c>
      <c r="D61" s="102" t="s">
        <v>70</v>
      </c>
      <c r="E61" s="97" t="s">
        <v>13</v>
      </c>
      <c r="F61" s="9">
        <v>28812</v>
      </c>
      <c r="G61" s="24" t="s">
        <v>66</v>
      </c>
      <c r="H61" s="6">
        <f ca="1">DATEDIF(F61,Donnees!$C$2,"y")</f>
        <v>34</v>
      </c>
      <c r="I61" s="5" t="str">
        <f ca="1">IF(H61&lt;25,Donnees!$B$2,IF(H61&lt;31,Donnees!$B$3,IF(H61&lt;36,Donnees!$B$4,IF(H61&lt;41,Donnees!$B$5,IF(H61&lt;46,Donnees!$B$6,IF(H61&lt;51,Donnees!$B$7,IF(H61&lt;56,Donnees!$B$8,IF(H61&lt;61,Donnees!$B$9,Donnees!$B$10))))))))</f>
        <v>31-35</v>
      </c>
      <c r="J61" s="5" t="str">
        <f ca="1">IF(H61&lt;25,Donnees!$A$3,IF(H61&lt;46,Donnees!$A$4,IF(H61&lt;51,Donnees!$A$5,IF(H61&lt;56,Donnees!$A$6,IF(H61&lt;60,Donnees!$A$7,Donnees!$A$8)))))</f>
        <v>25-45</v>
      </c>
      <c r="K61" s="2" t="s">
        <v>48</v>
      </c>
      <c r="L61" s="3">
        <v>4</v>
      </c>
      <c r="M61" s="3">
        <v>4</v>
      </c>
    </row>
    <row r="62" spans="1:13" ht="17.25" customHeight="1" x14ac:dyDescent="0.2">
      <c r="A62" s="100">
        <v>58</v>
      </c>
      <c r="B62" s="38">
        <v>1</v>
      </c>
      <c r="C62" s="106" t="s">
        <v>213</v>
      </c>
      <c r="D62" s="102" t="s">
        <v>139</v>
      </c>
      <c r="E62" s="97" t="s">
        <v>13</v>
      </c>
      <c r="F62" s="9">
        <v>32597</v>
      </c>
      <c r="G62" s="24">
        <v>58000</v>
      </c>
      <c r="H62" s="6">
        <f ca="1">DATEDIF(F62,Donnees!$C$2,"y")</f>
        <v>24</v>
      </c>
      <c r="I62" s="5" t="str">
        <f ca="1">IF(H62&lt;25,Donnees!$B$2,IF(H62&lt;31,Donnees!$B$3,IF(H62&lt;36,Donnees!$B$4,IF(H62&lt;41,Donnees!$B$5,IF(H62&lt;46,Donnees!$B$6,IF(H62&lt;51,Donnees!$B$7,IF(H62&lt;56,Donnees!$B$8,IF(H62&lt;61,Donnees!$B$9,Donnees!$B$10))))))))</f>
        <v xml:space="preserve"> - 25 ans</v>
      </c>
      <c r="J62" s="5"/>
      <c r="K62" s="2" t="s">
        <v>49</v>
      </c>
      <c r="L62" s="3">
        <v>0</v>
      </c>
      <c r="M62" s="3">
        <v>0</v>
      </c>
    </row>
    <row r="63" spans="1:13" ht="17.25" customHeight="1" x14ac:dyDescent="0.2">
      <c r="A63" s="100">
        <v>59</v>
      </c>
      <c r="B63" s="38">
        <v>1</v>
      </c>
      <c r="C63" s="106" t="s">
        <v>214</v>
      </c>
      <c r="D63" s="2" t="s">
        <v>151</v>
      </c>
      <c r="E63" s="3" t="s">
        <v>13</v>
      </c>
      <c r="F63" s="9">
        <v>28365</v>
      </c>
      <c r="G63" s="24">
        <v>58000</v>
      </c>
      <c r="H63" s="6">
        <f ca="1">DATEDIF(F63,Donnees!$C$2,"y")</f>
        <v>35</v>
      </c>
      <c r="I63" s="5" t="str">
        <f ca="1">IF(H63&lt;25,Donnees!$B$2,IF(H63&lt;31,Donnees!$B$3,IF(H63&lt;36,Donnees!$B$4,IF(H63&lt;41,Donnees!$B$5,IF(H63&lt;46,Donnees!$B$6,IF(H63&lt;51,Donnees!$B$7,IF(H63&lt;56,Donnees!$B$8,IF(H63&lt;61,Donnees!$B$9,Donnees!$B$10))))))))</f>
        <v>31-35</v>
      </c>
      <c r="J63" s="5"/>
      <c r="K63" s="2" t="s">
        <v>49</v>
      </c>
      <c r="L63" s="3">
        <v>0</v>
      </c>
      <c r="M63" s="3">
        <v>0</v>
      </c>
    </row>
    <row r="64" spans="1:13" ht="17.25" customHeight="1" x14ac:dyDescent="0.2">
      <c r="A64" s="100">
        <v>60</v>
      </c>
      <c r="B64" s="38">
        <v>1</v>
      </c>
      <c r="C64" s="106" t="s">
        <v>215</v>
      </c>
      <c r="D64" s="101" t="s">
        <v>29</v>
      </c>
      <c r="E64" s="96" t="s">
        <v>13</v>
      </c>
      <c r="F64" s="9">
        <v>20332</v>
      </c>
      <c r="G64" s="24" t="s">
        <v>65</v>
      </c>
      <c r="H64" s="6">
        <f ca="1">DATEDIF(F64,Donnees!$C$2,"y")</f>
        <v>57</v>
      </c>
      <c r="I64" s="5" t="str">
        <f ca="1">IF(H64&lt;25,Donnees!$B$2,IF(H64&lt;31,Donnees!$B$3,IF(H64&lt;36,Donnees!$B$4,IF(H64&lt;41,Donnees!$B$5,IF(H64&lt;46,Donnees!$B$6,IF(H64&lt;51,Donnees!$B$7,IF(H64&lt;56,Donnees!$B$8,IF(H64&lt;61,Donnees!$B$9,Donnees!$B$10))))))))</f>
        <v>56-60</v>
      </c>
      <c r="J64" s="5" t="str">
        <f ca="1">IF(H64&lt;25,Donnees!$A$3,IF(H64&lt;46,Donnees!$A$4,IF(H64&lt;51,Donnees!$A$5,IF(H64&lt;56,Donnees!$A$6,IF(H64&lt;60,Donnees!$A$7,Donnees!$A$8)))))</f>
        <v xml:space="preserve"> + 55 ans</v>
      </c>
      <c r="K64" s="2" t="s">
        <v>56</v>
      </c>
      <c r="L64" s="3">
        <v>0</v>
      </c>
      <c r="M64" s="3"/>
    </row>
    <row r="65" spans="1:13" ht="17.25" customHeight="1" x14ac:dyDescent="0.2">
      <c r="A65" s="100">
        <v>61</v>
      </c>
      <c r="B65" s="38">
        <v>1</v>
      </c>
      <c r="C65" s="106" t="s">
        <v>216</v>
      </c>
      <c r="D65" s="13" t="s">
        <v>20</v>
      </c>
      <c r="E65" s="3" t="s">
        <v>18</v>
      </c>
      <c r="F65" s="9">
        <v>24097</v>
      </c>
      <c r="G65" s="24" t="s">
        <v>65</v>
      </c>
      <c r="H65" s="6">
        <f ca="1">DATEDIF(F65,Donnees!$C$2,"y")</f>
        <v>47</v>
      </c>
      <c r="I65" s="5" t="str">
        <f ca="1">IF(H65&lt;25,Donnees!$B$2,IF(H65&lt;31,Donnees!$B$3,IF(H65&lt;36,Donnees!$B$4,IF(H65&lt;41,Donnees!$B$5,IF(H65&lt;46,Donnees!$B$6,IF(H65&lt;51,Donnees!$B$7,IF(H65&lt;56,Donnees!$B$8,IF(H65&lt;61,Donnees!$B$9,Donnees!$B$10))))))))</f>
        <v>46-50</v>
      </c>
      <c r="J65" s="5" t="str">
        <f ca="1">IF(H65&lt;25,Donnees!$A$3,IF(H65&lt;46,Donnees!$A$4,IF(H65&lt;51,Donnees!$A$5,IF(H65&lt;56,Donnees!$A$6,IF(H65&lt;60,Donnees!$A$7,Donnees!$A$8)))))</f>
        <v>46-50</v>
      </c>
      <c r="K65" s="2" t="s">
        <v>56</v>
      </c>
      <c r="L65" s="3">
        <v>0</v>
      </c>
      <c r="M65" s="3"/>
    </row>
    <row r="66" spans="1:13" ht="17.25" customHeight="1" x14ac:dyDescent="0.2">
      <c r="A66" s="100">
        <v>62</v>
      </c>
      <c r="B66" s="38">
        <v>1</v>
      </c>
      <c r="C66" s="106" t="s">
        <v>217</v>
      </c>
      <c r="D66" s="95" t="s">
        <v>79</v>
      </c>
      <c r="E66" s="96" t="s">
        <v>13</v>
      </c>
      <c r="F66" s="9">
        <v>20532</v>
      </c>
      <c r="G66" s="24">
        <v>58000</v>
      </c>
      <c r="H66" s="6">
        <f ca="1">DATEDIF(F66,Donnees!$C$2,"y")</f>
        <v>57</v>
      </c>
      <c r="I66" s="5" t="str">
        <f ca="1">IF(H66&lt;25,Donnees!$B$2,IF(H66&lt;31,Donnees!$B$3,IF(H66&lt;36,Donnees!$B$4,IF(H66&lt;41,Donnees!$B$5,IF(H66&lt;46,Donnees!$B$6,IF(H66&lt;51,Donnees!$B$7,IF(H66&lt;56,Donnees!$B$8,IF(H66&lt;61,Donnees!$B$9,Donnees!$B$10))))))))</f>
        <v>56-60</v>
      </c>
      <c r="J66" s="5" t="str">
        <f ca="1">IF(H66&lt;25,Donnees!$A$3,IF(H66&lt;46,Donnees!$A$4,IF(H66&lt;51,Donnees!$A$5,IF(H66&lt;56,Donnees!$A$6,IF(H66&lt;60,Donnees!$A$7,Donnees!$A$8)))))</f>
        <v xml:space="preserve"> + 55 ans</v>
      </c>
      <c r="K66" s="2" t="s">
        <v>56</v>
      </c>
      <c r="L66" s="3">
        <v>1</v>
      </c>
      <c r="M66" s="3">
        <v>0</v>
      </c>
    </row>
    <row r="67" spans="1:13" ht="17.25" customHeight="1" x14ac:dyDescent="0.2">
      <c r="A67" s="100">
        <v>63</v>
      </c>
      <c r="B67" s="38">
        <v>1</v>
      </c>
      <c r="C67" s="106" t="s">
        <v>218</v>
      </c>
      <c r="D67" s="101" t="s">
        <v>30</v>
      </c>
      <c r="E67" s="3" t="s">
        <v>13</v>
      </c>
      <c r="F67" s="9">
        <v>20589</v>
      </c>
      <c r="G67" s="24" t="s">
        <v>65</v>
      </c>
      <c r="H67" s="6">
        <f ca="1">DATEDIF(F67,Donnees!$C$2,"y")</f>
        <v>57</v>
      </c>
      <c r="I67" s="5" t="str">
        <f ca="1">IF(H67&lt;25,Donnees!$B$2,IF(H67&lt;31,Donnees!$B$3,IF(H67&lt;36,Donnees!$B$4,IF(H67&lt;41,Donnees!$B$5,IF(H67&lt;46,Donnees!$B$6,IF(H67&lt;51,Donnees!$B$7,IF(H67&lt;56,Donnees!$B$8,IF(H67&lt;61,Donnees!$B$9,Donnees!$B$10))))))))</f>
        <v>56-60</v>
      </c>
      <c r="J67" s="5" t="str">
        <f ca="1">IF(H67&lt;25,Donnees!$A$3,IF(H67&lt;46,Donnees!$A$4,IF(H67&lt;51,Donnees!$A$5,IF(H67&lt;56,Donnees!$A$6,IF(H67&lt;60,Donnees!$A$7,Donnees!$A$8)))))</f>
        <v xml:space="preserve"> + 55 ans</v>
      </c>
      <c r="K67" s="2" t="s">
        <v>48</v>
      </c>
      <c r="L67" s="3">
        <v>1</v>
      </c>
      <c r="M67" s="3"/>
    </row>
    <row r="68" spans="1:13" ht="17.25" customHeight="1" x14ac:dyDescent="0.2">
      <c r="A68" s="100">
        <v>64</v>
      </c>
      <c r="B68" s="38">
        <v>1</v>
      </c>
      <c r="C68" s="106" t="s">
        <v>219</v>
      </c>
      <c r="D68" s="101" t="s">
        <v>85</v>
      </c>
      <c r="E68" s="96" t="s">
        <v>18</v>
      </c>
      <c r="F68" s="9">
        <v>25387</v>
      </c>
      <c r="G68" s="24">
        <v>63000</v>
      </c>
      <c r="H68" s="6">
        <f ca="1">DATEDIF(F68,Donnees!$C$2,"y")</f>
        <v>44</v>
      </c>
      <c r="I68" s="5" t="str">
        <f ca="1">IF(H68&lt;25,Donnees!$B$2,IF(H68&lt;31,Donnees!$B$3,IF(H68&lt;36,Donnees!$B$4,IF(H68&lt;41,Donnees!$B$5,IF(H68&lt;46,Donnees!$B$6,IF(H68&lt;51,Donnees!$B$7,IF(H68&lt;56,Donnees!$B$8,IF(H68&lt;61,Donnees!$B$9,Donnees!$B$10))))))))</f>
        <v>41-45</v>
      </c>
      <c r="J68" s="5" t="str">
        <f ca="1">IF(H68&lt;25,Donnees!$A$3,IF(H68&lt;46,Donnees!$A$4,IF(H68&lt;51,Donnees!$A$5,IF(H68&lt;56,Donnees!$A$6,IF(H68&lt;60,Donnees!$A$7,Donnees!$A$8)))))</f>
        <v>25-45</v>
      </c>
      <c r="K68" s="2" t="s">
        <v>56</v>
      </c>
      <c r="L68" s="3">
        <v>3</v>
      </c>
      <c r="M68" s="3">
        <v>3</v>
      </c>
    </row>
    <row r="69" spans="1:13" ht="17.25" customHeight="1" x14ac:dyDescent="0.2">
      <c r="A69" s="100">
        <v>65</v>
      </c>
      <c r="B69" s="38">
        <v>1</v>
      </c>
      <c r="C69" s="106" t="s">
        <v>220</v>
      </c>
      <c r="D69" s="13" t="s">
        <v>32</v>
      </c>
      <c r="E69" s="3" t="s">
        <v>18</v>
      </c>
      <c r="F69" s="9">
        <v>26693</v>
      </c>
      <c r="G69" s="24" t="s">
        <v>65</v>
      </c>
      <c r="H69" s="6">
        <f ca="1">DATEDIF(F69,Donnees!$C$2,"y")</f>
        <v>40</v>
      </c>
      <c r="I69" s="5" t="str">
        <f ca="1">IF(H69&lt;25,Donnees!$B$2,IF(H69&lt;31,Donnees!$B$3,IF(H69&lt;36,Donnees!$B$4,IF(H69&lt;41,Donnees!$B$5,IF(H69&lt;46,Donnees!$B$6,IF(H69&lt;51,Donnees!$B$7,IF(H69&lt;56,Donnees!$B$8,IF(H69&lt;61,Donnees!$B$9,Donnees!$B$10))))))))</f>
        <v>36-40</v>
      </c>
      <c r="J69" s="5" t="str">
        <f ca="1">IF(H69&lt;25,Donnees!$A$3,IF(H69&lt;46,Donnees!$A$4,IF(H69&lt;51,Donnees!$A$5,IF(H69&lt;56,Donnees!$A$6,IF(H69&lt;60,Donnees!$A$7,Donnees!$A$8)))))</f>
        <v>25-45</v>
      </c>
      <c r="K69" s="2" t="s">
        <v>48</v>
      </c>
      <c r="L69" s="3">
        <v>2</v>
      </c>
      <c r="M69" s="3">
        <v>2</v>
      </c>
    </row>
    <row r="70" spans="1:13" ht="17.25" customHeight="1" x14ac:dyDescent="0.2">
      <c r="A70" s="100">
        <v>66</v>
      </c>
      <c r="B70" s="38">
        <v>1</v>
      </c>
      <c r="C70" s="106" t="s">
        <v>221</v>
      </c>
      <c r="D70" s="95" t="s">
        <v>33</v>
      </c>
      <c r="E70" s="3" t="s">
        <v>13</v>
      </c>
      <c r="F70" s="9">
        <v>19254</v>
      </c>
      <c r="G70" s="24" t="s">
        <v>65</v>
      </c>
      <c r="H70" s="6">
        <f ca="1">DATEDIF(F70,Donnees!$C$2,"y")</f>
        <v>60</v>
      </c>
      <c r="I70" s="5" t="str">
        <f ca="1">IF(H70&lt;25,Donnees!$B$2,IF(H70&lt;31,Donnees!$B$3,IF(H70&lt;36,Donnees!$B$4,IF(H70&lt;41,Donnees!$B$5,IF(H70&lt;46,Donnees!$B$6,IF(H70&lt;51,Donnees!$B$7,IF(H70&lt;56,Donnees!$B$8,IF(H70&lt;61,Donnees!$B$9,Donnees!$B$10))))))))</f>
        <v>56-60</v>
      </c>
      <c r="J70" s="5" t="str">
        <f ca="1">IF(H70&lt;25,Donnees!$A$3,IF(H70&lt;46,Donnees!$A$4,IF(H70&lt;51,Donnees!$A$5,IF(H70&lt;56,Donnees!$A$6,IF(H70&lt;60,Donnees!$A$7,Donnees!$A$8)))))</f>
        <v>Retraite</v>
      </c>
      <c r="K70" s="2" t="s">
        <v>56</v>
      </c>
      <c r="L70" s="3">
        <v>0</v>
      </c>
      <c r="M70" s="3"/>
    </row>
    <row r="71" spans="1:13" ht="17.25" customHeight="1" x14ac:dyDescent="0.2">
      <c r="A71" s="100">
        <v>67</v>
      </c>
      <c r="B71" s="38">
        <v>1</v>
      </c>
      <c r="C71" s="106" t="s">
        <v>222</v>
      </c>
      <c r="D71" s="22" t="s">
        <v>67</v>
      </c>
      <c r="E71" s="5" t="s">
        <v>18</v>
      </c>
      <c r="F71" s="9">
        <v>30720</v>
      </c>
      <c r="G71" s="24" t="s">
        <v>73</v>
      </c>
      <c r="H71" s="6">
        <f ca="1">DATEDIF(F71,Donnees!$C$2,"y")</f>
        <v>29</v>
      </c>
      <c r="I71" s="5" t="str">
        <f ca="1">IF(H71&lt;25,Donnees!$B$2,IF(H71&lt;31,Donnees!$B$3,IF(H71&lt;36,Donnees!$B$4,IF(H71&lt;41,Donnees!$B$5,IF(H71&lt;46,Donnees!$B$6,IF(H71&lt;51,Donnees!$B$7,IF(H71&lt;56,Donnees!$B$8,IF(H71&lt;61,Donnees!$B$9,Donnees!$B$10))))))))</f>
        <v>25-30</v>
      </c>
      <c r="J71" s="5" t="str">
        <f ca="1">IF(H71&lt;25,Donnees!$A$3,IF(H71&lt;46,Donnees!$A$4,IF(H71&lt;51,Donnees!$A$5,IF(H71&lt;56,Donnees!$A$6,IF(H71&lt;60,Donnees!$A$7,Donnees!$A$8)))))</f>
        <v>25-45</v>
      </c>
      <c r="K71" s="2" t="s">
        <v>49</v>
      </c>
      <c r="L71" s="3">
        <v>3</v>
      </c>
      <c r="M71" s="3">
        <v>3</v>
      </c>
    </row>
    <row r="72" spans="1:13" ht="17.25" customHeight="1" x14ac:dyDescent="0.2">
      <c r="A72" s="100">
        <v>68</v>
      </c>
      <c r="B72" s="38">
        <v>1</v>
      </c>
      <c r="C72" s="106" t="s">
        <v>223</v>
      </c>
      <c r="D72" s="102" t="s">
        <v>37</v>
      </c>
      <c r="E72" s="97" t="s">
        <v>13</v>
      </c>
      <c r="F72" s="9">
        <v>26443</v>
      </c>
      <c r="G72" s="24">
        <v>58000</v>
      </c>
      <c r="H72" s="6">
        <f ca="1">DATEDIF(F72,Donnees!$C$2,"y")</f>
        <v>41</v>
      </c>
      <c r="I72" s="5" t="str">
        <f ca="1">IF(H72&lt;25,Donnees!$B$2,IF(H72&lt;31,Donnees!$B$3,IF(H72&lt;36,Donnees!$B$4,IF(H72&lt;41,Donnees!$B$5,IF(H72&lt;46,Donnees!$B$6,IF(H72&lt;51,Donnees!$B$7,IF(H72&lt;56,Donnees!$B$8,IF(H72&lt;61,Donnees!$B$9,Donnees!$B$10))))))))</f>
        <v>41-45</v>
      </c>
      <c r="J72" s="5"/>
      <c r="K72" s="2" t="s">
        <v>49</v>
      </c>
      <c r="L72" s="3">
        <v>3</v>
      </c>
      <c r="M72" s="3">
        <v>0</v>
      </c>
    </row>
    <row r="73" spans="1:13" ht="17.25" customHeight="1" x14ac:dyDescent="0.2">
      <c r="A73" s="100">
        <v>69</v>
      </c>
      <c r="B73" s="38">
        <v>1</v>
      </c>
      <c r="C73" s="106" t="s">
        <v>224</v>
      </c>
      <c r="D73" s="13" t="s">
        <v>59</v>
      </c>
      <c r="E73" s="3" t="s">
        <v>13</v>
      </c>
      <c r="F73" s="9">
        <v>26745</v>
      </c>
      <c r="G73" s="24">
        <v>58300</v>
      </c>
      <c r="H73" s="6">
        <f ca="1">DATEDIF(F73,Donnees!$C$2,"y")</f>
        <v>40</v>
      </c>
      <c r="I73" s="5" t="str">
        <f ca="1">IF(H73&lt;25,Donnees!$B$2,IF(H73&lt;31,Donnees!$B$3,IF(H73&lt;36,Donnees!$B$4,IF(H73&lt;41,Donnees!$B$5,IF(H73&lt;46,Donnees!$B$6,IF(H73&lt;51,Donnees!$B$7,IF(H73&lt;56,Donnees!$B$8,IF(H73&lt;61,Donnees!$B$9,Donnees!$B$10))))))))</f>
        <v>36-40</v>
      </c>
      <c r="J73" s="5" t="str">
        <f ca="1">IF(H73&lt;25,Donnees!$A$3,IF(H73&lt;46,Donnees!$A$4,IF(H73&lt;51,Donnees!$A$5,IF(H73&lt;56,Donnees!$A$6,IF(H73&lt;60,Donnees!$A$7,Donnees!$A$8)))))</f>
        <v>25-45</v>
      </c>
      <c r="K73" s="2" t="s">
        <v>49</v>
      </c>
      <c r="L73" s="3">
        <v>0</v>
      </c>
      <c r="M73" s="3"/>
    </row>
    <row r="74" spans="1:13" ht="17.25" customHeight="1" x14ac:dyDescent="0.2">
      <c r="A74" s="100">
        <v>70</v>
      </c>
      <c r="B74" s="38">
        <v>1</v>
      </c>
      <c r="C74" s="106" t="s">
        <v>225</v>
      </c>
      <c r="D74" s="22" t="s">
        <v>125</v>
      </c>
      <c r="E74" s="5" t="s">
        <v>13</v>
      </c>
      <c r="F74" s="9">
        <v>25147</v>
      </c>
      <c r="G74" s="24">
        <v>75013</v>
      </c>
      <c r="H74" s="6">
        <f ca="1">DATEDIF(F74,Donnees!$C$2,"y")</f>
        <v>44</v>
      </c>
      <c r="I74" s="5" t="str">
        <f ca="1">IF(H74&lt;25,Donnees!$B$2,IF(H74&lt;31,Donnees!$B$3,IF(H74&lt;36,Donnees!$B$4,IF(H74&lt;41,Donnees!$B$5,IF(H74&lt;46,Donnees!$B$6,IF(H74&lt;51,Donnees!$B$7,IF(H74&lt;56,Donnees!$B$8,IF(H74&lt;61,Donnees!$B$9,Donnees!$B$10))))))))</f>
        <v>41-45</v>
      </c>
      <c r="J74" s="5"/>
      <c r="K74" s="2" t="s">
        <v>51</v>
      </c>
      <c r="L74" s="3">
        <v>0</v>
      </c>
      <c r="M74" s="3">
        <v>0</v>
      </c>
    </row>
    <row r="75" spans="1:13" ht="17.25" customHeight="1" x14ac:dyDescent="0.2">
      <c r="A75" s="100">
        <v>71</v>
      </c>
      <c r="B75" s="38">
        <v>1</v>
      </c>
      <c r="C75" s="106" t="s">
        <v>226</v>
      </c>
      <c r="D75" s="95" t="s">
        <v>29</v>
      </c>
      <c r="E75" s="3" t="s">
        <v>13</v>
      </c>
      <c r="F75" s="9">
        <v>23283</v>
      </c>
      <c r="G75" s="24" t="s">
        <v>65</v>
      </c>
      <c r="H75" s="6">
        <f ca="1">DATEDIF(F75,Donnees!$C$2,"y")</f>
        <v>49</v>
      </c>
      <c r="I75" s="5" t="str">
        <f ca="1">IF(H75&lt;25,Donnees!$B$2,IF(H75&lt;31,Donnees!$B$3,IF(H75&lt;36,Donnees!$B$4,IF(H75&lt;41,Donnees!$B$5,IF(H75&lt;46,Donnees!$B$6,IF(H75&lt;51,Donnees!$B$7,IF(H75&lt;56,Donnees!$B$8,IF(H75&lt;61,Donnees!$B$9,Donnees!$B$10))))))))</f>
        <v>46-50</v>
      </c>
      <c r="J75" s="5" t="str">
        <f ca="1">IF(H75&lt;25,Donnees!$A$3,IF(H75&lt;46,Donnees!$A$4,IF(H75&lt;51,Donnees!$A$5,IF(H75&lt;56,Donnees!$A$6,IF(H75&lt;60,Donnees!$A$7,Donnees!$A$8)))))</f>
        <v>46-50</v>
      </c>
      <c r="K75" s="2" t="s">
        <v>56</v>
      </c>
      <c r="L75" s="3">
        <v>1</v>
      </c>
      <c r="M75" s="3"/>
    </row>
    <row r="76" spans="1:13" ht="17.25" customHeight="1" x14ac:dyDescent="0.2">
      <c r="A76" s="100">
        <v>72</v>
      </c>
      <c r="B76" s="38">
        <v>1</v>
      </c>
      <c r="C76" s="106" t="s">
        <v>227</v>
      </c>
      <c r="D76" s="102" t="s">
        <v>72</v>
      </c>
      <c r="E76" s="97" t="s">
        <v>18</v>
      </c>
      <c r="F76" s="9">
        <v>32856</v>
      </c>
      <c r="G76" s="24">
        <v>58000</v>
      </c>
      <c r="H76" s="6">
        <f ca="1">DATEDIF(F76,Donnees!$C$2,"y")</f>
        <v>23</v>
      </c>
      <c r="I76" s="5" t="str">
        <f ca="1">IF(H76&lt;25,Donnees!$B$2,IF(H76&lt;31,Donnees!$B$3,IF(H76&lt;36,Donnees!$B$4,IF(H76&lt;41,Donnees!$B$5,IF(H76&lt;46,Donnees!$B$6,IF(H76&lt;51,Donnees!$B$7,IF(H76&lt;56,Donnees!$B$8,IF(H76&lt;61,Donnees!$B$9,Donnees!$B$10))))))))</f>
        <v xml:space="preserve"> - 25 ans</v>
      </c>
      <c r="J76" s="97" t="str">
        <f ca="1">IF(H76&lt;25,Donnees!$A$3,IF(H76&lt;46,Donnees!$A$4,IF(H76&lt;51,Donnees!$A$5,IF(H76&lt;56,Donnees!$A$6,IF(H76&lt;60,Donnees!$A$7,Donnees!$A$8)))))</f>
        <v xml:space="preserve"> - 25 ans</v>
      </c>
      <c r="K76" s="2" t="s">
        <v>49</v>
      </c>
      <c r="L76" s="3">
        <v>0</v>
      </c>
      <c r="M76" s="3">
        <v>0</v>
      </c>
    </row>
    <row r="77" spans="1:13" s="94" customFormat="1" ht="17.25" customHeight="1" x14ac:dyDescent="0.2">
      <c r="A77" s="100">
        <v>73</v>
      </c>
      <c r="B77" s="104">
        <v>1</v>
      </c>
      <c r="C77" s="106" t="s">
        <v>228</v>
      </c>
      <c r="D77" s="102" t="s">
        <v>72</v>
      </c>
      <c r="E77" s="97" t="s">
        <v>18</v>
      </c>
      <c r="F77" s="99">
        <v>32856</v>
      </c>
      <c r="G77" s="103">
        <v>58000</v>
      </c>
      <c r="H77" s="98">
        <f ca="1">DATEDIF(F77,Donnees!$C$2,"y")</f>
        <v>23</v>
      </c>
      <c r="I77" s="97" t="str">
        <f ca="1">IF(H77&lt;25,Donnees!$B$2,IF(H77&lt;31,Donnees!$B$3,IF(H77&lt;36,Donnees!$B$4,IF(H77&lt;41,Donnees!$B$5,IF(H77&lt;46,Donnees!$B$6,IF(H77&lt;51,Donnees!$B$7,IF(H77&lt;56,Donnees!$B$8,IF(H77&lt;61,Donnees!$B$9,Donnees!$B$10))))))))</f>
        <v xml:space="preserve"> - 25 ans</v>
      </c>
      <c r="J77" s="97" t="str">
        <f ca="1">IF(H77&lt;25,Donnees!$A$3,IF(H77&lt;46,Donnees!$A$4,IF(H77&lt;51,Donnees!$A$5,IF(H77&lt;56,Donnees!$A$6,IF(H77&lt;60,Donnees!$A$7,Donnees!$A$8)))))</f>
        <v xml:space="preserve"> - 25 ans</v>
      </c>
      <c r="K77" s="95" t="s">
        <v>49</v>
      </c>
      <c r="L77" s="96">
        <v>0</v>
      </c>
      <c r="M77" s="96">
        <v>0</v>
      </c>
    </row>
    <row r="78" spans="1:13" ht="17.25" customHeight="1" x14ac:dyDescent="0.2">
      <c r="A78" s="100">
        <v>74</v>
      </c>
      <c r="B78" s="38">
        <v>1</v>
      </c>
      <c r="C78" s="106" t="s">
        <v>229</v>
      </c>
      <c r="D78" s="101" t="s">
        <v>34</v>
      </c>
      <c r="E78" s="96" t="s">
        <v>13</v>
      </c>
      <c r="F78" s="9">
        <v>21865</v>
      </c>
      <c r="G78" s="24" t="s">
        <v>65</v>
      </c>
      <c r="H78" s="6">
        <f ca="1">DATEDIF(F78,Donnees!$C$2,"y")</f>
        <v>53</v>
      </c>
      <c r="I78" s="5" t="str">
        <f ca="1">IF(H78&lt;25,Donnees!$B$2,IF(H78&lt;31,Donnees!$B$3,IF(H78&lt;36,Donnees!$B$4,IF(H78&lt;41,Donnees!$B$5,IF(H78&lt;46,Donnees!$B$6,IF(H78&lt;51,Donnees!$B$7,IF(H78&lt;56,Donnees!$B$8,IF(H78&lt;61,Donnees!$B$9,Donnees!$B$10))))))))</f>
        <v>51-55</v>
      </c>
      <c r="J78" s="5" t="str">
        <f ca="1">IF(H78&lt;25,Donnees!$A$3,IF(H78&lt;46,Donnees!$A$4,IF(H78&lt;51,Donnees!$A$5,IF(H78&lt;56,Donnees!$A$6,IF(H78&lt;60,Donnees!$A$7,Donnees!$A$8)))))</f>
        <v>51-55</v>
      </c>
      <c r="K78" s="2" t="s">
        <v>48</v>
      </c>
      <c r="L78" s="3">
        <v>2</v>
      </c>
      <c r="M78" s="3"/>
    </row>
    <row r="79" spans="1:13" ht="17.25" customHeight="1" x14ac:dyDescent="0.2">
      <c r="A79" s="100">
        <v>75</v>
      </c>
      <c r="B79" s="38">
        <v>1</v>
      </c>
      <c r="C79" s="106" t="s">
        <v>230</v>
      </c>
      <c r="D79" s="102" t="s">
        <v>145</v>
      </c>
      <c r="E79" s="97" t="s">
        <v>13</v>
      </c>
      <c r="F79" s="9">
        <v>24925</v>
      </c>
      <c r="G79" s="24" t="s">
        <v>63</v>
      </c>
      <c r="H79" s="6">
        <f ca="1">DATEDIF(F79,Donnees!$C$2,"y")</f>
        <v>45</v>
      </c>
      <c r="I79" s="5" t="str">
        <f ca="1">IF(H79&lt;25,Donnees!$B$2,IF(H79&lt;31,Donnees!$B$3,IF(H79&lt;36,Donnees!$B$4,IF(H79&lt;41,Donnees!$B$5,IF(H79&lt;46,Donnees!$B$6,IF(H79&lt;51,Donnees!$B$7,IF(H79&lt;56,Donnees!$B$8,IF(H79&lt;61,Donnees!$B$9,Donnees!$B$10))))))))</f>
        <v>41-45</v>
      </c>
      <c r="J79" s="5"/>
      <c r="K79" s="2" t="s">
        <v>48</v>
      </c>
      <c r="L79" s="3">
        <v>4</v>
      </c>
      <c r="M79" s="3">
        <v>4</v>
      </c>
    </row>
    <row r="80" spans="1:13" ht="17.25" customHeight="1" x14ac:dyDescent="0.2">
      <c r="A80" s="100">
        <v>76</v>
      </c>
      <c r="B80" s="38">
        <v>1</v>
      </c>
      <c r="C80" s="106" t="s">
        <v>231</v>
      </c>
      <c r="D80" s="13" t="s">
        <v>141</v>
      </c>
      <c r="E80" s="3" t="s">
        <v>18</v>
      </c>
      <c r="F80" s="9">
        <v>25226</v>
      </c>
      <c r="G80" s="24">
        <v>58500</v>
      </c>
      <c r="H80" s="6">
        <f ca="1">DATEDIF(F80,Donnees!$C$2,"y")</f>
        <v>44</v>
      </c>
      <c r="I80" s="5" t="str">
        <f ca="1">IF(H80&lt;25,Donnees!$B$2,IF(H80&lt;31,Donnees!$B$3,IF(H80&lt;36,Donnees!$B$4,IF(H80&lt;41,Donnees!$B$5,IF(H80&lt;46,Donnees!$B$6,IF(H80&lt;51,Donnees!$B$7,IF(H80&lt;56,Donnees!$B$8,IF(H80&lt;61,Donnees!$B$9,Donnees!$B$10))))))))</f>
        <v>41-45</v>
      </c>
      <c r="J80" s="5"/>
      <c r="K80" s="2" t="s">
        <v>56</v>
      </c>
      <c r="L80" s="3">
        <v>2</v>
      </c>
      <c r="M80" s="3">
        <v>2</v>
      </c>
    </row>
    <row r="81" spans="1:13" ht="17.25" customHeight="1" x14ac:dyDescent="0.2">
      <c r="A81" s="100">
        <v>77</v>
      </c>
      <c r="B81" s="38">
        <v>1</v>
      </c>
      <c r="C81" s="106" t="s">
        <v>232</v>
      </c>
      <c r="D81" s="102" t="s">
        <v>16</v>
      </c>
      <c r="E81" s="97" t="s">
        <v>13</v>
      </c>
      <c r="F81" s="9">
        <v>24935</v>
      </c>
      <c r="G81" s="24">
        <v>77100</v>
      </c>
      <c r="H81" s="6">
        <f ca="1">DATEDIF(F81,Donnees!$C$2,"y")</f>
        <v>45</v>
      </c>
      <c r="I81" s="5" t="str">
        <f ca="1">IF(H81&lt;25,Donnees!$B$2,IF(H81&lt;31,Donnees!$B$3,IF(H81&lt;36,Donnees!$B$4,IF(H81&lt;41,Donnees!$B$5,IF(H81&lt;46,Donnees!$B$6,IF(H81&lt;51,Donnees!$B$7,IF(H81&lt;56,Donnees!$B$8,IF(H81&lt;61,Donnees!$B$9,Donnees!$B$10))))))))</f>
        <v>41-45</v>
      </c>
      <c r="J81" s="5"/>
      <c r="K81" s="2" t="s">
        <v>49</v>
      </c>
      <c r="L81" s="3">
        <v>0</v>
      </c>
      <c r="M81" s="3">
        <v>0</v>
      </c>
    </row>
    <row r="82" spans="1:13" ht="17.25" customHeight="1" x14ac:dyDescent="0.2">
      <c r="A82" s="100">
        <v>78</v>
      </c>
      <c r="B82" s="38">
        <v>1</v>
      </c>
      <c r="C82" s="106" t="s">
        <v>233</v>
      </c>
      <c r="D82" s="102" t="s">
        <v>77</v>
      </c>
      <c r="E82" s="97" t="s">
        <v>13</v>
      </c>
      <c r="F82" s="9">
        <v>27349</v>
      </c>
      <c r="G82" s="24" t="s">
        <v>80</v>
      </c>
      <c r="H82" s="6">
        <f ca="1">DATEDIF(F82,Donnees!$C$2,"y")</f>
        <v>38</v>
      </c>
      <c r="I82" s="5" t="str">
        <f ca="1">IF(H82&lt;25,Donnees!$B$2,IF(H82&lt;31,Donnees!$B$3,IF(H82&lt;36,Donnees!$B$4,IF(H82&lt;41,Donnees!$B$5,IF(H82&lt;46,Donnees!$B$6,IF(H82&lt;51,Donnees!$B$7,IF(H82&lt;56,Donnees!$B$8,IF(H82&lt;61,Donnees!$B$9,Donnees!$B$10))))))))</f>
        <v>36-40</v>
      </c>
      <c r="J82" s="5" t="str">
        <f ca="1">IF(H82&lt;25,Donnees!$A$3,IF(H82&lt;46,Donnees!$A$4,IF(H82&lt;51,Donnees!$A$5,IF(H82&lt;56,Donnees!$A$6,IF(H82&lt;60,Donnees!$A$7,Donnees!$A$8)))))</f>
        <v>25-45</v>
      </c>
      <c r="K82" s="2" t="s">
        <v>48</v>
      </c>
      <c r="L82" s="3">
        <v>6</v>
      </c>
      <c r="M82" s="3">
        <v>6</v>
      </c>
    </row>
    <row r="83" spans="1:13" ht="17.25" customHeight="1" x14ac:dyDescent="0.2">
      <c r="A83" s="100">
        <v>79</v>
      </c>
      <c r="B83" s="38">
        <v>1</v>
      </c>
      <c r="C83" s="106" t="s">
        <v>234</v>
      </c>
      <c r="D83" s="101" t="s">
        <v>91</v>
      </c>
      <c r="E83" s="3" t="s">
        <v>13</v>
      </c>
      <c r="F83" s="9">
        <v>31374</v>
      </c>
      <c r="G83" s="24">
        <v>93150</v>
      </c>
      <c r="H83" s="6">
        <f ca="1">DATEDIF(F83,Donnees!$C$2,"y")</f>
        <v>27</v>
      </c>
      <c r="I83" s="5" t="str">
        <f ca="1">IF(H83&lt;25,Donnees!$B$2,IF(H83&lt;31,Donnees!$B$3,IF(H83&lt;36,Donnees!$B$4,IF(H83&lt;41,Donnees!$B$5,IF(H83&lt;46,Donnees!$B$6,IF(H83&lt;51,Donnees!$B$7,IF(H83&lt;56,Donnees!$B$8,IF(H83&lt;61,Donnees!$B$9,Donnees!$B$10))))))))</f>
        <v>25-30</v>
      </c>
      <c r="J83" s="5" t="str">
        <f ca="1">IF(H83&lt;25,Donnees!$A$3,IF(H83&lt;46,Donnees!$A$4,IF(H83&lt;51,Donnees!$A$5,IF(H83&lt;56,Donnees!$A$6,IF(H83&lt;60,Donnees!$A$7,Donnees!$A$8)))))</f>
        <v>25-45</v>
      </c>
      <c r="K83" s="2" t="s">
        <v>49</v>
      </c>
      <c r="L83" s="3">
        <v>0</v>
      </c>
      <c r="M83" s="3">
        <v>0</v>
      </c>
    </row>
    <row r="84" spans="1:13" ht="17.25" customHeight="1" x14ac:dyDescent="0.2">
      <c r="A84" s="100">
        <v>80</v>
      </c>
      <c r="B84" s="38">
        <v>1</v>
      </c>
      <c r="C84" s="106" t="s">
        <v>235</v>
      </c>
      <c r="D84" s="95" t="s">
        <v>152</v>
      </c>
      <c r="E84" s="3" t="s">
        <v>13</v>
      </c>
      <c r="F84" s="9">
        <v>29320</v>
      </c>
      <c r="G84" s="24" t="s">
        <v>154</v>
      </c>
      <c r="H84" s="6">
        <f ca="1">DATEDIF(F84,Donnees!$C$2,"y")</f>
        <v>33</v>
      </c>
      <c r="I84" s="5" t="str">
        <f ca="1">IF(H84&lt;25,Donnees!$B$2,IF(H84&lt;31,Donnees!$B$3,IF(H84&lt;36,Donnees!$B$4,IF(H84&lt;41,Donnees!$B$5,IF(H84&lt;46,Donnees!$B$6,IF(H84&lt;51,Donnees!$B$7,IF(H84&lt;56,Donnees!$B$8,IF(H84&lt;61,Donnees!$B$9,Donnees!$B$10))))))))</f>
        <v>31-35</v>
      </c>
      <c r="J84" s="5"/>
      <c r="K84" s="2" t="s">
        <v>49</v>
      </c>
      <c r="L84" s="3">
        <v>0</v>
      </c>
      <c r="M84" s="3">
        <v>0</v>
      </c>
    </row>
    <row r="85" spans="1:13" ht="17.25" customHeight="1" x14ac:dyDescent="0.2">
      <c r="A85" s="100">
        <v>81</v>
      </c>
      <c r="B85" s="38">
        <v>1</v>
      </c>
      <c r="C85" s="106" t="s">
        <v>236</v>
      </c>
      <c r="D85" s="101" t="s">
        <v>98</v>
      </c>
      <c r="E85" s="96" t="s">
        <v>18</v>
      </c>
      <c r="F85" s="9">
        <v>26150</v>
      </c>
      <c r="G85" s="24" t="s">
        <v>100</v>
      </c>
      <c r="H85" s="6">
        <f ca="1">DATEDIF(F85,Donnees!$C$2,"y")</f>
        <v>41</v>
      </c>
      <c r="I85" s="5" t="str">
        <f ca="1">IF(H85&lt;25,Donnees!$B$2,IF(H85&lt;31,Donnees!$B$3,IF(H85&lt;36,Donnees!$B$4,IF(H85&lt;41,Donnees!$B$5,IF(H85&lt;46,Donnees!$B$6,IF(H85&lt;51,Donnees!$B$7,IF(H85&lt;56,Donnees!$B$8,IF(H85&lt;61,Donnees!$B$9,Donnees!$B$10))))))))</f>
        <v>41-45</v>
      </c>
      <c r="J85" s="5" t="str">
        <f ca="1">IF(H85&lt;25,Donnees!$A$3,IF(H85&lt;46,Donnees!$A$4,IF(H85&lt;51,Donnees!$A$5,IF(H85&lt;56,Donnees!$A$6,IF(H85&lt;60,Donnees!$A$7,Donnees!$A$8)))))</f>
        <v>25-45</v>
      </c>
      <c r="K85" s="2" t="s">
        <v>56</v>
      </c>
      <c r="L85" s="3">
        <v>2</v>
      </c>
      <c r="M85" s="3">
        <v>2</v>
      </c>
    </row>
    <row r="86" spans="1:13" ht="17.25" customHeight="1" x14ac:dyDescent="0.2">
      <c r="A86" s="100">
        <v>82</v>
      </c>
      <c r="B86" s="38">
        <v>1</v>
      </c>
      <c r="C86" s="106" t="s">
        <v>237</v>
      </c>
      <c r="D86" s="102" t="s">
        <v>123</v>
      </c>
      <c r="E86" s="97" t="s">
        <v>13</v>
      </c>
      <c r="F86" s="9">
        <v>33272</v>
      </c>
      <c r="G86" s="24">
        <v>58000</v>
      </c>
      <c r="H86" s="6">
        <f ca="1">DATEDIF(F86,Donnees!$C$2,"y")</f>
        <v>22</v>
      </c>
      <c r="I86" s="5" t="str">
        <f ca="1">IF(H86&lt;25,Donnees!$B$2,IF(H86&lt;31,Donnees!$B$3,IF(H86&lt;36,Donnees!$B$4,IF(H86&lt;41,Donnees!$B$5,IF(H86&lt;46,Donnees!$B$6,IF(H86&lt;51,Donnees!$B$7,IF(H86&lt;56,Donnees!$B$8,IF(H86&lt;61,Donnees!$B$9,Donnees!$B$10))))))))</f>
        <v xml:space="preserve"> - 25 ans</v>
      </c>
      <c r="J86" s="5"/>
      <c r="K86" s="2" t="s">
        <v>49</v>
      </c>
      <c r="L86" s="3">
        <v>0</v>
      </c>
      <c r="M86" s="3">
        <v>0</v>
      </c>
    </row>
    <row r="87" spans="1:13" ht="17.25" customHeight="1" x14ac:dyDescent="0.2">
      <c r="A87" s="100">
        <v>83</v>
      </c>
      <c r="B87" s="38">
        <v>1</v>
      </c>
      <c r="C87" s="106" t="s">
        <v>238</v>
      </c>
      <c r="D87" s="13" t="s">
        <v>97</v>
      </c>
      <c r="E87" s="3" t="s">
        <v>13</v>
      </c>
      <c r="F87" s="9">
        <v>32549</v>
      </c>
      <c r="G87" s="24">
        <v>58000</v>
      </c>
      <c r="H87" s="6">
        <f ca="1">DATEDIF(F87,Donnees!$C$2,"y")</f>
        <v>24</v>
      </c>
      <c r="I87" s="5" t="str">
        <f ca="1">IF(H87&lt;25,Donnees!$B$2,IF(H87&lt;31,Donnees!$B$3,IF(H87&lt;36,Donnees!$B$4,IF(H87&lt;41,Donnees!$B$5,IF(H87&lt;46,Donnees!$B$6,IF(H87&lt;51,Donnees!$B$7,IF(H87&lt;56,Donnees!$B$8,IF(H87&lt;61,Donnees!$B$9,Donnees!$B$10))))))))</f>
        <v xml:space="preserve"> - 25 ans</v>
      </c>
      <c r="J87" s="5" t="str">
        <f ca="1">IF(H87&lt;25,Donnees!$A$3,IF(H87&lt;46,Donnees!$A$4,IF(H87&lt;51,Donnees!$A$5,IF(H87&lt;56,Donnees!$A$6,IF(H87&lt;60,Donnees!$A$7,Donnees!$A$8)))))</f>
        <v xml:space="preserve"> - 25 ans</v>
      </c>
      <c r="K87" s="2" t="s">
        <v>49</v>
      </c>
      <c r="L87" s="3">
        <v>0</v>
      </c>
      <c r="M87" s="3">
        <v>0</v>
      </c>
    </row>
    <row r="88" spans="1:13" ht="17.25" customHeight="1" x14ac:dyDescent="0.2">
      <c r="A88" s="100">
        <v>84</v>
      </c>
      <c r="B88" s="38">
        <v>1</v>
      </c>
      <c r="C88" s="106" t="s">
        <v>239</v>
      </c>
      <c r="D88" s="13" t="s">
        <v>140</v>
      </c>
      <c r="E88" s="3" t="s">
        <v>18</v>
      </c>
      <c r="F88" s="9">
        <v>29648</v>
      </c>
      <c r="G88" s="24">
        <v>18000</v>
      </c>
      <c r="H88" s="6">
        <f ca="1">DATEDIF(F88,Donnees!$C$2,"y")</f>
        <v>32</v>
      </c>
      <c r="I88" s="5" t="str">
        <f ca="1">IF(H88&lt;25,Donnees!$B$2,IF(H88&lt;31,Donnees!$B$3,IF(H88&lt;36,Donnees!$B$4,IF(H88&lt;41,Donnees!$B$5,IF(H88&lt;46,Donnees!$B$6,IF(H88&lt;51,Donnees!$B$7,IF(H88&lt;56,Donnees!$B$8,IF(H88&lt;61,Donnees!$B$9,Donnees!$B$10))))))))</f>
        <v>31-35</v>
      </c>
      <c r="J88" s="95" t="s">
        <v>49</v>
      </c>
      <c r="K88" s="2" t="s">
        <v>49</v>
      </c>
      <c r="L88" s="3">
        <v>1</v>
      </c>
      <c r="M88" s="3">
        <v>0</v>
      </c>
    </row>
    <row r="89" spans="1:13" ht="17.25" customHeight="1" x14ac:dyDescent="0.2">
      <c r="A89" s="100">
        <v>85</v>
      </c>
      <c r="B89" s="38">
        <v>1</v>
      </c>
      <c r="C89" s="106" t="s">
        <v>240</v>
      </c>
      <c r="D89" s="102" t="s">
        <v>75</v>
      </c>
      <c r="E89" s="97" t="s">
        <v>18</v>
      </c>
      <c r="F89" s="9">
        <v>24970</v>
      </c>
      <c r="G89" s="24" t="s">
        <v>81</v>
      </c>
      <c r="H89" s="6">
        <f ca="1">DATEDIF(F89,Donnees!$C$2,"y")</f>
        <v>45</v>
      </c>
      <c r="I89" s="5" t="str">
        <f ca="1">IF(H89&lt;25,Donnees!$B$2,IF(H89&lt;31,Donnees!$B$3,IF(H89&lt;36,Donnees!$B$4,IF(H89&lt;41,Donnees!$B$5,IF(H89&lt;46,Donnees!$B$6,IF(H89&lt;51,Donnees!$B$7,IF(H89&lt;56,Donnees!$B$8,IF(H89&lt;61,Donnees!$B$9,Donnees!$B$10))))))))</f>
        <v>41-45</v>
      </c>
      <c r="J89" s="5" t="str">
        <f ca="1">IF(H89&lt;25,Donnees!$A$3,IF(H89&lt;46,Donnees!$A$4,IF(H89&lt;51,Donnees!$A$5,IF(H89&lt;56,Donnees!$A$6,IF(H89&lt;60,Donnees!$A$7,Donnees!$A$8)))))</f>
        <v>25-45</v>
      </c>
      <c r="K89" s="2" t="s">
        <v>51</v>
      </c>
      <c r="L89" s="3">
        <v>2</v>
      </c>
      <c r="M89" s="3">
        <v>2</v>
      </c>
    </row>
    <row r="90" spans="1:13" ht="17.25" customHeight="1" x14ac:dyDescent="0.2">
      <c r="A90" s="100">
        <v>86</v>
      </c>
      <c r="B90" s="38">
        <v>1</v>
      </c>
      <c r="C90" s="106" t="s">
        <v>241</v>
      </c>
      <c r="D90" s="95" t="s">
        <v>58</v>
      </c>
      <c r="E90" s="3" t="s">
        <v>18</v>
      </c>
      <c r="F90" s="9">
        <v>22432</v>
      </c>
      <c r="G90" s="24" t="s">
        <v>65</v>
      </c>
      <c r="H90" s="6">
        <f ca="1">DATEDIF(F90,Donnees!$C$2,"y")</f>
        <v>52</v>
      </c>
      <c r="I90" s="5" t="str">
        <f ca="1">IF(H90&lt;25,Donnees!$B$2,IF(H90&lt;31,Donnees!$B$3,IF(H90&lt;36,Donnees!$B$4,IF(H90&lt;41,Donnees!$B$5,IF(H90&lt;46,Donnees!$B$6,IF(H90&lt;51,Donnees!$B$7,IF(H90&lt;56,Donnees!$B$8,IF(H90&lt;61,Donnees!$B$9,Donnees!$B$10))))))))</f>
        <v>51-55</v>
      </c>
      <c r="J90" s="5" t="str">
        <f ca="1">IF(H90&lt;25,Donnees!$A$3,IF(H90&lt;46,Donnees!$A$4,IF(H90&lt;51,Donnees!$A$5,IF(H90&lt;56,Donnees!$A$6,IF(H90&lt;60,Donnees!$A$7,Donnees!$A$8)))))</f>
        <v>51-55</v>
      </c>
      <c r="K90" s="2" t="s">
        <v>48</v>
      </c>
      <c r="L90" s="3">
        <v>2</v>
      </c>
      <c r="M90" s="3"/>
    </row>
    <row r="91" spans="1:13" ht="17.25" customHeight="1" x14ac:dyDescent="0.2">
      <c r="A91" s="100">
        <v>87</v>
      </c>
      <c r="B91" s="38">
        <v>1</v>
      </c>
      <c r="C91" s="106" t="s">
        <v>242</v>
      </c>
      <c r="D91" s="102" t="s">
        <v>128</v>
      </c>
      <c r="E91" s="97" t="s">
        <v>18</v>
      </c>
      <c r="F91" s="9">
        <v>21648</v>
      </c>
      <c r="G91" s="24">
        <v>58000</v>
      </c>
      <c r="H91" s="6">
        <f ca="1">DATEDIF(F91,Donnees!$C$2,"y")</f>
        <v>54</v>
      </c>
      <c r="I91" s="5" t="str">
        <f ca="1">IF(H91&lt;25,Donnees!$B$2,IF(H91&lt;31,Donnees!$B$3,IF(H91&lt;36,Donnees!$B$4,IF(H91&lt;41,Donnees!$B$5,IF(H91&lt;46,Donnees!$B$6,IF(H91&lt;51,Donnees!$B$7,IF(H91&lt;56,Donnees!$B$8,IF(H91&lt;61,Donnees!$B$9,Donnees!$B$10))))))))</f>
        <v>51-55</v>
      </c>
      <c r="J91" s="5"/>
      <c r="K91" s="2" t="s">
        <v>56</v>
      </c>
      <c r="L91" s="3">
        <v>2</v>
      </c>
      <c r="M91" s="3">
        <v>2</v>
      </c>
    </row>
    <row r="92" spans="1:13" ht="17.25" customHeight="1" x14ac:dyDescent="0.2">
      <c r="A92" s="100">
        <v>88</v>
      </c>
      <c r="B92" s="38">
        <v>1</v>
      </c>
      <c r="C92" s="106" t="s">
        <v>243</v>
      </c>
      <c r="D92" s="101" t="s">
        <v>35</v>
      </c>
      <c r="E92" s="96" t="s">
        <v>13</v>
      </c>
      <c r="F92" s="9">
        <v>27040</v>
      </c>
      <c r="G92" s="24">
        <v>21200</v>
      </c>
      <c r="H92" s="6">
        <f ca="1">DATEDIF(F92,Donnees!$C$2,"y")</f>
        <v>39</v>
      </c>
      <c r="I92" s="5" t="str">
        <f ca="1">IF(H92&lt;25,Donnees!$B$2,IF(H92&lt;31,Donnees!$B$3,IF(H92&lt;36,Donnees!$B$4,IF(H92&lt;41,Donnees!$B$5,IF(H92&lt;46,Donnees!$B$6,IF(H92&lt;51,Donnees!$B$7,IF(H92&lt;56,Donnees!$B$8,IF(H92&lt;61,Donnees!$B$9,Donnees!$B$10))))))))</f>
        <v>36-40</v>
      </c>
      <c r="J92" s="5" t="str">
        <f ca="1">IF(H92&lt;25,Donnees!$A$3,IF(H92&lt;46,Donnees!$A$4,IF(H92&lt;51,Donnees!$A$5,IF(H92&lt;56,Donnees!$A$6,IF(H92&lt;60,Donnees!$A$7,Donnees!$A$8)))))</f>
        <v>25-45</v>
      </c>
      <c r="K92" s="2" t="s">
        <v>51</v>
      </c>
      <c r="L92" s="3">
        <v>0</v>
      </c>
      <c r="M92" s="3">
        <v>0</v>
      </c>
    </row>
    <row r="93" spans="1:13" ht="17.25" customHeight="1" x14ac:dyDescent="0.2">
      <c r="A93" s="100">
        <v>89</v>
      </c>
      <c r="B93" s="38">
        <v>1</v>
      </c>
      <c r="C93" s="106" t="s">
        <v>244</v>
      </c>
      <c r="D93" s="101" t="s">
        <v>36</v>
      </c>
      <c r="E93" s="96" t="s">
        <v>13</v>
      </c>
      <c r="F93" s="9">
        <v>18354</v>
      </c>
      <c r="G93" s="24" t="s">
        <v>65</v>
      </c>
      <c r="H93" s="6">
        <f ca="1">DATEDIF(F93,Donnees!$C$2,"y")</f>
        <v>63</v>
      </c>
      <c r="I93" s="5" t="str">
        <f ca="1">IF(H93&lt;25,Donnees!$B$2,IF(H93&lt;31,Donnees!$B$3,IF(H93&lt;36,Donnees!$B$4,IF(H93&lt;41,Donnees!$B$5,IF(H93&lt;46,Donnees!$B$6,IF(H93&lt;51,Donnees!$B$7,IF(H93&lt;56,Donnees!$B$8,IF(H93&lt;61,Donnees!$B$9,Donnees!$B$10))))))))</f>
        <v>61 et +</v>
      </c>
      <c r="J93" s="5" t="str">
        <f ca="1">IF(H93&lt;25,Donnees!$A$3,IF(H93&lt;46,Donnees!$A$4,IF(H93&lt;51,Donnees!$A$5,IF(H93&lt;56,Donnees!$A$6,IF(H93&lt;60,Donnees!$A$7,Donnees!$A$8)))))</f>
        <v>Retraite</v>
      </c>
      <c r="K93" s="2" t="s">
        <v>48</v>
      </c>
      <c r="L93" s="3">
        <v>2</v>
      </c>
      <c r="M93" s="3"/>
    </row>
    <row r="94" spans="1:13" ht="17.25" customHeight="1" x14ac:dyDescent="0.2">
      <c r="A94" s="100">
        <v>90</v>
      </c>
      <c r="B94" s="38">
        <v>1</v>
      </c>
      <c r="C94" s="106" t="s">
        <v>245</v>
      </c>
      <c r="D94" s="13" t="s">
        <v>37</v>
      </c>
      <c r="E94" s="3" t="s">
        <v>13</v>
      </c>
      <c r="F94" s="9">
        <v>26692</v>
      </c>
      <c r="G94" s="24">
        <v>3100</v>
      </c>
      <c r="H94" s="6">
        <f ca="1">DATEDIF(F94,Donnees!$C$2,"y")</f>
        <v>40</v>
      </c>
      <c r="I94" s="5" t="str">
        <f ca="1">IF(H94&lt;25,Donnees!$B$2,IF(H94&lt;31,Donnees!$B$3,IF(H94&lt;36,Donnees!$B$4,IF(H94&lt;41,Donnees!$B$5,IF(H94&lt;46,Donnees!$B$6,IF(H94&lt;51,Donnees!$B$7,IF(H94&lt;56,Donnees!$B$8,IF(H94&lt;61,Donnees!$B$9,Donnees!$B$10))))))))</f>
        <v>36-40</v>
      </c>
      <c r="J94" s="5" t="str">
        <f ca="1">IF(H94&lt;25,Donnees!$A$3,IF(H94&lt;46,Donnees!$A$4,IF(H94&lt;51,Donnees!$A$5,IF(H94&lt;56,Donnees!$A$6,IF(H94&lt;60,Donnees!$A$7,Donnees!$A$8)))))</f>
        <v>25-45</v>
      </c>
      <c r="K94" s="2" t="s">
        <v>51</v>
      </c>
      <c r="L94" s="3">
        <v>1</v>
      </c>
      <c r="M94" s="3">
        <v>1</v>
      </c>
    </row>
    <row r="95" spans="1:13" ht="17.25" customHeight="1" x14ac:dyDescent="0.2">
      <c r="A95" s="100">
        <v>91</v>
      </c>
      <c r="B95" s="38">
        <v>1</v>
      </c>
      <c r="C95" s="106" t="s">
        <v>246</v>
      </c>
      <c r="D95" s="95" t="s">
        <v>82</v>
      </c>
      <c r="E95" s="96" t="s">
        <v>13</v>
      </c>
      <c r="F95" s="9">
        <v>27438</v>
      </c>
      <c r="G95" s="24">
        <v>67000</v>
      </c>
      <c r="H95" s="6">
        <f ca="1">DATEDIF(F95,Donnees!$C$2,"y")</f>
        <v>38</v>
      </c>
      <c r="I95" s="5" t="str">
        <f ca="1">IF(H95&lt;25,Donnees!$B$2,IF(H95&lt;31,Donnees!$B$3,IF(H95&lt;36,Donnees!$B$4,IF(H95&lt;41,Donnees!$B$5,IF(H95&lt;46,Donnees!$B$6,IF(H95&lt;51,Donnees!$B$7,IF(H95&lt;56,Donnees!$B$8,IF(H95&lt;61,Donnees!$B$9,Donnees!$B$10))))))))</f>
        <v>36-40</v>
      </c>
      <c r="J95" s="5" t="str">
        <f ca="1">IF(H95&lt;25,Donnees!$A$3,IF(H95&lt;46,Donnees!$A$4,IF(H95&lt;51,Donnees!$A$5,IF(H95&lt;56,Donnees!$A$6,IF(H95&lt;60,Donnees!$A$7,Donnees!$A$8)))))</f>
        <v>25-45</v>
      </c>
      <c r="K95" s="2" t="s">
        <v>49</v>
      </c>
      <c r="L95" s="3">
        <v>0</v>
      </c>
      <c r="M95" s="3">
        <v>0</v>
      </c>
    </row>
    <row r="96" spans="1:13" ht="17.25" customHeight="1" x14ac:dyDescent="0.2">
      <c r="A96" s="100">
        <v>92</v>
      </c>
      <c r="B96" s="38">
        <v>1</v>
      </c>
      <c r="C96" s="106" t="s">
        <v>247</v>
      </c>
      <c r="D96" s="101" t="s">
        <v>61</v>
      </c>
      <c r="E96" s="96" t="s">
        <v>13</v>
      </c>
      <c r="F96" s="9">
        <v>28560</v>
      </c>
      <c r="G96" s="24">
        <v>58000</v>
      </c>
      <c r="H96" s="6">
        <f ca="1">DATEDIF(F96,Donnees!$C$2,"y")</f>
        <v>35</v>
      </c>
      <c r="I96" s="5" t="str">
        <f ca="1">IF(H96&lt;25,Donnees!$B$2,IF(H96&lt;31,Donnees!$B$3,IF(H96&lt;36,Donnees!$B$4,IF(H96&lt;41,Donnees!$B$5,IF(H96&lt;46,Donnees!$B$6,IF(H96&lt;51,Donnees!$B$7,IF(H96&lt;56,Donnees!$B$8,IF(H96&lt;61,Donnees!$B$9,Donnees!$B$10))))))))</f>
        <v>31-35</v>
      </c>
      <c r="J96" s="5" t="str">
        <f ca="1">IF(H96&lt;25,Donnees!$A$3,IF(H96&lt;46,Donnees!$A$4,IF(H96&lt;51,Donnees!$A$5,IF(H96&lt;56,Donnees!$A$6,IF(H96&lt;60,Donnees!$A$7,Donnees!$A$8)))))</f>
        <v>25-45</v>
      </c>
      <c r="K96" s="2" t="s">
        <v>49</v>
      </c>
      <c r="L96" s="3">
        <v>1</v>
      </c>
      <c r="M96" s="3">
        <v>0</v>
      </c>
    </row>
    <row r="97" spans="1:13" ht="17.25" customHeight="1" x14ac:dyDescent="0.2">
      <c r="A97" s="100">
        <v>93</v>
      </c>
      <c r="B97" s="38">
        <v>1</v>
      </c>
      <c r="C97" s="106" t="s">
        <v>248</v>
      </c>
      <c r="D97" s="22" t="s">
        <v>136</v>
      </c>
      <c r="E97" s="5" t="s">
        <v>13</v>
      </c>
      <c r="F97" s="9">
        <v>30770</v>
      </c>
      <c r="G97" s="24">
        <v>75019</v>
      </c>
      <c r="H97" s="6">
        <f ca="1">DATEDIF(F97,Donnees!$C$2,"y")</f>
        <v>29</v>
      </c>
      <c r="I97" s="5" t="str">
        <f ca="1">IF(H97&lt;25,Donnees!$B$2,IF(H97&lt;31,Donnees!$B$3,IF(H97&lt;36,Donnees!$B$4,IF(H97&lt;41,Donnees!$B$5,IF(H97&lt;46,Donnees!$B$6,IF(H97&lt;51,Donnees!$B$7,IF(H97&lt;56,Donnees!$B$8,IF(H97&lt;61,Donnees!$B$9,Donnees!$B$10))))))))</f>
        <v>25-30</v>
      </c>
      <c r="J97" s="5"/>
      <c r="K97" s="2" t="s">
        <v>49</v>
      </c>
      <c r="L97" s="3">
        <v>0</v>
      </c>
      <c r="M97" s="3">
        <v>0</v>
      </c>
    </row>
    <row r="98" spans="1:13" ht="17.25" customHeight="1" x14ac:dyDescent="0.2">
      <c r="A98" s="100">
        <v>94</v>
      </c>
      <c r="B98" s="38">
        <v>1</v>
      </c>
      <c r="C98" s="106" t="s">
        <v>249</v>
      </c>
      <c r="D98" s="101" t="s">
        <v>19</v>
      </c>
      <c r="E98" s="96" t="s">
        <v>13</v>
      </c>
      <c r="F98" s="9">
        <v>23768</v>
      </c>
      <c r="G98" s="24">
        <v>94000</v>
      </c>
      <c r="H98" s="6">
        <f ca="1">DATEDIF(F98,Donnees!$C$2,"y")</f>
        <v>48</v>
      </c>
      <c r="I98" s="5" t="str">
        <f ca="1">IF(H98&lt;25,Donnees!$B$2,IF(H98&lt;31,Donnees!$B$3,IF(H98&lt;36,Donnees!$B$4,IF(H98&lt;41,Donnees!$B$5,IF(H98&lt;46,Donnees!$B$6,IF(H98&lt;51,Donnees!$B$7,IF(H98&lt;56,Donnees!$B$8,IF(H98&lt;61,Donnees!$B$9,Donnees!$B$10))))))))</f>
        <v>46-50</v>
      </c>
      <c r="J98" s="5" t="str">
        <f ca="1">IF(H98&lt;25,Donnees!$A$3,IF(H98&lt;46,Donnees!$A$4,IF(H98&lt;51,Donnees!$A$5,IF(H98&lt;56,Donnees!$A$6,IF(H98&lt;60,Donnees!$A$7,Donnees!$A$8)))))</f>
        <v>46-50</v>
      </c>
      <c r="K98" s="2" t="s">
        <v>49</v>
      </c>
      <c r="L98" s="3">
        <v>2</v>
      </c>
      <c r="M98" s="3">
        <v>0</v>
      </c>
    </row>
    <row r="99" spans="1:13" ht="17.25" customHeight="1" x14ac:dyDescent="0.2">
      <c r="A99" s="100">
        <v>95</v>
      </c>
      <c r="B99" s="38">
        <v>1</v>
      </c>
      <c r="C99" s="106" t="s">
        <v>250</v>
      </c>
      <c r="D99" s="101" t="s">
        <v>31</v>
      </c>
      <c r="E99" s="96" t="s">
        <v>13</v>
      </c>
      <c r="F99" s="9">
        <v>24201</v>
      </c>
      <c r="G99" s="24" t="s">
        <v>65</v>
      </c>
      <c r="H99" s="6">
        <f ca="1">DATEDIF(F99,Donnees!$C$2,"y")</f>
        <v>47</v>
      </c>
      <c r="I99" s="5" t="str">
        <f ca="1">IF(H99&lt;25,Donnees!$B$2,IF(H99&lt;31,Donnees!$B$3,IF(H99&lt;36,Donnees!$B$4,IF(H99&lt;41,Donnees!$B$5,IF(H99&lt;46,Donnees!$B$6,IF(H99&lt;51,Donnees!$B$7,IF(H99&lt;56,Donnees!$B$8,IF(H99&lt;61,Donnees!$B$9,Donnees!$B$10))))))))</f>
        <v>46-50</v>
      </c>
      <c r="J99" s="5" t="str">
        <f ca="1">IF(H99&lt;25,Donnees!$A$3,IF(H99&lt;46,Donnees!$A$4,IF(H99&lt;51,Donnees!$A$5,IF(H99&lt;56,Donnees!$A$6,IF(H99&lt;60,Donnees!$A$7,Donnees!$A$8)))))</f>
        <v>46-50</v>
      </c>
      <c r="K99" s="2" t="s">
        <v>51</v>
      </c>
      <c r="L99" s="3">
        <v>2</v>
      </c>
      <c r="M99" s="3"/>
    </row>
    <row r="100" spans="1:13" s="94" customFormat="1" ht="17.25" customHeight="1" x14ac:dyDescent="0.2">
      <c r="A100" s="100">
        <v>96</v>
      </c>
      <c r="B100" s="104">
        <v>1</v>
      </c>
      <c r="C100" s="106" t="s">
        <v>251</v>
      </c>
      <c r="D100" s="102" t="s">
        <v>146</v>
      </c>
      <c r="E100" s="97" t="s">
        <v>18</v>
      </c>
      <c r="F100" s="99">
        <v>32490</v>
      </c>
      <c r="G100" s="103">
        <v>58000</v>
      </c>
      <c r="H100" s="98">
        <f ca="1">DATEDIF(F100,Donnees!$C$2,"y")</f>
        <v>24</v>
      </c>
      <c r="I100" s="97" t="str">
        <f ca="1">IF(H100&lt;25,Donnees!$B$2,IF(H100&lt;31,Donnees!$B$3,IF(H100&lt;36,Donnees!$B$4,IF(H100&lt;41,Donnees!$B$5,IF(H100&lt;46,Donnees!$B$6,IF(H100&lt;51,Donnees!$B$7,IF(H100&lt;56,Donnees!$B$8,IF(H100&lt;61,Donnees!$B$9,Donnees!$B$10))))))))</f>
        <v xml:space="preserve"> - 25 ans</v>
      </c>
      <c r="J100" s="97"/>
      <c r="K100" s="95" t="s">
        <v>49</v>
      </c>
      <c r="L100" s="96">
        <v>1</v>
      </c>
      <c r="M100" s="96">
        <v>1</v>
      </c>
    </row>
    <row r="101" spans="1:13" s="94" customFormat="1" ht="17.25" customHeight="1" x14ac:dyDescent="0.2">
      <c r="A101" s="100">
        <v>97</v>
      </c>
      <c r="B101" s="104">
        <v>1</v>
      </c>
      <c r="C101" s="106" t="s">
        <v>252</v>
      </c>
      <c r="D101" s="101" t="s">
        <v>87</v>
      </c>
      <c r="E101" s="96" t="s">
        <v>13</v>
      </c>
      <c r="F101" s="99">
        <v>24996</v>
      </c>
      <c r="G101" s="103">
        <v>58300</v>
      </c>
      <c r="H101" s="98">
        <f ca="1">DATEDIF(F101,Donnees!$C$2,"y")</f>
        <v>45</v>
      </c>
      <c r="I101" s="97" t="str">
        <f ca="1">IF(H101&lt;25,Donnees!$B$2,IF(H101&lt;31,Donnees!$B$3,IF(H101&lt;36,Donnees!$B$4,IF(H101&lt;41,Donnees!$B$5,IF(H101&lt;46,Donnees!$B$6,IF(H101&lt;51,Donnees!$B$7,IF(H101&lt;56,Donnees!$B$8,IF(H101&lt;61,Donnees!$B$9,Donnees!$B$10))))))))</f>
        <v>41-45</v>
      </c>
      <c r="J101" s="97" t="str">
        <f ca="1">IF(H101&lt;25,Donnees!$A$3,IF(H101&lt;46,Donnees!$A$4,IF(H101&lt;51,Donnees!$A$5,IF(H101&lt;56,Donnees!$A$6,IF(H101&lt;60,Donnees!$A$7,Donnees!$A$8)))))</f>
        <v>25-45</v>
      </c>
      <c r="K101" s="95" t="s">
        <v>51</v>
      </c>
      <c r="L101" s="96">
        <v>1</v>
      </c>
      <c r="M101" s="96">
        <v>1</v>
      </c>
    </row>
    <row r="102" spans="1:13" s="94" customFormat="1" ht="17.25" customHeight="1" x14ac:dyDescent="0.2">
      <c r="A102" s="100">
        <v>98</v>
      </c>
      <c r="B102" s="104">
        <v>1</v>
      </c>
      <c r="C102" s="106" t="s">
        <v>253</v>
      </c>
      <c r="D102" s="101" t="s">
        <v>38</v>
      </c>
      <c r="E102" s="96" t="s">
        <v>18</v>
      </c>
      <c r="F102" s="99">
        <v>23001</v>
      </c>
      <c r="G102" s="103" t="s">
        <v>65</v>
      </c>
      <c r="H102" s="98">
        <f ca="1">DATEDIF(F102,Donnees!$C$2,"y")</f>
        <v>50</v>
      </c>
      <c r="I102" s="97" t="str">
        <f ca="1">IF(H102&lt;25,Donnees!$B$2,IF(H102&lt;31,Donnees!$B$3,IF(H102&lt;36,Donnees!$B$4,IF(H102&lt;41,Donnees!$B$5,IF(H102&lt;46,Donnees!$B$6,IF(H102&lt;51,Donnees!$B$7,IF(H102&lt;56,Donnees!$B$8,IF(H102&lt;61,Donnees!$B$9,Donnees!$B$10))))))))</f>
        <v>46-50</v>
      </c>
      <c r="J102" s="97" t="str">
        <f ca="1">IF(H102&lt;25,Donnees!$A$3,IF(H102&lt;46,Donnees!$A$4,IF(H102&lt;51,Donnees!$A$5,IF(H102&lt;56,Donnees!$A$6,IF(H102&lt;60,Donnees!$A$7,Donnees!$A$8)))))</f>
        <v>46-50</v>
      </c>
      <c r="K102" s="95" t="s">
        <v>48</v>
      </c>
      <c r="L102" s="96">
        <v>1</v>
      </c>
      <c r="M102" s="96">
        <v>1</v>
      </c>
    </row>
    <row r="103" spans="1:13" s="94" customFormat="1" ht="17.25" customHeight="1" x14ac:dyDescent="0.2">
      <c r="A103" s="100">
        <v>99</v>
      </c>
      <c r="B103" s="104">
        <v>1</v>
      </c>
      <c r="C103" s="106" t="s">
        <v>254</v>
      </c>
      <c r="D103" s="101" t="s">
        <v>22</v>
      </c>
      <c r="E103" s="96" t="s">
        <v>13</v>
      </c>
      <c r="F103" s="99">
        <v>25390</v>
      </c>
      <c r="G103" s="103">
        <v>18300</v>
      </c>
      <c r="H103" s="98">
        <f ca="1">DATEDIF(F103,Donnees!$C$2,"y")</f>
        <v>44</v>
      </c>
      <c r="I103" s="97" t="str">
        <f ca="1">IF(H103&lt;25,Donnees!$B$2,IF(H103&lt;31,Donnees!$B$3,IF(H103&lt;36,Donnees!$B$4,IF(H103&lt;41,Donnees!$B$5,IF(H103&lt;46,Donnees!$B$6,IF(H103&lt;51,Donnees!$B$7,IF(H103&lt;56,Donnees!$B$8,IF(H103&lt;61,Donnees!$B$9,Donnees!$B$10))))))))</f>
        <v>41-45</v>
      </c>
      <c r="J103" s="97" t="str">
        <f ca="1">IF(H103&lt;25,Donnees!$A$3,IF(H103&lt;46,Donnees!$A$4,IF(H103&lt;51,Donnees!$A$5,IF(H103&lt;56,Donnees!$A$6,IF(H103&lt;60,Donnees!$A$7,Donnees!$A$8)))))</f>
        <v>25-45</v>
      </c>
      <c r="K103" s="95" t="s">
        <v>49</v>
      </c>
      <c r="L103" s="96">
        <v>1</v>
      </c>
      <c r="M103" s="96">
        <v>1</v>
      </c>
    </row>
    <row r="104" spans="1:13" s="94" customFormat="1" ht="17.25" customHeight="1" x14ac:dyDescent="0.2">
      <c r="A104" s="100">
        <v>100</v>
      </c>
      <c r="B104" s="104">
        <v>1</v>
      </c>
      <c r="C104" s="106" t="s">
        <v>255</v>
      </c>
      <c r="D104" s="101" t="s">
        <v>92</v>
      </c>
      <c r="E104" s="96" t="s">
        <v>13</v>
      </c>
      <c r="F104" s="99">
        <v>32980</v>
      </c>
      <c r="G104" s="103">
        <v>58000</v>
      </c>
      <c r="H104" s="98">
        <f ca="1">DATEDIF(F104,Donnees!$C$2,"y")</f>
        <v>23</v>
      </c>
      <c r="I104" s="97" t="str">
        <f ca="1">IF(H104&lt;25,Donnees!$B$2,IF(H104&lt;31,Donnees!$B$3,IF(H104&lt;36,Donnees!$B$4,IF(H104&lt;41,Donnees!$B$5,IF(H104&lt;46,Donnees!$B$6,IF(H104&lt;51,Donnees!$B$7,IF(H104&lt;56,Donnees!$B$8,IF(H104&lt;61,Donnees!$B$9,Donnees!$B$10))))))))</f>
        <v xml:space="preserve"> - 25 ans</v>
      </c>
      <c r="J104" s="97" t="str">
        <f ca="1">IF(H104&lt;25,Donnees!$A$3,IF(H104&lt;46,Donnees!$A$4,IF(H104&lt;51,Donnees!$A$5,IF(H104&lt;56,Donnees!$A$6,IF(H104&lt;60,Donnees!$A$7,Donnees!$A$8)))))</f>
        <v xml:space="preserve"> - 25 ans</v>
      </c>
      <c r="K104" s="95" t="s">
        <v>49</v>
      </c>
      <c r="L104" s="96">
        <v>0</v>
      </c>
      <c r="M104" s="96">
        <v>0</v>
      </c>
    </row>
    <row r="105" spans="1:13" ht="17.25" customHeight="1" x14ac:dyDescent="0.2">
      <c r="A105" s="100">
        <v>101</v>
      </c>
      <c r="B105" s="38">
        <v>1</v>
      </c>
      <c r="C105" s="106" t="s">
        <v>256</v>
      </c>
      <c r="D105" s="101" t="s">
        <v>89</v>
      </c>
      <c r="E105" s="96" t="s">
        <v>13</v>
      </c>
      <c r="F105" s="9">
        <v>29517</v>
      </c>
      <c r="G105" s="24">
        <v>91160</v>
      </c>
      <c r="H105" s="6">
        <f ca="1">DATEDIF(F105,Donnees!$C$2,"y")</f>
        <v>32</v>
      </c>
      <c r="I105" s="5" t="str">
        <f ca="1">IF(H105&lt;25,Donnees!$B$2,IF(H105&lt;31,Donnees!$B$3,IF(H105&lt;36,Donnees!$B$4,IF(H105&lt;41,Donnees!$B$5,IF(H105&lt;46,Donnees!$B$6,IF(H105&lt;51,Donnees!$B$7,IF(H105&lt;56,Donnees!$B$8,IF(H105&lt;61,Donnees!$B$9,Donnees!$B$10))))))))</f>
        <v>31-35</v>
      </c>
      <c r="J105" s="5" t="str">
        <f ca="1">IF(H105&lt;25,Donnees!$A$3,IF(H105&lt;46,Donnees!$A$4,IF(H105&lt;51,Donnees!$A$5,IF(H105&lt;56,Donnees!$A$6,IF(H105&lt;60,Donnees!$A$7,Donnees!$A$8)))))</f>
        <v>25-45</v>
      </c>
      <c r="K105" s="2" t="s">
        <v>48</v>
      </c>
      <c r="L105" s="3">
        <v>2</v>
      </c>
      <c r="M105" s="3">
        <v>2</v>
      </c>
    </row>
    <row r="106" spans="1:13" ht="17.25" customHeight="1" x14ac:dyDescent="0.2">
      <c r="A106" s="100">
        <v>102</v>
      </c>
      <c r="B106" s="38">
        <v>1</v>
      </c>
      <c r="C106" s="106" t="s">
        <v>257</v>
      </c>
      <c r="D106" s="13" t="s">
        <v>68</v>
      </c>
      <c r="E106" s="3" t="s">
        <v>13</v>
      </c>
      <c r="F106" s="9">
        <v>22756</v>
      </c>
      <c r="G106" s="24" t="s">
        <v>65</v>
      </c>
      <c r="H106" s="6">
        <f ca="1">DATEDIF(F106,Donnees!$C$2,"y")</f>
        <v>51</v>
      </c>
      <c r="I106" s="5" t="str">
        <f ca="1">IF(H106&lt;25,Donnees!$B$2,IF(H106&lt;31,Donnees!$B$3,IF(H106&lt;36,Donnees!$B$4,IF(H106&lt;41,Donnees!$B$5,IF(H106&lt;46,Donnees!$B$6,IF(H106&lt;51,Donnees!$B$7,IF(H106&lt;56,Donnees!$B$8,IF(H106&lt;61,Donnees!$B$9,Donnees!$B$10))))))))</f>
        <v>51-55</v>
      </c>
      <c r="J106" s="5" t="str">
        <f ca="1">IF(H106&lt;25,Donnees!$A$3,IF(H106&lt;46,Donnees!$A$4,IF(H106&lt;51,Donnees!$A$5,IF(H106&lt;56,Donnees!$A$6,IF(H106&lt;60,Donnees!$A$7,Donnees!$A$8)))))</f>
        <v>51-55</v>
      </c>
      <c r="K106" s="2" t="s">
        <v>48</v>
      </c>
      <c r="L106" s="3">
        <v>2</v>
      </c>
      <c r="M106" s="3">
        <v>1</v>
      </c>
    </row>
    <row r="108" spans="1:13" x14ac:dyDescent="0.2">
      <c r="B108" s="1"/>
    </row>
    <row r="111" spans="1:13" x14ac:dyDescent="0.2">
      <c r="F111" s="23"/>
    </row>
    <row r="112" spans="1:13" x14ac:dyDescent="0.2">
      <c r="D112" s="60"/>
      <c r="E112" s="27"/>
      <c r="F112" s="23"/>
    </row>
    <row r="113" spans="1:13" x14ac:dyDescent="0.2">
      <c r="C113" s="59">
        <f ca="1">TODAY()</f>
        <v>41465</v>
      </c>
      <c r="D113" s="60"/>
    </row>
    <row r="114" spans="1:13" x14ac:dyDescent="0.2">
      <c r="D114" s="60"/>
    </row>
    <row r="115" spans="1:13" x14ac:dyDescent="0.2">
      <c r="C115" s="57" t="s">
        <v>113</v>
      </c>
      <c r="D115" s="58" t="s">
        <v>110</v>
      </c>
      <c r="E115" s="25"/>
      <c r="F115" s="8"/>
      <c r="G115" s="1"/>
      <c r="H115" s="1"/>
      <c r="J115" s="7"/>
      <c r="K115" s="7"/>
      <c r="L115" s="4"/>
      <c r="M115" s="26"/>
    </row>
    <row r="116" spans="1:13" x14ac:dyDescent="0.2">
      <c r="C116" s="61">
        <f>SUM(B5:B106)</f>
        <v>102</v>
      </c>
      <c r="D116" s="47">
        <f>SUBTOTAL(9,$B$5:$B$108)</f>
        <v>102</v>
      </c>
      <c r="E116" s="25"/>
      <c r="F116" s="8"/>
      <c r="G116" s="1"/>
      <c r="H116" s="1"/>
      <c r="J116" s="7"/>
      <c r="K116" s="7"/>
      <c r="L116" s="4"/>
      <c r="M116" s="26"/>
    </row>
    <row r="117" spans="1:13" x14ac:dyDescent="0.2">
      <c r="C117" s="50">
        <f>C116/C116</f>
        <v>1</v>
      </c>
      <c r="D117" s="51">
        <f>D116/C116</f>
        <v>1</v>
      </c>
      <c r="E117" s="25"/>
      <c r="F117" s="8"/>
      <c r="G117" s="1"/>
      <c r="H117" s="1"/>
      <c r="J117" s="7"/>
      <c r="K117" s="7"/>
      <c r="L117" s="4"/>
      <c r="M117" s="26"/>
    </row>
    <row r="118" spans="1:13" x14ac:dyDescent="0.2">
      <c r="C118" s="48" t="s">
        <v>111</v>
      </c>
      <c r="D118" s="49"/>
      <c r="E118" s="25"/>
      <c r="F118" s="8"/>
      <c r="G118" s="1"/>
      <c r="H118" s="1"/>
      <c r="J118" s="7"/>
      <c r="K118" s="7"/>
      <c r="L118" s="4"/>
      <c r="M118" s="26"/>
    </row>
    <row r="119" spans="1:13" x14ac:dyDescent="0.2">
      <c r="C119" s="52">
        <f>SUMIF(E:E,"h",B:B)</f>
        <v>73</v>
      </c>
      <c r="D119" s="53">
        <f ca="1">SUMPRODUCT((SUBTOTAL(3,INDIRECT("e"&amp;ROW(E5:E106)))*(E5:E106&gt;="f")))</f>
        <v>102</v>
      </c>
      <c r="E119" s="25"/>
      <c r="F119" s="8"/>
      <c r="G119" s="1"/>
      <c r="H119" s="1"/>
      <c r="J119" s="7"/>
      <c r="K119" s="7"/>
      <c r="L119" s="4"/>
      <c r="M119" s="26"/>
    </row>
    <row r="120" spans="1:13" x14ac:dyDescent="0.2">
      <c r="C120" s="48" t="s">
        <v>112</v>
      </c>
      <c r="D120" s="56"/>
      <c r="E120" s="25"/>
      <c r="F120" s="8"/>
      <c r="G120" s="1"/>
      <c r="H120" s="1"/>
      <c r="J120" s="7"/>
      <c r="K120" s="7"/>
      <c r="L120" s="4"/>
      <c r="M120" s="26"/>
    </row>
    <row r="121" spans="1:13" x14ac:dyDescent="0.2">
      <c r="C121" s="52">
        <f>SUMIF(E:E,"f",B:B)</f>
        <v>29</v>
      </c>
      <c r="D121" s="53">
        <f ca="1">SUMPRODUCT((SUBTOTAL(3,INDIRECT("e"&amp;ROW(E5:E106)))*(E5:E106&lt;="f")))</f>
        <v>29</v>
      </c>
      <c r="E121" s="25"/>
      <c r="F121" s="8"/>
      <c r="G121" s="1"/>
      <c r="H121" s="1"/>
      <c r="J121" s="7"/>
      <c r="K121" s="7"/>
      <c r="L121" s="4"/>
      <c r="M121" s="26"/>
    </row>
    <row r="122" spans="1:13" x14ac:dyDescent="0.2">
      <c r="C122" s="48" t="s">
        <v>115</v>
      </c>
      <c r="D122" s="56"/>
      <c r="E122" s="25"/>
      <c r="F122" s="8"/>
      <c r="G122" s="1"/>
      <c r="H122" s="1"/>
      <c r="J122" s="7"/>
      <c r="K122" s="7"/>
      <c r="L122" s="4"/>
      <c r="M122" s="26"/>
    </row>
    <row r="123" spans="1:13" x14ac:dyDescent="0.2">
      <c r="A123" s="42"/>
      <c r="B123" s="44" t="s">
        <v>116</v>
      </c>
      <c r="C123" s="46">
        <f ca="1">SUMIF(I:I,Donnees!B2,B:B)</f>
        <v>8</v>
      </c>
      <c r="D123" s="47">
        <f ca="1">SUMPRODUCT((SUBTOTAL(3,INDIRECT("i"&amp;ROW($I$5:$I$106)))*($I$5:$I$106=Donnees!B2)))</f>
        <v>8</v>
      </c>
      <c r="E123" s="25"/>
      <c r="F123" s="8"/>
      <c r="G123" s="1"/>
      <c r="H123" s="1"/>
      <c r="J123" s="7"/>
      <c r="K123" s="7"/>
      <c r="L123" s="4"/>
      <c r="M123" s="26"/>
    </row>
    <row r="124" spans="1:13" x14ac:dyDescent="0.2">
      <c r="A124" s="42"/>
      <c r="B124" s="43" t="s">
        <v>107</v>
      </c>
      <c r="C124" s="20">
        <f ca="1">SUMIF(I:I,Donnees!B3,B:B)</f>
        <v>11</v>
      </c>
      <c r="D124" s="40">
        <f ca="1">SUMPRODUCT((SUBTOTAL(3,INDIRECT("i"&amp;ROW($I$5:$I$106)))*($I$5:$I$106=Donnees!B3)))</f>
        <v>11</v>
      </c>
    </row>
    <row r="125" spans="1:13" x14ac:dyDescent="0.2">
      <c r="A125" s="42"/>
      <c r="B125" s="43" t="s">
        <v>104</v>
      </c>
      <c r="C125" s="20">
        <f ca="1">SUMIF(I:I,Donnees!B4,B:B)</f>
        <v>15</v>
      </c>
      <c r="D125" s="40">
        <f ca="1">SUMPRODUCT((SUBTOTAL(3,INDIRECT("i"&amp;ROW($I$5:$I$106)))*($I$5:$I$106=Donnees!B4)))</f>
        <v>15</v>
      </c>
    </row>
    <row r="126" spans="1:13" x14ac:dyDescent="0.2">
      <c r="A126" s="42"/>
      <c r="B126" s="43" t="s">
        <v>105</v>
      </c>
      <c r="C126" s="20">
        <f ca="1">SUMIF(I:I,Donnees!B5,B:B)</f>
        <v>15</v>
      </c>
      <c r="D126" s="40">
        <f ca="1">SUMPRODUCT((SUBTOTAL(3,INDIRECT("i"&amp;ROW($I$5:$I$106)))*($I$5:$I$106=Donnees!B5)))</f>
        <v>15</v>
      </c>
    </row>
    <row r="127" spans="1:13" x14ac:dyDescent="0.2">
      <c r="A127" s="42"/>
      <c r="B127" s="43" t="s">
        <v>106</v>
      </c>
      <c r="C127" s="20">
        <f ca="1">SUMIF(I:I,Donnees!B6,B:B)</f>
        <v>17</v>
      </c>
      <c r="D127" s="40">
        <f ca="1">SUMPRODUCT((SUBTOTAL(3,INDIRECT("i"&amp;ROW($I$5:$I$106)))*($I$5:$I$106=Donnees!B6)))</f>
        <v>17</v>
      </c>
    </row>
    <row r="128" spans="1:13" x14ac:dyDescent="0.2">
      <c r="A128" s="42"/>
      <c r="B128" s="43" t="s">
        <v>53</v>
      </c>
      <c r="C128" s="20">
        <f ca="1">SUMIF(I:I,Donnees!B7,B:B)</f>
        <v>14</v>
      </c>
      <c r="D128" s="40">
        <f ca="1">SUMPRODUCT((SUBTOTAL(3,INDIRECT("i"&amp;ROW($I$5:$I$106)))*($I$5:$I$106=Donnees!B7)))</f>
        <v>14</v>
      </c>
    </row>
    <row r="129" spans="1:4" x14ac:dyDescent="0.2">
      <c r="A129" s="42"/>
      <c r="B129" s="43" t="s">
        <v>44</v>
      </c>
      <c r="C129" s="20">
        <f ca="1">SUMIF(I:I,Donnees!B8,B:B)</f>
        <v>12</v>
      </c>
      <c r="D129" s="40">
        <f ca="1">SUMPRODUCT((SUBTOTAL(3,INDIRECT("i"&amp;ROW($I$5:$I$106)))*($I$5:$I$106=Donnees!B8)))</f>
        <v>12</v>
      </c>
    </row>
    <row r="130" spans="1:4" x14ac:dyDescent="0.2">
      <c r="A130" s="42"/>
      <c r="B130" s="43" t="s">
        <v>54</v>
      </c>
      <c r="C130" s="20">
        <f ca="1">SUMIF(I:I,Donnees!B9,B:B)</f>
        <v>9</v>
      </c>
      <c r="D130" s="40">
        <f ca="1">SUMPRODUCT((SUBTOTAL(3,INDIRECT("i"&amp;ROW($I$5:$I$106)))*($I$5:$I$106=Donnees!B9)))</f>
        <v>9</v>
      </c>
    </row>
    <row r="131" spans="1:4" x14ac:dyDescent="0.2">
      <c r="A131" s="42"/>
      <c r="B131" s="44" t="s">
        <v>117</v>
      </c>
      <c r="C131" s="54">
        <f ca="1">SUMIF(I:I,Donnees!B10,B:B)</f>
        <v>1</v>
      </c>
      <c r="D131" s="55">
        <f ca="1">SUMPRODUCT((SUBTOTAL(3,INDIRECT("i"&amp;ROW($I$5:$I$106)))*($I$5:$I$106=Donnees!B10)))</f>
        <v>1</v>
      </c>
    </row>
    <row r="132" spans="1:4" x14ac:dyDescent="0.2">
      <c r="B132" s="45"/>
      <c r="C132" s="48" t="s">
        <v>47</v>
      </c>
      <c r="D132" s="56"/>
    </row>
    <row r="133" spans="1:4" x14ac:dyDescent="0.2">
      <c r="B133" s="43" t="s">
        <v>48</v>
      </c>
      <c r="C133" s="46">
        <f>SUMIF(K:K,Donnees!D2,B:B)</f>
        <v>31</v>
      </c>
      <c r="D133" s="47">
        <f ca="1">SUMPRODUCT((SUBTOTAL(3,INDIRECT("k"&amp;ROW($K$5:$K$106)))*($K$5:$K$106=Donnees!D2)))</f>
        <v>31</v>
      </c>
    </row>
    <row r="134" spans="1:4" x14ac:dyDescent="0.2">
      <c r="B134" s="43" t="s">
        <v>49</v>
      </c>
      <c r="C134" s="46">
        <f>SUMIF(K:K,Donnees!D3,B:B)</f>
        <v>41</v>
      </c>
      <c r="D134" s="47">
        <f ca="1">SUMPRODUCT((SUBTOTAL(3,INDIRECT("k"&amp;ROW($K$5:$K$106)))*($K$5:$K$106=Donnees!D3)))</f>
        <v>41</v>
      </c>
    </row>
    <row r="135" spans="1:4" x14ac:dyDescent="0.2">
      <c r="B135" s="43" t="s">
        <v>56</v>
      </c>
      <c r="C135" s="46">
        <f>SUMIF(K:K,Donnees!D4,B:B)</f>
        <v>17</v>
      </c>
      <c r="D135" s="47">
        <f ca="1">SUMPRODUCT((SUBTOTAL(3,INDIRECT("k"&amp;ROW($K$5:$K$106)))*($K$5:$K$106=Donnees!D4)))</f>
        <v>17</v>
      </c>
    </row>
    <row r="136" spans="1:4" x14ac:dyDescent="0.2">
      <c r="B136" s="43" t="s">
        <v>118</v>
      </c>
      <c r="C136" s="46">
        <f>SUMIF(K:K,Donnees!D5,B:B)</f>
        <v>0</v>
      </c>
      <c r="D136" s="47">
        <f ca="1">SUMPRODUCT((SUBTOTAL(3,INDIRECT("k"&amp;ROW($K$5:$K$106)))*($K$5:$K$106=Donnees!D5)))</f>
        <v>0</v>
      </c>
    </row>
    <row r="137" spans="1:4" x14ac:dyDescent="0.2">
      <c r="B137" s="43" t="s">
        <v>51</v>
      </c>
      <c r="C137" s="46">
        <f>SUMIF(K:K,Donnees!D6,B:B)</f>
        <v>13</v>
      </c>
      <c r="D137" s="47">
        <f ca="1">SUMPRODUCT((SUBTOTAL(3,INDIRECT("k"&amp;ROW($K$5:$K$106)))*($K$5:$K$106=Donnees!D6)))</f>
        <v>13</v>
      </c>
    </row>
    <row r="138" spans="1:4" x14ac:dyDescent="0.2">
      <c r="B138" s="43" t="s">
        <v>50</v>
      </c>
      <c r="C138" s="46">
        <f>SUMIF(K:K,Donnees!D7,B:B)</f>
        <v>0</v>
      </c>
      <c r="D138" s="47">
        <f ca="1">SUMPRODUCT((SUBTOTAL(3,INDIRECT("k"&amp;ROW($K$5:$K$106)))*($K$5:$K$106=Donnees!D7)))</f>
        <v>0</v>
      </c>
    </row>
    <row r="139" spans="1:4" x14ac:dyDescent="0.2">
      <c r="B139" s="43" t="s">
        <v>42</v>
      </c>
      <c r="C139" s="46">
        <f>SUMIF(K:K,Donnees!D8,B:B)</f>
        <v>0</v>
      </c>
      <c r="D139" s="47">
        <f ca="1">SUMPRODUCT((SUBTOTAL(3,INDIRECT("k"&amp;ROW($K$5:$K$106)))*($K$5:$K$106=Donnees!D8)))</f>
        <v>0</v>
      </c>
    </row>
    <row r="140" spans="1:4" x14ac:dyDescent="0.2">
      <c r="B140" s="43" t="s">
        <v>7</v>
      </c>
      <c r="C140" s="46">
        <f>SUMIF(K:K,Donnees!D9,B:B)</f>
        <v>0</v>
      </c>
      <c r="D140" s="47">
        <f ca="1">SUMPRODUCT((SUBTOTAL(3,INDIRECT("k"&amp;ROW($K$5:$K$106)))*($K$5:$K$106=Donnees!D9)))</f>
        <v>0</v>
      </c>
    </row>
  </sheetData>
  <autoFilter ref="A4:M108"/>
  <sortState ref="C5:AY104">
    <sortCondition ref="C5"/>
  </sortState>
  <phoneticPr fontId="5" type="noConversion"/>
  <dataValidations count="4">
    <dataValidation type="list" allowBlank="1" showInputMessage="1" showErrorMessage="1" sqref="L54 L5:L49">
      <formula1>enfant</formula1>
    </dataValidation>
    <dataValidation type="list" allowBlank="1" showInputMessage="1" showErrorMessage="1" sqref="M5:M55">
      <formula1>charge</formula1>
    </dataValidation>
    <dataValidation type="list" allowBlank="1" showInputMessage="1" showErrorMessage="1" sqref="K5:K106 J76:J77">
      <formula1>famille</formula1>
    </dataValidation>
    <dataValidation type="list" allowBlank="1" showInputMessage="1" showErrorMessage="1" sqref="G5:G106">
      <formula1>commune</formula1>
    </dataValidation>
  </dataValidations>
  <pageMargins left="0.39370078740157483" right="0.39370078740157483" top="0.39370078740157483" bottom="0.39370078740157483" header="0.51181102362204722" footer="0.51181102362204722"/>
  <pageSetup paperSize="8" scale="68" fitToWidth="2" fitToHeight="2" orientation="landscape" r:id="rId1"/>
  <headerFooter alignWithMargins="0">
    <oddFooter>&amp;C&amp;D</oddFooter>
  </headerFooter>
  <rowBreaks count="1" manualBreakCount="1">
    <brk id="110" max="16383" man="1"/>
  </rowBreaks>
  <colBreaks count="1" manualBreakCount="1">
    <brk id="14" max="1048575" man="1"/>
  </colBreaks>
  <ignoredErrors>
    <ignoredError sqref="B123 B131 G40" numberStoredAsText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Donnees!#REF!</xm:f>
          </x14:formula1>
          <xm:sqref>D112:D114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499984740745262"/>
    <pageSetUpPr fitToPage="1"/>
  </sheetPr>
  <dimension ref="A1:G135"/>
  <sheetViews>
    <sheetView showWhiteSpace="0" zoomScaleNormal="100" zoomScaleSheetLayoutView="100" workbookViewId="0">
      <selection activeCell="C32" sqref="C32"/>
    </sheetView>
  </sheetViews>
  <sheetFormatPr baseColWidth="10" defaultRowHeight="12.75" x14ac:dyDescent="0.2"/>
  <cols>
    <col min="1" max="1" width="11.28515625" customWidth="1"/>
    <col min="2" max="2" width="22.140625" style="69" bestFit="1" customWidth="1"/>
    <col min="3" max="3" width="40.28515625" style="4" bestFit="1" customWidth="1"/>
    <col min="4" max="4" width="20.42578125" style="4" bestFit="1" customWidth="1"/>
    <col min="5" max="5" width="6.140625" style="4" bestFit="1" customWidth="1"/>
    <col min="6" max="6" width="8.28515625" style="85" bestFit="1" customWidth="1"/>
  </cols>
  <sheetData>
    <row r="1" spans="1:7" ht="23.25" x14ac:dyDescent="0.35">
      <c r="A1" s="105" t="s">
        <v>119</v>
      </c>
      <c r="B1" s="105"/>
      <c r="C1" s="105"/>
      <c r="D1" s="105"/>
      <c r="E1" s="79"/>
      <c r="F1" s="84"/>
    </row>
    <row r="3" spans="1:7" x14ac:dyDescent="0.2">
      <c r="B3" s="76">
        <f ca="1">GENERAL!C113</f>
        <v>41465</v>
      </c>
      <c r="C3"/>
      <c r="D3"/>
      <c r="E3"/>
      <c r="F3"/>
    </row>
    <row r="4" spans="1:7" x14ac:dyDescent="0.2">
      <c r="B4" s="70"/>
      <c r="C4"/>
      <c r="D4"/>
      <c r="E4"/>
      <c r="F4"/>
    </row>
    <row r="5" spans="1:7" ht="6.75" customHeight="1" x14ac:dyDescent="0.2">
      <c r="B5" s="70"/>
    </row>
    <row r="6" spans="1:7" x14ac:dyDescent="0.2">
      <c r="B6" s="70"/>
      <c r="C6" s="64" t="str">
        <f>GENERAL!C115</f>
        <v>EFFCETIF GENERAL</v>
      </c>
      <c r="D6" s="63" t="str">
        <f>GENERAL!D115</f>
        <v>SOUS-TOTAL</v>
      </c>
      <c r="E6" s="64" t="s">
        <v>120</v>
      </c>
      <c r="F6" s="63" t="s">
        <v>120</v>
      </c>
    </row>
    <row r="7" spans="1:7" x14ac:dyDescent="0.2">
      <c r="B7" s="70"/>
      <c r="C7" s="74">
        <f>GENERAL!C116</f>
        <v>102</v>
      </c>
      <c r="D7" s="74">
        <f>GENERAL!D116</f>
        <v>102</v>
      </c>
      <c r="E7" s="75">
        <f>GENERAL!D117</f>
        <v>1</v>
      </c>
      <c r="F7" s="83">
        <f>D7/$D$7</f>
        <v>1</v>
      </c>
    </row>
    <row r="8" spans="1:7" x14ac:dyDescent="0.2">
      <c r="B8" s="70"/>
      <c r="C8" s="65"/>
      <c r="D8" s="68"/>
      <c r="E8" s="81"/>
      <c r="F8" s="86"/>
    </row>
    <row r="9" spans="1:7" x14ac:dyDescent="0.2">
      <c r="B9" s="71"/>
      <c r="C9" s="78"/>
      <c r="D9" s="78"/>
      <c r="E9" s="80"/>
      <c r="F9" s="87"/>
      <c r="G9" s="62"/>
    </row>
    <row r="10" spans="1:7" x14ac:dyDescent="0.2">
      <c r="B10" s="71"/>
      <c r="C10" s="66" t="str">
        <f>GENERAL!C118</f>
        <v>HOMME</v>
      </c>
      <c r="D10" s="67"/>
      <c r="E10" s="82"/>
      <c r="F10" s="88"/>
    </row>
    <row r="11" spans="1:7" x14ac:dyDescent="0.2">
      <c r="B11" s="71"/>
      <c r="C11" s="74">
        <f>GENERAL!C119</f>
        <v>73</v>
      </c>
      <c r="D11" s="74">
        <f ca="1">GENERAL!D119</f>
        <v>102</v>
      </c>
      <c r="E11" s="90">
        <f ca="1">D11/$C$7</f>
        <v>1</v>
      </c>
      <c r="F11" s="87">
        <f t="shared" ref="F11:F13" ca="1" si="0">D11/$D$7</f>
        <v>1</v>
      </c>
    </row>
    <row r="12" spans="1:7" x14ac:dyDescent="0.2">
      <c r="B12" s="71"/>
      <c r="C12" s="66" t="str">
        <f>GENERAL!C120</f>
        <v>FEMME</v>
      </c>
      <c r="D12" s="108"/>
      <c r="E12" s="93"/>
      <c r="F12" s="88"/>
    </row>
    <row r="13" spans="1:7" x14ac:dyDescent="0.2">
      <c r="B13" s="71"/>
      <c r="C13" s="74">
        <f>GENERAL!C121</f>
        <v>29</v>
      </c>
      <c r="D13" s="107">
        <f ca="1">GENERAL!D121</f>
        <v>29</v>
      </c>
      <c r="E13" s="90">
        <f t="shared" ref="E13:E32" ca="1" si="1">D13/$C$7</f>
        <v>0.28431372549019607</v>
      </c>
      <c r="F13" s="87">
        <f t="shared" ca="1" si="0"/>
        <v>0.28431372549019607</v>
      </c>
    </row>
    <row r="14" spans="1:7" x14ac:dyDescent="0.2">
      <c r="B14" s="72"/>
      <c r="C14" s="65" t="str">
        <f>GENERAL!C122</f>
        <v>AGE (par tranche)</v>
      </c>
      <c r="D14" s="68"/>
      <c r="E14" s="92"/>
      <c r="F14" s="89"/>
    </row>
    <row r="15" spans="1:7" x14ac:dyDescent="0.2">
      <c r="B15" s="73" t="str">
        <f>GENERAL!B123</f>
        <v xml:space="preserve"> - 25</v>
      </c>
      <c r="C15" s="74">
        <f ca="1">GENERAL!C123</f>
        <v>8</v>
      </c>
      <c r="D15" s="74">
        <f ca="1">GENERAL!D123</f>
        <v>8</v>
      </c>
      <c r="E15" s="90">
        <f t="shared" ca="1" si="1"/>
        <v>7.8431372549019607E-2</v>
      </c>
      <c r="F15" s="87">
        <f ca="1">D15/$D$7</f>
        <v>7.8431372549019607E-2</v>
      </c>
    </row>
    <row r="16" spans="1:7" x14ac:dyDescent="0.2">
      <c r="B16" s="73" t="str">
        <f>GENERAL!B124</f>
        <v>25-30</v>
      </c>
      <c r="C16" s="74">
        <f ca="1">GENERAL!C124</f>
        <v>11</v>
      </c>
      <c r="D16" s="74">
        <f ca="1">GENERAL!D124</f>
        <v>11</v>
      </c>
      <c r="E16" s="90">
        <f t="shared" ca="1" si="1"/>
        <v>0.10784313725490197</v>
      </c>
      <c r="F16" s="87">
        <f t="shared" ref="F16:F32" ca="1" si="2">D16/$D$7</f>
        <v>0.10784313725490197</v>
      </c>
    </row>
    <row r="17" spans="2:6" x14ac:dyDescent="0.2">
      <c r="B17" s="73" t="str">
        <f>GENERAL!B125</f>
        <v>31-35</v>
      </c>
      <c r="C17" s="74">
        <f ca="1">GENERAL!C125</f>
        <v>15</v>
      </c>
      <c r="D17" s="74">
        <f ca="1">GENERAL!D125</f>
        <v>15</v>
      </c>
      <c r="E17" s="90">
        <f t="shared" ca="1" si="1"/>
        <v>0.14705882352941177</v>
      </c>
      <c r="F17" s="87">
        <f t="shared" ca="1" si="2"/>
        <v>0.14705882352941177</v>
      </c>
    </row>
    <row r="18" spans="2:6" x14ac:dyDescent="0.2">
      <c r="B18" s="73" t="str">
        <f>GENERAL!B126</f>
        <v>36-40</v>
      </c>
      <c r="C18" s="74">
        <f ca="1">GENERAL!C126</f>
        <v>15</v>
      </c>
      <c r="D18" s="74">
        <f ca="1">GENERAL!D126</f>
        <v>15</v>
      </c>
      <c r="E18" s="90">
        <f t="shared" ca="1" si="1"/>
        <v>0.14705882352941177</v>
      </c>
      <c r="F18" s="87">
        <f t="shared" ca="1" si="2"/>
        <v>0.14705882352941177</v>
      </c>
    </row>
    <row r="19" spans="2:6" x14ac:dyDescent="0.2">
      <c r="B19" s="73" t="str">
        <f>GENERAL!B127</f>
        <v>41-45</v>
      </c>
      <c r="C19" s="74">
        <f ca="1">GENERAL!C127</f>
        <v>17</v>
      </c>
      <c r="D19" s="74">
        <f ca="1">GENERAL!D127</f>
        <v>17</v>
      </c>
      <c r="E19" s="90">
        <f t="shared" ca="1" si="1"/>
        <v>0.16666666666666666</v>
      </c>
      <c r="F19" s="87">
        <f t="shared" ca="1" si="2"/>
        <v>0.16666666666666666</v>
      </c>
    </row>
    <row r="20" spans="2:6" x14ac:dyDescent="0.2">
      <c r="B20" s="73" t="str">
        <f>GENERAL!B128</f>
        <v>46-50</v>
      </c>
      <c r="C20" s="74">
        <f ca="1">GENERAL!C128</f>
        <v>14</v>
      </c>
      <c r="D20" s="74">
        <f ca="1">GENERAL!D128</f>
        <v>14</v>
      </c>
      <c r="E20" s="90">
        <f t="shared" ca="1" si="1"/>
        <v>0.13725490196078433</v>
      </c>
      <c r="F20" s="87">
        <f t="shared" ca="1" si="2"/>
        <v>0.13725490196078433</v>
      </c>
    </row>
    <row r="21" spans="2:6" x14ac:dyDescent="0.2">
      <c r="B21" s="73" t="str">
        <f>GENERAL!B129</f>
        <v>51-55</v>
      </c>
      <c r="C21" s="74">
        <f ca="1">GENERAL!C129</f>
        <v>12</v>
      </c>
      <c r="D21" s="74">
        <f ca="1">GENERAL!D129</f>
        <v>12</v>
      </c>
      <c r="E21" s="90">
        <f t="shared" ca="1" si="1"/>
        <v>0.11764705882352941</v>
      </c>
      <c r="F21" s="87">
        <f t="shared" ca="1" si="2"/>
        <v>0.11764705882352941</v>
      </c>
    </row>
    <row r="22" spans="2:6" x14ac:dyDescent="0.2">
      <c r="B22" s="73" t="str">
        <f>GENERAL!B130</f>
        <v>56-60</v>
      </c>
      <c r="C22" s="74">
        <f ca="1">GENERAL!C130</f>
        <v>9</v>
      </c>
      <c r="D22" s="74">
        <f ca="1">GENERAL!D130</f>
        <v>9</v>
      </c>
      <c r="E22" s="90">
        <f t="shared" ca="1" si="1"/>
        <v>8.8235294117647065E-2</v>
      </c>
      <c r="F22" s="87">
        <f t="shared" ca="1" si="2"/>
        <v>8.8235294117647065E-2</v>
      </c>
    </row>
    <row r="23" spans="2:6" x14ac:dyDescent="0.2">
      <c r="B23" s="73" t="str">
        <f>GENERAL!B131</f>
        <v xml:space="preserve"> + 61</v>
      </c>
      <c r="C23" s="74">
        <f ca="1">GENERAL!C131</f>
        <v>1</v>
      </c>
      <c r="D23" s="74">
        <f ca="1">GENERAL!D131</f>
        <v>1</v>
      </c>
      <c r="E23" s="90">
        <f t="shared" ca="1" si="1"/>
        <v>9.8039215686274508E-3</v>
      </c>
      <c r="F23" s="87">
        <f t="shared" ca="1" si="2"/>
        <v>9.8039215686274508E-3</v>
      </c>
    </row>
    <row r="24" spans="2:6" x14ac:dyDescent="0.2">
      <c r="B24" s="72"/>
      <c r="C24" s="65" t="str">
        <f>GENERAL!C132</f>
        <v>SITUATION FAMILIALE</v>
      </c>
      <c r="D24" s="77"/>
      <c r="E24" s="92"/>
      <c r="F24" s="89"/>
    </row>
    <row r="25" spans="2:6" x14ac:dyDescent="0.2">
      <c r="B25" s="73" t="str">
        <f>GENERAL!B133</f>
        <v>Marié</v>
      </c>
      <c r="C25" s="74">
        <f>GENERAL!C133</f>
        <v>31</v>
      </c>
      <c r="D25" s="74">
        <f ca="1">GENERAL!D133</f>
        <v>31</v>
      </c>
      <c r="E25" s="90">
        <f t="shared" ca="1" si="1"/>
        <v>0.30392156862745096</v>
      </c>
      <c r="F25" s="87">
        <f t="shared" ca="1" si="2"/>
        <v>0.30392156862745096</v>
      </c>
    </row>
    <row r="26" spans="2:6" x14ac:dyDescent="0.2">
      <c r="B26" s="73" t="str">
        <f>GENERAL!B134</f>
        <v>Célibataire</v>
      </c>
      <c r="C26" s="74">
        <f>GENERAL!C134</f>
        <v>41</v>
      </c>
      <c r="D26" s="74">
        <f ca="1">GENERAL!D134</f>
        <v>41</v>
      </c>
      <c r="E26" s="90">
        <f t="shared" ca="1" si="1"/>
        <v>0.40196078431372551</v>
      </c>
      <c r="F26" s="87">
        <f t="shared" ca="1" si="2"/>
        <v>0.40196078431372551</v>
      </c>
    </row>
    <row r="27" spans="2:6" x14ac:dyDescent="0.2">
      <c r="B27" s="73" t="str">
        <f>GENERAL!B135</f>
        <v>Divorcé/Séparé</v>
      </c>
      <c r="C27" s="74">
        <f>GENERAL!C135</f>
        <v>17</v>
      </c>
      <c r="D27" s="74">
        <f ca="1">GENERAL!D135</f>
        <v>17</v>
      </c>
      <c r="E27" s="90">
        <f t="shared" ca="1" si="1"/>
        <v>0.16666666666666666</v>
      </c>
      <c r="F27" s="87">
        <f t="shared" ca="1" si="2"/>
        <v>0.16666666666666666</v>
      </c>
    </row>
    <row r="28" spans="2:6" x14ac:dyDescent="0.2">
      <c r="B28" s="73" t="str">
        <f>GENERAL!B136</f>
        <v>Pacsé</v>
      </c>
      <c r="C28" s="74">
        <f>GENERAL!C136</f>
        <v>0</v>
      </c>
      <c r="D28" s="74">
        <f ca="1">GENERAL!D136</f>
        <v>0</v>
      </c>
      <c r="E28" s="90">
        <f t="shared" ca="1" si="1"/>
        <v>0</v>
      </c>
      <c r="F28" s="87">
        <f t="shared" ca="1" si="2"/>
        <v>0</v>
      </c>
    </row>
    <row r="29" spans="2:6" x14ac:dyDescent="0.2">
      <c r="B29" s="73" t="str">
        <f>GENERAL!B137</f>
        <v>Vit maritalement</v>
      </c>
      <c r="C29" s="74">
        <f>GENERAL!C137</f>
        <v>13</v>
      </c>
      <c r="D29" s="74">
        <f ca="1">GENERAL!D137</f>
        <v>13</v>
      </c>
      <c r="E29" s="90">
        <f t="shared" ca="1" si="1"/>
        <v>0.12745098039215685</v>
      </c>
      <c r="F29" s="87">
        <f t="shared" ca="1" si="2"/>
        <v>0.12745098039215685</v>
      </c>
    </row>
    <row r="30" spans="2:6" x14ac:dyDescent="0.2">
      <c r="B30" s="73" t="str">
        <f>GENERAL!B138</f>
        <v>Veuf</v>
      </c>
      <c r="C30" s="74">
        <f>GENERAL!C138</f>
        <v>0</v>
      </c>
      <c r="D30" s="74">
        <f ca="1">GENERAL!D138</f>
        <v>0</v>
      </c>
      <c r="E30" s="90">
        <f t="shared" ca="1" si="1"/>
        <v>0</v>
      </c>
      <c r="F30" s="87">
        <f t="shared" ca="1" si="2"/>
        <v>0</v>
      </c>
    </row>
    <row r="31" spans="2:6" x14ac:dyDescent="0.2">
      <c r="B31" s="73" t="str">
        <f>GENERAL!B139</f>
        <v>Inconnu</v>
      </c>
      <c r="C31" s="74">
        <f>GENERAL!C139</f>
        <v>0</v>
      </c>
      <c r="D31" s="74">
        <f ca="1">GENERAL!D139</f>
        <v>0</v>
      </c>
      <c r="E31" s="90">
        <f t="shared" ca="1" si="1"/>
        <v>0</v>
      </c>
      <c r="F31" s="87">
        <f t="shared" ca="1" si="2"/>
        <v>0</v>
      </c>
    </row>
    <row r="32" spans="2:6" x14ac:dyDescent="0.2">
      <c r="B32" s="73" t="str">
        <f>GENERAL!B140</f>
        <v>Autre</v>
      </c>
      <c r="C32" s="74">
        <f>GENERAL!C140</f>
        <v>0</v>
      </c>
      <c r="D32" s="74">
        <f ca="1">GENERAL!D140</f>
        <v>0</v>
      </c>
      <c r="E32" s="90">
        <f t="shared" ca="1" si="1"/>
        <v>0</v>
      </c>
      <c r="F32" s="87">
        <f t="shared" ca="1" si="2"/>
        <v>0</v>
      </c>
    </row>
    <row r="33" spans="2:5" x14ac:dyDescent="0.2">
      <c r="B33" s="73"/>
      <c r="E33" s="91"/>
    </row>
    <row r="34" spans="2:5" x14ac:dyDescent="0.2">
      <c r="B34" s="73"/>
      <c r="E34" s="91"/>
    </row>
    <row r="35" spans="2:5" x14ac:dyDescent="0.2">
      <c r="B35" s="73"/>
      <c r="E35" s="91"/>
    </row>
    <row r="36" spans="2:5" x14ac:dyDescent="0.2">
      <c r="B36" s="73"/>
      <c r="E36" s="91"/>
    </row>
    <row r="37" spans="2:5" x14ac:dyDescent="0.2">
      <c r="B37" s="73"/>
      <c r="E37" s="91"/>
    </row>
    <row r="38" spans="2:5" x14ac:dyDescent="0.2">
      <c r="B38" s="73"/>
      <c r="E38" s="91"/>
    </row>
    <row r="39" spans="2:5" x14ac:dyDescent="0.2">
      <c r="B39" s="73"/>
      <c r="E39" s="91"/>
    </row>
    <row r="40" spans="2:5" x14ac:dyDescent="0.2">
      <c r="B40" s="73"/>
      <c r="E40" s="91"/>
    </row>
    <row r="41" spans="2:5" x14ac:dyDescent="0.2">
      <c r="B41" s="73"/>
      <c r="E41" s="91"/>
    </row>
    <row r="42" spans="2:5" x14ac:dyDescent="0.2">
      <c r="B42" s="73"/>
      <c r="E42" s="91"/>
    </row>
    <row r="43" spans="2:5" x14ac:dyDescent="0.2">
      <c r="B43" s="73"/>
      <c r="E43" s="91"/>
    </row>
    <row r="44" spans="2:5" x14ac:dyDescent="0.2">
      <c r="B44" s="73"/>
      <c r="E44" s="91"/>
    </row>
    <row r="45" spans="2:5" x14ac:dyDescent="0.2">
      <c r="B45" s="73"/>
      <c r="E45" s="91"/>
    </row>
    <row r="46" spans="2:5" x14ac:dyDescent="0.2">
      <c r="B46" s="73"/>
      <c r="E46" s="91"/>
    </row>
    <row r="47" spans="2:5" x14ac:dyDescent="0.2">
      <c r="B47" s="73"/>
      <c r="E47" s="91"/>
    </row>
    <row r="48" spans="2:5" x14ac:dyDescent="0.2">
      <c r="B48" s="73"/>
      <c r="E48" s="91"/>
    </row>
    <row r="49" spans="2:5" x14ac:dyDescent="0.2">
      <c r="B49" s="73"/>
      <c r="E49" s="91"/>
    </row>
    <row r="50" spans="2:5" x14ac:dyDescent="0.2">
      <c r="B50" s="73"/>
      <c r="E50" s="91"/>
    </row>
    <row r="51" spans="2:5" x14ac:dyDescent="0.2">
      <c r="B51" s="73"/>
      <c r="E51" s="91"/>
    </row>
    <row r="52" spans="2:5" x14ac:dyDescent="0.2">
      <c r="B52" s="73"/>
      <c r="E52" s="91"/>
    </row>
    <row r="53" spans="2:5" x14ac:dyDescent="0.2">
      <c r="B53" s="73"/>
      <c r="E53" s="91"/>
    </row>
    <row r="54" spans="2:5" x14ac:dyDescent="0.2">
      <c r="B54" s="73"/>
      <c r="E54" s="91"/>
    </row>
    <row r="55" spans="2:5" x14ac:dyDescent="0.2">
      <c r="B55" s="73"/>
      <c r="E55" s="91"/>
    </row>
    <row r="56" spans="2:5" x14ac:dyDescent="0.2">
      <c r="B56" s="73"/>
      <c r="E56" s="91"/>
    </row>
    <row r="57" spans="2:5" x14ac:dyDescent="0.2">
      <c r="B57" s="73"/>
      <c r="E57" s="91"/>
    </row>
    <row r="58" spans="2:5" x14ac:dyDescent="0.2">
      <c r="B58" s="73"/>
      <c r="E58" s="91"/>
    </row>
    <row r="59" spans="2:5" x14ac:dyDescent="0.2">
      <c r="B59" s="73"/>
      <c r="E59" s="91"/>
    </row>
    <row r="60" spans="2:5" x14ac:dyDescent="0.2">
      <c r="B60" s="73"/>
      <c r="E60" s="91"/>
    </row>
    <row r="61" spans="2:5" x14ac:dyDescent="0.2">
      <c r="B61" s="73"/>
      <c r="E61" s="91"/>
    </row>
    <row r="62" spans="2:5" x14ac:dyDescent="0.2">
      <c r="B62" s="73"/>
      <c r="E62" s="91"/>
    </row>
    <row r="63" spans="2:5" x14ac:dyDescent="0.2">
      <c r="B63" s="73"/>
      <c r="E63" s="91"/>
    </row>
    <row r="64" spans="2:5" x14ac:dyDescent="0.2">
      <c r="B64" s="73"/>
      <c r="E64" s="91"/>
    </row>
    <row r="65" spans="2:5" x14ac:dyDescent="0.2">
      <c r="B65" s="73"/>
      <c r="E65" s="91"/>
    </row>
    <row r="66" spans="2:5" x14ac:dyDescent="0.2">
      <c r="B66" s="73"/>
      <c r="E66" s="91"/>
    </row>
    <row r="67" spans="2:5" x14ac:dyDescent="0.2">
      <c r="B67" s="73"/>
      <c r="E67" s="91"/>
    </row>
    <row r="68" spans="2:5" x14ac:dyDescent="0.2">
      <c r="B68" s="73"/>
      <c r="E68" s="91"/>
    </row>
    <row r="69" spans="2:5" x14ac:dyDescent="0.2">
      <c r="B69" s="73"/>
      <c r="E69" s="91"/>
    </row>
    <row r="70" spans="2:5" x14ac:dyDescent="0.2">
      <c r="B70" s="73"/>
      <c r="E70" s="91"/>
    </row>
    <row r="71" spans="2:5" x14ac:dyDescent="0.2">
      <c r="B71" s="73"/>
      <c r="E71" s="91"/>
    </row>
    <row r="72" spans="2:5" x14ac:dyDescent="0.2">
      <c r="B72" s="73"/>
      <c r="E72" s="91"/>
    </row>
    <row r="73" spans="2:5" x14ac:dyDescent="0.2">
      <c r="B73" s="73"/>
      <c r="E73" s="91"/>
    </row>
    <row r="74" spans="2:5" x14ac:dyDescent="0.2">
      <c r="B74" s="73"/>
      <c r="E74" s="91"/>
    </row>
    <row r="75" spans="2:5" x14ac:dyDescent="0.2">
      <c r="B75" s="73"/>
      <c r="E75" s="91"/>
    </row>
    <row r="76" spans="2:5" x14ac:dyDescent="0.2">
      <c r="B76" s="73"/>
      <c r="E76" s="91"/>
    </row>
    <row r="77" spans="2:5" x14ac:dyDescent="0.2">
      <c r="B77" s="73"/>
      <c r="E77" s="91"/>
    </row>
    <row r="78" spans="2:5" x14ac:dyDescent="0.2">
      <c r="B78" s="73"/>
      <c r="E78" s="91"/>
    </row>
    <row r="79" spans="2:5" x14ac:dyDescent="0.2">
      <c r="B79" s="73"/>
      <c r="E79" s="91"/>
    </row>
    <row r="80" spans="2:5" x14ac:dyDescent="0.2">
      <c r="B80" s="73"/>
      <c r="E80" s="91"/>
    </row>
    <row r="81" spans="2:5" x14ac:dyDescent="0.2">
      <c r="B81" s="73"/>
      <c r="E81" s="91"/>
    </row>
    <row r="82" spans="2:5" x14ac:dyDescent="0.2">
      <c r="B82" s="73"/>
      <c r="E82" s="91"/>
    </row>
    <row r="83" spans="2:5" x14ac:dyDescent="0.2">
      <c r="B83" s="73"/>
      <c r="E83" s="91"/>
    </row>
    <row r="84" spans="2:5" x14ac:dyDescent="0.2">
      <c r="B84" s="73"/>
      <c r="E84" s="91"/>
    </row>
    <row r="85" spans="2:5" x14ac:dyDescent="0.2">
      <c r="B85" s="73"/>
      <c r="E85" s="91"/>
    </row>
    <row r="86" spans="2:5" x14ac:dyDescent="0.2">
      <c r="B86" s="73"/>
      <c r="E86" s="91"/>
    </row>
    <row r="87" spans="2:5" x14ac:dyDescent="0.2">
      <c r="B87" s="73"/>
      <c r="E87" s="91"/>
    </row>
    <row r="88" spans="2:5" x14ac:dyDescent="0.2">
      <c r="B88" s="73"/>
      <c r="E88" s="91"/>
    </row>
    <row r="89" spans="2:5" x14ac:dyDescent="0.2">
      <c r="B89" s="73"/>
      <c r="E89" s="91"/>
    </row>
    <row r="90" spans="2:5" x14ac:dyDescent="0.2">
      <c r="B90" s="73"/>
      <c r="E90" s="91"/>
    </row>
    <row r="91" spans="2:5" x14ac:dyDescent="0.2">
      <c r="B91" s="73"/>
      <c r="E91" s="91"/>
    </row>
    <row r="92" spans="2:5" x14ac:dyDescent="0.2">
      <c r="B92" s="73"/>
      <c r="E92" s="91"/>
    </row>
    <row r="93" spans="2:5" x14ac:dyDescent="0.2">
      <c r="B93" s="73"/>
      <c r="E93" s="91"/>
    </row>
    <row r="94" spans="2:5" x14ac:dyDescent="0.2">
      <c r="B94" s="73"/>
      <c r="E94" s="91"/>
    </row>
    <row r="95" spans="2:5" x14ac:dyDescent="0.2">
      <c r="B95" s="73"/>
    </row>
    <row r="96" spans="2:5" x14ac:dyDescent="0.2">
      <c r="B96" s="73"/>
    </row>
    <row r="97" spans="2:2" x14ac:dyDescent="0.2">
      <c r="B97" s="73"/>
    </row>
    <row r="98" spans="2:2" x14ac:dyDescent="0.2">
      <c r="B98" s="73"/>
    </row>
    <row r="99" spans="2:2" x14ac:dyDescent="0.2">
      <c r="B99" s="73"/>
    </row>
    <row r="100" spans="2:2" x14ac:dyDescent="0.2">
      <c r="B100" s="73"/>
    </row>
    <row r="101" spans="2:2" x14ac:dyDescent="0.2">
      <c r="B101" s="73"/>
    </row>
    <row r="102" spans="2:2" x14ac:dyDescent="0.2">
      <c r="B102" s="73"/>
    </row>
    <row r="103" spans="2:2" x14ac:dyDescent="0.2">
      <c r="B103" s="73"/>
    </row>
    <row r="104" spans="2:2" x14ac:dyDescent="0.2">
      <c r="B104" s="73"/>
    </row>
    <row r="105" spans="2:2" x14ac:dyDescent="0.2">
      <c r="B105" s="73"/>
    </row>
    <row r="106" spans="2:2" x14ac:dyDescent="0.2">
      <c r="B106" s="73"/>
    </row>
    <row r="107" spans="2:2" x14ac:dyDescent="0.2">
      <c r="B107" s="73"/>
    </row>
    <row r="108" spans="2:2" x14ac:dyDescent="0.2">
      <c r="B108" s="73"/>
    </row>
    <row r="109" spans="2:2" x14ac:dyDescent="0.2">
      <c r="B109" s="73"/>
    </row>
    <row r="110" spans="2:2" x14ac:dyDescent="0.2">
      <c r="B110" s="73"/>
    </row>
    <row r="111" spans="2:2" x14ac:dyDescent="0.2">
      <c r="B111" s="73"/>
    </row>
    <row r="112" spans="2:2" x14ac:dyDescent="0.2">
      <c r="B112" s="73"/>
    </row>
    <row r="113" spans="2:2" x14ac:dyDescent="0.2">
      <c r="B113" s="73"/>
    </row>
    <row r="114" spans="2:2" x14ac:dyDescent="0.2">
      <c r="B114" s="73"/>
    </row>
    <row r="115" spans="2:2" x14ac:dyDescent="0.2">
      <c r="B115" s="73"/>
    </row>
    <row r="116" spans="2:2" x14ac:dyDescent="0.2">
      <c r="B116" s="73"/>
    </row>
    <row r="117" spans="2:2" x14ac:dyDescent="0.2">
      <c r="B117" s="73"/>
    </row>
    <row r="118" spans="2:2" x14ac:dyDescent="0.2">
      <c r="B118" s="73"/>
    </row>
    <row r="119" spans="2:2" x14ac:dyDescent="0.2">
      <c r="B119" s="73"/>
    </row>
    <row r="120" spans="2:2" x14ac:dyDescent="0.2">
      <c r="B120" s="73"/>
    </row>
    <row r="121" spans="2:2" x14ac:dyDescent="0.2">
      <c r="B121" s="73"/>
    </row>
    <row r="122" spans="2:2" x14ac:dyDescent="0.2">
      <c r="B122" s="73"/>
    </row>
    <row r="123" spans="2:2" x14ac:dyDescent="0.2">
      <c r="B123" s="73"/>
    </row>
    <row r="124" spans="2:2" x14ac:dyDescent="0.2">
      <c r="B124" s="73"/>
    </row>
    <row r="125" spans="2:2" x14ac:dyDescent="0.2">
      <c r="B125" s="73"/>
    </row>
    <row r="126" spans="2:2" x14ac:dyDescent="0.2">
      <c r="B126" s="73"/>
    </row>
    <row r="127" spans="2:2" x14ac:dyDescent="0.2">
      <c r="B127" s="73"/>
    </row>
    <row r="128" spans="2:2" x14ac:dyDescent="0.2">
      <c r="B128" s="73"/>
    </row>
    <row r="129" spans="2:2" x14ac:dyDescent="0.2">
      <c r="B129" s="73"/>
    </row>
    <row r="130" spans="2:2" x14ac:dyDescent="0.2">
      <c r="B130" s="73"/>
    </row>
    <row r="131" spans="2:2" x14ac:dyDescent="0.2">
      <c r="B131" s="73"/>
    </row>
    <row r="132" spans="2:2" x14ac:dyDescent="0.2">
      <c r="B132" s="73"/>
    </row>
    <row r="133" spans="2:2" x14ac:dyDescent="0.2">
      <c r="B133" s="73"/>
    </row>
    <row r="134" spans="2:2" x14ac:dyDescent="0.2">
      <c r="B134" s="73"/>
    </row>
    <row r="135" spans="2:2" x14ac:dyDescent="0.2">
      <c r="B135" s="73"/>
    </row>
  </sheetData>
  <mergeCells count="1">
    <mergeCell ref="A1:D1"/>
  </mergeCells>
  <pageMargins left="0.51181102362204722" right="0.51181102362204722" top="0.74803149606299213" bottom="0.74803149606299213" header="0.31496062992125984" footer="0.31496062992125984"/>
  <pageSetup paperSize="9" scale="86" fitToHeight="2" orientation="portrait" r:id="rId1"/>
  <headerFooter>
    <oddHeader>&amp;C&amp;"Arial,Gras"&amp;11&amp;K01+048ASSOCIATION RESERVOIR, REGIE INTERQUARTIERS DE NEVERS</oddHeader>
    <oddFooter>&amp;C&amp;8&amp;K01+048CONFIDENTIEL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16"/>
  <sheetViews>
    <sheetView workbookViewId="0">
      <selection activeCell="N5" sqref="N5"/>
    </sheetView>
  </sheetViews>
  <sheetFormatPr baseColWidth="10" defaultRowHeight="12.75" x14ac:dyDescent="0.2"/>
  <cols>
    <col min="3" max="3" width="15.28515625" bestFit="1" customWidth="1"/>
    <col min="4" max="4" width="14.5703125" bestFit="1" customWidth="1"/>
  </cols>
  <sheetData>
    <row r="1" spans="1:4" ht="25.5" x14ac:dyDescent="0.2">
      <c r="A1" s="14" t="s">
        <v>4</v>
      </c>
      <c r="B1" s="14" t="s">
        <v>103</v>
      </c>
      <c r="C1" s="14" t="s">
        <v>10</v>
      </c>
      <c r="D1" s="19" t="s">
        <v>55</v>
      </c>
    </row>
    <row r="2" spans="1:4" x14ac:dyDescent="0.2">
      <c r="A2" s="15" t="s">
        <v>6</v>
      </c>
      <c r="B2" s="28" t="s">
        <v>5</v>
      </c>
      <c r="C2" s="16">
        <f ca="1">NOW()</f>
        <v>41465.68105428241</v>
      </c>
      <c r="D2" s="15" t="s">
        <v>48</v>
      </c>
    </row>
    <row r="3" spans="1:4" x14ac:dyDescent="0.2">
      <c r="A3" s="15" t="s">
        <v>5</v>
      </c>
      <c r="B3" s="29" t="s">
        <v>107</v>
      </c>
      <c r="C3" s="15"/>
      <c r="D3" s="15" t="s">
        <v>49</v>
      </c>
    </row>
    <row r="4" spans="1:4" x14ac:dyDescent="0.2">
      <c r="A4" s="17" t="s">
        <v>43</v>
      </c>
      <c r="B4" s="29" t="s">
        <v>104</v>
      </c>
      <c r="C4" s="21">
        <v>40543</v>
      </c>
      <c r="D4" s="15" t="s">
        <v>56</v>
      </c>
    </row>
    <row r="5" spans="1:4" x14ac:dyDescent="0.2">
      <c r="A5" s="17" t="s">
        <v>53</v>
      </c>
      <c r="B5" s="30" t="s">
        <v>105</v>
      </c>
      <c r="C5" s="15"/>
      <c r="D5" s="18" t="s">
        <v>118</v>
      </c>
    </row>
    <row r="6" spans="1:4" x14ac:dyDescent="0.2">
      <c r="A6" s="17" t="s">
        <v>44</v>
      </c>
      <c r="B6" s="29" t="s">
        <v>106</v>
      </c>
      <c r="C6" s="15"/>
      <c r="D6" s="15" t="s">
        <v>51</v>
      </c>
    </row>
    <row r="7" spans="1:4" x14ac:dyDescent="0.2">
      <c r="A7" s="17" t="s">
        <v>45</v>
      </c>
      <c r="B7" s="29" t="s">
        <v>53</v>
      </c>
      <c r="C7" s="15"/>
      <c r="D7" s="15" t="s">
        <v>50</v>
      </c>
    </row>
    <row r="8" spans="1:4" x14ac:dyDescent="0.2">
      <c r="A8" s="15" t="s">
        <v>46</v>
      </c>
      <c r="B8" s="29" t="s">
        <v>44</v>
      </c>
      <c r="C8" s="15"/>
      <c r="D8" s="15" t="s">
        <v>42</v>
      </c>
    </row>
    <row r="9" spans="1:4" x14ac:dyDescent="0.2">
      <c r="A9" s="15"/>
      <c r="B9" s="29" t="s">
        <v>54</v>
      </c>
      <c r="C9" s="15"/>
      <c r="D9" s="15" t="s">
        <v>7</v>
      </c>
    </row>
    <row r="10" spans="1:4" x14ac:dyDescent="0.2">
      <c r="A10" s="15"/>
      <c r="B10" s="41" t="s">
        <v>114</v>
      </c>
      <c r="C10" s="15"/>
      <c r="D10" s="15"/>
    </row>
    <row r="11" spans="1:4" x14ac:dyDescent="0.2">
      <c r="A11" s="15"/>
      <c r="B11" s="15"/>
      <c r="C11" s="15"/>
      <c r="D11" s="15"/>
    </row>
    <row r="12" spans="1:4" x14ac:dyDescent="0.2">
      <c r="A12" s="15"/>
      <c r="B12" s="15"/>
      <c r="C12" s="15"/>
      <c r="D12" s="15"/>
    </row>
    <row r="13" spans="1:4" x14ac:dyDescent="0.2">
      <c r="A13" s="15"/>
      <c r="B13" s="15"/>
      <c r="C13" s="15"/>
      <c r="D13" s="15"/>
    </row>
    <row r="14" spans="1:4" x14ac:dyDescent="0.2">
      <c r="A14" s="15"/>
      <c r="B14" s="15"/>
      <c r="C14" s="15"/>
      <c r="D14" s="15"/>
    </row>
    <row r="15" spans="1:4" x14ac:dyDescent="0.2">
      <c r="A15" s="15"/>
      <c r="B15" s="15"/>
      <c r="C15" s="15"/>
      <c r="D15" s="15"/>
    </row>
    <row r="16" spans="1:4" x14ac:dyDescent="0.2">
      <c r="A16" s="15"/>
      <c r="B16" s="15"/>
      <c r="C16" s="15"/>
      <c r="D16" s="15"/>
    </row>
  </sheetData>
  <phoneticPr fontId="0" type="noConversion"/>
  <pageMargins left="0.39370078740157483" right="0.39370078740157483" top="0.98425196850393704" bottom="0.98425196850393704" header="0.51181102362204722" footer="0.51181102362204722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GENERAL</vt:lpstr>
      <vt:lpstr>STATISTIQUES</vt:lpstr>
      <vt:lpstr>Donnees</vt:lpstr>
      <vt:lpstr>age</vt:lpstr>
      <vt:lpstr>famille</vt:lpstr>
      <vt:lpstr>GENERAL!Impression_des_titres</vt:lpstr>
    </vt:vector>
  </TitlesOfParts>
  <Company>Reservoir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Pao</dc:creator>
  <cp:lastModifiedBy>Erik</cp:lastModifiedBy>
  <cp:lastPrinted>2012-01-25T15:02:47Z</cp:lastPrinted>
  <dcterms:created xsi:type="dcterms:W3CDTF">2004-07-20T09:55:05Z</dcterms:created>
  <dcterms:modified xsi:type="dcterms:W3CDTF">2013-07-10T14:20:57Z</dcterms:modified>
</cp:coreProperties>
</file>