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5320" windowHeight="12465" tabRatio="669"/>
  </bookViews>
  <sheets>
    <sheet name="TBT" sheetId="20" r:id="rId1"/>
  </sheets>
  <calcPr calcId="145621"/>
</workbook>
</file>

<file path=xl/calcChain.xml><?xml version="1.0" encoding="utf-8"?>
<calcChain xmlns="http://schemas.openxmlformats.org/spreadsheetml/2006/main">
  <c r="M6" i="20" l="1"/>
  <c r="O16" i="20" s="1"/>
  <c r="S6" i="20"/>
  <c r="O21" i="20" s="1"/>
  <c r="C6" i="20"/>
  <c r="D6" i="20" s="1"/>
  <c r="F6" i="20" s="1"/>
  <c r="C7" i="20"/>
  <c r="D7" i="20" s="1"/>
  <c r="F7" i="20" s="1"/>
  <c r="C8" i="20"/>
  <c r="D8" i="20" s="1"/>
  <c r="F8" i="20" s="1"/>
  <c r="C9" i="20"/>
  <c r="D9" i="20" s="1"/>
  <c r="F9" i="20" s="1"/>
  <c r="F10" i="20"/>
  <c r="C11" i="20"/>
  <c r="D11" i="20" s="1"/>
  <c r="F11" i="20" s="1"/>
  <c r="C12" i="20"/>
  <c r="D12" i="20" s="1"/>
  <c r="F12" i="20" s="1"/>
  <c r="C13" i="20"/>
  <c r="D13" i="20" s="1"/>
  <c r="F13" i="20" s="1"/>
  <c r="C14" i="20"/>
  <c r="D14" i="20" s="1"/>
  <c r="F14" i="20" s="1"/>
  <c r="C15" i="20"/>
  <c r="D15" i="20" s="1"/>
  <c r="F15" i="20" s="1"/>
  <c r="C16" i="20"/>
  <c r="D16" i="20" s="1"/>
  <c r="F16" i="20" s="1"/>
  <c r="C17" i="20"/>
  <c r="D17" i="20" s="1"/>
  <c r="F17" i="20" s="1"/>
  <c r="C18" i="20"/>
  <c r="D18" i="20" s="1"/>
  <c r="F18" i="20" s="1"/>
  <c r="C19" i="20"/>
  <c r="D19" i="20" s="1"/>
  <c r="F19" i="20" s="1"/>
  <c r="C20" i="20"/>
  <c r="D20" i="20" s="1"/>
  <c r="F20" i="20" s="1"/>
  <c r="C21" i="20"/>
  <c r="D21" i="20"/>
  <c r="F21" i="20" s="1"/>
  <c r="C22" i="20"/>
  <c r="D22" i="20" s="1"/>
  <c r="F22" i="20" s="1"/>
  <c r="C23" i="20"/>
  <c r="D23" i="20" s="1"/>
  <c r="F23" i="20" s="1"/>
  <c r="C24" i="20"/>
  <c r="D24" i="20" s="1"/>
  <c r="F24" i="20" s="1"/>
  <c r="C25" i="20"/>
  <c r="D25" i="20" s="1"/>
  <c r="F25" i="20" s="1"/>
  <c r="N6" i="20" l="1"/>
  <c r="O17" i="20" s="1"/>
  <c r="O6" i="20" l="1"/>
  <c r="O18" i="20" s="1"/>
  <c r="Q6" i="20" l="1"/>
  <c r="O20" i="20" s="1"/>
  <c r="P6" i="20"/>
  <c r="O19" i="20" s="1"/>
</calcChain>
</file>

<file path=xl/sharedStrings.xml><?xml version="1.0" encoding="utf-8"?>
<sst xmlns="http://schemas.openxmlformats.org/spreadsheetml/2006/main" count="50" uniqueCount="22">
  <si>
    <t>Ku</t>
  </si>
  <si>
    <t>Cable</t>
  </si>
  <si>
    <t>Puissance</t>
  </si>
  <si>
    <t>Q reactive</t>
  </si>
  <si>
    <t>S apparente</t>
  </si>
  <si>
    <t>I intensité</t>
  </si>
  <si>
    <t>η</t>
  </si>
  <si>
    <t>U*racine 3</t>
  </si>
  <si>
    <t>TABLEAU DE BUCHEROT</t>
  </si>
  <si>
    <t>PLAQUE SIGNALETIQUE DU CABLE</t>
  </si>
  <si>
    <t>cos φ</t>
  </si>
  <si>
    <t>Puisance Active du cable :</t>
  </si>
  <si>
    <t>Puisance reActive du cable :</t>
  </si>
  <si>
    <t>Puisance Apparente du cable :</t>
  </si>
  <si>
    <t>INTENSITE du cable :</t>
  </si>
  <si>
    <t>tENSION du cable :</t>
  </si>
  <si>
    <t>Matiere du cable :</t>
  </si>
  <si>
    <t>section du cable :</t>
  </si>
  <si>
    <r>
      <t xml:space="preserve">cos </t>
    </r>
    <r>
      <rPr>
        <sz val="14"/>
        <rFont val="Felix Titling"/>
        <family val="5"/>
      </rPr>
      <t>φ</t>
    </r>
    <r>
      <rPr>
        <sz val="10"/>
        <rFont val="Felix Titling"/>
        <family val="5"/>
      </rPr>
      <t xml:space="preserve"> du cable :</t>
    </r>
  </si>
  <si>
    <t>W1 (TOTAL)</t>
  </si>
  <si>
    <t>KS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</si>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</sst>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8"/>
      <name val="Felix Titling"/>
      <family val="5"/>
    </font>
    <font>
      <sz val="16"/>
      <color theme="1"/>
      <name val="Felix Titling"/>
      <family val="5"/>
    </font>
    <font>
      <sz val="11"/>
      <color rgb="FFFF0000"/>
      <name val="Felix Titling"/>
      <family val="5"/>
    </font>
    <font>
      <sz val="11"/>
      <color theme="1"/>
      <name val="Felix Titling"/>
      <family val="5"/>
    </font>
    <font>
      <b/>
      <i/>
      <sz val="18"/>
      <name val="Felix Titling"/>
      <family val="5"/>
    </font>
    <font>
      <sz val="10"/>
      <name val="Felix Titling"/>
      <family val="5"/>
    </font>
    <font>
      <sz val="14"/>
      <name val="Felix Titling"/>
      <family val="5"/>
    </font>
    <font>
      <b/>
      <sz val="10"/>
      <color theme="0"/>
      <name val="Felix Titling"/>
      <family val="5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1" fontId="3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1" fontId="3" fillId="0" borderId="11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1" fontId="3" fillId="0" borderId="3" xfId="0" applyNumberFormat="1" applyFont="1" applyBorder="1" applyAlignment="1">
      <alignment horizontal="center" wrapText="1"/>
    </xf>
    <xf numFmtId="1" fontId="4" fillId="0" borderId="4" xfId="0" applyNumberFormat="1" applyFont="1" applyBorder="1" applyAlignment="1">
      <alignment horizontal="center" wrapText="1"/>
    </xf>
    <xf numFmtId="2" fontId="3" fillId="0" borderId="4" xfId="0" applyNumberFormat="1" applyFont="1" applyBorder="1" applyAlignment="1">
      <alignment horizontal="center" wrapText="1"/>
    </xf>
    <xf numFmtId="2" fontId="4" fillId="0" borderId="4" xfId="0" applyNumberFormat="1" applyFont="1" applyBorder="1" applyAlignment="1">
      <alignment horizontal="center" wrapText="1"/>
    </xf>
    <xf numFmtId="0" fontId="4" fillId="3" borderId="17" xfId="0" applyFont="1" applyFill="1" applyBorder="1"/>
    <xf numFmtId="0" fontId="4" fillId="3" borderId="23" xfId="0" applyFont="1" applyFill="1" applyBorder="1"/>
    <xf numFmtId="0" fontId="4" fillId="3" borderId="22" xfId="0" applyFont="1" applyFill="1" applyBorder="1"/>
    <xf numFmtId="0" fontId="4" fillId="3" borderId="0" xfId="0" applyFont="1" applyFill="1" applyBorder="1"/>
    <xf numFmtId="0" fontId="4" fillId="3" borderId="18" xfId="0" applyFont="1" applyFill="1" applyBorder="1"/>
    <xf numFmtId="0" fontId="4" fillId="3" borderId="24" xfId="0" applyFont="1" applyFill="1" applyBorder="1"/>
    <xf numFmtId="0" fontId="4" fillId="3" borderId="19" xfId="0" applyFont="1" applyFill="1" applyBorder="1"/>
    <xf numFmtId="1" fontId="3" fillId="0" borderId="4" xfId="0" applyNumberFormat="1" applyFont="1" applyBorder="1" applyAlignment="1">
      <alignment horizontal="center" wrapText="1"/>
    </xf>
    <xf numFmtId="0" fontId="8" fillId="2" borderId="9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1" fontId="8" fillId="2" borderId="26" xfId="0" applyNumberFormat="1" applyFont="1" applyFill="1" applyBorder="1" applyAlignment="1">
      <alignment horizontal="center" vertical="center"/>
    </xf>
    <xf numFmtId="1" fontId="8" fillId="2" borderId="20" xfId="0" applyNumberFormat="1" applyFont="1" applyFill="1" applyBorder="1" applyAlignment="1">
      <alignment horizontal="center" vertical="center"/>
    </xf>
    <xf numFmtId="2" fontId="8" fillId="2" borderId="20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/>
    </xf>
    <xf numFmtId="1" fontId="8" fillId="2" borderId="3" xfId="0" applyNumberFormat="1" applyFont="1" applyFill="1" applyBorder="1" applyAlignment="1">
      <alignment horizontal="center"/>
    </xf>
    <xf numFmtId="1" fontId="8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4" fillId="0" borderId="16" xfId="0" applyFont="1" applyBorder="1"/>
    <xf numFmtId="0" fontId="4" fillId="0" borderId="25" xfId="0" applyFont="1" applyBorder="1"/>
    <xf numFmtId="0" fontId="4" fillId="0" borderId="17" xfId="0" applyFont="1" applyBorder="1"/>
    <xf numFmtId="16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/>
    </xf>
    <xf numFmtId="0" fontId="9" fillId="3" borderId="0" xfId="0" applyFont="1" applyFill="1" applyBorder="1"/>
    <xf numFmtId="0" fontId="9" fillId="3" borderId="23" xfId="0" applyFont="1" applyFill="1" applyBorder="1"/>
    <xf numFmtId="0" fontId="4" fillId="0" borderId="22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1" fontId="4" fillId="0" borderId="0" xfId="0" applyNumberFormat="1" applyFont="1" applyBorder="1" applyAlignment="1">
      <alignment horizontal="left" vertical="center"/>
    </xf>
    <xf numFmtId="0" fontId="4" fillId="0" borderId="23" xfId="0" applyFont="1" applyBorder="1" applyAlignment="1">
      <alignment horizontal="left" vertical="center"/>
    </xf>
    <xf numFmtId="2" fontId="4" fillId="0" borderId="0" xfId="0" applyNumberFormat="1" applyFont="1" applyBorder="1" applyAlignment="1">
      <alignment horizontal="left" vertical="center"/>
    </xf>
    <xf numFmtId="0" fontId="1" fillId="3" borderId="16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4" fillId="0" borderId="24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18" xfId="0" applyFont="1" applyBorder="1" applyAlignment="1">
      <alignment horizontal="left" vertical="center"/>
    </xf>
    <xf numFmtId="0" fontId="4" fillId="0" borderId="24" xfId="0" applyFont="1" applyBorder="1" applyAlignment="1">
      <alignment horizontal="left" vertical="center"/>
    </xf>
    <xf numFmtId="2" fontId="6" fillId="0" borderId="22" xfId="0" applyNumberFormat="1" applyFont="1" applyFill="1" applyBorder="1" applyAlignment="1">
      <alignment horizontal="left" vertical="center"/>
    </xf>
    <xf numFmtId="2" fontId="6" fillId="0" borderId="0" xfId="0" applyNumberFormat="1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95250</xdr:colOff>
          <xdr:row>7</xdr:row>
          <xdr:rowOff>266700</xdr:rowOff>
        </xdr:from>
        <xdr:to>
          <xdr:col>13</xdr:col>
          <xdr:colOff>238125</xdr:colOff>
          <xdr:row>9</xdr:row>
          <xdr:rowOff>104775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T27"/>
  <sheetViews>
    <sheetView tabSelected="1" workbookViewId="0">
      <selection activeCell="A25" sqref="A25"/>
    </sheetView>
  </sheetViews>
  <sheetFormatPr baseColWidth="10" defaultRowHeight="15" x14ac:dyDescent="0.25"/>
  <cols>
    <col min="12" max="12" width="13.140625" bestFit="1" customWidth="1"/>
  </cols>
  <sheetData>
    <row r="1" spans="1:20" x14ac:dyDescent="0.25">
      <c r="A1" s="49" t="s">
        <v>8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13"/>
    </row>
    <row r="2" spans="1:20" x14ac:dyDescent="0.25">
      <c r="A2" s="5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14"/>
    </row>
    <row r="3" spans="1:20" x14ac:dyDescent="0.25">
      <c r="A3" s="15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4"/>
    </row>
    <row r="4" spans="1:20" ht="15.75" thickBot="1" x14ac:dyDescent="0.3">
      <c r="A4" s="15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4"/>
    </row>
    <row r="5" spans="1:20" ht="24.95" customHeight="1" thickBot="1" x14ac:dyDescent="0.3">
      <c r="A5" s="21" t="s">
        <v>1</v>
      </c>
      <c r="B5" s="24" t="s">
        <v>2</v>
      </c>
      <c r="C5" s="25" t="s">
        <v>3</v>
      </c>
      <c r="D5" s="25" t="s">
        <v>4</v>
      </c>
      <c r="E5" s="26" t="s">
        <v>10</v>
      </c>
      <c r="F5" s="27" t="s">
        <v>5</v>
      </c>
      <c r="G5" s="26" t="s">
        <v>6</v>
      </c>
      <c r="H5" s="27" t="s">
        <v>0</v>
      </c>
      <c r="I5" s="27" t="s">
        <v>20</v>
      </c>
      <c r="J5" s="28" t="s">
        <v>7</v>
      </c>
      <c r="K5" s="16"/>
      <c r="L5" s="29" t="s">
        <v>1</v>
      </c>
      <c r="M5" s="30" t="s">
        <v>2</v>
      </c>
      <c r="N5" s="31" t="s">
        <v>3</v>
      </c>
      <c r="O5" s="31" t="s">
        <v>4</v>
      </c>
      <c r="P5" s="32" t="s">
        <v>10</v>
      </c>
      <c r="Q5" s="33" t="s">
        <v>5</v>
      </c>
      <c r="R5" s="32" t="s">
        <v>6</v>
      </c>
      <c r="S5" s="34" t="s">
        <v>7</v>
      </c>
      <c r="T5" s="14"/>
    </row>
    <row r="6" spans="1:20" ht="24.95" customHeight="1" thickBot="1" x14ac:dyDescent="0.3">
      <c r="A6" s="22" t="s">
        <v>21</v>
      </c>
      <c r="B6" s="1">
        <v>88000</v>
      </c>
      <c r="C6" s="2">
        <f>B6*TAN(ACOS(E6))</f>
        <v>65999.999999999985</v>
      </c>
      <c r="D6" s="2">
        <f>SQRT((B6*B6)+(C6*C6))*H6*I6</f>
        <v>109999.99999999999</v>
      </c>
      <c r="E6" s="3">
        <v>0.8</v>
      </c>
      <c r="F6" s="4">
        <f t="shared" ref="F6:F25" si="0">(D6/$J$6)</f>
        <v>158.77139805432864</v>
      </c>
      <c r="G6" s="3">
        <v>1</v>
      </c>
      <c r="H6" s="38">
        <v>1</v>
      </c>
      <c r="I6" s="40">
        <v>1</v>
      </c>
      <c r="J6" s="53">
        <v>692.82</v>
      </c>
      <c r="K6" s="16"/>
      <c r="L6" s="29" t="s">
        <v>19</v>
      </c>
      <c r="M6" s="9">
        <f>SUM(TBT!B6+TBT!B7+TBT!B8+TBT!B9+TBT!B10+TBT!B11+TBT!B12+TBT!B13+TBT!B14+TBT!B15+TBT!B16+TBT!B17+TBT!B18+TBT!B19+TBT!B20+TBT!B21+TBT!B22+TBT!B23+TBT!B24+TBT!B25)</f>
        <v>184196</v>
      </c>
      <c r="N6" s="20">
        <f>SUM(TBT!C6+TBT!C7+TBT!C8+TBT!C9+TBT!C10+TBT!C11+TBT!C12+TBT!C13+TBT!C14+TBT!C15+TBT!C16+TBT!C17+TBT!C18+TBT!C19+TBT!C20+TBT!C21+TBT!C22+TBT!C23+TBT!C24+TBT!C25)</f>
        <v>133347.68104580935</v>
      </c>
      <c r="O6" s="10">
        <f>SQRT((M6*M6)+(N6*N6))</f>
        <v>227397.82421187524</v>
      </c>
      <c r="P6" s="11">
        <f>SUM(M6/O6)</f>
        <v>0.81001654540184853</v>
      </c>
      <c r="Q6" s="12">
        <f>SUM(O6/S6)</f>
        <v>328.22064058756274</v>
      </c>
      <c r="R6" s="11">
        <v>1</v>
      </c>
      <c r="S6" s="41">
        <f>TBT!J6</f>
        <v>692.82</v>
      </c>
      <c r="T6" s="14"/>
    </row>
    <row r="7" spans="1:20" ht="24.95" customHeight="1" x14ac:dyDescent="0.25">
      <c r="A7" s="22" t="s">
        <v>21</v>
      </c>
      <c r="B7" s="1">
        <v>13333</v>
      </c>
      <c r="C7" s="2">
        <f>B7*TAN(ACOS(E7))</f>
        <v>9999.7499999999964</v>
      </c>
      <c r="D7" s="2">
        <f>SQRT((B7*B7)+(C7*C7))*H7*I7</f>
        <v>13333</v>
      </c>
      <c r="E7" s="3">
        <v>0.8</v>
      </c>
      <c r="F7" s="4">
        <f t="shared" si="0"/>
        <v>19.244536820530584</v>
      </c>
      <c r="G7" s="3">
        <v>0.75</v>
      </c>
      <c r="H7" s="38">
        <v>0.8</v>
      </c>
      <c r="I7" s="40">
        <v>1</v>
      </c>
      <c r="J7" s="53"/>
      <c r="K7" s="16"/>
      <c r="L7" s="16"/>
      <c r="M7" s="16"/>
      <c r="N7" s="16"/>
      <c r="O7" s="16"/>
      <c r="P7" s="16"/>
      <c r="Q7" s="16"/>
      <c r="R7" s="16"/>
      <c r="S7" s="16"/>
      <c r="T7" s="14"/>
    </row>
    <row r="8" spans="1:20" ht="24.95" customHeight="1" x14ac:dyDescent="0.25">
      <c r="A8" s="22" t="s">
        <v>21</v>
      </c>
      <c r="B8" s="1">
        <v>22863</v>
      </c>
      <c r="C8" s="2">
        <f>B8*TAN(ACOS(E8))</f>
        <v>20163.270741623244</v>
      </c>
      <c r="D8" s="2">
        <f>SQRT((B8*B8)+(C8*C8))*H8*I8</f>
        <v>30484</v>
      </c>
      <c r="E8" s="3">
        <v>0.75</v>
      </c>
      <c r="F8" s="4">
        <f t="shared" si="0"/>
        <v>43.99988452989232</v>
      </c>
      <c r="G8" s="3">
        <v>1</v>
      </c>
      <c r="H8" s="38">
        <v>1</v>
      </c>
      <c r="I8" s="40">
        <v>1</v>
      </c>
      <c r="J8" s="53"/>
      <c r="K8" s="16"/>
      <c r="L8" s="42"/>
      <c r="M8" s="42"/>
      <c r="N8" s="42"/>
      <c r="O8" s="42"/>
      <c r="P8" s="42"/>
      <c r="Q8" s="42"/>
      <c r="R8" s="42"/>
      <c r="S8" s="42"/>
      <c r="T8" s="43"/>
    </row>
    <row r="9" spans="1:20" ht="24.95" customHeight="1" x14ac:dyDescent="0.25">
      <c r="A9" s="22" t="s">
        <v>21</v>
      </c>
      <c r="B9" s="1">
        <v>60000</v>
      </c>
      <c r="C9" s="2">
        <f>B9*TAN(ACOS(E9))</f>
        <v>37184.660304186138</v>
      </c>
      <c r="D9" s="2">
        <f>SQRT((B9*B9)+(C9*C9))*H9*I9</f>
        <v>70588.23529411765</v>
      </c>
      <c r="E9" s="3">
        <v>0.85</v>
      </c>
      <c r="F9" s="4">
        <f t="shared" si="0"/>
        <v>101.88538912577242</v>
      </c>
      <c r="G9" s="3">
        <v>1</v>
      </c>
      <c r="H9" s="38">
        <v>1</v>
      </c>
      <c r="I9" s="40">
        <v>1</v>
      </c>
      <c r="J9" s="53"/>
      <c r="K9" s="16"/>
      <c r="L9" s="42"/>
      <c r="M9" s="42"/>
      <c r="N9" s="42"/>
      <c r="O9" s="42"/>
      <c r="P9" s="42"/>
      <c r="Q9" s="42"/>
      <c r="R9" s="42"/>
      <c r="S9" s="42"/>
      <c r="T9" s="43"/>
    </row>
    <row r="10" spans="1:20" ht="24.95" customHeight="1" x14ac:dyDescent="0.25">
      <c r="A10" s="22" t="s">
        <v>21</v>
      </c>
      <c r="B10" s="5"/>
      <c r="C10" s="2"/>
      <c r="D10" s="2"/>
      <c r="E10" s="6">
        <v>0.8</v>
      </c>
      <c r="F10" s="4">
        <f t="shared" si="0"/>
        <v>0</v>
      </c>
      <c r="G10" s="6">
        <v>0</v>
      </c>
      <c r="H10" s="39">
        <v>1</v>
      </c>
      <c r="I10" s="40">
        <v>1</v>
      </c>
      <c r="J10" s="53"/>
      <c r="K10" s="16"/>
      <c r="L10" s="16"/>
      <c r="M10" s="16"/>
      <c r="N10" s="16"/>
      <c r="O10" s="16"/>
      <c r="P10" s="16"/>
      <c r="Q10" s="16"/>
      <c r="R10" s="16"/>
      <c r="S10" s="16"/>
      <c r="T10" s="14"/>
    </row>
    <row r="11" spans="1:20" ht="24.95" customHeight="1" x14ac:dyDescent="0.25">
      <c r="A11" s="22" t="s">
        <v>21</v>
      </c>
      <c r="B11" s="5"/>
      <c r="C11" s="2">
        <f t="shared" ref="C11:C25" si="1">B11*TAN(ACOS(E11))</f>
        <v>0</v>
      </c>
      <c r="D11" s="2">
        <f t="shared" ref="D11:D25" si="2">SQRT((B11*B11)+(C11*C11))*H11*I11</f>
        <v>0</v>
      </c>
      <c r="E11" s="6">
        <v>0</v>
      </c>
      <c r="F11" s="4">
        <f t="shared" si="0"/>
        <v>0</v>
      </c>
      <c r="G11" s="6">
        <v>0</v>
      </c>
      <c r="H11" s="39">
        <v>1</v>
      </c>
      <c r="I11" s="40">
        <v>1</v>
      </c>
      <c r="J11" s="53"/>
      <c r="K11" s="16"/>
      <c r="L11" s="16"/>
      <c r="M11" s="16"/>
      <c r="N11" s="16"/>
      <c r="O11" s="16"/>
      <c r="P11" s="16"/>
      <c r="Q11" s="16"/>
      <c r="R11" s="16"/>
      <c r="S11" s="16"/>
      <c r="T11" s="14"/>
    </row>
    <row r="12" spans="1:20" ht="24.95" customHeight="1" x14ac:dyDescent="0.25">
      <c r="A12" s="22" t="s">
        <v>21</v>
      </c>
      <c r="B12" s="5"/>
      <c r="C12" s="2">
        <f t="shared" si="1"/>
        <v>0</v>
      </c>
      <c r="D12" s="2">
        <f t="shared" si="2"/>
        <v>0</v>
      </c>
      <c r="E12" s="6">
        <v>0</v>
      </c>
      <c r="F12" s="4">
        <f t="shared" si="0"/>
        <v>0</v>
      </c>
      <c r="G12" s="6">
        <v>0</v>
      </c>
      <c r="H12" s="39">
        <v>1</v>
      </c>
      <c r="I12" s="40">
        <v>1</v>
      </c>
      <c r="J12" s="53"/>
      <c r="K12" s="16"/>
      <c r="L12" s="16"/>
      <c r="M12" s="16"/>
      <c r="N12" s="16"/>
      <c r="O12" s="16"/>
      <c r="P12" s="16"/>
      <c r="Q12" s="16"/>
      <c r="R12" s="16"/>
      <c r="S12" s="16"/>
      <c r="T12" s="14"/>
    </row>
    <row r="13" spans="1:20" ht="24.95" customHeight="1" thickBot="1" x14ac:dyDescent="0.3">
      <c r="A13" s="22" t="s">
        <v>21</v>
      </c>
      <c r="B13" s="5"/>
      <c r="C13" s="2">
        <f t="shared" si="1"/>
        <v>0</v>
      </c>
      <c r="D13" s="2">
        <f t="shared" si="2"/>
        <v>0</v>
      </c>
      <c r="E13" s="6">
        <v>0</v>
      </c>
      <c r="F13" s="4">
        <f t="shared" si="0"/>
        <v>0</v>
      </c>
      <c r="G13" s="6">
        <v>0</v>
      </c>
      <c r="H13" s="39">
        <v>1</v>
      </c>
      <c r="I13" s="40">
        <v>1</v>
      </c>
      <c r="J13" s="53"/>
      <c r="K13" s="16"/>
      <c r="L13" s="16"/>
      <c r="M13" s="16"/>
      <c r="N13" s="16"/>
      <c r="O13" s="16"/>
      <c r="P13" s="16"/>
      <c r="Q13" s="16"/>
      <c r="R13" s="16"/>
      <c r="S13" s="16"/>
      <c r="T13" s="14"/>
    </row>
    <row r="14" spans="1:20" ht="24.95" customHeight="1" thickBot="1" x14ac:dyDescent="0.35">
      <c r="A14" s="22" t="s">
        <v>21</v>
      </c>
      <c r="B14" s="5"/>
      <c r="C14" s="2">
        <f t="shared" si="1"/>
        <v>0</v>
      </c>
      <c r="D14" s="2">
        <f t="shared" si="2"/>
        <v>0</v>
      </c>
      <c r="E14" s="6">
        <v>0</v>
      </c>
      <c r="F14" s="4">
        <f t="shared" si="0"/>
        <v>0</v>
      </c>
      <c r="G14" s="6">
        <v>0</v>
      </c>
      <c r="H14" s="39">
        <v>1</v>
      </c>
      <c r="I14" s="40">
        <v>1</v>
      </c>
      <c r="J14" s="53"/>
      <c r="K14" s="16"/>
      <c r="L14" s="63" t="s">
        <v>9</v>
      </c>
      <c r="M14" s="64"/>
      <c r="N14" s="64"/>
      <c r="O14" s="64"/>
      <c r="P14" s="64"/>
      <c r="Q14" s="64"/>
      <c r="R14" s="64"/>
      <c r="S14" s="65"/>
      <c r="T14" s="14"/>
    </row>
    <row r="15" spans="1:20" ht="24.95" customHeight="1" x14ac:dyDescent="0.25">
      <c r="A15" s="22" t="s">
        <v>21</v>
      </c>
      <c r="B15" s="5"/>
      <c r="C15" s="2">
        <f t="shared" si="1"/>
        <v>0</v>
      </c>
      <c r="D15" s="2">
        <f t="shared" si="2"/>
        <v>0</v>
      </c>
      <c r="E15" s="6">
        <v>0</v>
      </c>
      <c r="F15" s="4">
        <f t="shared" si="0"/>
        <v>0</v>
      </c>
      <c r="G15" s="6">
        <v>0</v>
      </c>
      <c r="H15" s="39">
        <v>1</v>
      </c>
      <c r="I15" s="40">
        <v>1</v>
      </c>
      <c r="J15" s="53"/>
      <c r="K15" s="16"/>
      <c r="L15" s="35"/>
      <c r="M15" s="36"/>
      <c r="N15" s="36"/>
      <c r="O15" s="36"/>
      <c r="P15" s="36"/>
      <c r="Q15" s="36"/>
      <c r="R15" s="36"/>
      <c r="S15" s="37"/>
      <c r="T15" s="14"/>
    </row>
    <row r="16" spans="1:20" ht="24.95" customHeight="1" x14ac:dyDescent="0.25">
      <c r="A16" s="22" t="s">
        <v>21</v>
      </c>
      <c r="B16" s="5"/>
      <c r="C16" s="2">
        <f t="shared" si="1"/>
        <v>0</v>
      </c>
      <c r="D16" s="2">
        <f t="shared" si="2"/>
        <v>0</v>
      </c>
      <c r="E16" s="6">
        <v>0</v>
      </c>
      <c r="F16" s="4">
        <f t="shared" si="0"/>
        <v>0</v>
      </c>
      <c r="G16" s="6">
        <v>0</v>
      </c>
      <c r="H16" s="39">
        <v>1</v>
      </c>
      <c r="I16" s="40">
        <v>1</v>
      </c>
      <c r="J16" s="53"/>
      <c r="K16" s="16"/>
      <c r="L16" s="44" t="s">
        <v>11</v>
      </c>
      <c r="M16" s="45"/>
      <c r="N16" s="45"/>
      <c r="O16" s="46">
        <f>TBT!M6</f>
        <v>184196</v>
      </c>
      <c r="P16" s="45"/>
      <c r="Q16" s="45"/>
      <c r="R16" s="45"/>
      <c r="S16" s="47"/>
      <c r="T16" s="14"/>
    </row>
    <row r="17" spans="1:20" ht="24.95" customHeight="1" x14ac:dyDescent="0.25">
      <c r="A17" s="22" t="s">
        <v>21</v>
      </c>
      <c r="B17" s="5"/>
      <c r="C17" s="2">
        <f t="shared" si="1"/>
        <v>0</v>
      </c>
      <c r="D17" s="2">
        <f t="shared" si="2"/>
        <v>0</v>
      </c>
      <c r="E17" s="6">
        <v>0</v>
      </c>
      <c r="F17" s="4">
        <f t="shared" si="0"/>
        <v>0</v>
      </c>
      <c r="G17" s="6">
        <v>0</v>
      </c>
      <c r="H17" s="39">
        <v>1</v>
      </c>
      <c r="I17" s="40">
        <v>1</v>
      </c>
      <c r="J17" s="53"/>
      <c r="K17" s="16"/>
      <c r="L17" s="44" t="s">
        <v>12</v>
      </c>
      <c r="M17" s="45"/>
      <c r="N17" s="45"/>
      <c r="O17" s="46">
        <f>TBT!N6</f>
        <v>133347.68104580935</v>
      </c>
      <c r="P17" s="45"/>
      <c r="Q17" s="45"/>
      <c r="R17" s="45"/>
      <c r="S17" s="47"/>
      <c r="T17" s="14"/>
    </row>
    <row r="18" spans="1:20" ht="24.95" customHeight="1" x14ac:dyDescent="0.25">
      <c r="A18" s="22" t="s">
        <v>21</v>
      </c>
      <c r="B18" s="5"/>
      <c r="C18" s="2">
        <f t="shared" si="1"/>
        <v>0</v>
      </c>
      <c r="D18" s="2">
        <f t="shared" si="2"/>
        <v>0</v>
      </c>
      <c r="E18" s="6">
        <v>0</v>
      </c>
      <c r="F18" s="4">
        <f t="shared" si="0"/>
        <v>0</v>
      </c>
      <c r="G18" s="6">
        <v>0</v>
      </c>
      <c r="H18" s="39">
        <v>1</v>
      </c>
      <c r="I18" s="40">
        <v>1</v>
      </c>
      <c r="J18" s="53"/>
      <c r="K18" s="16"/>
      <c r="L18" s="44" t="s">
        <v>13</v>
      </c>
      <c r="M18" s="45"/>
      <c r="N18" s="45"/>
      <c r="O18" s="46">
        <f>TBT!O6</f>
        <v>227397.82421187524</v>
      </c>
      <c r="P18" s="45"/>
      <c r="Q18" s="45"/>
      <c r="R18" s="45"/>
      <c r="S18" s="47"/>
      <c r="T18" s="14"/>
    </row>
    <row r="19" spans="1:20" ht="24.95" customHeight="1" x14ac:dyDescent="0.25">
      <c r="A19" s="22" t="s">
        <v>21</v>
      </c>
      <c r="B19" s="5"/>
      <c r="C19" s="2">
        <f t="shared" si="1"/>
        <v>0</v>
      </c>
      <c r="D19" s="2">
        <f t="shared" si="2"/>
        <v>0</v>
      </c>
      <c r="E19" s="6">
        <v>0</v>
      </c>
      <c r="F19" s="4">
        <f t="shared" si="0"/>
        <v>0</v>
      </c>
      <c r="G19" s="6">
        <v>0</v>
      </c>
      <c r="H19" s="39">
        <v>1</v>
      </c>
      <c r="I19" s="40">
        <v>1</v>
      </c>
      <c r="J19" s="53"/>
      <c r="K19" s="16"/>
      <c r="L19" s="61" t="s">
        <v>18</v>
      </c>
      <c r="M19" s="62"/>
      <c r="N19" s="62"/>
      <c r="O19" s="48">
        <f>TBT!P6</f>
        <v>0.81001654540184853</v>
      </c>
      <c r="P19" s="45"/>
      <c r="Q19" s="45"/>
      <c r="R19" s="45"/>
      <c r="S19" s="47"/>
      <c r="T19" s="14"/>
    </row>
    <row r="20" spans="1:20" ht="24.95" customHeight="1" x14ac:dyDescent="0.25">
      <c r="A20" s="22" t="s">
        <v>21</v>
      </c>
      <c r="B20" s="5"/>
      <c r="C20" s="2">
        <f t="shared" si="1"/>
        <v>0</v>
      </c>
      <c r="D20" s="2">
        <f t="shared" si="2"/>
        <v>0</v>
      </c>
      <c r="E20" s="6">
        <v>0</v>
      </c>
      <c r="F20" s="4">
        <f t="shared" si="0"/>
        <v>0</v>
      </c>
      <c r="G20" s="6">
        <v>0</v>
      </c>
      <c r="H20" s="39">
        <v>1</v>
      </c>
      <c r="I20" s="40">
        <v>1</v>
      </c>
      <c r="J20" s="53"/>
      <c r="K20" s="16"/>
      <c r="L20" s="44" t="s">
        <v>14</v>
      </c>
      <c r="M20" s="45"/>
      <c r="N20" s="45"/>
      <c r="O20" s="48">
        <f>TBT!Q6</f>
        <v>328.22064058756274</v>
      </c>
      <c r="P20" s="45"/>
      <c r="Q20" s="45"/>
      <c r="R20" s="45"/>
      <c r="S20" s="47"/>
      <c r="T20" s="14"/>
    </row>
    <row r="21" spans="1:20" ht="24.95" customHeight="1" x14ac:dyDescent="0.25">
      <c r="A21" s="22" t="s">
        <v>21</v>
      </c>
      <c r="B21" s="5"/>
      <c r="C21" s="2">
        <f t="shared" si="1"/>
        <v>0</v>
      </c>
      <c r="D21" s="2">
        <f t="shared" si="2"/>
        <v>0</v>
      </c>
      <c r="E21" s="6">
        <v>0</v>
      </c>
      <c r="F21" s="4">
        <f t="shared" si="0"/>
        <v>0</v>
      </c>
      <c r="G21" s="6">
        <v>0</v>
      </c>
      <c r="H21" s="39">
        <v>1</v>
      </c>
      <c r="I21" s="40">
        <v>1</v>
      </c>
      <c r="J21" s="53"/>
      <c r="K21" s="16"/>
      <c r="L21" s="44" t="s">
        <v>15</v>
      </c>
      <c r="M21" s="45"/>
      <c r="N21" s="45"/>
      <c r="O21" s="45">
        <f>TBT!S6</f>
        <v>692.82</v>
      </c>
      <c r="P21" s="45"/>
      <c r="Q21" s="45"/>
      <c r="R21" s="45"/>
      <c r="S21" s="47"/>
      <c r="T21" s="14"/>
    </row>
    <row r="22" spans="1:20" ht="24.95" customHeight="1" x14ac:dyDescent="0.25">
      <c r="A22" s="22" t="s">
        <v>21</v>
      </c>
      <c r="B22" s="5"/>
      <c r="C22" s="2">
        <f t="shared" si="1"/>
        <v>0</v>
      </c>
      <c r="D22" s="2">
        <f t="shared" si="2"/>
        <v>0</v>
      </c>
      <c r="E22" s="6">
        <v>0</v>
      </c>
      <c r="F22" s="4">
        <f t="shared" si="0"/>
        <v>0</v>
      </c>
      <c r="G22" s="6">
        <v>0</v>
      </c>
      <c r="H22" s="39">
        <v>1</v>
      </c>
      <c r="I22" s="40">
        <v>1</v>
      </c>
      <c r="J22" s="53"/>
      <c r="K22" s="16"/>
      <c r="L22" s="44" t="s">
        <v>16</v>
      </c>
      <c r="M22" s="45"/>
      <c r="N22" s="45"/>
      <c r="O22" s="45"/>
      <c r="P22" s="45"/>
      <c r="Q22" s="45"/>
      <c r="R22" s="45"/>
      <c r="S22" s="47"/>
      <c r="T22" s="14"/>
    </row>
    <row r="23" spans="1:20" ht="24.95" customHeight="1" x14ac:dyDescent="0.25">
      <c r="A23" s="22" t="s">
        <v>21</v>
      </c>
      <c r="B23" s="5"/>
      <c r="C23" s="2">
        <f t="shared" si="1"/>
        <v>0</v>
      </c>
      <c r="D23" s="2">
        <f t="shared" si="2"/>
        <v>0</v>
      </c>
      <c r="E23" s="6">
        <v>0</v>
      </c>
      <c r="F23" s="4">
        <f t="shared" si="0"/>
        <v>0</v>
      </c>
      <c r="G23" s="6">
        <v>0</v>
      </c>
      <c r="H23" s="39">
        <v>1</v>
      </c>
      <c r="I23" s="40">
        <v>1</v>
      </c>
      <c r="J23" s="53"/>
      <c r="K23" s="16"/>
      <c r="L23" s="44" t="s">
        <v>17</v>
      </c>
      <c r="M23" s="45"/>
      <c r="N23" s="45"/>
      <c r="O23" s="57"/>
      <c r="P23" s="57"/>
      <c r="Q23" s="57"/>
      <c r="R23" s="57"/>
      <c r="S23" s="58"/>
      <c r="T23" s="14"/>
    </row>
    <row r="24" spans="1:20" ht="24.95" customHeight="1" x14ac:dyDescent="0.25">
      <c r="A24" s="22" t="s">
        <v>21</v>
      </c>
      <c r="B24" s="5"/>
      <c r="C24" s="2">
        <f t="shared" si="1"/>
        <v>0</v>
      </c>
      <c r="D24" s="2">
        <f t="shared" si="2"/>
        <v>0</v>
      </c>
      <c r="E24" s="6">
        <v>0</v>
      </c>
      <c r="F24" s="4">
        <f t="shared" si="0"/>
        <v>0</v>
      </c>
      <c r="G24" s="6">
        <v>0</v>
      </c>
      <c r="H24" s="39">
        <v>1</v>
      </c>
      <c r="I24" s="40">
        <v>1</v>
      </c>
      <c r="J24" s="53"/>
      <c r="K24" s="16"/>
      <c r="L24" s="44" t="s">
        <v>17</v>
      </c>
      <c r="M24" s="45"/>
      <c r="N24" s="45"/>
      <c r="O24" s="57"/>
      <c r="P24" s="57"/>
      <c r="Q24" s="57"/>
      <c r="R24" s="57"/>
      <c r="S24" s="58"/>
      <c r="T24" s="14"/>
    </row>
    <row r="25" spans="1:20" ht="24.95" customHeight="1" thickBot="1" x14ac:dyDescent="0.3">
      <c r="A25" s="23" t="s">
        <v>21</v>
      </c>
      <c r="B25" s="7"/>
      <c r="C25" s="2">
        <f t="shared" si="1"/>
        <v>0</v>
      </c>
      <c r="D25" s="2">
        <f t="shared" si="2"/>
        <v>0</v>
      </c>
      <c r="E25" s="8">
        <v>0</v>
      </c>
      <c r="F25" s="4">
        <f t="shared" si="0"/>
        <v>0</v>
      </c>
      <c r="G25" s="8">
        <v>0</v>
      </c>
      <c r="H25" s="39">
        <v>1</v>
      </c>
      <c r="I25" s="40">
        <v>1</v>
      </c>
      <c r="J25" s="54"/>
      <c r="K25" s="16"/>
      <c r="L25" s="59"/>
      <c r="M25" s="60"/>
      <c r="N25" s="60"/>
      <c r="O25" s="55"/>
      <c r="P25" s="55"/>
      <c r="Q25" s="55"/>
      <c r="R25" s="55"/>
      <c r="S25" s="56"/>
      <c r="T25" s="14"/>
    </row>
    <row r="26" spans="1:20" x14ac:dyDescent="0.25">
      <c r="A26" s="15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4"/>
    </row>
    <row r="27" spans="1:20" ht="15.75" thickBot="1" x14ac:dyDescent="0.3">
      <c r="A27" s="17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9"/>
    </row>
  </sheetData>
  <mergeCells count="23">
    <mergeCell ref="A1:S2"/>
    <mergeCell ref="J6:J25"/>
    <mergeCell ref="O25:S25"/>
    <mergeCell ref="L23:N23"/>
    <mergeCell ref="L24:N24"/>
    <mergeCell ref="O22:S22"/>
    <mergeCell ref="O23:S23"/>
    <mergeCell ref="O24:S24"/>
    <mergeCell ref="L25:N25"/>
    <mergeCell ref="L20:N20"/>
    <mergeCell ref="L21:N21"/>
    <mergeCell ref="L22:N22"/>
    <mergeCell ref="L17:N17"/>
    <mergeCell ref="L18:N18"/>
    <mergeCell ref="L19:N19"/>
    <mergeCell ref="L14:S14"/>
    <mergeCell ref="L16:N16"/>
    <mergeCell ref="O16:S16"/>
    <mergeCell ref="O20:S20"/>
    <mergeCell ref="O21:S21"/>
    <mergeCell ref="O17:S17"/>
    <mergeCell ref="O18:S18"/>
    <mergeCell ref="O19:S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433" r:id="rId4" name="CommandButton1">
          <controlPr defaultSize="0" autoLine="0" r:id="rId5">
            <anchor moveWithCells="1">
              <from>
                <xdr:col>11</xdr:col>
                <xdr:colOff>95250</xdr:colOff>
                <xdr:row>7</xdr:row>
                <xdr:rowOff>266700</xdr:rowOff>
              </from>
              <to>
                <xdr:col>13</xdr:col>
                <xdr:colOff>238125</xdr:colOff>
                <xdr:row>9</xdr:row>
                <xdr:rowOff>104775</xdr:rowOff>
              </to>
            </anchor>
          </controlPr>
        </control>
      </mc:Choice>
      <mc:Fallback>
        <control shapeId="1843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frank</dc:creator>
  <cp:lastModifiedBy>frank</cp:lastModifiedBy>
  <dcterms:created xsi:type="dcterms:W3CDTF">2013-07-06T16:49:38Z</dcterms:created>
  <dcterms:modified xsi:type="dcterms:W3CDTF">2013-07-09T19:36:40Z</dcterms:modified>
</cp:coreProperties>
</file>