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15" windowWidth="14895" windowHeight="7875" activeTab="4"/>
  </bookViews>
  <sheets>
    <sheet name="equipe" sheetId="2" r:id="rId1"/>
    <sheet name="feuille match" sheetId="4" r:id="rId2"/>
    <sheet name="finale 01" sheetId="5" r:id="rId3"/>
    <sheet name="finale 02" sheetId="6" r:id="rId4"/>
    <sheet name="calcul" sheetId="3" r:id="rId5"/>
    <sheet name="tableau" sheetId="1" r:id="rId6"/>
  </sheets>
  <definedNames>
    <definedName name="plage04">tableau!$WC$1:$XE$49</definedName>
    <definedName name="plage05">tableau!$UY$1:$WA$49</definedName>
    <definedName name="plage06">tableau!$TU$1:$UW$49</definedName>
    <definedName name="plage07">tableau!$SQ$1:$TS$49</definedName>
    <definedName name="plage08">tableau!$RM$1:$SO$49</definedName>
    <definedName name="plage09">tableau!$QI$1:$RK$49</definedName>
    <definedName name="plage10">tableau!$PE$1:$QG$49</definedName>
    <definedName name="plage11">tableau!$OA$1:$PC$49</definedName>
    <definedName name="plage12">tableau!$MW$1:$NY$49</definedName>
    <definedName name="plage13">tableau!$LS$1:$MU$49</definedName>
    <definedName name="plage14">tableau!$KO$1:$LQ$49</definedName>
    <definedName name="plage15">tableau!$JK$1:$KM$49</definedName>
    <definedName name="plage16">tableau!$IG$1:$JI$49</definedName>
    <definedName name="plage17">tableau!$HC$1:$IE$49</definedName>
    <definedName name="plage18">tableau!$FY$1:$HA$49</definedName>
    <definedName name="plage19">tableau!$EU$1:$FW$49</definedName>
    <definedName name="plage20">tableau!$DQ$1:$ES$49</definedName>
    <definedName name="plage21">tableau!$CM$1:$DO$49</definedName>
    <definedName name="plage22">tableau!$BI$1:$CK$49</definedName>
    <definedName name="plage23">tableau!$AE$1:$BG$49</definedName>
    <definedName name="plage24">tableau!$A$1:$AC$49</definedName>
    <definedName name="_xlnm.Print_Area" localSheetId="3">'finale 02'!$A$1:$T$31</definedName>
  </definedNames>
  <calcPr calcId="124519"/>
</workbook>
</file>

<file path=xl/calcChain.xml><?xml version="1.0" encoding="utf-8"?>
<calcChain xmlns="http://schemas.openxmlformats.org/spreadsheetml/2006/main">
  <c r="K3" i="6"/>
  <c r="R25" s="1"/>
  <c r="K4"/>
  <c r="R23" s="1"/>
  <c r="K5"/>
  <c r="K7"/>
  <c r="K8"/>
  <c r="K9"/>
  <c r="K10"/>
  <c r="K11"/>
  <c r="K12"/>
  <c r="K13"/>
  <c r="K14"/>
  <c r="K16"/>
  <c r="K17"/>
  <c r="K18"/>
  <c r="K19"/>
  <c r="K22"/>
  <c r="K23"/>
  <c r="K26"/>
  <c r="K29"/>
  <c r="K2"/>
  <c r="R27" s="1"/>
  <c r="J29"/>
  <c r="J26"/>
  <c r="J23"/>
  <c r="J22"/>
  <c r="J19"/>
  <c r="J18"/>
  <c r="J17"/>
  <c r="J16"/>
  <c r="J14"/>
  <c r="J13"/>
  <c r="J12"/>
  <c r="J11"/>
  <c r="J10"/>
  <c r="J9"/>
  <c r="J8"/>
  <c r="J7"/>
  <c r="J3"/>
  <c r="R24" s="1"/>
  <c r="J4"/>
  <c r="J5"/>
  <c r="R20" s="1"/>
  <c r="J2"/>
  <c r="R26"/>
  <c r="R22"/>
  <c r="R21"/>
  <c r="L3"/>
  <c r="L4"/>
  <c r="L5"/>
  <c r="L7"/>
  <c r="L8"/>
  <c r="L9"/>
  <c r="L10"/>
  <c r="L11"/>
  <c r="L12"/>
  <c r="L13"/>
  <c r="L14"/>
  <c r="L16"/>
  <c r="L17"/>
  <c r="L18"/>
  <c r="L19"/>
  <c r="L20"/>
  <c r="L21"/>
  <c r="L22"/>
  <c r="L23"/>
  <c r="L24"/>
  <c r="L25"/>
  <c r="L26"/>
  <c r="L27"/>
  <c r="L28"/>
  <c r="L29"/>
  <c r="L2"/>
  <c r="E5" i="3"/>
  <c r="B5" i="4" s="1"/>
  <c r="E7" i="3"/>
  <c r="B7" i="4" s="1"/>
  <c r="E9" i="3"/>
  <c r="B9" i="4" s="1"/>
  <c r="E11" i="3"/>
  <c r="B11" i="4" s="1"/>
  <c r="E13" i="3"/>
  <c r="B13" i="4" s="1"/>
  <c r="E15" i="3"/>
  <c r="B15" i="4" s="1"/>
  <c r="E17" i="3"/>
  <c r="B17" i="4" s="1"/>
  <c r="E19" i="3"/>
  <c r="B19" i="4" s="1"/>
  <c r="E21" i="3"/>
  <c r="B21" i="4" s="1"/>
  <c r="E23" i="3"/>
  <c r="B23" i="4" s="1"/>
  <c r="E25" i="3"/>
  <c r="B25" i="4" s="1"/>
  <c r="E27" i="3"/>
  <c r="B27" i="4" s="1"/>
  <c r="E29" i="3"/>
  <c r="B29" i="4" s="1"/>
  <c r="E31" i="3"/>
  <c r="B31" i="4" s="1"/>
  <c r="E33" i="3"/>
  <c r="B33" i="4" s="1"/>
  <c r="E35" i="3"/>
  <c r="B35" i="4" s="1"/>
  <c r="E37" i="3"/>
  <c r="B37" i="4" s="1"/>
  <c r="F37" i="3"/>
  <c r="E38"/>
  <c r="F38"/>
  <c r="E39"/>
  <c r="B39" i="4" s="1"/>
  <c r="F39" i="3"/>
  <c r="E40"/>
  <c r="F40"/>
  <c r="E41"/>
  <c r="B41" i="4" s="1"/>
  <c r="F41" i="3"/>
  <c r="E42"/>
  <c r="F42"/>
  <c r="E43"/>
  <c r="B43" i="4" s="1"/>
  <c r="F43" i="3"/>
  <c r="E44"/>
  <c r="F44"/>
  <c r="E45"/>
  <c r="B45" i="4" s="1"/>
  <c r="F45" i="3"/>
  <c r="E46"/>
  <c r="F46"/>
  <c r="E47"/>
  <c r="B47" i="4" s="1"/>
  <c r="F47" i="3"/>
  <c r="E48"/>
  <c r="F48"/>
  <c r="E49"/>
  <c r="B49" i="4" s="1"/>
  <c r="F49" i="3"/>
  <c r="E50"/>
  <c r="F50"/>
  <c r="F3"/>
  <c r="D4"/>
  <c r="F4" s="1"/>
  <c r="C4" i="4" s="1"/>
  <c r="D5" i="3"/>
  <c r="F5" s="1"/>
  <c r="C5" i="4" s="1"/>
  <c r="D6" i="3"/>
  <c r="F6" s="1"/>
  <c r="C6" i="4" s="1"/>
  <c r="D7" i="3"/>
  <c r="F7" s="1"/>
  <c r="C7" i="4" s="1"/>
  <c r="D8" i="3"/>
  <c r="F8" s="1"/>
  <c r="C8" i="4" s="1"/>
  <c r="D9" i="3"/>
  <c r="F9" s="1"/>
  <c r="C9" i="4" s="1"/>
  <c r="D10" i="3"/>
  <c r="F10" s="1"/>
  <c r="C10" i="4" s="1"/>
  <c r="D11" i="3"/>
  <c r="F11" s="1"/>
  <c r="C11" i="4" s="1"/>
  <c r="D12" i="3"/>
  <c r="F12" s="1"/>
  <c r="C12" i="4" s="1"/>
  <c r="D13" i="3"/>
  <c r="F13" s="1"/>
  <c r="C13" i="4" s="1"/>
  <c r="D14" i="3"/>
  <c r="F14" s="1"/>
  <c r="C14" i="4" s="1"/>
  <c r="D15" i="3"/>
  <c r="F15" s="1"/>
  <c r="C15" i="4" s="1"/>
  <c r="D16" i="3"/>
  <c r="F16" s="1"/>
  <c r="C16" i="4" s="1"/>
  <c r="D17" i="3"/>
  <c r="F17" s="1"/>
  <c r="C17" i="4" s="1"/>
  <c r="D18" i="3"/>
  <c r="F18" s="1"/>
  <c r="C18" i="4" s="1"/>
  <c r="D19" i="3"/>
  <c r="F19" s="1"/>
  <c r="C19" i="4" s="1"/>
  <c r="D20" i="3"/>
  <c r="F20" s="1"/>
  <c r="C20" i="4" s="1"/>
  <c r="D21" i="3"/>
  <c r="F21" s="1"/>
  <c r="C21" i="4" s="1"/>
  <c r="D22" i="3"/>
  <c r="F22" s="1"/>
  <c r="C22" i="4" s="1"/>
  <c r="D23" i="3"/>
  <c r="F23" s="1"/>
  <c r="C23" i="4" s="1"/>
  <c r="D24" i="3"/>
  <c r="F24" s="1"/>
  <c r="C24" i="4" s="1"/>
  <c r="D25" i="3"/>
  <c r="F25" s="1"/>
  <c r="C25" i="4" s="1"/>
  <c r="D26" i="3"/>
  <c r="F26" s="1"/>
  <c r="C26" i="4" s="1"/>
  <c r="D27" i="3"/>
  <c r="F27" s="1"/>
  <c r="C27" i="4" s="1"/>
  <c r="D28" i="3"/>
  <c r="F28" s="1"/>
  <c r="C28" i="4" s="1"/>
  <c r="D29" i="3"/>
  <c r="F29" s="1"/>
  <c r="C29" i="4" s="1"/>
  <c r="D30" i="3"/>
  <c r="F30" s="1"/>
  <c r="C30" i="4" s="1"/>
  <c r="D31" i="3"/>
  <c r="F31" s="1"/>
  <c r="C31" i="4" s="1"/>
  <c r="D32" i="3"/>
  <c r="F32" s="1"/>
  <c r="C32" i="4" s="1"/>
  <c r="D33" i="3"/>
  <c r="F33" s="1"/>
  <c r="C33" i="4" s="1"/>
  <c r="D34" i="3"/>
  <c r="F34" s="1"/>
  <c r="C34" i="4" s="1"/>
  <c r="D35" i="3"/>
  <c r="F35" s="1"/>
  <c r="C35" i="4" s="1"/>
  <c r="D36" i="3"/>
  <c r="F36" s="1"/>
  <c r="C36" i="4" s="1"/>
  <c r="D37" i="3"/>
  <c r="D38"/>
  <c r="D39"/>
  <c r="D40"/>
  <c r="D41"/>
  <c r="D42"/>
  <c r="D43"/>
  <c r="D44"/>
  <c r="D45"/>
  <c r="D46"/>
  <c r="D47"/>
  <c r="D48"/>
  <c r="D49"/>
  <c r="D50"/>
  <c r="D3"/>
  <c r="C4"/>
  <c r="E4" s="1"/>
  <c r="B4" i="4" s="1"/>
  <c r="C5" i="3"/>
  <c r="C6"/>
  <c r="E6" s="1"/>
  <c r="B6" i="4" s="1"/>
  <c r="C7" i="3"/>
  <c r="C8"/>
  <c r="E8" s="1"/>
  <c r="B8" i="4" s="1"/>
  <c r="C9" i="3"/>
  <c r="C10"/>
  <c r="E10" s="1"/>
  <c r="B10" i="4" s="1"/>
  <c r="C11" i="3"/>
  <c r="C12"/>
  <c r="E12" s="1"/>
  <c r="B12" i="4" s="1"/>
  <c r="C13" i="3"/>
  <c r="C14"/>
  <c r="E14" s="1"/>
  <c r="B14" i="4" s="1"/>
  <c r="C15" i="3"/>
  <c r="C16"/>
  <c r="E16" s="1"/>
  <c r="B16" i="4" s="1"/>
  <c r="C17" i="3"/>
  <c r="C18"/>
  <c r="E18" s="1"/>
  <c r="B18" i="4" s="1"/>
  <c r="C19" i="3"/>
  <c r="C20"/>
  <c r="E20" s="1"/>
  <c r="B20" i="4" s="1"/>
  <c r="C21" i="3"/>
  <c r="C22"/>
  <c r="E22" s="1"/>
  <c r="B22" i="4" s="1"/>
  <c r="C23" i="3"/>
  <c r="C24"/>
  <c r="E24" s="1"/>
  <c r="B24" i="4" s="1"/>
  <c r="C25" i="3"/>
  <c r="C26"/>
  <c r="E26" s="1"/>
  <c r="B26" i="4" s="1"/>
  <c r="C27" i="3"/>
  <c r="C28"/>
  <c r="E28" s="1"/>
  <c r="B28" i="4" s="1"/>
  <c r="C29" i="3"/>
  <c r="C30"/>
  <c r="E30" s="1"/>
  <c r="B30" i="4" s="1"/>
  <c r="C31" i="3"/>
  <c r="C32"/>
  <c r="E32" s="1"/>
  <c r="B32" i="4" s="1"/>
  <c r="C33" i="3"/>
  <c r="C34"/>
  <c r="E34" s="1"/>
  <c r="B34" i="4" s="1"/>
  <c r="C35" i="3"/>
  <c r="C36"/>
  <c r="E36" s="1"/>
  <c r="B36" i="4" s="1"/>
  <c r="C37" i="3"/>
  <c r="C38"/>
  <c r="C39"/>
  <c r="C40"/>
  <c r="C41"/>
  <c r="C42"/>
  <c r="C43"/>
  <c r="C44"/>
  <c r="C45"/>
  <c r="C46"/>
  <c r="C47"/>
  <c r="C48"/>
  <c r="C49"/>
  <c r="C50"/>
  <c r="C3"/>
  <c r="E3" s="1"/>
  <c r="AO19"/>
  <c r="AN18"/>
  <c r="AM17"/>
  <c r="AL16"/>
  <c r="AK15"/>
  <c r="AJ14"/>
  <c r="AI13"/>
  <c r="AH12"/>
  <c r="AG11"/>
  <c r="AF10"/>
  <c r="AE9"/>
  <c r="AD8"/>
  <c r="AC7"/>
  <c r="AB6"/>
  <c r="AA5"/>
  <c r="Z4"/>
  <c r="Y3"/>
  <c r="F2" i="2"/>
  <c r="L32" i="4" s="1"/>
  <c r="RQ5" i="1"/>
  <c r="GC5"/>
  <c r="DU5"/>
  <c r="CQ5"/>
  <c r="BM5"/>
  <c r="P3" i="3"/>
  <c r="B50"/>
  <c r="M50" s="1"/>
  <c r="B49"/>
  <c r="B48"/>
  <c r="B47"/>
  <c r="B46"/>
  <c r="B45"/>
  <c r="B44"/>
  <c r="B43"/>
  <c r="B42"/>
  <c r="M42" s="1"/>
  <c r="B41"/>
  <c r="B40"/>
  <c r="B39"/>
  <c r="B38"/>
  <c r="B37"/>
  <c r="B36"/>
  <c r="B35"/>
  <c r="B34"/>
  <c r="B33"/>
  <c r="B32"/>
  <c r="P4"/>
  <c r="K50"/>
  <c r="K49"/>
  <c r="K48"/>
  <c r="K47"/>
  <c r="K46"/>
  <c r="K45"/>
  <c r="K44"/>
  <c r="K43"/>
  <c r="K42"/>
  <c r="K41"/>
  <c r="K40"/>
  <c r="K39"/>
  <c r="K38"/>
  <c r="K37"/>
  <c r="K35"/>
  <c r="K33"/>
  <c r="M46"/>
  <c r="M38"/>
  <c r="H11" i="4"/>
  <c r="P17" i="3"/>
  <c r="P20"/>
  <c r="P21"/>
  <c r="P22"/>
  <c r="P23"/>
  <c r="P24"/>
  <c r="P25"/>
  <c r="P26"/>
  <c r="P18"/>
  <c r="P19"/>
  <c r="H17" i="4" s="1"/>
  <c r="H14"/>
  <c r="H13"/>
  <c r="H26"/>
  <c r="T26" i="6" s="1"/>
  <c r="D2" s="1"/>
  <c r="H27" i="4"/>
  <c r="T27" i="6" s="1"/>
  <c r="E2" s="1"/>
  <c r="H25" i="4"/>
  <c r="H23"/>
  <c r="T25" i="6" s="1"/>
  <c r="E3" s="1"/>
  <c r="H22" i="4"/>
  <c r="H24"/>
  <c r="H21"/>
  <c r="H5"/>
  <c r="K25" i="5"/>
  <c r="C2" s="1"/>
  <c r="J2" s="1"/>
  <c r="P26" s="1"/>
  <c r="K23"/>
  <c r="C3" s="1"/>
  <c r="J3" s="1"/>
  <c r="P24" s="1"/>
  <c r="VB4" i="1"/>
  <c r="VA3"/>
  <c r="TX4"/>
  <c r="TY5"/>
  <c r="SU5"/>
  <c r="SV6"/>
  <c r="P5" i="3"/>
  <c r="P6"/>
  <c r="P7"/>
  <c r="P8"/>
  <c r="P9"/>
  <c r="P10"/>
  <c r="P11"/>
  <c r="P12"/>
  <c r="P13"/>
  <c r="P14"/>
  <c r="P15"/>
  <c r="P16"/>
  <c r="B4"/>
  <c r="B5"/>
  <c r="B6"/>
  <c r="B7"/>
  <c r="B8"/>
  <c r="B9"/>
  <c r="B10"/>
  <c r="K10" s="1"/>
  <c r="B11"/>
  <c r="B12"/>
  <c r="B13"/>
  <c r="B14"/>
  <c r="K14" s="1"/>
  <c r="B15"/>
  <c r="B16"/>
  <c r="K16" s="1"/>
  <c r="B17"/>
  <c r="B18"/>
  <c r="K18" s="1"/>
  <c r="B19"/>
  <c r="B20"/>
  <c r="K20" s="1"/>
  <c r="B21"/>
  <c r="B22"/>
  <c r="K22" s="1"/>
  <c r="B23"/>
  <c r="B24"/>
  <c r="B25"/>
  <c r="B26"/>
  <c r="B27"/>
  <c r="B28"/>
  <c r="B29"/>
  <c r="B30"/>
  <c r="B31"/>
  <c r="B3"/>
  <c r="L2"/>
  <c r="M2"/>
  <c r="K2"/>
  <c r="J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G4"/>
  <c r="G5"/>
  <c r="G6"/>
  <c r="G7"/>
  <c r="G8"/>
  <c r="I8" s="1"/>
  <c r="G9"/>
  <c r="G10"/>
  <c r="I10" s="1"/>
  <c r="G11"/>
  <c r="G12"/>
  <c r="G13"/>
  <c r="G14"/>
  <c r="I14" s="1"/>
  <c r="G15"/>
  <c r="G16"/>
  <c r="G17"/>
  <c r="G18"/>
  <c r="G19"/>
  <c r="G20"/>
  <c r="G21"/>
  <c r="G22"/>
  <c r="I22"/>
  <c r="G23"/>
  <c r="G24"/>
  <c r="I24" s="1"/>
  <c r="G25"/>
  <c r="G26"/>
  <c r="I26" s="1"/>
  <c r="G27"/>
  <c r="G28"/>
  <c r="G29"/>
  <c r="G30"/>
  <c r="I30" s="1"/>
  <c r="G31"/>
  <c r="G32"/>
  <c r="K32" s="1"/>
  <c r="G33"/>
  <c r="G34"/>
  <c r="K34" s="1"/>
  <c r="G35"/>
  <c r="G36"/>
  <c r="K36" s="1"/>
  <c r="G37"/>
  <c r="G38"/>
  <c r="I38" s="1"/>
  <c r="G39"/>
  <c r="G40"/>
  <c r="I40" s="1"/>
  <c r="G41"/>
  <c r="G42"/>
  <c r="I42" s="1"/>
  <c r="G43"/>
  <c r="G44"/>
  <c r="G45"/>
  <c r="G46"/>
  <c r="G47"/>
  <c r="G48"/>
  <c r="G49"/>
  <c r="G50"/>
  <c r="G3"/>
  <c r="A41" i="4"/>
  <c r="A42"/>
  <c r="A43"/>
  <c r="A44"/>
  <c r="A45"/>
  <c r="A46"/>
  <c r="A47"/>
  <c r="A48"/>
  <c r="A49"/>
  <c r="A50"/>
  <c r="A32"/>
  <c r="A33"/>
  <c r="A34"/>
  <c r="A35"/>
  <c r="A36"/>
  <c r="A37"/>
  <c r="A38"/>
  <c r="A39"/>
  <c r="A40"/>
  <c r="A29"/>
  <c r="A30"/>
  <c r="A3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3"/>
  <c r="C37"/>
  <c r="B38"/>
  <c r="C38"/>
  <c r="C39"/>
  <c r="B40"/>
  <c r="C40"/>
  <c r="C41"/>
  <c r="B42"/>
  <c r="C42"/>
  <c r="C43"/>
  <c r="B44"/>
  <c r="C44"/>
  <c r="C45"/>
  <c r="B46"/>
  <c r="C46"/>
  <c r="C47"/>
  <c r="B48"/>
  <c r="C48"/>
  <c r="C49"/>
  <c r="B50"/>
  <c r="C50"/>
  <c r="BB24" i="1"/>
  <c r="CE23"/>
  <c r="BA23"/>
  <c r="DH22"/>
  <c r="CD22"/>
  <c r="AZ22"/>
  <c r="EK21"/>
  <c r="DG21"/>
  <c r="CC21"/>
  <c r="AY21"/>
  <c r="FN20"/>
  <c r="EJ20"/>
  <c r="DF20"/>
  <c r="CB20"/>
  <c r="AX20"/>
  <c r="GQ19"/>
  <c r="FM19"/>
  <c r="EI19"/>
  <c r="DE19"/>
  <c r="CA19"/>
  <c r="AW19"/>
  <c r="HT18"/>
  <c r="GP18"/>
  <c r="FL18"/>
  <c r="EH18"/>
  <c r="DD18"/>
  <c r="BZ18"/>
  <c r="AV18"/>
  <c r="IW17"/>
  <c r="HS17"/>
  <c r="GO17"/>
  <c r="FK17"/>
  <c r="EG17"/>
  <c r="DC17"/>
  <c r="BY17"/>
  <c r="AU17"/>
  <c r="JZ16"/>
  <c r="IV16"/>
  <c r="HR16"/>
  <c r="GN16"/>
  <c r="FJ16"/>
  <c r="EF16"/>
  <c r="DB16"/>
  <c r="BX16"/>
  <c r="AT16"/>
  <c r="LC15"/>
  <c r="JY15"/>
  <c r="IU15"/>
  <c r="HQ15"/>
  <c r="GM15"/>
  <c r="FI15"/>
  <c r="EE15"/>
  <c r="DA15"/>
  <c r="BW15"/>
  <c r="AS15"/>
  <c r="MF14"/>
  <c r="LB14"/>
  <c r="JX14"/>
  <c r="IT14"/>
  <c r="HP14"/>
  <c r="GL14"/>
  <c r="FH14"/>
  <c r="ED14"/>
  <c r="CZ14"/>
  <c r="BV14"/>
  <c r="AR14"/>
  <c r="NI13"/>
  <c r="ME13"/>
  <c r="LA13"/>
  <c r="JW13"/>
  <c r="IS13"/>
  <c r="HO13"/>
  <c r="GK13"/>
  <c r="FG13"/>
  <c r="EC13"/>
  <c r="CY13"/>
  <c r="BU13"/>
  <c r="AQ13"/>
  <c r="OL12"/>
  <c r="NH12"/>
  <c r="MD12"/>
  <c r="KZ12"/>
  <c r="JV12"/>
  <c r="IR12"/>
  <c r="HN12"/>
  <c r="GJ12"/>
  <c r="FF12"/>
  <c r="EB12"/>
  <c r="CX12"/>
  <c r="BT12"/>
  <c r="AP12"/>
  <c r="PO11"/>
  <c r="OK11"/>
  <c r="NG11"/>
  <c r="MC11"/>
  <c r="KY11"/>
  <c r="JU11"/>
  <c r="IQ11"/>
  <c r="HM11"/>
  <c r="GI11"/>
  <c r="FE11"/>
  <c r="EA11"/>
  <c r="CW11"/>
  <c r="BS11"/>
  <c r="AO11"/>
  <c r="QR10"/>
  <c r="PN10"/>
  <c r="OJ10"/>
  <c r="NF10"/>
  <c r="MB10"/>
  <c r="KX10"/>
  <c r="JT10"/>
  <c r="IP10"/>
  <c r="HL10"/>
  <c r="GH10"/>
  <c r="FD10"/>
  <c r="DZ10"/>
  <c r="CV10"/>
  <c r="BR10"/>
  <c r="AN10"/>
  <c r="RU9"/>
  <c r="QQ9"/>
  <c r="PM9"/>
  <c r="OI9"/>
  <c r="NE9"/>
  <c r="MA9"/>
  <c r="KW9"/>
  <c r="JS9"/>
  <c r="IO9"/>
  <c r="HK9"/>
  <c r="GG9"/>
  <c r="FC9"/>
  <c r="DY9"/>
  <c r="CU9"/>
  <c r="BQ9"/>
  <c r="AM9"/>
  <c r="SX8"/>
  <c r="RT8"/>
  <c r="QP8"/>
  <c r="PL8"/>
  <c r="OH8"/>
  <c r="ND8"/>
  <c r="LZ8"/>
  <c r="KV8"/>
  <c r="JR8"/>
  <c r="IN8"/>
  <c r="HJ8"/>
  <c r="GF8"/>
  <c r="FB8"/>
  <c r="DX8"/>
  <c r="CT8"/>
  <c r="BP8"/>
  <c r="AL8"/>
  <c r="UA7"/>
  <c r="SW7"/>
  <c r="RS7"/>
  <c r="QO7"/>
  <c r="PK7"/>
  <c r="OG7"/>
  <c r="NC7"/>
  <c r="LY7"/>
  <c r="KU7"/>
  <c r="JQ7"/>
  <c r="IM7"/>
  <c r="HI7"/>
  <c r="GE7"/>
  <c r="FA7"/>
  <c r="DW7"/>
  <c r="CS7"/>
  <c r="BO7"/>
  <c r="AK7"/>
  <c r="VD6"/>
  <c r="TZ6"/>
  <c r="RR6"/>
  <c r="QN6"/>
  <c r="PJ6"/>
  <c r="OF6"/>
  <c r="NB6"/>
  <c r="LX6"/>
  <c r="KT6"/>
  <c r="JP6"/>
  <c r="IL6"/>
  <c r="HH6"/>
  <c r="GD6"/>
  <c r="EZ6"/>
  <c r="DV6"/>
  <c r="CR6"/>
  <c r="BN6"/>
  <c r="AJ6"/>
  <c r="WG5"/>
  <c r="VC5"/>
  <c r="QM5"/>
  <c r="PI5"/>
  <c r="OE5"/>
  <c r="NA5"/>
  <c r="LW5"/>
  <c r="KS5"/>
  <c r="JO5"/>
  <c r="IK5"/>
  <c r="HG5"/>
  <c r="EY5"/>
  <c r="AI5"/>
  <c r="WF4"/>
  <c r="ST4"/>
  <c r="RP4"/>
  <c r="QL4"/>
  <c r="PH4"/>
  <c r="MZ4"/>
  <c r="LV4"/>
  <c r="JN4"/>
  <c r="GB4"/>
  <c r="EX4"/>
  <c r="DT4"/>
  <c r="CP4"/>
  <c r="BL4"/>
  <c r="AH4"/>
  <c r="WE3"/>
  <c r="TW3"/>
  <c r="SS3"/>
  <c r="RO3"/>
  <c r="QK3"/>
  <c r="PG3"/>
  <c r="OC3"/>
  <c r="LU3"/>
  <c r="EW3"/>
  <c r="DS3"/>
  <c r="CO3"/>
  <c r="BK3"/>
  <c r="AG3"/>
  <c r="WD2"/>
  <c r="UZ2"/>
  <c r="LT2"/>
  <c r="JL2"/>
  <c r="IH2"/>
  <c r="HD2"/>
  <c r="FZ2"/>
  <c r="EV2"/>
  <c r="DR2"/>
  <c r="CN2"/>
  <c r="BJ2"/>
  <c r="TV2"/>
  <c r="SR2"/>
  <c r="RN2"/>
  <c r="QJ2"/>
  <c r="PF2"/>
  <c r="OD4"/>
  <c r="OB2"/>
  <c r="MY3"/>
  <c r="MX2"/>
  <c r="KR4"/>
  <c r="KQ3"/>
  <c r="KP2"/>
  <c r="JM3"/>
  <c r="IJ4"/>
  <c r="II3"/>
  <c r="HF4"/>
  <c r="HE3"/>
  <c r="GA3"/>
  <c r="AF2"/>
  <c r="Y25"/>
  <c r="X24"/>
  <c r="W23"/>
  <c r="V22"/>
  <c r="U21"/>
  <c r="T20"/>
  <c r="S19"/>
  <c r="R18"/>
  <c r="Q17"/>
  <c r="P16"/>
  <c r="O15"/>
  <c r="N14"/>
  <c r="M13"/>
  <c r="L12"/>
  <c r="K11"/>
  <c r="J10"/>
  <c r="I9"/>
  <c r="H8"/>
  <c r="G7"/>
  <c r="F6"/>
  <c r="E5"/>
  <c r="D4"/>
  <c r="C3"/>
  <c r="B2"/>
  <c r="I37" i="3"/>
  <c r="I39"/>
  <c r="I41"/>
  <c r="I43"/>
  <c r="I33"/>
  <c r="I35"/>
  <c r="I3"/>
  <c r="I15"/>
  <c r="I27"/>
  <c r="I31"/>
  <c r="I29"/>
  <c r="I25"/>
  <c r="I23"/>
  <c r="I21"/>
  <c r="I19"/>
  <c r="I17"/>
  <c r="I13"/>
  <c r="I11"/>
  <c r="I9"/>
  <c r="I7"/>
  <c r="I5"/>
  <c r="T23" i="6" l="1"/>
  <c r="E4" s="1"/>
  <c r="I6" i="3"/>
  <c r="M34"/>
  <c r="K30"/>
  <c r="K28"/>
  <c r="K26"/>
  <c r="K24"/>
  <c r="O4"/>
  <c r="C3" i="4"/>
  <c r="O8" i="3"/>
  <c r="O3"/>
  <c r="O5"/>
  <c r="O10"/>
  <c r="O6"/>
  <c r="O7"/>
  <c r="O15"/>
  <c r="O9"/>
  <c r="N23"/>
  <c r="B3" i="4"/>
  <c r="N18" i="3"/>
  <c r="N19"/>
  <c r="N16"/>
  <c r="N13"/>
  <c r="N17"/>
  <c r="V13"/>
  <c r="I49"/>
  <c r="N15" s="1"/>
  <c r="I47"/>
  <c r="I45"/>
  <c r="V3"/>
  <c r="T24" i="6"/>
  <c r="D3" s="1"/>
  <c r="K12" i="3"/>
  <c r="K6"/>
  <c r="K8"/>
  <c r="V12"/>
  <c r="V5"/>
  <c r="V26"/>
  <c r="V24"/>
  <c r="V22"/>
  <c r="V20"/>
  <c r="V18"/>
  <c r="V16"/>
  <c r="V11"/>
  <c r="V9"/>
  <c r="V7"/>
  <c r="V6"/>
  <c r="V4"/>
  <c r="V25"/>
  <c r="V23"/>
  <c r="V21"/>
  <c r="V19"/>
  <c r="V17"/>
  <c r="K4"/>
  <c r="M11" i="4"/>
  <c r="O20" i="3"/>
  <c r="V14"/>
  <c r="V10"/>
  <c r="V8"/>
  <c r="I34"/>
  <c r="I32"/>
  <c r="O22" s="1"/>
  <c r="I18"/>
  <c r="I16"/>
  <c r="O17" s="1"/>
  <c r="U17" s="1"/>
  <c r="N14" i="4" s="1"/>
  <c r="V15" i="3"/>
  <c r="U15"/>
  <c r="N21"/>
  <c r="O19"/>
  <c r="U19" s="1"/>
  <c r="N17" i="4" s="1"/>
  <c r="N5" i="3"/>
  <c r="U5" s="1"/>
  <c r="I50"/>
  <c r="I48"/>
  <c r="I46"/>
  <c r="I44"/>
  <c r="I36"/>
  <c r="O11" s="1"/>
  <c r="I28"/>
  <c r="O18" s="1"/>
  <c r="U18" s="1"/>
  <c r="N13" i="4" s="1"/>
  <c r="I20" i="3"/>
  <c r="N11" s="1"/>
  <c r="I12"/>
  <c r="I4"/>
  <c r="O12"/>
  <c r="N7"/>
  <c r="U7" s="1"/>
  <c r="N6"/>
  <c r="U6" s="1"/>
  <c r="N8"/>
  <c r="U8" s="1"/>
  <c r="L31"/>
  <c r="M31"/>
  <c r="L29"/>
  <c r="M29"/>
  <c r="L27"/>
  <c r="M27"/>
  <c r="L25"/>
  <c r="M25"/>
  <c r="L23"/>
  <c r="M23"/>
  <c r="L21"/>
  <c r="M21"/>
  <c r="L19"/>
  <c r="M19"/>
  <c r="L17"/>
  <c r="M17"/>
  <c r="L15"/>
  <c r="M15"/>
  <c r="L13"/>
  <c r="M13"/>
  <c r="L11"/>
  <c r="M11"/>
  <c r="L9"/>
  <c r="M9"/>
  <c r="L7"/>
  <c r="M7"/>
  <c r="L5"/>
  <c r="M5"/>
  <c r="O14"/>
  <c r="J32"/>
  <c r="L32"/>
  <c r="J34"/>
  <c r="L34"/>
  <c r="J36"/>
  <c r="L36"/>
  <c r="J38"/>
  <c r="L38"/>
  <c r="J40"/>
  <c r="L40"/>
  <c r="J42"/>
  <c r="L42"/>
  <c r="J44"/>
  <c r="L44"/>
  <c r="J46"/>
  <c r="L46"/>
  <c r="J48"/>
  <c r="L48"/>
  <c r="J50"/>
  <c r="L50"/>
  <c r="O21"/>
  <c r="U21" s="1"/>
  <c r="O23"/>
  <c r="U23" s="1"/>
  <c r="O25"/>
  <c r="N14"/>
  <c r="U14" s="1"/>
  <c r="H8" i="4"/>
  <c r="H10"/>
  <c r="H4"/>
  <c r="H19"/>
  <c r="H20"/>
  <c r="T22" i="6" s="1"/>
  <c r="D4" s="1"/>
  <c r="H15" i="4"/>
  <c r="M6" i="3"/>
  <c r="M10"/>
  <c r="M14"/>
  <c r="M18"/>
  <c r="M22"/>
  <c r="M26"/>
  <c r="M30"/>
  <c r="J5"/>
  <c r="J9"/>
  <c r="J13"/>
  <c r="J17"/>
  <c r="J21"/>
  <c r="J25"/>
  <c r="J29"/>
  <c r="L3"/>
  <c r="M3"/>
  <c r="J30"/>
  <c r="L30"/>
  <c r="J28"/>
  <c r="L28"/>
  <c r="J26"/>
  <c r="L26"/>
  <c r="J24"/>
  <c r="L24"/>
  <c r="J22"/>
  <c r="L22"/>
  <c r="J20"/>
  <c r="L20"/>
  <c r="J18"/>
  <c r="L18"/>
  <c r="J16"/>
  <c r="L16"/>
  <c r="J14"/>
  <c r="L14"/>
  <c r="J12"/>
  <c r="L12"/>
  <c r="J10"/>
  <c r="L10"/>
  <c r="J8"/>
  <c r="L8"/>
  <c r="J6"/>
  <c r="L6"/>
  <c r="J4"/>
  <c r="L4"/>
  <c r="N26"/>
  <c r="N24"/>
  <c r="N22"/>
  <c r="N20"/>
  <c r="U20" s="1"/>
  <c r="J33"/>
  <c r="L33"/>
  <c r="M33"/>
  <c r="J35"/>
  <c r="L35"/>
  <c r="M35"/>
  <c r="J37"/>
  <c r="L37"/>
  <c r="M37"/>
  <c r="J39"/>
  <c r="L39"/>
  <c r="M39"/>
  <c r="J41"/>
  <c r="L41"/>
  <c r="M41"/>
  <c r="J43"/>
  <c r="L43"/>
  <c r="M43"/>
  <c r="J45"/>
  <c r="L45"/>
  <c r="M45"/>
  <c r="J47"/>
  <c r="L47"/>
  <c r="M47"/>
  <c r="J49"/>
  <c r="L49"/>
  <c r="M49"/>
  <c r="N9"/>
  <c r="N3"/>
  <c r="U3" s="1"/>
  <c r="N5" i="4" s="1"/>
  <c r="K22" i="5"/>
  <c r="D4" s="1"/>
  <c r="I4" s="1"/>
  <c r="P21" s="1"/>
  <c r="K24"/>
  <c r="D3" s="1"/>
  <c r="I3" s="1"/>
  <c r="P23" s="1"/>
  <c r="K26"/>
  <c r="D2" s="1"/>
  <c r="I2" s="1"/>
  <c r="P25" s="1"/>
  <c r="N25" i="3"/>
  <c r="U25" s="1"/>
  <c r="H6" i="4"/>
  <c r="H7"/>
  <c r="H9"/>
  <c r="H12"/>
  <c r="H18"/>
  <c r="H16"/>
  <c r="M4" i="3"/>
  <c r="M8"/>
  <c r="M12"/>
  <c r="M16"/>
  <c r="M20"/>
  <c r="M24"/>
  <c r="M28"/>
  <c r="M32"/>
  <c r="M36"/>
  <c r="M40"/>
  <c r="M44"/>
  <c r="M48"/>
  <c r="K3"/>
  <c r="K5"/>
  <c r="K7"/>
  <c r="K9"/>
  <c r="K11"/>
  <c r="K13"/>
  <c r="K15"/>
  <c r="K17"/>
  <c r="K19"/>
  <c r="K21"/>
  <c r="K23"/>
  <c r="K25"/>
  <c r="K27"/>
  <c r="K29"/>
  <c r="K31"/>
  <c r="J3"/>
  <c r="J7"/>
  <c r="J11"/>
  <c r="J15"/>
  <c r="J19"/>
  <c r="J23"/>
  <c r="J27"/>
  <c r="J31"/>
  <c r="U9" l="1"/>
  <c r="N9" i="4" s="1"/>
  <c r="O13" i="3"/>
  <c r="U13" s="1"/>
  <c r="T21" i="6"/>
  <c r="E5" s="1"/>
  <c r="K21" i="5"/>
  <c r="C4" s="1"/>
  <c r="J4" s="1"/>
  <c r="P22" s="1"/>
  <c r="K17"/>
  <c r="C6" s="1"/>
  <c r="J6" s="1"/>
  <c r="P18" s="1"/>
  <c r="T20" i="6"/>
  <c r="D5" s="1"/>
  <c r="K19" i="5"/>
  <c r="C5" s="1"/>
  <c r="J5" s="1"/>
  <c r="P20" s="1"/>
  <c r="T19" i="6"/>
  <c r="E7" s="1"/>
  <c r="D16" s="1"/>
  <c r="R8" s="1"/>
  <c r="K20" i="5"/>
  <c r="D5" s="1"/>
  <c r="I5" s="1"/>
  <c r="P19" s="1"/>
  <c r="K18"/>
  <c r="D6" s="1"/>
  <c r="I6" s="1"/>
  <c r="P17" s="1"/>
  <c r="T18" i="6"/>
  <c r="E8" s="1"/>
  <c r="D17" s="1"/>
  <c r="R9" s="1"/>
  <c r="K4" i="5"/>
  <c r="C15" s="1"/>
  <c r="J15" s="1"/>
  <c r="D18" s="1"/>
  <c r="I18" s="1"/>
  <c r="P5" s="1"/>
  <c r="T5" i="6"/>
  <c r="D8" s="1"/>
  <c r="T4"/>
  <c r="D7" s="1"/>
  <c r="K3" i="5"/>
  <c r="C14" s="1"/>
  <c r="J14" s="1"/>
  <c r="C18" s="1"/>
  <c r="J18" s="1"/>
  <c r="P6" s="1"/>
  <c r="N6" i="4"/>
  <c r="N20"/>
  <c r="N8"/>
  <c r="N18"/>
  <c r="N16"/>
  <c r="N7"/>
  <c r="N10"/>
  <c r="O26" i="3"/>
  <c r="O24"/>
  <c r="U24" s="1"/>
  <c r="N12"/>
  <c r="U22"/>
  <c r="U26"/>
  <c r="N27" i="4" s="1"/>
  <c r="N4" i="3"/>
  <c r="U4" s="1"/>
  <c r="N11" i="4" s="1"/>
  <c r="U12" i="3"/>
  <c r="N19" i="4" s="1"/>
  <c r="O16" i="3"/>
  <c r="U16" s="1"/>
  <c r="N15" i="4" s="1"/>
  <c r="U11" i="3"/>
  <c r="N12" i="4" s="1"/>
  <c r="N10" i="3"/>
  <c r="U10" s="1"/>
  <c r="N4" i="4" s="1"/>
  <c r="S21" i="3"/>
  <c r="Q18"/>
  <c r="Q19"/>
  <c r="I14" i="4"/>
  <c r="I17"/>
  <c r="I22"/>
  <c r="I25"/>
  <c r="I26"/>
  <c r="I5"/>
  <c r="Q3" i="3"/>
  <c r="I11" i="4"/>
  <c r="I21"/>
  <c r="I23"/>
  <c r="I13"/>
  <c r="I24"/>
  <c r="I27"/>
  <c r="R19" i="3"/>
  <c r="R18"/>
  <c r="J23" i="4"/>
  <c r="J25"/>
  <c r="J24"/>
  <c r="J5"/>
  <c r="J14"/>
  <c r="J26"/>
  <c r="R3" i="3"/>
  <c r="J13" i="4"/>
  <c r="J17"/>
  <c r="J27"/>
  <c r="J11"/>
  <c r="J21"/>
  <c r="J22"/>
  <c r="T16" i="6"/>
  <c r="E10" s="1"/>
  <c r="D19" s="1"/>
  <c r="R11" s="1"/>
  <c r="K15" i="5"/>
  <c r="C7" s="1"/>
  <c r="J7" s="1"/>
  <c r="P16" s="1"/>
  <c r="I16" i="4"/>
  <c r="J16"/>
  <c r="K16"/>
  <c r="K14"/>
  <c r="K17"/>
  <c r="K22"/>
  <c r="K25"/>
  <c r="K26"/>
  <c r="S19" i="3"/>
  <c r="S3"/>
  <c r="K5" i="4"/>
  <c r="K23"/>
  <c r="K13"/>
  <c r="K24"/>
  <c r="K27"/>
  <c r="K11"/>
  <c r="K21"/>
  <c r="S18" i="3"/>
  <c r="T17" i="6"/>
  <c r="E9" s="1"/>
  <c r="D18" s="1"/>
  <c r="R10" s="1"/>
  <c r="K16" i="5"/>
  <c r="D7" s="1"/>
  <c r="I7" s="1"/>
  <c r="P15" s="1"/>
  <c r="J15" i="4"/>
  <c r="I15"/>
  <c r="K15"/>
  <c r="T13" i="6"/>
  <c r="E13" s="1"/>
  <c r="E17" s="1"/>
  <c r="D23" s="1"/>
  <c r="E26" s="1"/>
  <c r="R6" s="1"/>
  <c r="K12" i="5"/>
  <c r="D9" s="1"/>
  <c r="I9" s="1"/>
  <c r="P11" s="1"/>
  <c r="I19" i="4"/>
  <c r="K19"/>
  <c r="J19"/>
  <c r="T9" i="6"/>
  <c r="D12" s="1"/>
  <c r="K8" i="5"/>
  <c r="D11" s="1"/>
  <c r="I11" s="1"/>
  <c r="P7" s="1"/>
  <c r="J10" i="4"/>
  <c r="I10"/>
  <c r="K10"/>
  <c r="R16" i="3"/>
  <c r="R12"/>
  <c r="R10"/>
  <c r="R8"/>
  <c r="R6"/>
  <c r="Q20"/>
  <c r="S22"/>
  <c r="Q24"/>
  <c r="S26"/>
  <c r="S5"/>
  <c r="S7"/>
  <c r="S9"/>
  <c r="S11"/>
  <c r="S13"/>
  <c r="S15"/>
  <c r="S17"/>
  <c r="S23"/>
  <c r="Q17"/>
  <c r="Q23"/>
  <c r="R14"/>
  <c r="R21"/>
  <c r="R23"/>
  <c r="R25"/>
  <c r="R4"/>
  <c r="S6"/>
  <c r="S8"/>
  <c r="S10"/>
  <c r="S12"/>
  <c r="Q14"/>
  <c r="Q16"/>
  <c r="R5"/>
  <c r="R9"/>
  <c r="R13"/>
  <c r="S4"/>
  <c r="T14" i="6"/>
  <c r="E12" s="1"/>
  <c r="E18" s="1"/>
  <c r="E23" s="1"/>
  <c r="E29" s="1"/>
  <c r="R4" s="1"/>
  <c r="K13" i="5"/>
  <c r="C8" s="1"/>
  <c r="J8" s="1"/>
  <c r="P14" s="1"/>
  <c r="I18" i="4"/>
  <c r="K18"/>
  <c r="J18"/>
  <c r="T12" i="6"/>
  <c r="E14" s="1"/>
  <c r="E16" s="1"/>
  <c r="D22" s="1"/>
  <c r="D26" s="1"/>
  <c r="R7" s="1"/>
  <c r="K11" i="5"/>
  <c r="C9" s="1"/>
  <c r="J9" s="1"/>
  <c r="P12" s="1"/>
  <c r="I12" i="4"/>
  <c r="K12"/>
  <c r="J12"/>
  <c r="T10" i="6"/>
  <c r="D13" s="1"/>
  <c r="K9" i="5"/>
  <c r="C10" s="1"/>
  <c r="J10" s="1"/>
  <c r="P10" s="1"/>
  <c r="I9" i="4"/>
  <c r="K9"/>
  <c r="J9"/>
  <c r="T8" i="6"/>
  <c r="D11" s="1"/>
  <c r="K7" i="5"/>
  <c r="C11" s="1"/>
  <c r="J11" s="1"/>
  <c r="P8" s="1"/>
  <c r="I7" i="4"/>
  <c r="J7"/>
  <c r="K7"/>
  <c r="T6" i="6"/>
  <c r="D9" s="1"/>
  <c r="K5" i="5"/>
  <c r="D15" s="1"/>
  <c r="I15" s="1"/>
  <c r="D21" s="1"/>
  <c r="I21" s="1"/>
  <c r="P3" s="1"/>
  <c r="I6" i="4"/>
  <c r="K6"/>
  <c r="J6"/>
  <c r="T15" i="6"/>
  <c r="E11" s="1"/>
  <c r="E19" s="1"/>
  <c r="E22" s="1"/>
  <c r="D29" s="1"/>
  <c r="R5" s="1"/>
  <c r="K14" i="5"/>
  <c r="D8" s="1"/>
  <c r="I8" s="1"/>
  <c r="P13" s="1"/>
  <c r="J20" i="4"/>
  <c r="I20"/>
  <c r="K20"/>
  <c r="T11" i="6"/>
  <c r="D14" s="1"/>
  <c r="K10" i="5"/>
  <c r="D10" s="1"/>
  <c r="I10" s="1"/>
  <c r="P9" s="1"/>
  <c r="I4" i="4"/>
  <c r="J4"/>
  <c r="K4"/>
  <c r="T7" i="6"/>
  <c r="D10" s="1"/>
  <c r="K6" i="5"/>
  <c r="D14" s="1"/>
  <c r="I14" s="1"/>
  <c r="C21" s="1"/>
  <c r="J21" s="1"/>
  <c r="P4" s="1"/>
  <c r="J8" i="4"/>
  <c r="I8"/>
  <c r="K8"/>
  <c r="Q4" i="3"/>
  <c r="R17"/>
  <c r="S20"/>
  <c r="Q22"/>
  <c r="S24"/>
  <c r="Q26"/>
  <c r="Q5"/>
  <c r="Q7"/>
  <c r="Q9"/>
  <c r="T9" s="1"/>
  <c r="M9" i="4" s="1"/>
  <c r="Q11" i="3"/>
  <c r="Q13"/>
  <c r="Q15"/>
  <c r="S25"/>
  <c r="Q25"/>
  <c r="Q21"/>
  <c r="T21" s="1"/>
  <c r="R20"/>
  <c r="R22"/>
  <c r="R24"/>
  <c r="R26"/>
  <c r="Q6"/>
  <c r="T6" s="1"/>
  <c r="L8" i="4" s="1"/>
  <c r="Q8" i="3"/>
  <c r="Q10"/>
  <c r="T10" s="1"/>
  <c r="L4" i="4" s="1"/>
  <c r="Q12" i="3"/>
  <c r="S14"/>
  <c r="S16"/>
  <c r="R7"/>
  <c r="R11"/>
  <c r="R15"/>
  <c r="T8" l="1"/>
  <c r="L10" i="4" s="1"/>
  <c r="T4" i="3"/>
  <c r="L11" i="4" s="1"/>
  <c r="T12" i="3"/>
  <c r="L19" i="4" s="1"/>
  <c r="T13" i="3"/>
  <c r="L18" i="4" s="1"/>
  <c r="N24"/>
  <c r="N23"/>
  <c r="N21"/>
  <c r="N26"/>
  <c r="N25"/>
  <c r="N22"/>
  <c r="U7" i="6"/>
  <c r="U16"/>
  <c r="U8"/>
  <c r="U9"/>
  <c r="U14"/>
  <c r="U5"/>
  <c r="U18"/>
  <c r="U11"/>
  <c r="U12"/>
  <c r="U17"/>
  <c r="U6"/>
  <c r="U13"/>
  <c r="U10"/>
  <c r="U4"/>
  <c r="U19"/>
  <c r="M18" i="4"/>
  <c r="M8"/>
  <c r="L9"/>
  <c r="M10"/>
  <c r="M4"/>
  <c r="T5" i="3"/>
  <c r="T25"/>
  <c r="T16"/>
  <c r="T17"/>
  <c r="T24"/>
  <c r="T20"/>
  <c r="T3"/>
  <c r="T18"/>
  <c r="T15"/>
  <c r="T11"/>
  <c r="T7"/>
  <c r="T26"/>
  <c r="L22" i="4" s="1"/>
  <c r="T22" i="3"/>
  <c r="T14"/>
  <c r="T23"/>
  <c r="T19"/>
  <c r="M19" i="4" l="1"/>
  <c r="M22"/>
  <c r="L20"/>
  <c r="M20"/>
  <c r="L25"/>
  <c r="M25"/>
  <c r="M24"/>
  <c r="L24"/>
  <c r="M7"/>
  <c r="L7"/>
  <c r="M16"/>
  <c r="L16"/>
  <c r="L5"/>
  <c r="M5"/>
  <c r="M23"/>
  <c r="L23"/>
  <c r="L15"/>
  <c r="M15"/>
  <c r="L6"/>
  <c r="M6"/>
  <c r="L17"/>
  <c r="M17"/>
  <c r="M27"/>
  <c r="L27"/>
  <c r="L12"/>
  <c r="M12"/>
  <c r="M13"/>
  <c r="L13"/>
  <c r="M21"/>
  <c r="L21"/>
  <c r="M14"/>
  <c r="L14"/>
  <c r="M26"/>
  <c r="L26"/>
  <c r="U15" i="6"/>
  <c r="S7" s="1"/>
  <c r="S9" l="1"/>
  <c r="S11"/>
  <c r="S13"/>
  <c r="S16"/>
  <c r="S12"/>
  <c r="S14"/>
  <c r="S5"/>
  <c r="S4"/>
  <c r="S18"/>
  <c r="S6"/>
  <c r="S8"/>
  <c r="S17"/>
  <c r="S19"/>
  <c r="S15"/>
  <c r="S10"/>
  <c r="R13" l="1"/>
  <c r="R12"/>
  <c r="R16"/>
  <c r="R17"/>
  <c r="R18"/>
  <c r="R19"/>
  <c r="R14"/>
  <c r="R15"/>
</calcChain>
</file>

<file path=xl/sharedStrings.xml><?xml version="1.0" encoding="utf-8"?>
<sst xmlns="http://schemas.openxmlformats.org/spreadsheetml/2006/main" count="105" uniqueCount="70">
  <si>
    <t>N°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</si>
  <si>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</si>
  <si>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</si>
  <si>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</si>
  <si>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</si>
  <si>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</si>
  <si>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</si>
  <si>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</si>
  <si>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</si>
  <si>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</si>
  <si>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N</t>
  </si>
  <si>
    <t>P</t>
  </si>
  <si>
    <t>T</t>
  </si>
  <si>
    <t>nb equipe</t>
  </si>
  <si>
    <t>match</t>
  </si>
  <si>
    <t>equipe 1</t>
  </si>
  <si>
    <t>equipe2</t>
  </si>
  <si>
    <t>nom1</t>
  </si>
  <si>
    <t>nom2</t>
  </si>
  <si>
    <t>EQUIPE 01</t>
  </si>
  <si>
    <t>EQUIPE02</t>
  </si>
  <si>
    <t>SCORE</t>
  </si>
  <si>
    <t>POINTS</t>
  </si>
  <si>
    <t>GAGNE</t>
  </si>
  <si>
    <t>NUL</t>
  </si>
  <si>
    <t>PERDU</t>
  </si>
  <si>
    <t>joue</t>
  </si>
  <si>
    <t>CLASSEMENT</t>
  </si>
  <si>
    <t>dif</t>
  </si>
  <si>
    <t>equipe</t>
  </si>
  <si>
    <t>rang</t>
  </si>
  <si>
    <t>demi finale</t>
  </si>
  <si>
    <t>equipe 2</t>
  </si>
  <si>
    <t>score</t>
  </si>
  <si>
    <t>petite finale</t>
  </si>
  <si>
    <t>finale</t>
  </si>
  <si>
    <t>CLASSEMENT FINAL</t>
  </si>
  <si>
    <t>RANG</t>
  </si>
  <si>
    <t>EQUIPE</t>
  </si>
  <si>
    <t>PENALTIES</t>
  </si>
  <si>
    <t>W</t>
  </si>
  <si>
    <t>X</t>
  </si>
  <si>
    <t>Y</t>
  </si>
  <si>
    <t>Z</t>
  </si>
  <si>
    <t>QUART</t>
  </si>
  <si>
    <t>HUITIEME</t>
  </si>
  <si>
    <t>1/2 FINALE</t>
  </si>
  <si>
    <t>PETITE FINALE</t>
  </si>
  <si>
    <t>FINALE</t>
  </si>
  <si>
    <t>EQUIPES</t>
  </si>
  <si>
    <t>NOMBRE EQUIPES</t>
  </si>
  <si>
    <t>a1</t>
  </si>
  <si>
    <t>b2</t>
  </si>
  <si>
    <t>c3</t>
  </si>
  <si>
    <t>d4</t>
  </si>
  <si>
    <t>e5</t>
  </si>
  <si>
    <t>f6</t>
  </si>
  <si>
    <t>g7</t>
  </si>
  <si>
    <t>h8</t>
  </si>
  <si>
    <t>i9</t>
  </si>
  <si>
    <t>j10</t>
  </si>
  <si>
    <t>k11</t>
  </si>
  <si>
    <t>L12</t>
  </si>
  <si>
    <t>M13</t>
  </si>
  <si>
    <t>N14</t>
  </si>
  <si>
    <t>O15</t>
  </si>
  <si>
    <t>P16</t>
  </si>
  <si>
    <t>Q17</t>
  </si>
  <si>
    <t>NB BUT</t>
  </si>
  <si>
    <t>nb buts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</si>
</sst>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11"/>
      <color rgb="FF0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15" borderId="0" xfId="0" applyFill="1" applyAlignment="1">
      <alignment horizontal="center"/>
    </xf>
    <xf numFmtId="0" fontId="1" fillId="8" borderId="0" xfId="0" applyFont="1" applyFill="1"/>
    <xf numFmtId="0" fontId="1" fillId="0" borderId="0" xfId="0" applyFont="1" applyFill="1"/>
    <xf numFmtId="0" fontId="0" fillId="2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8" borderId="0" xfId="0" applyFill="1"/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20" borderId="7" xfId="0" applyFill="1" applyBorder="1"/>
    <xf numFmtId="0" fontId="0" fillId="10" borderId="2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6" xfId="0" applyBorder="1"/>
    <xf numFmtId="0" fontId="0" fillId="0" borderId="27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3" fillId="21" borderId="6" xfId="0" applyFont="1" applyFill="1" applyBorder="1"/>
    <xf numFmtId="0" fontId="3" fillId="21" borderId="7" xfId="0" applyFont="1" applyFill="1" applyBorder="1"/>
    <xf numFmtId="0" fontId="3" fillId="0" borderId="0" xfId="0" applyFont="1" applyBorder="1"/>
    <xf numFmtId="0" fontId="3" fillId="0" borderId="8" xfId="0" applyFont="1" applyBorder="1"/>
    <xf numFmtId="0" fontId="3" fillId="0" borderId="9" xfId="0" applyFont="1" applyBorder="1"/>
    <xf numFmtId="0" fontId="3" fillId="21" borderId="8" xfId="0" applyFont="1" applyFill="1" applyBorder="1"/>
    <xf numFmtId="0" fontId="3" fillId="21" borderId="9" xfId="0" applyFont="1" applyFill="1" applyBorder="1"/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21" borderId="10" xfId="0" applyFont="1" applyFill="1" applyBorder="1"/>
    <xf numFmtId="0" fontId="3" fillId="21" borderId="11" xfId="0" applyFont="1" applyFill="1" applyBorder="1"/>
    <xf numFmtId="0" fontId="3" fillId="0" borderId="16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12" xfId="0" applyFont="1" applyBorder="1"/>
    <xf numFmtId="0" fontId="3" fillId="21" borderId="12" xfId="0" applyFont="1" applyFill="1" applyBorder="1"/>
    <xf numFmtId="0" fontId="3" fillId="0" borderId="1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5" xfId="0" applyFont="1" applyBorder="1"/>
    <xf numFmtId="0" fontId="3" fillId="21" borderId="5" xfId="0" applyFont="1" applyFill="1" applyBorder="1"/>
    <xf numFmtId="0" fontId="3" fillId="0" borderId="18" xfId="0" applyFont="1" applyBorder="1"/>
    <xf numFmtId="0" fontId="3" fillId="21" borderId="18" xfId="0" applyFont="1" applyFill="1" applyBorder="1"/>
    <xf numFmtId="0" fontId="3" fillId="0" borderId="3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6" xfId="0" applyFont="1" applyBorder="1"/>
    <xf numFmtId="0" fontId="3" fillId="0" borderId="27" xfId="0" applyFont="1" applyBorder="1"/>
    <xf numFmtId="0" fontId="3" fillId="21" borderId="26" xfId="0" applyFont="1" applyFill="1" applyBorder="1"/>
    <xf numFmtId="0" fontId="3" fillId="21" borderId="27" xfId="0" applyFont="1" applyFill="1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1" borderId="6" xfId="0" applyFill="1" applyBorder="1" applyAlignment="1">
      <alignment horizontal="center"/>
    </xf>
    <xf numFmtId="0" fontId="0" fillId="21" borderId="7" xfId="0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0" fillId="21" borderId="9" xfId="0" applyFill="1" applyBorder="1" applyAlignment="1">
      <alignment horizontal="center"/>
    </xf>
    <xf numFmtId="0" fontId="0" fillId="21" borderId="10" xfId="0" applyFill="1" applyBorder="1" applyAlignment="1">
      <alignment horizontal="center"/>
    </xf>
    <xf numFmtId="0" fontId="0" fillId="21" borderId="11" xfId="0" applyFill="1" applyBorder="1" applyAlignment="1">
      <alignment horizontal="center"/>
    </xf>
    <xf numFmtId="0" fontId="0" fillId="21" borderId="26" xfId="0" applyFill="1" applyBorder="1" applyAlignment="1">
      <alignment horizontal="center"/>
    </xf>
    <xf numFmtId="0" fontId="0" fillId="21" borderId="27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0" fillId="21" borderId="28" xfId="0" applyFill="1" applyBorder="1" applyAlignment="1">
      <alignment horizontal="center"/>
    </xf>
    <xf numFmtId="0" fontId="0" fillId="21" borderId="29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2" borderId="0" xfId="0" applyFill="1"/>
    <xf numFmtId="0" fontId="0" fillId="9" borderId="32" xfId="0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7" borderId="0" xfId="0" applyFill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25"/>
  <sheetViews>
    <sheetView workbookViewId="0">
      <selection activeCell="I19" sqref="I19"/>
    </sheetView>
  </sheetViews>
  <sheetFormatPr baseColWidth="10" defaultRowHeight="15"/>
  <cols>
    <col min="1" max="1" width="11.42578125" style="16"/>
    <col min="2" max="2" width="35.28515625" style="16" customWidth="1"/>
    <col min="3" max="16384" width="11.42578125" style="16"/>
  </cols>
  <sheetData>
    <row r="1" spans="1:7" ht="15.75" thickBot="1">
      <c r="A1" s="66" t="s">
        <v>0</v>
      </c>
      <c r="B1" s="67" t="s">
        <v>1</v>
      </c>
    </row>
    <row r="2" spans="1:7" ht="15.75" thickBot="1">
      <c r="A2" s="68">
        <v>1</v>
      </c>
      <c r="B2" s="118" t="s">
        <v>51</v>
      </c>
      <c r="E2" s="113" t="s">
        <v>13</v>
      </c>
      <c r="F2" s="114">
        <f>COUNTA(B2:B25)</f>
        <v>17</v>
      </c>
    </row>
    <row r="3" spans="1:7">
      <c r="A3" s="68">
        <v>2</v>
      </c>
      <c r="B3" s="118" t="s">
        <v>52</v>
      </c>
    </row>
    <row r="4" spans="1:7" ht="15.75" thickBot="1">
      <c r="A4" s="68">
        <v>3</v>
      </c>
      <c r="B4" s="118" t="s">
        <v>53</v>
      </c>
    </row>
    <row r="5" spans="1:7" ht="15.75" thickBot="1">
      <c r="A5" s="68">
        <v>4</v>
      </c>
      <c r="B5" s="118" t="s">
        <v>54</v>
      </c>
      <c r="E5" s="125" t="s">
        <v>22</v>
      </c>
      <c r="F5" s="126"/>
      <c r="G5" s="127"/>
    </row>
    <row r="6" spans="1:7" ht="15.75" thickBot="1">
      <c r="A6" s="68">
        <v>5</v>
      </c>
      <c r="B6" s="118" t="s">
        <v>55</v>
      </c>
      <c r="E6" s="17" t="s">
        <v>23</v>
      </c>
      <c r="F6" s="18" t="s">
        <v>24</v>
      </c>
      <c r="G6" s="19" t="s">
        <v>25</v>
      </c>
    </row>
    <row r="7" spans="1:7" ht="15.75" thickBot="1">
      <c r="A7" s="68">
        <v>6</v>
      </c>
      <c r="B7" s="118" t="s">
        <v>56</v>
      </c>
      <c r="E7" s="20">
        <v>4</v>
      </c>
      <c r="F7" s="20">
        <v>2</v>
      </c>
      <c r="G7" s="20">
        <v>1</v>
      </c>
    </row>
    <row r="8" spans="1:7">
      <c r="A8" s="68">
        <v>7</v>
      </c>
      <c r="B8" s="118" t="s">
        <v>57</v>
      </c>
    </row>
    <row r="9" spans="1:7">
      <c r="A9" s="68">
        <v>8</v>
      </c>
      <c r="B9" s="118" t="s">
        <v>58</v>
      </c>
    </row>
    <row r="10" spans="1:7">
      <c r="A10" s="68">
        <v>9</v>
      </c>
      <c r="B10" s="118" t="s">
        <v>59</v>
      </c>
    </row>
    <row r="11" spans="1:7">
      <c r="A11" s="68">
        <v>10</v>
      </c>
      <c r="B11" s="118" t="s">
        <v>60</v>
      </c>
    </row>
    <row r="12" spans="1:7">
      <c r="A12" s="68">
        <v>11</v>
      </c>
      <c r="B12" s="118" t="s">
        <v>61</v>
      </c>
    </row>
    <row r="13" spans="1:7">
      <c r="A13" s="68">
        <v>12</v>
      </c>
      <c r="B13" s="118" t="s">
        <v>62</v>
      </c>
    </row>
    <row r="14" spans="1:7">
      <c r="A14" s="68">
        <v>13</v>
      </c>
      <c r="B14" s="118" t="s">
        <v>63</v>
      </c>
    </row>
    <row r="15" spans="1:7">
      <c r="A15" s="68">
        <v>14</v>
      </c>
      <c r="B15" s="118" t="s">
        <v>64</v>
      </c>
    </row>
    <row r="16" spans="1:7">
      <c r="A16" s="68">
        <v>15</v>
      </c>
      <c r="B16" s="118" t="s">
        <v>65</v>
      </c>
    </row>
    <row r="17" spans="1:2">
      <c r="A17" s="68">
        <v>16</v>
      </c>
      <c r="B17" s="118" t="s">
        <v>66</v>
      </c>
    </row>
    <row r="18" spans="1:2">
      <c r="A18" s="68">
        <v>17</v>
      </c>
      <c r="B18" s="118" t="s">
        <v>67</v>
      </c>
    </row>
    <row r="19" spans="1:2">
      <c r="A19" s="68">
        <v>18</v>
      </c>
      <c r="B19" s="118"/>
    </row>
    <row r="20" spans="1:2">
      <c r="A20" s="68">
        <v>19</v>
      </c>
      <c r="B20" s="118"/>
    </row>
    <row r="21" spans="1:2">
      <c r="A21" s="68">
        <v>20</v>
      </c>
      <c r="B21" s="118"/>
    </row>
    <row r="22" spans="1:2">
      <c r="A22" s="68">
        <v>21</v>
      </c>
      <c r="B22" s="118"/>
    </row>
    <row r="23" spans="1:2">
      <c r="A23" s="68">
        <v>22</v>
      </c>
      <c r="B23" s="118"/>
    </row>
    <row r="24" spans="1:2">
      <c r="A24" s="68">
        <v>23</v>
      </c>
      <c r="B24" s="118"/>
    </row>
    <row r="25" spans="1:2" ht="15.75" thickBot="1">
      <c r="A25" s="69">
        <v>24</v>
      </c>
      <c r="B25" s="119"/>
    </row>
  </sheetData>
  <mergeCells count="1">
    <mergeCell ref="E5:G5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50"/>
  <sheetViews>
    <sheetView zoomScale="64" zoomScaleNormal="64" workbookViewId="0">
      <selection activeCell="K46" sqref="K46"/>
    </sheetView>
  </sheetViews>
  <sheetFormatPr baseColWidth="10" defaultRowHeight="15"/>
  <cols>
    <col min="1" max="1" width="6.42578125" style="16" bestFit="1" customWidth="1"/>
    <col min="2" max="2" width="33.5703125" style="16" customWidth="1"/>
    <col min="3" max="3" width="35.42578125" style="16" customWidth="1"/>
    <col min="4" max="5" width="11.42578125" style="16"/>
    <col min="7" max="7" width="5" style="16" bestFit="1" customWidth="1"/>
    <col min="8" max="8" width="37.7109375" style="16" customWidth="1"/>
    <col min="9" max="11" width="2.5703125" style="16" bestFit="1" customWidth="1"/>
    <col min="12" max="12" width="15" style="16" customWidth="1"/>
    <col min="13" max="13" width="15" style="120" customWidth="1"/>
    <col min="14" max="14" width="5.7109375" bestFit="1" customWidth="1"/>
  </cols>
  <sheetData>
    <row r="1" spans="1:14" ht="15.75" thickBot="1">
      <c r="A1" s="24" t="s">
        <v>14</v>
      </c>
      <c r="B1" s="25" t="s">
        <v>19</v>
      </c>
      <c r="C1" s="26" t="s">
        <v>20</v>
      </c>
      <c r="D1" s="128" t="s">
        <v>21</v>
      </c>
      <c r="E1" s="128"/>
    </row>
    <row r="2" spans="1:14" ht="15.75" thickBot="1">
      <c r="H2" s="129" t="s">
        <v>27</v>
      </c>
      <c r="I2" s="130"/>
      <c r="J2" s="130"/>
      <c r="K2" s="130"/>
      <c r="L2" s="130"/>
      <c r="M2" s="130"/>
      <c r="N2" s="131"/>
    </row>
    <row r="3" spans="1:14" ht="15.75" thickBot="1">
      <c r="A3" s="35">
        <f>+calcul!A3</f>
        <v>1</v>
      </c>
      <c r="B3" s="28" t="str">
        <f>+calcul!E3</f>
        <v>a1</v>
      </c>
      <c r="C3" s="29" t="str">
        <f>+calcul!F3</f>
        <v>j10</v>
      </c>
      <c r="D3" s="105"/>
      <c r="E3" s="106"/>
      <c r="G3" s="54" t="s">
        <v>30</v>
      </c>
      <c r="H3" s="54" t="s">
        <v>29</v>
      </c>
      <c r="I3" s="48" t="s">
        <v>8</v>
      </c>
      <c r="J3" s="49" t="s">
        <v>10</v>
      </c>
      <c r="K3" s="49" t="s">
        <v>11</v>
      </c>
      <c r="L3" s="50" t="s">
        <v>12</v>
      </c>
      <c r="M3" s="123" t="s">
        <v>69</v>
      </c>
      <c r="N3" s="53" t="s">
        <v>28</v>
      </c>
    </row>
    <row r="4" spans="1:14" ht="15.75" thickBot="1">
      <c r="A4" s="36">
        <f>+calcul!A4</f>
        <v>2</v>
      </c>
      <c r="B4" s="30" t="str">
        <f>+calcul!E4</f>
        <v>b2</v>
      </c>
      <c r="C4" s="31" t="str">
        <f>+calcul!F4</f>
        <v>k11</v>
      </c>
      <c r="D4" s="107"/>
      <c r="E4" s="108"/>
      <c r="G4" s="55">
        <v>1</v>
      </c>
      <c r="H4" s="41" t="str">
        <f>+calcul!P10</f>
        <v>h8</v>
      </c>
      <c r="I4" s="44">
        <f>COUNTIF(calcul!J$3:J$50,H4)</f>
        <v>0</v>
      </c>
      <c r="J4" s="34">
        <f>COUNTIF(calcul!K$3:L$50,H4)</f>
        <v>0</v>
      </c>
      <c r="K4" s="34">
        <f>COUNTIF(calcul!M$3:M$50,H4)</f>
        <v>0</v>
      </c>
      <c r="L4" s="51">
        <f>VLOOKUP(H4,calcul!P$3:T$50,5)</f>
        <v>0</v>
      </c>
      <c r="M4" s="51">
        <f>VLOOKUP(H4,calcul!P$3:V$50,5)</f>
        <v>0</v>
      </c>
      <c r="N4" s="52">
        <f>VLOOKUP(H4,calcul!P$3:U$50,6)</f>
        <v>0</v>
      </c>
    </row>
    <row r="5" spans="1:14" ht="15.75" thickBot="1">
      <c r="A5" s="36">
        <f>+calcul!A5</f>
        <v>3</v>
      </c>
      <c r="B5" s="30" t="str">
        <f>+calcul!E5</f>
        <v>c3</v>
      </c>
      <c r="C5" s="31" t="str">
        <f>+calcul!F5</f>
        <v>L12</v>
      </c>
      <c r="D5" s="107"/>
      <c r="E5" s="108"/>
      <c r="G5" s="56">
        <v>2</v>
      </c>
      <c r="H5" s="68" t="str">
        <f>+calcul!P3</f>
        <v>a1</v>
      </c>
      <c r="I5" s="45">
        <f>COUNTIF(calcul!J$3:J$50,H5)</f>
        <v>0</v>
      </c>
      <c r="J5" s="27">
        <f>COUNTIF(calcul!K$3:L$50,H5)</f>
        <v>0</v>
      </c>
      <c r="K5" s="27">
        <f>COUNTIF(calcul!M$3:M$50,H5)</f>
        <v>0</v>
      </c>
      <c r="L5" s="51">
        <f>VLOOKUP(H5,calcul!P$3:T$50,5)</f>
        <v>0</v>
      </c>
      <c r="M5" s="51">
        <f>VLOOKUP(H5,calcul!P$3:V$50,5)</f>
        <v>0</v>
      </c>
      <c r="N5" s="52">
        <f>VLOOKUP(H5,calcul!P$3:U$50,6)</f>
        <v>0</v>
      </c>
    </row>
    <row r="6" spans="1:14" ht="15.75" thickBot="1">
      <c r="A6" s="36">
        <f>+calcul!A6</f>
        <v>4</v>
      </c>
      <c r="B6" s="30" t="str">
        <f>+calcul!E6</f>
        <v>d4</v>
      </c>
      <c r="C6" s="31" t="str">
        <f>+calcul!F6</f>
        <v>M13</v>
      </c>
      <c r="D6" s="107"/>
      <c r="E6" s="108"/>
      <c r="G6" s="56">
        <v>3</v>
      </c>
      <c r="H6" s="68" t="str">
        <f>+calcul!P5</f>
        <v>c3</v>
      </c>
      <c r="I6" s="45">
        <f>COUNTIF(calcul!J$3:J$50,H6)</f>
        <v>0</v>
      </c>
      <c r="J6" s="27">
        <f>COUNTIF(calcul!K$3:L$50,H6)</f>
        <v>0</v>
      </c>
      <c r="K6" s="27">
        <f>COUNTIF(calcul!M$3:M$50,H6)</f>
        <v>0</v>
      </c>
      <c r="L6" s="51">
        <f>VLOOKUP(H6,calcul!P$3:T$50,5)</f>
        <v>0</v>
      </c>
      <c r="M6" s="51">
        <f>VLOOKUP(H6,calcul!P$3:V$50,5)</f>
        <v>0</v>
      </c>
      <c r="N6" s="52">
        <f>VLOOKUP(H6,calcul!P$3:U$50,6)</f>
        <v>0</v>
      </c>
    </row>
    <row r="7" spans="1:14" ht="15.75" thickBot="1">
      <c r="A7" s="36">
        <f>+calcul!A7</f>
        <v>5</v>
      </c>
      <c r="B7" s="30" t="str">
        <f>+calcul!E7</f>
        <v>e5</v>
      </c>
      <c r="C7" s="31" t="str">
        <f>+calcul!F7</f>
        <v>N14</v>
      </c>
      <c r="D7" s="107"/>
      <c r="E7" s="108"/>
      <c r="G7" s="56">
        <v>4</v>
      </c>
      <c r="H7" s="68" t="str">
        <f>+calcul!P7</f>
        <v>e5</v>
      </c>
      <c r="I7" s="45">
        <f>COUNTIF(calcul!J$3:J$50,H7)</f>
        <v>0</v>
      </c>
      <c r="J7" s="27">
        <f>COUNTIF(calcul!K$3:L$50,H7)</f>
        <v>0</v>
      </c>
      <c r="K7" s="27">
        <f>COUNTIF(calcul!M$3:M$50,H7)</f>
        <v>0</v>
      </c>
      <c r="L7" s="51">
        <f>VLOOKUP(H7,calcul!P$3:T$50,5)</f>
        <v>0</v>
      </c>
      <c r="M7" s="51">
        <f>VLOOKUP(H7,calcul!P$3:V$50,5)</f>
        <v>0</v>
      </c>
      <c r="N7" s="52">
        <f>VLOOKUP(H7,calcul!P$3:U$50,6)</f>
        <v>0</v>
      </c>
    </row>
    <row r="8" spans="1:14" ht="15.75" thickBot="1">
      <c r="A8" s="36">
        <f>+calcul!A8</f>
        <v>6</v>
      </c>
      <c r="B8" s="30" t="str">
        <f>+calcul!E8</f>
        <v>f6</v>
      </c>
      <c r="C8" s="31" t="str">
        <f>+calcul!F8</f>
        <v>O15</v>
      </c>
      <c r="D8" s="107"/>
      <c r="E8" s="108"/>
      <c r="G8" s="56">
        <v>5</v>
      </c>
      <c r="H8" s="68" t="str">
        <f>+calcul!P6</f>
        <v>d4</v>
      </c>
      <c r="I8" s="45">
        <f>COUNTIF(calcul!J$3:J$50,H8)</f>
        <v>0</v>
      </c>
      <c r="J8" s="27">
        <f>COUNTIF(calcul!K$3:L$50,H8)</f>
        <v>0</v>
      </c>
      <c r="K8" s="27">
        <f>COUNTIF(calcul!M$3:M$50,H8)</f>
        <v>0</v>
      </c>
      <c r="L8" s="51">
        <f>VLOOKUP(H8,calcul!P$3:T$50,5)</f>
        <v>0</v>
      </c>
      <c r="M8" s="51">
        <f>VLOOKUP(H8,calcul!P$3:V$50,5)</f>
        <v>0</v>
      </c>
      <c r="N8" s="52">
        <f>VLOOKUP(H8,calcul!P$3:U$50,6)</f>
        <v>0</v>
      </c>
    </row>
    <row r="9" spans="1:14" ht="15.75" thickBot="1">
      <c r="A9" s="36">
        <f>+calcul!A9</f>
        <v>7</v>
      </c>
      <c r="B9" s="30" t="str">
        <f>+calcul!E9</f>
        <v>g7</v>
      </c>
      <c r="C9" s="31" t="str">
        <f>+calcul!F9</f>
        <v>P16</v>
      </c>
      <c r="D9" s="107"/>
      <c r="E9" s="108"/>
      <c r="G9" s="56">
        <v>6</v>
      </c>
      <c r="H9" s="68" t="str">
        <f>+calcul!P9</f>
        <v>g7</v>
      </c>
      <c r="I9" s="45">
        <f>COUNTIF(calcul!J$3:J$50,H9)</f>
        <v>0</v>
      </c>
      <c r="J9" s="27">
        <f>COUNTIF(calcul!K$3:L$50,H9)</f>
        <v>0</v>
      </c>
      <c r="K9" s="27">
        <f>COUNTIF(calcul!M$3:M$50,H9)</f>
        <v>0</v>
      </c>
      <c r="L9" s="51">
        <f>VLOOKUP(H9,calcul!P$3:T$50,5)</f>
        <v>0</v>
      </c>
      <c r="M9" s="51">
        <f>VLOOKUP(H9,calcul!P$3:V$50,5)</f>
        <v>0</v>
      </c>
      <c r="N9" s="52">
        <f>VLOOKUP(H9,calcul!P$3:U$50,6)</f>
        <v>0</v>
      </c>
    </row>
    <row r="10" spans="1:14" ht="15.75" thickBot="1">
      <c r="A10" s="36">
        <f>+calcul!A10</f>
        <v>8</v>
      </c>
      <c r="B10" s="30" t="str">
        <f>+calcul!E10</f>
        <v>h8</v>
      </c>
      <c r="C10" s="31" t="str">
        <f>+calcul!F10</f>
        <v>Q17</v>
      </c>
      <c r="D10" s="107"/>
      <c r="E10" s="108"/>
      <c r="G10" s="56">
        <v>7</v>
      </c>
      <c r="H10" s="68" t="str">
        <f>+calcul!P8</f>
        <v>f6</v>
      </c>
      <c r="I10" s="45">
        <f>COUNTIF(calcul!J$3:J$50,H10)</f>
        <v>0</v>
      </c>
      <c r="J10" s="27">
        <f>COUNTIF(calcul!K$3:L$50,H10)</f>
        <v>0</v>
      </c>
      <c r="K10" s="27">
        <f>COUNTIF(calcul!M$3:M$50,H10)</f>
        <v>0</v>
      </c>
      <c r="L10" s="51">
        <f>VLOOKUP(H10,calcul!P$3:T$50,5)</f>
        <v>0</v>
      </c>
      <c r="M10" s="51">
        <f>VLOOKUP(H10,calcul!P$3:V$50,5)</f>
        <v>0</v>
      </c>
      <c r="N10" s="52">
        <f>VLOOKUP(H10,calcul!P$3:U$50,6)</f>
        <v>0</v>
      </c>
    </row>
    <row r="11" spans="1:14" ht="15.75" thickBot="1">
      <c r="A11" s="36">
        <f>+calcul!A11</f>
        <v>9</v>
      </c>
      <c r="B11" s="30" t="str">
        <f>+calcul!E11</f>
        <v>i9</v>
      </c>
      <c r="C11" s="31" t="str">
        <f>+calcul!F11</f>
        <v>j10</v>
      </c>
      <c r="D11" s="107"/>
      <c r="E11" s="108"/>
      <c r="G11" s="56">
        <v>8</v>
      </c>
      <c r="H11" s="68" t="str">
        <f>+calcul!P4</f>
        <v>b2</v>
      </c>
      <c r="I11" s="45">
        <f>COUNTIF(calcul!J$3:J$50,H11)</f>
        <v>0</v>
      </c>
      <c r="J11" s="27">
        <f>COUNTIF(calcul!K$3:L$50,H11)</f>
        <v>0</v>
      </c>
      <c r="K11" s="27">
        <f>COUNTIF(calcul!M$3:M$50,H11)</f>
        <v>0</v>
      </c>
      <c r="L11" s="51">
        <f>VLOOKUP(H11,calcul!P$3:T$50,5)</f>
        <v>0</v>
      </c>
      <c r="M11" s="51">
        <f>VLOOKUP(H11,calcul!P$3:V$50,7)</f>
        <v>0</v>
      </c>
      <c r="N11" s="52">
        <f>VLOOKUP(H11,calcul!P$3:U$50,6)</f>
        <v>0</v>
      </c>
    </row>
    <row r="12" spans="1:14" ht="15.75" thickBot="1">
      <c r="A12" s="36">
        <f>+calcul!A12</f>
        <v>10</v>
      </c>
      <c r="B12" s="30" t="str">
        <f>+calcul!E12</f>
        <v>a1</v>
      </c>
      <c r="C12" s="31" t="str">
        <f>+calcul!F12</f>
        <v>k11</v>
      </c>
      <c r="D12" s="107"/>
      <c r="E12" s="108"/>
      <c r="G12" s="56">
        <v>9</v>
      </c>
      <c r="H12" s="68" t="str">
        <f>+calcul!P11</f>
        <v>i9</v>
      </c>
      <c r="I12" s="45">
        <f>COUNTIF(calcul!J$3:J$50,H12)</f>
        <v>0</v>
      </c>
      <c r="J12" s="27">
        <f>COUNTIF(calcul!K$3:L$50,H12)</f>
        <v>0</v>
      </c>
      <c r="K12" s="27">
        <f>COUNTIF(calcul!M$3:M$50,H12)</f>
        <v>0</v>
      </c>
      <c r="L12" s="51">
        <f>VLOOKUP(H12,calcul!P$3:T$50,5)</f>
        <v>0</v>
      </c>
      <c r="M12" s="51">
        <f>VLOOKUP(H12,calcul!P$3:V$50,5)</f>
        <v>0</v>
      </c>
      <c r="N12" s="52">
        <f>VLOOKUP(H12,calcul!P$3:U$50,6)</f>
        <v>0</v>
      </c>
    </row>
    <row r="13" spans="1:14" ht="15.75" thickBot="1">
      <c r="A13" s="36">
        <f>+calcul!A13</f>
        <v>11</v>
      </c>
      <c r="B13" s="30" t="str">
        <f>+calcul!E13</f>
        <v>b2</v>
      </c>
      <c r="C13" s="31" t="str">
        <f>+calcul!F13</f>
        <v>L12</v>
      </c>
      <c r="D13" s="107"/>
      <c r="E13" s="108"/>
      <c r="G13" s="56">
        <v>10</v>
      </c>
      <c r="H13" s="68" t="str">
        <f>+calcul!P18</f>
        <v>P16</v>
      </c>
      <c r="I13" s="45">
        <f>COUNTIF(calcul!J$3:J$50,H13)</f>
        <v>0</v>
      </c>
      <c r="J13" s="27">
        <f>COUNTIF(calcul!K$3:L$50,H13)</f>
        <v>0</v>
      </c>
      <c r="K13" s="27">
        <f>COUNTIF(calcul!M$3:M$50,H13)</f>
        <v>0</v>
      </c>
      <c r="L13" s="51">
        <f>VLOOKUP(H13,calcul!P$3:T$50,5)</f>
        <v>0</v>
      </c>
      <c r="M13" s="51">
        <f>VLOOKUP(H13,calcul!P$3:V$50,5)</f>
        <v>0</v>
      </c>
      <c r="N13" s="52">
        <f>VLOOKUP(H13,calcul!P$3:U$50,6)</f>
        <v>0</v>
      </c>
    </row>
    <row r="14" spans="1:14" ht="15.75" thickBot="1">
      <c r="A14" s="36">
        <f>+calcul!A14</f>
        <v>12</v>
      </c>
      <c r="B14" s="30" t="str">
        <f>+calcul!E14</f>
        <v>c3</v>
      </c>
      <c r="C14" s="31" t="str">
        <f>+calcul!F14</f>
        <v>M13</v>
      </c>
      <c r="D14" s="107"/>
      <c r="E14" s="108"/>
      <c r="G14" s="56">
        <v>11</v>
      </c>
      <c r="H14" s="68" t="str">
        <f>+calcul!P17</f>
        <v>O15</v>
      </c>
      <c r="I14" s="45">
        <f>COUNTIF(calcul!J$3:J$50,H14)</f>
        <v>0</v>
      </c>
      <c r="J14" s="27">
        <f>COUNTIF(calcul!K$3:L$50,H14)</f>
        <v>0</v>
      </c>
      <c r="K14" s="27">
        <f>COUNTIF(calcul!M$3:M$50,H14)</f>
        <v>0</v>
      </c>
      <c r="L14" s="51">
        <f>VLOOKUP(H14,calcul!P$3:T$50,5)</f>
        <v>0</v>
      </c>
      <c r="M14" s="51">
        <f>VLOOKUP(H14,calcul!P$3:V$50,5)</f>
        <v>0</v>
      </c>
      <c r="N14" s="52">
        <f>VLOOKUP(H14,calcul!P$3:U$50,6)</f>
        <v>0</v>
      </c>
    </row>
    <row r="15" spans="1:14" ht="15.75" thickBot="1">
      <c r="A15" s="36">
        <f>+calcul!A15</f>
        <v>13</v>
      </c>
      <c r="B15" s="30" t="str">
        <f>+calcul!E15</f>
        <v>d4</v>
      </c>
      <c r="C15" s="31" t="str">
        <f>+calcul!F15</f>
        <v>N14</v>
      </c>
      <c r="D15" s="107"/>
      <c r="E15" s="108"/>
      <c r="G15" s="56">
        <v>12</v>
      </c>
      <c r="H15" s="68" t="str">
        <f>+calcul!P16</f>
        <v>N14</v>
      </c>
      <c r="I15" s="45">
        <f>COUNTIF(calcul!J$3:J$50,H15)</f>
        <v>0</v>
      </c>
      <c r="J15" s="27">
        <f>COUNTIF(calcul!K$3:L$50,H15)</f>
        <v>0</v>
      </c>
      <c r="K15" s="27">
        <f>COUNTIF(calcul!M$3:M$50,H15)</f>
        <v>0</v>
      </c>
      <c r="L15" s="51">
        <f>VLOOKUP(H15,calcul!P$3:T$50,5)</f>
        <v>0</v>
      </c>
      <c r="M15" s="51">
        <f>VLOOKUP(H15,calcul!P$3:V$50,5)</f>
        <v>0</v>
      </c>
      <c r="N15" s="52">
        <f>VLOOKUP(H15,calcul!P$3:U$50,6)</f>
        <v>0</v>
      </c>
    </row>
    <row r="16" spans="1:14" ht="15.75" thickBot="1">
      <c r="A16" s="36">
        <f>+calcul!A16</f>
        <v>14</v>
      </c>
      <c r="B16" s="30" t="str">
        <f>+calcul!E16</f>
        <v>e5</v>
      </c>
      <c r="C16" s="31" t="str">
        <f>+calcul!F16</f>
        <v>O15</v>
      </c>
      <c r="D16" s="107"/>
      <c r="E16" s="108"/>
      <c r="G16" s="56">
        <v>13</v>
      </c>
      <c r="H16" s="68" t="str">
        <f>+calcul!P15</f>
        <v>M13</v>
      </c>
      <c r="I16" s="45">
        <f>COUNTIF(calcul!J$3:J$50,H16)</f>
        <v>0</v>
      </c>
      <c r="J16" s="27">
        <f>COUNTIF(calcul!K$3:L$50,H16)</f>
        <v>0</v>
      </c>
      <c r="K16" s="27">
        <f>COUNTIF(calcul!M$3:M$50,H16)</f>
        <v>0</v>
      </c>
      <c r="L16" s="51">
        <f>VLOOKUP(H16,calcul!P$3:T$50,5)</f>
        <v>0</v>
      </c>
      <c r="M16" s="51">
        <f>VLOOKUP(H16,calcul!P$3:V$50,5)</f>
        <v>0</v>
      </c>
      <c r="N16" s="52">
        <f>VLOOKUP(H16,calcul!P$3:U$50,6)</f>
        <v>0</v>
      </c>
    </row>
    <row r="17" spans="1:14" ht="15.75" thickBot="1">
      <c r="A17" s="36">
        <f>+calcul!A17</f>
        <v>15</v>
      </c>
      <c r="B17" s="30" t="str">
        <f>+calcul!E17</f>
        <v>f6</v>
      </c>
      <c r="C17" s="31" t="str">
        <f>+calcul!F17</f>
        <v>P16</v>
      </c>
      <c r="D17" s="107"/>
      <c r="E17" s="108"/>
      <c r="G17" s="56">
        <v>14</v>
      </c>
      <c r="H17" s="68" t="str">
        <f>+calcul!P19</f>
        <v>Q17</v>
      </c>
      <c r="I17" s="45">
        <f>COUNTIF(calcul!J$3:J$50,H17)</f>
        <v>0</v>
      </c>
      <c r="J17" s="27">
        <f>COUNTIF(calcul!K$3:L$50,H17)</f>
        <v>0</v>
      </c>
      <c r="K17" s="27">
        <f>COUNTIF(calcul!M$3:M$50,H17)</f>
        <v>0</v>
      </c>
      <c r="L17" s="51">
        <f>VLOOKUP(H17,calcul!P$3:T$50,5)</f>
        <v>0</v>
      </c>
      <c r="M17" s="51">
        <f>VLOOKUP(H17,calcul!P$3:V$50,5)</f>
        <v>0</v>
      </c>
      <c r="N17" s="52">
        <f>VLOOKUP(H17,calcul!P$3:U$50,6)</f>
        <v>0</v>
      </c>
    </row>
    <row r="18" spans="1:14" ht="15.75" thickBot="1">
      <c r="A18" s="36">
        <f>+calcul!A18</f>
        <v>16</v>
      </c>
      <c r="B18" s="30" t="str">
        <f>+calcul!E18</f>
        <v>g7</v>
      </c>
      <c r="C18" s="31" t="str">
        <f>+calcul!F18</f>
        <v>Q17</v>
      </c>
      <c r="D18" s="107"/>
      <c r="E18" s="108"/>
      <c r="G18" s="56">
        <v>15</v>
      </c>
      <c r="H18" s="42" t="str">
        <f>+calcul!P13</f>
        <v>k11</v>
      </c>
      <c r="I18" s="45">
        <f>COUNTIF(calcul!J$3:J$50,H18)</f>
        <v>0</v>
      </c>
      <c r="J18" s="27">
        <f>COUNTIF(calcul!K$3:L$50,H18)</f>
        <v>0</v>
      </c>
      <c r="K18" s="27">
        <f>COUNTIF(calcul!M$3:M$50,H18)</f>
        <v>0</v>
      </c>
      <c r="L18" s="51">
        <f>VLOOKUP(H18,calcul!P$3:T$50,5)</f>
        <v>0</v>
      </c>
      <c r="M18" s="51">
        <f>VLOOKUP(H18,calcul!P$3:V$50,5)</f>
        <v>0</v>
      </c>
      <c r="N18" s="52">
        <f>VLOOKUP(H18,calcul!P$3:U$50,6)</f>
        <v>0</v>
      </c>
    </row>
    <row r="19" spans="1:14" ht="15.75" thickBot="1">
      <c r="A19" s="36">
        <f>+calcul!A19</f>
        <v>17</v>
      </c>
      <c r="B19" s="30" t="str">
        <f>+calcul!E19</f>
        <v>h8</v>
      </c>
      <c r="C19" s="31" t="str">
        <f>+calcul!F19</f>
        <v>j10</v>
      </c>
      <c r="D19" s="107"/>
      <c r="E19" s="108"/>
      <c r="G19" s="56">
        <v>16</v>
      </c>
      <c r="H19" s="68" t="str">
        <f>+calcul!P12</f>
        <v>j10</v>
      </c>
      <c r="I19" s="45">
        <f>COUNTIF(calcul!J$3:J$50,H19)</f>
        <v>0</v>
      </c>
      <c r="J19" s="27">
        <f>COUNTIF(calcul!K$3:L$50,H19)</f>
        <v>0</v>
      </c>
      <c r="K19" s="27">
        <f>COUNTIF(calcul!M$3:M$50,H19)</f>
        <v>0</v>
      </c>
      <c r="L19" s="51">
        <f>VLOOKUP(H19,calcul!P$3:T$50,5)</f>
        <v>0</v>
      </c>
      <c r="M19" s="51">
        <f>VLOOKUP(H19,calcul!P$3:V$50,5)</f>
        <v>0</v>
      </c>
      <c r="N19" s="52">
        <f>VLOOKUP(H19,calcul!P$3:U$50,6)</f>
        <v>0</v>
      </c>
    </row>
    <row r="20" spans="1:14" ht="15.75" thickBot="1">
      <c r="A20" s="36">
        <f>+calcul!A20</f>
        <v>18</v>
      </c>
      <c r="B20" s="30" t="str">
        <f>+calcul!E20</f>
        <v>i9</v>
      </c>
      <c r="C20" s="31" t="str">
        <f>+calcul!F20</f>
        <v>k11</v>
      </c>
      <c r="D20" s="107"/>
      <c r="E20" s="108"/>
      <c r="G20" s="56">
        <v>17</v>
      </c>
      <c r="H20" s="68" t="str">
        <f>+calcul!P14</f>
        <v>L12</v>
      </c>
      <c r="I20" s="45">
        <f>COUNTIF(calcul!J$3:J$50,H20)</f>
        <v>0</v>
      </c>
      <c r="J20" s="27">
        <f>COUNTIF(calcul!K$3:L$50,H20)</f>
        <v>0</v>
      </c>
      <c r="K20" s="27">
        <f>COUNTIF(calcul!M$3:M$50,H20)</f>
        <v>0</v>
      </c>
      <c r="L20" s="51">
        <f>VLOOKUP(H20,calcul!P$3:T$50,5)</f>
        <v>0</v>
      </c>
      <c r="M20" s="51">
        <f>VLOOKUP(H20,calcul!P$3:V$50,5)</f>
        <v>0</v>
      </c>
      <c r="N20" s="52">
        <f>VLOOKUP(H20,calcul!P$3:U$50,6)</f>
        <v>0</v>
      </c>
    </row>
    <row r="21" spans="1:14" ht="15.75" thickBot="1">
      <c r="A21" s="36">
        <f>+calcul!A21</f>
        <v>19</v>
      </c>
      <c r="B21" s="30" t="str">
        <f>+calcul!E21</f>
        <v>a1</v>
      </c>
      <c r="C21" s="31" t="str">
        <f>+calcul!F21</f>
        <v>L12</v>
      </c>
      <c r="D21" s="107"/>
      <c r="E21" s="108"/>
      <c r="G21" s="56">
        <v>18</v>
      </c>
      <c r="H21" s="68">
        <f>+calcul!P20</f>
        <v>0</v>
      </c>
      <c r="I21" s="45">
        <f>COUNTIF(calcul!J$3:J$50,H21)</f>
        <v>0</v>
      </c>
      <c r="J21" s="27">
        <f>COUNTIF(calcul!K$3:L$50,H21)</f>
        <v>0</v>
      </c>
      <c r="K21" s="27">
        <f>COUNTIF(calcul!M$3:M$50,H21)</f>
        <v>0</v>
      </c>
      <c r="L21" s="51">
        <f>VLOOKUP(H21,calcul!P$3:T$50,5)</f>
        <v>0</v>
      </c>
      <c r="M21" s="51">
        <f>VLOOKUP(H21,calcul!P$3:V$50,5)</f>
        <v>0</v>
      </c>
      <c r="N21" s="52">
        <f>VLOOKUP(H21,calcul!P$3:U$50,6)</f>
        <v>0</v>
      </c>
    </row>
    <row r="22" spans="1:14" ht="15.75" thickBot="1">
      <c r="A22" s="36">
        <f>+calcul!A22</f>
        <v>20</v>
      </c>
      <c r="B22" s="30" t="str">
        <f>+calcul!E22</f>
        <v>b2</v>
      </c>
      <c r="C22" s="31" t="str">
        <f>+calcul!F22</f>
        <v>M13</v>
      </c>
      <c r="D22" s="107"/>
      <c r="E22" s="108"/>
      <c r="G22" s="56">
        <v>19</v>
      </c>
      <c r="H22" s="68">
        <f>+calcul!P21</f>
        <v>0</v>
      </c>
      <c r="I22" s="45">
        <f>COUNTIF(calcul!J$3:J$50,H22)</f>
        <v>0</v>
      </c>
      <c r="J22" s="27">
        <f>COUNTIF(calcul!K$3:L$50,H22)</f>
        <v>0</v>
      </c>
      <c r="K22" s="27">
        <f>COUNTIF(calcul!M$3:M$50,H22)</f>
        <v>0</v>
      </c>
      <c r="L22" s="51">
        <f>VLOOKUP(H22,calcul!P$3:T$50,5)</f>
        <v>0</v>
      </c>
      <c r="M22" s="51">
        <f>VLOOKUP(H22,calcul!P$3:V$50,5)</f>
        <v>0</v>
      </c>
      <c r="N22" s="52">
        <f>VLOOKUP(H22,calcul!P$3:U$50,6)</f>
        <v>0</v>
      </c>
    </row>
    <row r="23" spans="1:14" ht="15.75" thickBot="1">
      <c r="A23" s="36">
        <f>+calcul!A23</f>
        <v>21</v>
      </c>
      <c r="B23" s="30" t="str">
        <f>+calcul!E23</f>
        <v>c3</v>
      </c>
      <c r="C23" s="31" t="str">
        <f>+calcul!F23</f>
        <v>N14</v>
      </c>
      <c r="D23" s="107"/>
      <c r="E23" s="108"/>
      <c r="G23" s="56">
        <v>20</v>
      </c>
      <c r="H23" s="68">
        <f>+calcul!P24</f>
        <v>0</v>
      </c>
      <c r="I23" s="45">
        <f>COUNTIF(calcul!J$3:J$50,H23)</f>
        <v>0</v>
      </c>
      <c r="J23" s="27">
        <f>COUNTIF(calcul!K$3:L$50,H23)</f>
        <v>0</v>
      </c>
      <c r="K23" s="27">
        <f>COUNTIF(calcul!M$3:M$50,H23)</f>
        <v>0</v>
      </c>
      <c r="L23" s="51">
        <f>VLOOKUP(H23,calcul!P$3:T$50,5)</f>
        <v>0</v>
      </c>
      <c r="M23" s="51">
        <f>VLOOKUP(H23,calcul!P$3:V$50,5)</f>
        <v>0</v>
      </c>
      <c r="N23" s="52">
        <f>VLOOKUP(H23,calcul!P$3:U$50,6)</f>
        <v>0</v>
      </c>
    </row>
    <row r="24" spans="1:14" ht="15.75" thickBot="1">
      <c r="A24" s="36">
        <f>+calcul!A24</f>
        <v>22</v>
      </c>
      <c r="B24" s="30" t="str">
        <f>+calcul!E24</f>
        <v>d4</v>
      </c>
      <c r="C24" s="31" t="str">
        <f>+calcul!F24</f>
        <v>O15</v>
      </c>
      <c r="D24" s="107"/>
      <c r="E24" s="108"/>
      <c r="G24" s="56">
        <v>21</v>
      </c>
      <c r="H24" s="42">
        <f>+calcul!P22</f>
        <v>0</v>
      </c>
      <c r="I24" s="45">
        <f>COUNTIF(calcul!J$3:J$50,H24)</f>
        <v>0</v>
      </c>
      <c r="J24" s="27">
        <f>COUNTIF(calcul!K$3:L$50,H24)</f>
        <v>0</v>
      </c>
      <c r="K24" s="27">
        <f>COUNTIF(calcul!M$3:M$50,H24)</f>
        <v>0</v>
      </c>
      <c r="L24" s="51">
        <f>VLOOKUP(H24,calcul!P$3:T$50,5)</f>
        <v>0</v>
      </c>
      <c r="M24" s="51">
        <f>VLOOKUP(H24,calcul!P$3:V$50,5)</f>
        <v>0</v>
      </c>
      <c r="N24" s="52">
        <f>VLOOKUP(H24,calcul!P$3:U$50,6)</f>
        <v>0</v>
      </c>
    </row>
    <row r="25" spans="1:14" ht="15.75" thickBot="1">
      <c r="A25" s="36">
        <f>+calcul!A25</f>
        <v>23</v>
      </c>
      <c r="B25" s="30" t="str">
        <f>+calcul!E25</f>
        <v>e5</v>
      </c>
      <c r="C25" s="31" t="str">
        <f>+calcul!F25</f>
        <v>P16</v>
      </c>
      <c r="D25" s="107"/>
      <c r="E25" s="108"/>
      <c r="G25" s="56">
        <v>22</v>
      </c>
      <c r="H25" s="42">
        <f>+calcul!P23</f>
        <v>0</v>
      </c>
      <c r="I25" s="45">
        <f>COUNTIF(calcul!J$3:J$50,H25)</f>
        <v>0</v>
      </c>
      <c r="J25" s="27">
        <f>COUNTIF(calcul!K$3:L$50,H25)</f>
        <v>0</v>
      </c>
      <c r="K25" s="27">
        <f>COUNTIF(calcul!M$3:M$50,H25)</f>
        <v>0</v>
      </c>
      <c r="L25" s="51">
        <f>VLOOKUP(H25,calcul!P$3:T$50,5)</f>
        <v>0</v>
      </c>
      <c r="M25" s="51">
        <f>VLOOKUP(H25,calcul!P$3:V$50,5)</f>
        <v>0</v>
      </c>
      <c r="N25" s="52">
        <f>VLOOKUP(H25,calcul!P$3:U$50,6)</f>
        <v>0</v>
      </c>
    </row>
    <row r="26" spans="1:14" ht="15.75" thickBot="1">
      <c r="A26" s="36">
        <f>+calcul!A26</f>
        <v>24</v>
      </c>
      <c r="B26" s="30" t="str">
        <f>+calcul!E26</f>
        <v>f6</v>
      </c>
      <c r="C26" s="31" t="str">
        <f>+calcul!F26</f>
        <v>Q17</v>
      </c>
      <c r="D26" s="107"/>
      <c r="E26" s="108"/>
      <c r="G26" s="56">
        <v>23</v>
      </c>
      <c r="H26" s="42">
        <f>+calcul!P25</f>
        <v>0</v>
      </c>
      <c r="I26" s="45">
        <f>COUNTIF(calcul!J$3:J$50,H26)</f>
        <v>0</v>
      </c>
      <c r="J26" s="27">
        <f>COUNTIF(calcul!K$3:L$50,H26)</f>
        <v>0</v>
      </c>
      <c r="K26" s="27">
        <f>COUNTIF(calcul!M$3:M$50,H26)</f>
        <v>0</v>
      </c>
      <c r="L26" s="51">
        <f>VLOOKUP(H26,calcul!P$3:T$50,5)</f>
        <v>0</v>
      </c>
      <c r="M26" s="51">
        <f>VLOOKUP(H26,calcul!P$3:V$50,5)</f>
        <v>0</v>
      </c>
      <c r="N26" s="52">
        <f>VLOOKUP(H26,calcul!P$3:U$50,6)</f>
        <v>0</v>
      </c>
    </row>
    <row r="27" spans="1:14" ht="15.75" thickBot="1">
      <c r="A27" s="36">
        <f>+calcul!A27</f>
        <v>25</v>
      </c>
      <c r="B27" s="30" t="str">
        <f>+calcul!E27</f>
        <v>g7</v>
      </c>
      <c r="C27" s="31" t="str">
        <f>+calcul!F27</f>
        <v>i9</v>
      </c>
      <c r="D27" s="107"/>
      <c r="E27" s="108"/>
      <c r="G27" s="57">
        <v>24</v>
      </c>
      <c r="H27" s="43">
        <f>+calcul!P26</f>
        <v>0</v>
      </c>
      <c r="I27" s="46">
        <f>COUNTIF(calcul!J$3:J$50,H27)</f>
        <v>0</v>
      </c>
      <c r="J27" s="47">
        <f>COUNTIF(calcul!K$3:L$50,H27)</f>
        <v>0</v>
      </c>
      <c r="K27" s="47">
        <f>COUNTIF(calcul!M$3:M$50,H27)</f>
        <v>0</v>
      </c>
      <c r="L27" s="51">
        <f>VLOOKUP(H27,calcul!P$3:T$50,5)</f>
        <v>0</v>
      </c>
      <c r="M27" s="51">
        <f>VLOOKUP(H27,calcul!P$3:V$50,5)</f>
        <v>0</v>
      </c>
      <c r="N27" s="52">
        <f>VLOOKUP(H27,calcul!P$3:U$50,6)</f>
        <v>0</v>
      </c>
    </row>
    <row r="28" spans="1:14">
      <c r="A28" s="36">
        <f>+calcul!A28</f>
        <v>26</v>
      </c>
      <c r="B28" s="30" t="str">
        <f>+calcul!E28</f>
        <v>h8</v>
      </c>
      <c r="C28" s="31" t="str">
        <f>+calcul!F28</f>
        <v>k11</v>
      </c>
      <c r="D28" s="107"/>
      <c r="E28" s="108"/>
    </row>
    <row r="29" spans="1:14">
      <c r="A29" s="36">
        <f>+calcul!A29</f>
        <v>27</v>
      </c>
      <c r="B29" s="30" t="str">
        <f>+calcul!E29</f>
        <v>j10</v>
      </c>
      <c r="C29" s="31" t="str">
        <f>+calcul!F29</f>
        <v>L12</v>
      </c>
      <c r="D29" s="107"/>
      <c r="E29" s="108"/>
    </row>
    <row r="30" spans="1:14">
      <c r="A30" s="36">
        <f>+calcul!A30</f>
        <v>28</v>
      </c>
      <c r="B30" s="30" t="str">
        <f>+calcul!E30</f>
        <v>a1</v>
      </c>
      <c r="C30" s="31" t="str">
        <f>+calcul!F30</f>
        <v>M13</v>
      </c>
      <c r="D30" s="107"/>
      <c r="E30" s="108"/>
    </row>
    <row r="31" spans="1:14" ht="15.75" thickBot="1">
      <c r="A31" s="36">
        <f>+calcul!A31</f>
        <v>29</v>
      </c>
      <c r="B31" s="30" t="str">
        <f>+calcul!E31</f>
        <v>b2</v>
      </c>
      <c r="C31" s="31" t="str">
        <f>+calcul!F31</f>
        <v>N14</v>
      </c>
      <c r="D31" s="107"/>
      <c r="E31" s="108"/>
    </row>
    <row r="32" spans="1:14" ht="21.75" thickBot="1">
      <c r="A32" s="36">
        <f>+calcul!A32</f>
        <v>30</v>
      </c>
      <c r="B32" s="30" t="str">
        <f>+calcul!E32</f>
        <v>c3</v>
      </c>
      <c r="C32" s="31" t="str">
        <f>+calcul!F32</f>
        <v>O15</v>
      </c>
      <c r="D32" s="107"/>
      <c r="E32" s="108"/>
      <c r="H32" s="115" t="s">
        <v>50</v>
      </c>
      <c r="I32" s="116"/>
      <c r="J32" s="116"/>
      <c r="K32" s="116"/>
      <c r="L32" s="117">
        <f>+equipe!$F$2</f>
        <v>17</v>
      </c>
      <c r="M32" s="124"/>
    </row>
    <row r="33" spans="1:5">
      <c r="A33" s="36">
        <f>+calcul!A33</f>
        <v>31</v>
      </c>
      <c r="B33" s="30" t="str">
        <f>+calcul!E33</f>
        <v>d4</v>
      </c>
      <c r="C33" s="31" t="str">
        <f>+calcul!F33</f>
        <v>P16</v>
      </c>
      <c r="D33" s="107"/>
      <c r="E33" s="108"/>
    </row>
    <row r="34" spans="1:5">
      <c r="A34" s="36">
        <f>+calcul!A34</f>
        <v>32</v>
      </c>
      <c r="B34" s="30" t="str">
        <f>+calcul!E34</f>
        <v>e5</v>
      </c>
      <c r="C34" s="31" t="str">
        <f>+calcul!F34</f>
        <v>Q17</v>
      </c>
      <c r="D34" s="107"/>
      <c r="E34" s="108"/>
    </row>
    <row r="35" spans="1:5">
      <c r="A35" s="36">
        <f>+calcul!A35</f>
        <v>33</v>
      </c>
      <c r="B35" s="30" t="str">
        <f>+calcul!E35</f>
        <v>f6</v>
      </c>
      <c r="C35" s="31" t="str">
        <f>+calcul!F35</f>
        <v>g7</v>
      </c>
      <c r="D35" s="107"/>
      <c r="E35" s="108"/>
    </row>
    <row r="36" spans="1:5">
      <c r="A36" s="36">
        <f>+calcul!A36</f>
        <v>34</v>
      </c>
      <c r="B36" s="30" t="str">
        <f>+calcul!E36</f>
        <v>h8</v>
      </c>
      <c r="C36" s="31" t="str">
        <f>+calcul!F36</f>
        <v>i9</v>
      </c>
      <c r="D36" s="107"/>
      <c r="E36" s="108"/>
    </row>
    <row r="37" spans="1:5">
      <c r="A37" s="36">
        <f>+calcul!A37</f>
        <v>35</v>
      </c>
      <c r="B37" s="30" t="str">
        <f>+calcul!E37</f>
        <v xml:space="preserve"> </v>
      </c>
      <c r="C37" s="31" t="str">
        <f>+calcul!F37</f>
        <v xml:space="preserve"> </v>
      </c>
      <c r="D37" s="107"/>
      <c r="E37" s="108"/>
    </row>
    <row r="38" spans="1:5">
      <c r="A38" s="36">
        <f>+calcul!A38</f>
        <v>36</v>
      </c>
      <c r="B38" s="30" t="str">
        <f>+calcul!E38</f>
        <v xml:space="preserve"> </v>
      </c>
      <c r="C38" s="31" t="str">
        <f>+calcul!F38</f>
        <v xml:space="preserve"> </v>
      </c>
      <c r="D38" s="107"/>
      <c r="E38" s="108"/>
    </row>
    <row r="39" spans="1:5">
      <c r="A39" s="36">
        <f>+calcul!A39</f>
        <v>37</v>
      </c>
      <c r="B39" s="30" t="str">
        <f>+calcul!E39</f>
        <v xml:space="preserve"> </v>
      </c>
      <c r="C39" s="31" t="str">
        <f>+calcul!F39</f>
        <v xml:space="preserve"> </v>
      </c>
      <c r="D39" s="107"/>
      <c r="E39" s="108"/>
    </row>
    <row r="40" spans="1:5">
      <c r="A40" s="36">
        <f>+calcul!A40</f>
        <v>38</v>
      </c>
      <c r="B40" s="30" t="str">
        <f>+calcul!E40</f>
        <v xml:space="preserve"> </v>
      </c>
      <c r="C40" s="31" t="str">
        <f>+calcul!F40</f>
        <v xml:space="preserve"> </v>
      </c>
      <c r="D40" s="107"/>
      <c r="E40" s="108"/>
    </row>
    <row r="41" spans="1:5">
      <c r="A41" s="36">
        <f>+calcul!A41</f>
        <v>39</v>
      </c>
      <c r="B41" s="30" t="str">
        <f>+calcul!E41</f>
        <v xml:space="preserve"> </v>
      </c>
      <c r="C41" s="31" t="str">
        <f>+calcul!F41</f>
        <v xml:space="preserve"> </v>
      </c>
      <c r="D41" s="107"/>
      <c r="E41" s="108"/>
    </row>
    <row r="42" spans="1:5">
      <c r="A42" s="36">
        <f>+calcul!A42</f>
        <v>40</v>
      </c>
      <c r="B42" s="30" t="str">
        <f>+calcul!E42</f>
        <v xml:space="preserve"> </v>
      </c>
      <c r="C42" s="31" t="str">
        <f>+calcul!F42</f>
        <v xml:space="preserve"> </v>
      </c>
      <c r="D42" s="107"/>
      <c r="E42" s="108"/>
    </row>
    <row r="43" spans="1:5">
      <c r="A43" s="36">
        <f>+calcul!A43</f>
        <v>41</v>
      </c>
      <c r="B43" s="30" t="str">
        <f>+calcul!E43</f>
        <v xml:space="preserve"> </v>
      </c>
      <c r="C43" s="31" t="str">
        <f>+calcul!F43</f>
        <v xml:space="preserve"> </v>
      </c>
      <c r="D43" s="107"/>
      <c r="E43" s="108"/>
    </row>
    <row r="44" spans="1:5">
      <c r="A44" s="36">
        <f>+calcul!A44</f>
        <v>42</v>
      </c>
      <c r="B44" s="30" t="str">
        <f>+calcul!E44</f>
        <v xml:space="preserve"> </v>
      </c>
      <c r="C44" s="31" t="str">
        <f>+calcul!F44</f>
        <v xml:space="preserve"> </v>
      </c>
      <c r="D44" s="107"/>
      <c r="E44" s="108"/>
    </row>
    <row r="45" spans="1:5">
      <c r="A45" s="36">
        <f>+calcul!A45</f>
        <v>43</v>
      </c>
      <c r="B45" s="30" t="str">
        <f>+calcul!E45</f>
        <v xml:space="preserve"> </v>
      </c>
      <c r="C45" s="31" t="str">
        <f>+calcul!F45</f>
        <v xml:space="preserve"> </v>
      </c>
      <c r="D45" s="107"/>
      <c r="E45" s="108"/>
    </row>
    <row r="46" spans="1:5">
      <c r="A46" s="36">
        <f>+calcul!A46</f>
        <v>44</v>
      </c>
      <c r="B46" s="30" t="str">
        <f>+calcul!E46</f>
        <v xml:space="preserve"> </v>
      </c>
      <c r="C46" s="31" t="str">
        <f>+calcul!F46</f>
        <v xml:space="preserve"> </v>
      </c>
      <c r="D46" s="107"/>
      <c r="E46" s="108"/>
    </row>
    <row r="47" spans="1:5">
      <c r="A47" s="36">
        <f>+calcul!A47</f>
        <v>45</v>
      </c>
      <c r="B47" s="30" t="str">
        <f>+calcul!E47</f>
        <v xml:space="preserve"> </v>
      </c>
      <c r="C47" s="31" t="str">
        <f>+calcul!F47</f>
        <v xml:space="preserve"> </v>
      </c>
      <c r="D47" s="107"/>
      <c r="E47" s="108"/>
    </row>
    <row r="48" spans="1:5">
      <c r="A48" s="36">
        <f>+calcul!A48</f>
        <v>46</v>
      </c>
      <c r="B48" s="30" t="str">
        <f>+calcul!E48</f>
        <v xml:space="preserve"> </v>
      </c>
      <c r="C48" s="31" t="str">
        <f>+calcul!F48</f>
        <v xml:space="preserve"> </v>
      </c>
      <c r="D48" s="107"/>
      <c r="E48" s="108"/>
    </row>
    <row r="49" spans="1:5">
      <c r="A49" s="36">
        <f>+calcul!A49</f>
        <v>47</v>
      </c>
      <c r="B49" s="30" t="str">
        <f>+calcul!E49</f>
        <v xml:space="preserve"> </v>
      </c>
      <c r="C49" s="31" t="str">
        <f>+calcul!F49</f>
        <v xml:space="preserve"> </v>
      </c>
      <c r="D49" s="107"/>
      <c r="E49" s="108"/>
    </row>
    <row r="50" spans="1:5" ht="15.75" thickBot="1">
      <c r="A50" s="37">
        <f>+calcul!A50</f>
        <v>48</v>
      </c>
      <c r="B50" s="32" t="str">
        <f>+calcul!E50</f>
        <v xml:space="preserve"> </v>
      </c>
      <c r="C50" s="33" t="str">
        <f>+calcul!F50</f>
        <v xml:space="preserve"> </v>
      </c>
      <c r="D50" s="109"/>
      <c r="E50" s="110"/>
    </row>
  </sheetData>
  <sortState ref="H4:N27">
    <sortCondition descending="1" ref="L4:L27"/>
    <sortCondition descending="1" ref="N4:N27"/>
    <sortCondition descending="1" ref="M4:M27"/>
  </sortState>
  <mergeCells count="2">
    <mergeCell ref="D1:E1"/>
    <mergeCell ref="H2:N2"/>
  </mergeCells>
  <phoneticPr fontId="2" type="noConversion"/>
  <pageMargins left="0.7" right="0.7" top="0.75" bottom="0.75" header="0.3" footer="0.3"/>
  <pageSetup paperSize="9" scale="73" orientation="landscape" r:id="rId1"/>
  <headerFooter>
    <oddHeader>&amp;L&amp;F&amp;C&amp;A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P26"/>
  <sheetViews>
    <sheetView workbookViewId="0">
      <selection activeCell="C18" sqref="C18"/>
    </sheetView>
  </sheetViews>
  <sheetFormatPr baseColWidth="10" defaultRowHeight="15"/>
  <cols>
    <col min="1" max="1" width="11.140625" bestFit="1" customWidth="1"/>
    <col min="2" max="2" width="3" bestFit="1" customWidth="1"/>
    <col min="3" max="3" width="33.85546875" customWidth="1"/>
    <col min="4" max="4" width="45.140625" customWidth="1"/>
    <col min="9" max="10" width="11.42578125" style="16" hidden="1" customWidth="1"/>
    <col min="11" max="11" width="32.7109375" hidden="1" customWidth="1"/>
    <col min="12" max="13" width="0" hidden="1" customWidth="1"/>
    <col min="15" max="15" width="11.42578125" style="16"/>
    <col min="16" max="16" width="41.5703125" style="16" customWidth="1"/>
  </cols>
  <sheetData>
    <row r="1" spans="1:16" ht="15.75" thickBot="1">
      <c r="C1" t="s">
        <v>15</v>
      </c>
      <c r="D1" t="s">
        <v>32</v>
      </c>
      <c r="E1" s="132" t="s">
        <v>33</v>
      </c>
      <c r="F1" s="132"/>
      <c r="G1" s="132" t="s">
        <v>39</v>
      </c>
      <c r="H1" s="132"/>
      <c r="I1" s="16" t="s">
        <v>8</v>
      </c>
      <c r="J1" s="16" t="s">
        <v>11</v>
      </c>
      <c r="P1" s="16" t="s">
        <v>36</v>
      </c>
    </row>
    <row r="2" spans="1:16">
      <c r="A2" s="58">
        <v>23</v>
      </c>
      <c r="B2" s="59">
        <v>24</v>
      </c>
      <c r="C2" s="28">
        <f>+K25</f>
        <v>0</v>
      </c>
      <c r="D2" s="29">
        <f>+K26</f>
        <v>0</v>
      </c>
      <c r="E2" s="105"/>
      <c r="F2" s="106"/>
      <c r="G2" s="105"/>
      <c r="H2" s="106"/>
      <c r="I2" s="16">
        <f>+IF(E2+G2&gt;F2+H2,C2,D2)</f>
        <v>0</v>
      </c>
      <c r="J2" s="16">
        <f>+IF(E2+G2&gt;F2+H2,D2,C2)</f>
        <v>0</v>
      </c>
      <c r="O2" s="28" t="s">
        <v>37</v>
      </c>
      <c r="P2" s="29" t="s">
        <v>38</v>
      </c>
    </row>
    <row r="3" spans="1:16">
      <c r="A3" s="60">
        <v>21</v>
      </c>
      <c r="B3" s="61">
        <v>22</v>
      </c>
      <c r="C3" s="30">
        <f>+K23</f>
        <v>0</v>
      </c>
      <c r="D3" s="31">
        <f>+K24</f>
        <v>0</v>
      </c>
      <c r="E3" s="107"/>
      <c r="F3" s="108"/>
      <c r="G3" s="107"/>
      <c r="H3" s="108"/>
      <c r="I3" s="16">
        <f t="shared" ref="I3:I21" si="0">+IF(E3+G3&gt;F3+H3,C3,D3)</f>
        <v>0</v>
      </c>
      <c r="J3" s="16">
        <f t="shared" ref="J3:J21" si="1">+IF(E3+G3&gt;F3+H3,D3,C3)</f>
        <v>0</v>
      </c>
      <c r="K3" t="str">
        <f>+'feuille match'!H4</f>
        <v>h8</v>
      </c>
      <c r="O3" s="30">
        <v>1</v>
      </c>
      <c r="P3" s="31" t="str">
        <f>+I21</f>
        <v>c3</v>
      </c>
    </row>
    <row r="4" spans="1:16">
      <c r="A4" s="60">
        <v>19</v>
      </c>
      <c r="B4" s="61">
        <v>20</v>
      </c>
      <c r="C4" s="30">
        <f>+K21</f>
        <v>0</v>
      </c>
      <c r="D4" s="31">
        <f>+K22</f>
        <v>0</v>
      </c>
      <c r="E4" s="107"/>
      <c r="F4" s="108"/>
      <c r="G4" s="107"/>
      <c r="H4" s="108"/>
      <c r="I4" s="16">
        <f t="shared" si="0"/>
        <v>0</v>
      </c>
      <c r="J4" s="16">
        <f t="shared" si="1"/>
        <v>0</v>
      </c>
      <c r="K4" t="str">
        <f>+'feuille match'!H5</f>
        <v>a1</v>
      </c>
      <c r="O4" s="30">
        <v>2</v>
      </c>
      <c r="P4" s="31" t="str">
        <f>+J21</f>
        <v>e5</v>
      </c>
    </row>
    <row r="5" spans="1:16">
      <c r="A5" s="60">
        <v>17</v>
      </c>
      <c r="B5" s="61">
        <v>18</v>
      </c>
      <c r="C5" s="30" t="str">
        <f>+K19</f>
        <v>L12</v>
      </c>
      <c r="D5" s="31">
        <f>+K20</f>
        <v>0</v>
      </c>
      <c r="E5" s="107"/>
      <c r="F5" s="108"/>
      <c r="G5" s="107"/>
      <c r="H5" s="108"/>
      <c r="I5" s="16">
        <f t="shared" si="0"/>
        <v>0</v>
      </c>
      <c r="J5" s="16" t="str">
        <f t="shared" si="1"/>
        <v>L12</v>
      </c>
      <c r="K5" t="str">
        <f>+'feuille match'!H6</f>
        <v>c3</v>
      </c>
      <c r="O5" s="30">
        <v>3</v>
      </c>
      <c r="P5" s="31" t="str">
        <f>+I18</f>
        <v>a1</v>
      </c>
    </row>
    <row r="6" spans="1:16">
      <c r="A6" s="60">
        <v>15</v>
      </c>
      <c r="B6" s="61">
        <v>16</v>
      </c>
      <c r="C6" s="30" t="str">
        <f>+K17</f>
        <v>k11</v>
      </c>
      <c r="D6" s="31" t="str">
        <f>+K18</f>
        <v>j10</v>
      </c>
      <c r="E6" s="107"/>
      <c r="F6" s="108"/>
      <c r="G6" s="107"/>
      <c r="H6" s="108"/>
      <c r="I6" s="16" t="str">
        <f t="shared" si="0"/>
        <v>j10</v>
      </c>
      <c r="J6" s="16" t="str">
        <f t="shared" si="1"/>
        <v>k11</v>
      </c>
      <c r="K6" t="str">
        <f>+'feuille match'!H7</f>
        <v>e5</v>
      </c>
      <c r="O6" s="30">
        <v>4</v>
      </c>
      <c r="P6" s="31" t="str">
        <f>+J18</f>
        <v>h8</v>
      </c>
    </row>
    <row r="7" spans="1:16">
      <c r="A7" s="60">
        <v>13</v>
      </c>
      <c r="B7" s="61">
        <v>14</v>
      </c>
      <c r="C7" s="30" t="str">
        <f>+K15</f>
        <v>M13</v>
      </c>
      <c r="D7" s="31" t="str">
        <f>+K16</f>
        <v>Q17</v>
      </c>
      <c r="E7" s="107"/>
      <c r="F7" s="108"/>
      <c r="G7" s="107"/>
      <c r="H7" s="108"/>
      <c r="I7" s="16" t="str">
        <f t="shared" si="0"/>
        <v>Q17</v>
      </c>
      <c r="J7" s="16" t="str">
        <f t="shared" si="1"/>
        <v>M13</v>
      </c>
      <c r="K7" t="str">
        <f>+'feuille match'!H8</f>
        <v>d4</v>
      </c>
      <c r="O7" s="30">
        <v>5</v>
      </c>
      <c r="P7" s="31" t="str">
        <f>+I11</f>
        <v>g7</v>
      </c>
    </row>
    <row r="8" spans="1:16">
      <c r="A8" s="60">
        <v>11</v>
      </c>
      <c r="B8" s="61">
        <v>12</v>
      </c>
      <c r="C8" s="30" t="str">
        <f>+K13</f>
        <v>O15</v>
      </c>
      <c r="D8" s="31" t="str">
        <f>+K14</f>
        <v>N14</v>
      </c>
      <c r="E8" s="107"/>
      <c r="F8" s="108"/>
      <c r="G8" s="107"/>
      <c r="H8" s="108"/>
      <c r="I8" s="16" t="str">
        <f t="shared" si="0"/>
        <v>N14</v>
      </c>
      <c r="J8" s="16" t="str">
        <f t="shared" si="1"/>
        <v>O15</v>
      </c>
      <c r="K8" t="str">
        <f>+'feuille match'!H9</f>
        <v>g7</v>
      </c>
      <c r="O8" s="30">
        <v>6</v>
      </c>
      <c r="P8" s="31" t="str">
        <f>+J11</f>
        <v>d4</v>
      </c>
    </row>
    <row r="9" spans="1:16">
      <c r="A9" s="60">
        <v>9</v>
      </c>
      <c r="B9" s="61">
        <v>10</v>
      </c>
      <c r="C9" s="30" t="str">
        <f>+K11</f>
        <v>i9</v>
      </c>
      <c r="D9" s="31" t="str">
        <f>+K12</f>
        <v>P16</v>
      </c>
      <c r="E9" s="107"/>
      <c r="F9" s="108"/>
      <c r="G9" s="107"/>
      <c r="H9" s="108"/>
      <c r="I9" s="16" t="str">
        <f t="shared" si="0"/>
        <v>P16</v>
      </c>
      <c r="J9" s="16" t="str">
        <f t="shared" si="1"/>
        <v>i9</v>
      </c>
      <c r="K9" t="str">
        <f>+'feuille match'!H10</f>
        <v>f6</v>
      </c>
      <c r="O9" s="30">
        <v>7</v>
      </c>
      <c r="P9" s="31" t="str">
        <f>+I10</f>
        <v>b2</v>
      </c>
    </row>
    <row r="10" spans="1:16">
      <c r="A10" s="60">
        <v>7</v>
      </c>
      <c r="B10" s="61">
        <v>8</v>
      </c>
      <c r="C10" s="30" t="str">
        <f>+K9</f>
        <v>f6</v>
      </c>
      <c r="D10" s="31" t="str">
        <f>+K10</f>
        <v>b2</v>
      </c>
      <c r="E10" s="107"/>
      <c r="F10" s="108"/>
      <c r="G10" s="107"/>
      <c r="H10" s="108"/>
      <c r="I10" s="16" t="str">
        <f t="shared" si="0"/>
        <v>b2</v>
      </c>
      <c r="J10" s="16" t="str">
        <f t="shared" si="1"/>
        <v>f6</v>
      </c>
      <c r="K10" t="str">
        <f>+'feuille match'!H11</f>
        <v>b2</v>
      </c>
      <c r="O10" s="30">
        <v>8</v>
      </c>
      <c r="P10" s="31" t="str">
        <f>+J10</f>
        <v>f6</v>
      </c>
    </row>
    <row r="11" spans="1:16" ht="15.75" thickBot="1">
      <c r="A11" s="62">
        <v>5</v>
      </c>
      <c r="B11" s="63">
        <v>6</v>
      </c>
      <c r="C11" s="32" t="str">
        <f>+K7</f>
        <v>d4</v>
      </c>
      <c r="D11" s="33" t="str">
        <f>+K8</f>
        <v>g7</v>
      </c>
      <c r="E11" s="109"/>
      <c r="F11" s="110"/>
      <c r="G11" s="109"/>
      <c r="H11" s="110"/>
      <c r="I11" s="16" t="str">
        <f t="shared" si="0"/>
        <v>g7</v>
      </c>
      <c r="J11" s="16" t="str">
        <f t="shared" si="1"/>
        <v>d4</v>
      </c>
      <c r="K11" t="str">
        <f>+'feuille match'!H12</f>
        <v>i9</v>
      </c>
      <c r="O11" s="30">
        <v>9</v>
      </c>
      <c r="P11" s="31" t="str">
        <f>+I9</f>
        <v>P16</v>
      </c>
    </row>
    <row r="12" spans="1:16">
      <c r="C12" s="16"/>
      <c r="D12" s="16"/>
      <c r="E12" s="16"/>
      <c r="F12" s="16"/>
      <c r="G12" s="16"/>
      <c r="H12" s="16"/>
      <c r="K12" t="str">
        <f>+'feuille match'!H13</f>
        <v>P16</v>
      </c>
      <c r="O12" s="30">
        <v>10</v>
      </c>
      <c r="P12" s="31" t="str">
        <f>+J9</f>
        <v>i9</v>
      </c>
    </row>
    <row r="13" spans="1:16" ht="15.75" thickBot="1">
      <c r="A13" t="s">
        <v>31</v>
      </c>
      <c r="C13" s="16"/>
      <c r="D13" s="16"/>
      <c r="E13" s="16"/>
      <c r="F13" s="16"/>
      <c r="G13" s="16"/>
      <c r="H13" s="16"/>
      <c r="K13" t="str">
        <f>+'feuille match'!H14</f>
        <v>O15</v>
      </c>
      <c r="O13" s="30">
        <v>11</v>
      </c>
      <c r="P13" s="31" t="str">
        <f>+I8</f>
        <v>N14</v>
      </c>
    </row>
    <row r="14" spans="1:16">
      <c r="A14" s="58">
        <v>1</v>
      </c>
      <c r="B14" s="59">
        <v>4</v>
      </c>
      <c r="C14" s="28" t="str">
        <f>+K3</f>
        <v>h8</v>
      </c>
      <c r="D14" s="29" t="str">
        <f>+K6</f>
        <v>e5</v>
      </c>
      <c r="E14" s="105"/>
      <c r="F14" s="106"/>
      <c r="G14" s="105"/>
      <c r="H14" s="106"/>
      <c r="I14" s="16" t="str">
        <f t="shared" si="0"/>
        <v>e5</v>
      </c>
      <c r="J14" s="16" t="str">
        <f t="shared" si="1"/>
        <v>h8</v>
      </c>
      <c r="K14" t="str">
        <f>+'feuille match'!H15</f>
        <v>N14</v>
      </c>
      <c r="O14" s="30">
        <v>12</v>
      </c>
      <c r="P14" s="31" t="str">
        <f>+J8</f>
        <v>O15</v>
      </c>
    </row>
    <row r="15" spans="1:16" ht="15.75" thickBot="1">
      <c r="A15" s="62">
        <v>2</v>
      </c>
      <c r="B15" s="63">
        <v>3</v>
      </c>
      <c r="C15" s="32" t="str">
        <f>+K4</f>
        <v>a1</v>
      </c>
      <c r="D15" s="33" t="str">
        <f>+K5</f>
        <v>c3</v>
      </c>
      <c r="E15" s="109"/>
      <c r="F15" s="110"/>
      <c r="G15" s="109"/>
      <c r="H15" s="110"/>
      <c r="I15" s="16" t="str">
        <f t="shared" si="0"/>
        <v>c3</v>
      </c>
      <c r="J15" s="16" t="str">
        <f t="shared" si="1"/>
        <v>a1</v>
      </c>
      <c r="K15" t="str">
        <f>+'feuille match'!H16</f>
        <v>M13</v>
      </c>
      <c r="O15" s="30">
        <v>13</v>
      </c>
      <c r="P15" s="31" t="str">
        <f>+I7</f>
        <v>Q17</v>
      </c>
    </row>
    <row r="16" spans="1:16">
      <c r="C16" s="16"/>
      <c r="D16" s="16"/>
      <c r="E16" s="16"/>
      <c r="F16" s="16"/>
      <c r="G16" s="16"/>
      <c r="H16" s="16"/>
      <c r="K16" t="str">
        <f>+'feuille match'!H17</f>
        <v>Q17</v>
      </c>
      <c r="O16" s="30">
        <v>14</v>
      </c>
      <c r="P16" s="31" t="str">
        <f>+J7</f>
        <v>M13</v>
      </c>
    </row>
    <row r="17" spans="1:16" ht="15.75" thickBot="1">
      <c r="A17" t="s">
        <v>34</v>
      </c>
      <c r="C17" s="16"/>
      <c r="D17" s="16"/>
      <c r="E17" s="16"/>
      <c r="F17" s="16"/>
      <c r="G17" s="16"/>
      <c r="H17" s="16"/>
      <c r="K17" t="str">
        <f>+'feuille match'!H18</f>
        <v>k11</v>
      </c>
      <c r="O17" s="30">
        <v>15</v>
      </c>
      <c r="P17" s="31" t="str">
        <f>+I6</f>
        <v>j10</v>
      </c>
    </row>
    <row r="18" spans="1:16" ht="15.75" thickBot="1">
      <c r="A18" s="64">
        <v>3</v>
      </c>
      <c r="B18" s="65">
        <v>4</v>
      </c>
      <c r="C18" s="103" t="str">
        <f>+J14</f>
        <v>h8</v>
      </c>
      <c r="D18" s="104" t="str">
        <f>+J15</f>
        <v>a1</v>
      </c>
      <c r="E18" s="111"/>
      <c r="F18" s="112"/>
      <c r="G18" s="111"/>
      <c r="H18" s="112"/>
      <c r="I18" s="16" t="str">
        <f t="shared" si="0"/>
        <v>a1</v>
      </c>
      <c r="J18" s="16" t="str">
        <f t="shared" si="1"/>
        <v>h8</v>
      </c>
      <c r="K18" t="str">
        <f>+'feuille match'!H19</f>
        <v>j10</v>
      </c>
      <c r="O18" s="30">
        <v>16</v>
      </c>
      <c r="P18" s="31" t="str">
        <f>+J6</f>
        <v>k11</v>
      </c>
    </row>
    <row r="19" spans="1:16">
      <c r="C19" s="16"/>
      <c r="D19" s="16"/>
      <c r="E19" s="16"/>
      <c r="F19" s="16"/>
      <c r="G19" s="16"/>
      <c r="H19" s="16"/>
      <c r="K19" t="str">
        <f>+'feuille match'!H20</f>
        <v>L12</v>
      </c>
      <c r="O19" s="30">
        <v>17</v>
      </c>
      <c r="P19" s="31">
        <f>+I5</f>
        <v>0</v>
      </c>
    </row>
    <row r="20" spans="1:16" ht="15.75" thickBot="1">
      <c r="A20" t="s">
        <v>35</v>
      </c>
      <c r="C20" s="16"/>
      <c r="D20" s="16"/>
      <c r="E20" s="16"/>
      <c r="F20" s="16"/>
      <c r="G20" s="16"/>
      <c r="H20" s="16"/>
      <c r="K20">
        <f>+'feuille match'!H21</f>
        <v>0</v>
      </c>
      <c r="O20" s="30">
        <v>18</v>
      </c>
      <c r="P20" s="31" t="str">
        <f>+J5</f>
        <v>L12</v>
      </c>
    </row>
    <row r="21" spans="1:16" ht="15.75" thickBot="1">
      <c r="A21" s="64">
        <v>1</v>
      </c>
      <c r="B21" s="65">
        <v>2</v>
      </c>
      <c r="C21" s="103" t="str">
        <f>+I14</f>
        <v>e5</v>
      </c>
      <c r="D21" s="104" t="str">
        <f>+I15</f>
        <v>c3</v>
      </c>
      <c r="E21" s="111"/>
      <c r="F21" s="112"/>
      <c r="G21" s="111"/>
      <c r="H21" s="112"/>
      <c r="I21" s="16" t="str">
        <f t="shared" si="0"/>
        <v>c3</v>
      </c>
      <c r="J21" s="16" t="str">
        <f t="shared" si="1"/>
        <v>e5</v>
      </c>
      <c r="K21">
        <f>+'feuille match'!H22</f>
        <v>0</v>
      </c>
      <c r="O21" s="30">
        <v>19</v>
      </c>
      <c r="P21" s="31">
        <f>+I4</f>
        <v>0</v>
      </c>
    </row>
    <row r="22" spans="1:16">
      <c r="K22">
        <f>+'feuille match'!H23</f>
        <v>0</v>
      </c>
      <c r="O22" s="30">
        <v>20</v>
      </c>
      <c r="P22" s="31">
        <f>+J4</f>
        <v>0</v>
      </c>
    </row>
    <row r="23" spans="1:16">
      <c r="K23">
        <f>+'feuille match'!H24</f>
        <v>0</v>
      </c>
      <c r="O23" s="30">
        <v>21</v>
      </c>
      <c r="P23" s="31">
        <f>+I3</f>
        <v>0</v>
      </c>
    </row>
    <row r="24" spans="1:16">
      <c r="K24">
        <f>+'feuille match'!H25</f>
        <v>0</v>
      </c>
      <c r="O24" s="30">
        <v>22</v>
      </c>
      <c r="P24" s="31">
        <f>+J3</f>
        <v>0</v>
      </c>
    </row>
    <row r="25" spans="1:16">
      <c r="K25">
        <f>+'feuille match'!H26</f>
        <v>0</v>
      </c>
      <c r="O25" s="30">
        <v>23</v>
      </c>
      <c r="P25" s="31">
        <f>+I2</f>
        <v>0</v>
      </c>
    </row>
    <row r="26" spans="1:16" ht="15.75" thickBot="1">
      <c r="K26">
        <f>+'feuille match'!H27</f>
        <v>0</v>
      </c>
      <c r="O26" s="32">
        <v>24</v>
      </c>
      <c r="P26" s="33">
        <f>+J2</f>
        <v>0</v>
      </c>
    </row>
  </sheetData>
  <mergeCells count="2">
    <mergeCell ref="E1:F1"/>
    <mergeCell ref="G1:H1"/>
  </mergeCells>
  <phoneticPr fontId="2" type="noConversion"/>
  <pageMargins left="0.78740157499999996" right="0.78740157499999996" top="0.984251969" bottom="0.984251969" header="0.4921259845" footer="0.4921259845"/>
  <pageSetup paperSize="9" scale="63" orientation="landscape" r:id="rId1"/>
  <headerFooter alignWithMargins="0">
    <oddHeader>&amp;L&amp;F&amp;C&amp;A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U31"/>
  <sheetViews>
    <sheetView zoomScale="67" zoomScaleNormal="67" workbookViewId="0">
      <selection activeCell="P34" sqref="P34"/>
    </sheetView>
  </sheetViews>
  <sheetFormatPr baseColWidth="10" defaultRowHeight="15"/>
  <cols>
    <col min="1" max="1" width="3.7109375" bestFit="1" customWidth="1"/>
    <col min="2" max="2" width="17.42578125" bestFit="1" customWidth="1"/>
    <col min="3" max="3" width="4.42578125" bestFit="1" customWidth="1"/>
    <col min="4" max="4" width="6.5703125" bestFit="1" customWidth="1"/>
    <col min="5" max="5" width="6" bestFit="1" customWidth="1"/>
    <col min="10" max="10" width="6" customWidth="1"/>
    <col min="11" max="11" width="6.5703125" customWidth="1"/>
    <col min="12" max="12" width="4.140625" customWidth="1"/>
    <col min="13" max="13" width="6.42578125" style="16" customWidth="1"/>
    <col min="14" max="14" width="11.42578125" style="16" customWidth="1"/>
    <col min="15" max="15" width="6.5703125" customWidth="1"/>
    <col min="16" max="16" width="11.42578125" customWidth="1"/>
    <col min="17" max="17" width="7.85546875" style="16" bestFit="1" customWidth="1"/>
    <col min="18" max="18" width="12.28515625" style="16" bestFit="1" customWidth="1"/>
    <col min="19" max="21" width="11.42578125" customWidth="1"/>
  </cols>
  <sheetData>
    <row r="1" spans="1:21" ht="19.5" thickBot="1">
      <c r="A1" s="70"/>
      <c r="B1" s="70"/>
      <c r="C1" s="70"/>
      <c r="D1" s="70"/>
      <c r="E1" s="70"/>
      <c r="F1" s="133" t="s">
        <v>21</v>
      </c>
      <c r="G1" s="133"/>
      <c r="H1" s="133" t="s">
        <v>39</v>
      </c>
      <c r="I1" s="133"/>
      <c r="J1" s="71"/>
      <c r="K1" s="71"/>
      <c r="L1" s="121" t="s">
        <v>26</v>
      </c>
      <c r="M1" s="71"/>
      <c r="N1" s="71"/>
      <c r="O1" s="70"/>
      <c r="P1" s="70"/>
      <c r="Q1" s="71"/>
      <c r="R1" s="71"/>
      <c r="S1" s="70"/>
      <c r="T1" s="70"/>
    </row>
    <row r="2" spans="1:21" ht="18.75">
      <c r="A2" s="70"/>
      <c r="B2" s="72">
        <v>23</v>
      </c>
      <c r="C2" s="73">
        <v>24</v>
      </c>
      <c r="D2" s="72">
        <f>+T26</f>
        <v>0</v>
      </c>
      <c r="E2" s="73">
        <f>+T27</f>
        <v>0</v>
      </c>
      <c r="F2" s="74"/>
      <c r="G2" s="75"/>
      <c r="H2" s="74"/>
      <c r="I2" s="75"/>
      <c r="J2" s="71" t="str">
        <f>IF(L2=0," ",+IF(F2+H2&gt;G2+I2,D2,E2))</f>
        <v xml:space="preserve"> </v>
      </c>
      <c r="K2" s="71" t="str">
        <f>IF(L2=0," ",IF(F2+H2&gt;G2+I2,E2,D2))</f>
        <v xml:space="preserve"> </v>
      </c>
      <c r="L2" s="76">
        <f>COUNTA(F2:I2)</f>
        <v>0</v>
      </c>
      <c r="M2" s="71"/>
      <c r="N2" s="71"/>
      <c r="O2" s="70"/>
      <c r="P2" s="70"/>
      <c r="Q2" s="71"/>
      <c r="R2" s="71"/>
      <c r="S2" s="70"/>
      <c r="T2" s="70"/>
    </row>
    <row r="3" spans="1:21" ht="19.5" thickBot="1">
      <c r="A3" s="70"/>
      <c r="B3" s="77">
        <v>21</v>
      </c>
      <c r="C3" s="78">
        <v>22</v>
      </c>
      <c r="D3" s="77">
        <f>+T24</f>
        <v>0</v>
      </c>
      <c r="E3" s="78">
        <f>+T25</f>
        <v>0</v>
      </c>
      <c r="F3" s="79"/>
      <c r="G3" s="80"/>
      <c r="H3" s="79"/>
      <c r="I3" s="80"/>
      <c r="J3" s="121" t="str">
        <f t="shared" ref="J3:J29" si="0">IF(L3=0," ",+IF(F3+H3&gt;G3+I3,D3,E3))</f>
        <v xml:space="preserve"> </v>
      </c>
      <c r="K3" s="121" t="str">
        <f t="shared" ref="K3:K29" si="1">IF(L3=0," ",IF(F3+H3&gt;G3+I3,E3,D3))</f>
        <v xml:space="preserve"> </v>
      </c>
      <c r="L3" s="76">
        <f t="shared" ref="L3:L29" si="2">COUNTA(F3:I3)</f>
        <v>0</v>
      </c>
      <c r="M3" s="71"/>
      <c r="N3" s="71"/>
      <c r="O3" s="70"/>
      <c r="P3" s="70"/>
      <c r="Q3" s="71" t="s">
        <v>37</v>
      </c>
      <c r="R3" s="71" t="s">
        <v>49</v>
      </c>
      <c r="S3" s="70"/>
      <c r="T3" s="70"/>
    </row>
    <row r="4" spans="1:21" ht="18.75">
      <c r="A4" s="70"/>
      <c r="B4" s="77">
        <v>19</v>
      </c>
      <c r="C4" s="78">
        <v>20</v>
      </c>
      <c r="D4" s="77">
        <f>+T22</f>
        <v>0</v>
      </c>
      <c r="E4" s="78">
        <f>+T23</f>
        <v>0</v>
      </c>
      <c r="F4" s="79"/>
      <c r="G4" s="80"/>
      <c r="H4" s="79"/>
      <c r="I4" s="80"/>
      <c r="J4" s="121" t="str">
        <f t="shared" si="0"/>
        <v xml:space="preserve"> </v>
      </c>
      <c r="K4" s="121" t="str">
        <f t="shared" si="1"/>
        <v xml:space="preserve"> </v>
      </c>
      <c r="L4" s="76">
        <f t="shared" si="2"/>
        <v>0</v>
      </c>
      <c r="M4" s="71"/>
      <c r="N4" s="71"/>
      <c r="P4" s="70"/>
      <c r="Q4" s="81">
        <v>1</v>
      </c>
      <c r="R4" s="82" t="str">
        <f>+J29</f>
        <v xml:space="preserve"> </v>
      </c>
      <c r="S4" s="70">
        <f>RANK(U4,U$4:U$19,1)</f>
        <v>1</v>
      </c>
      <c r="T4" s="70" t="str">
        <f>+'feuille match'!H4</f>
        <v>h8</v>
      </c>
      <c r="U4">
        <f t="shared" ref="U4:U11" si="3">+IF(K7=T4,Q4,100)</f>
        <v>100</v>
      </c>
    </row>
    <row r="5" spans="1:21" ht="19.5" thickBot="1">
      <c r="A5" s="70"/>
      <c r="B5" s="83">
        <v>17</v>
      </c>
      <c r="C5" s="84">
        <v>18</v>
      </c>
      <c r="D5" s="83" t="str">
        <f>+T20</f>
        <v>L12</v>
      </c>
      <c r="E5" s="84">
        <f>+T21</f>
        <v>0</v>
      </c>
      <c r="F5" s="85"/>
      <c r="G5" s="86"/>
      <c r="H5" s="85"/>
      <c r="I5" s="86"/>
      <c r="J5" s="121" t="str">
        <f t="shared" si="0"/>
        <v xml:space="preserve"> </v>
      </c>
      <c r="K5" s="121" t="str">
        <f t="shared" si="1"/>
        <v xml:space="preserve"> </v>
      </c>
      <c r="L5" s="76">
        <f t="shared" si="2"/>
        <v>0</v>
      </c>
      <c r="M5" s="71"/>
      <c r="N5" s="71"/>
      <c r="P5" s="70"/>
      <c r="Q5" s="87">
        <v>2</v>
      </c>
      <c r="R5" s="88" t="str">
        <f>+K29</f>
        <v xml:space="preserve"> </v>
      </c>
      <c r="S5" s="70">
        <f t="shared" ref="S5:S19" si="4">RANK(U5,U$4:U$19,1)</f>
        <v>1</v>
      </c>
      <c r="T5" s="70" t="str">
        <f>+'feuille match'!H5</f>
        <v>a1</v>
      </c>
      <c r="U5">
        <f t="shared" si="3"/>
        <v>100</v>
      </c>
    </row>
    <row r="6" spans="1:21" ht="19.5" thickBot="1">
      <c r="A6" s="70"/>
      <c r="B6" s="70" t="s">
        <v>45</v>
      </c>
      <c r="C6" s="70"/>
      <c r="D6" s="70"/>
      <c r="E6" s="70"/>
      <c r="F6" s="70"/>
      <c r="G6" s="70"/>
      <c r="H6" s="70"/>
      <c r="I6" s="70"/>
      <c r="J6" s="71"/>
      <c r="K6" s="121"/>
      <c r="L6" s="76"/>
      <c r="M6" s="71"/>
      <c r="N6" s="71"/>
      <c r="P6" s="70"/>
      <c r="Q6" s="87">
        <v>3</v>
      </c>
      <c r="R6" s="88" t="str">
        <f>+J26</f>
        <v xml:space="preserve"> </v>
      </c>
      <c r="S6" s="70">
        <f t="shared" si="4"/>
        <v>1</v>
      </c>
      <c r="T6" s="70" t="str">
        <f>+'feuille match'!H6</f>
        <v>c3</v>
      </c>
      <c r="U6">
        <f t="shared" si="3"/>
        <v>100</v>
      </c>
    </row>
    <row r="7" spans="1:21" ht="19.5" thickBot="1">
      <c r="A7" s="70" t="s">
        <v>2</v>
      </c>
      <c r="B7" s="72">
        <v>1</v>
      </c>
      <c r="C7" s="89">
        <v>16</v>
      </c>
      <c r="D7" s="89" t="str">
        <f t="shared" ref="D7:D14" si="5">+T4</f>
        <v>h8</v>
      </c>
      <c r="E7" s="89" t="str">
        <f>+T19</f>
        <v>j10</v>
      </c>
      <c r="F7" s="90"/>
      <c r="G7" s="90"/>
      <c r="H7" s="90"/>
      <c r="I7" s="75"/>
      <c r="J7" s="121" t="str">
        <f t="shared" si="0"/>
        <v xml:space="preserve"> </v>
      </c>
      <c r="K7" s="121" t="str">
        <f t="shared" si="1"/>
        <v xml:space="preserve"> </v>
      </c>
      <c r="L7" s="76">
        <f t="shared" si="2"/>
        <v>0</v>
      </c>
      <c r="M7" s="71"/>
      <c r="N7" s="71"/>
      <c r="P7" s="70"/>
      <c r="Q7" s="91">
        <v>4</v>
      </c>
      <c r="R7" s="92" t="str">
        <f>+K26</f>
        <v xml:space="preserve"> </v>
      </c>
      <c r="S7" s="70">
        <f t="shared" si="4"/>
        <v>1</v>
      </c>
      <c r="T7" s="70" t="str">
        <f>+'feuille match'!H7</f>
        <v>e5</v>
      </c>
      <c r="U7">
        <f t="shared" si="3"/>
        <v>100</v>
      </c>
    </row>
    <row r="8" spans="1:21" ht="18.75">
      <c r="A8" s="70" t="s">
        <v>3</v>
      </c>
      <c r="B8" s="77">
        <v>2</v>
      </c>
      <c r="C8" s="93">
        <v>15</v>
      </c>
      <c r="D8" s="93" t="str">
        <f t="shared" si="5"/>
        <v>a1</v>
      </c>
      <c r="E8" s="93" t="str">
        <f>+T18</f>
        <v>k11</v>
      </c>
      <c r="F8" s="94"/>
      <c r="G8" s="94"/>
      <c r="H8" s="94"/>
      <c r="I8" s="80"/>
      <c r="J8" s="121" t="str">
        <f t="shared" si="0"/>
        <v xml:space="preserve"> </v>
      </c>
      <c r="K8" s="121" t="str">
        <f t="shared" si="1"/>
        <v xml:space="preserve"> </v>
      </c>
      <c r="L8" s="76">
        <f t="shared" si="2"/>
        <v>0</v>
      </c>
      <c r="M8" s="71"/>
      <c r="N8" s="71"/>
      <c r="P8" s="70"/>
      <c r="Q8" s="81">
        <v>5</v>
      </c>
      <c r="R8" s="82" t="str">
        <f>+K16</f>
        <v xml:space="preserve"> </v>
      </c>
      <c r="S8" s="70">
        <f t="shared" si="4"/>
        <v>1</v>
      </c>
      <c r="T8" s="70" t="str">
        <f>+'feuille match'!H8</f>
        <v>d4</v>
      </c>
      <c r="U8">
        <f t="shared" si="3"/>
        <v>100</v>
      </c>
    </row>
    <row r="9" spans="1:21" ht="18.75">
      <c r="A9" s="70" t="s">
        <v>4</v>
      </c>
      <c r="B9" s="77">
        <v>3</v>
      </c>
      <c r="C9" s="93">
        <v>14</v>
      </c>
      <c r="D9" s="93" t="str">
        <f t="shared" si="5"/>
        <v>c3</v>
      </c>
      <c r="E9" s="93" t="str">
        <f>+T17</f>
        <v>Q17</v>
      </c>
      <c r="F9" s="94"/>
      <c r="G9" s="94"/>
      <c r="H9" s="94"/>
      <c r="I9" s="80"/>
      <c r="J9" s="121" t="str">
        <f t="shared" si="0"/>
        <v xml:space="preserve"> </v>
      </c>
      <c r="K9" s="121" t="str">
        <f t="shared" si="1"/>
        <v xml:space="preserve"> </v>
      </c>
      <c r="L9" s="76">
        <f t="shared" si="2"/>
        <v>0</v>
      </c>
      <c r="M9" s="71"/>
      <c r="N9" s="71"/>
      <c r="P9" s="70"/>
      <c r="Q9" s="87">
        <v>6</v>
      </c>
      <c r="R9" s="88" t="str">
        <f>+K17</f>
        <v xml:space="preserve"> </v>
      </c>
      <c r="S9" s="70">
        <f t="shared" si="4"/>
        <v>1</v>
      </c>
      <c r="T9" s="70" t="str">
        <f>+'feuille match'!H9</f>
        <v>g7</v>
      </c>
      <c r="U9">
        <f t="shared" si="3"/>
        <v>100</v>
      </c>
    </row>
    <row r="10" spans="1:21" ht="18.75">
      <c r="A10" s="70" t="s">
        <v>5</v>
      </c>
      <c r="B10" s="77">
        <v>4</v>
      </c>
      <c r="C10" s="93">
        <v>13</v>
      </c>
      <c r="D10" s="93" t="str">
        <f t="shared" si="5"/>
        <v>e5</v>
      </c>
      <c r="E10" s="93" t="str">
        <f>+T16</f>
        <v>M13</v>
      </c>
      <c r="F10" s="94"/>
      <c r="G10" s="94"/>
      <c r="H10" s="94"/>
      <c r="I10" s="80"/>
      <c r="J10" s="121" t="str">
        <f t="shared" si="0"/>
        <v xml:space="preserve"> </v>
      </c>
      <c r="K10" s="121" t="str">
        <f t="shared" si="1"/>
        <v xml:space="preserve"> </v>
      </c>
      <c r="L10" s="76">
        <f t="shared" si="2"/>
        <v>0</v>
      </c>
      <c r="M10" s="71"/>
      <c r="N10" s="71"/>
      <c r="P10" s="70"/>
      <c r="Q10" s="87">
        <v>7</v>
      </c>
      <c r="R10" s="88" t="str">
        <f>+K18</f>
        <v xml:space="preserve"> </v>
      </c>
      <c r="S10" s="70">
        <f t="shared" si="4"/>
        <v>1</v>
      </c>
      <c r="T10" s="70" t="str">
        <f>+'feuille match'!H10</f>
        <v>f6</v>
      </c>
      <c r="U10">
        <f t="shared" si="3"/>
        <v>100</v>
      </c>
    </row>
    <row r="11" spans="1:21" ht="19.5" thickBot="1">
      <c r="A11" s="70" t="s">
        <v>6</v>
      </c>
      <c r="B11" s="77">
        <v>5</v>
      </c>
      <c r="C11" s="93">
        <v>12</v>
      </c>
      <c r="D11" s="93" t="str">
        <f t="shared" si="5"/>
        <v>d4</v>
      </c>
      <c r="E11" s="93" t="str">
        <f>+T15</f>
        <v>N14</v>
      </c>
      <c r="F11" s="94"/>
      <c r="G11" s="94"/>
      <c r="H11" s="94"/>
      <c r="I11" s="80"/>
      <c r="J11" s="121" t="str">
        <f t="shared" si="0"/>
        <v xml:space="preserve"> </v>
      </c>
      <c r="K11" s="121" t="str">
        <f t="shared" si="1"/>
        <v xml:space="preserve"> </v>
      </c>
      <c r="L11" s="76">
        <f t="shared" si="2"/>
        <v>0</v>
      </c>
      <c r="M11" s="71"/>
      <c r="N11" s="71"/>
      <c r="P11" s="70"/>
      <c r="Q11" s="91">
        <v>8</v>
      </c>
      <c r="R11" s="92" t="str">
        <f>+K19</f>
        <v xml:space="preserve"> </v>
      </c>
      <c r="S11" s="70">
        <f t="shared" si="4"/>
        <v>1</v>
      </c>
      <c r="T11" s="70" t="str">
        <f>+'feuille match'!H11</f>
        <v>b2</v>
      </c>
      <c r="U11">
        <f t="shared" si="3"/>
        <v>100</v>
      </c>
    </row>
    <row r="12" spans="1:21" ht="18.75">
      <c r="A12" s="70" t="s">
        <v>7</v>
      </c>
      <c r="B12" s="77">
        <v>6</v>
      </c>
      <c r="C12" s="93">
        <v>11</v>
      </c>
      <c r="D12" s="93" t="str">
        <f t="shared" si="5"/>
        <v>g7</v>
      </c>
      <c r="E12" s="93" t="str">
        <f>+T14</f>
        <v>O15</v>
      </c>
      <c r="F12" s="94"/>
      <c r="G12" s="94"/>
      <c r="H12" s="94"/>
      <c r="I12" s="80"/>
      <c r="J12" s="121" t="str">
        <f t="shared" si="0"/>
        <v xml:space="preserve"> </v>
      </c>
      <c r="K12" s="121" t="str">
        <f t="shared" si="1"/>
        <v xml:space="preserve"> </v>
      </c>
      <c r="L12" s="76">
        <f t="shared" si="2"/>
        <v>0</v>
      </c>
      <c r="M12" s="71"/>
      <c r="N12" s="71"/>
      <c r="P12" s="70"/>
      <c r="Q12" s="81">
        <v>9</v>
      </c>
      <c r="R12" s="97" t="str">
        <f>VLOOKUP(Q12-8,S$4:T$19,2,FALSE)</f>
        <v>h8</v>
      </c>
      <c r="S12" s="70">
        <f t="shared" si="4"/>
        <v>1</v>
      </c>
      <c r="T12" s="70" t="str">
        <f>+'feuille match'!H12</f>
        <v>i9</v>
      </c>
      <c r="U12">
        <f>+IF(K14=T12,Q12,100)</f>
        <v>100</v>
      </c>
    </row>
    <row r="13" spans="1:21" ht="18.75">
      <c r="A13" s="70" t="s">
        <v>8</v>
      </c>
      <c r="B13" s="77">
        <v>7</v>
      </c>
      <c r="C13" s="93">
        <v>10</v>
      </c>
      <c r="D13" s="93" t="str">
        <f t="shared" si="5"/>
        <v>f6</v>
      </c>
      <c r="E13" s="93" t="str">
        <f>+T13</f>
        <v>P16</v>
      </c>
      <c r="F13" s="94"/>
      <c r="G13" s="94"/>
      <c r="H13" s="94"/>
      <c r="I13" s="80"/>
      <c r="J13" s="121" t="str">
        <f t="shared" si="0"/>
        <v xml:space="preserve"> </v>
      </c>
      <c r="K13" s="121" t="str">
        <f t="shared" si="1"/>
        <v xml:space="preserve"> </v>
      </c>
      <c r="L13" s="76">
        <f t="shared" si="2"/>
        <v>0</v>
      </c>
      <c r="M13" s="71"/>
      <c r="N13" s="71"/>
      <c r="P13" s="70"/>
      <c r="Q13" s="87">
        <v>10</v>
      </c>
      <c r="R13" s="98" t="e">
        <f>VLOOKUP(Q13-8,S$4:T$19,2,FALSE)</f>
        <v>#N/A</v>
      </c>
      <c r="S13" s="70">
        <f t="shared" si="4"/>
        <v>1</v>
      </c>
      <c r="T13" s="70" t="str">
        <f>+'feuille match'!H13</f>
        <v>P16</v>
      </c>
      <c r="U13">
        <f>+IF(K13=T13,Q13,100)</f>
        <v>100</v>
      </c>
    </row>
    <row r="14" spans="1:21" ht="19.5" thickBot="1">
      <c r="A14" s="70" t="s">
        <v>9</v>
      </c>
      <c r="B14" s="83">
        <v>8</v>
      </c>
      <c r="C14" s="95">
        <v>9</v>
      </c>
      <c r="D14" s="95" t="str">
        <f t="shared" si="5"/>
        <v>b2</v>
      </c>
      <c r="E14" s="95" t="str">
        <f>+T12</f>
        <v>i9</v>
      </c>
      <c r="F14" s="96"/>
      <c r="G14" s="96"/>
      <c r="H14" s="96"/>
      <c r="I14" s="86"/>
      <c r="J14" s="121" t="str">
        <f t="shared" si="0"/>
        <v xml:space="preserve"> </v>
      </c>
      <c r="K14" s="121" t="str">
        <f t="shared" si="1"/>
        <v xml:space="preserve"> </v>
      </c>
      <c r="L14" s="76">
        <f t="shared" si="2"/>
        <v>0</v>
      </c>
      <c r="M14" s="71"/>
      <c r="N14" s="71"/>
      <c r="P14" s="70"/>
      <c r="Q14" s="87">
        <v>11</v>
      </c>
      <c r="R14" s="88" t="e">
        <f t="shared" ref="R14:R19" si="6">VLOOKUP(Q14-8,S$4:T$19,2,FALSE)</f>
        <v>#N/A</v>
      </c>
      <c r="S14" s="70">
        <f t="shared" si="4"/>
        <v>1</v>
      </c>
      <c r="T14" s="70" t="str">
        <f>+'feuille match'!H14</f>
        <v>O15</v>
      </c>
      <c r="U14">
        <f>+IF(K12=T14,Q14,100)</f>
        <v>100</v>
      </c>
    </row>
    <row r="15" spans="1:21" ht="19.5" thickBot="1">
      <c r="A15" s="70"/>
      <c r="B15" s="70" t="s">
        <v>44</v>
      </c>
      <c r="C15" s="70"/>
      <c r="D15" s="70"/>
      <c r="E15" s="70"/>
      <c r="F15" s="70"/>
      <c r="G15" s="70"/>
      <c r="H15" s="70"/>
      <c r="I15" s="70"/>
      <c r="J15" s="121"/>
      <c r="K15" s="121"/>
      <c r="L15" s="76"/>
      <c r="M15" s="71"/>
      <c r="N15" s="71"/>
      <c r="P15" s="70"/>
      <c r="Q15" s="87">
        <v>12</v>
      </c>
      <c r="R15" s="88" t="e">
        <f t="shared" si="6"/>
        <v>#N/A</v>
      </c>
      <c r="S15" s="70">
        <f t="shared" si="4"/>
        <v>1</v>
      </c>
      <c r="T15" s="70" t="str">
        <f>+'feuille match'!H15</f>
        <v>N14</v>
      </c>
      <c r="U15">
        <f>+IF(K11=T15,R15,100)</f>
        <v>100</v>
      </c>
    </row>
    <row r="16" spans="1:21" ht="18.75">
      <c r="A16" s="70" t="s">
        <v>40</v>
      </c>
      <c r="B16" s="72" t="s">
        <v>2</v>
      </c>
      <c r="C16" s="73" t="s">
        <v>9</v>
      </c>
      <c r="D16" s="72" t="str">
        <f>+J7</f>
        <v xml:space="preserve"> </v>
      </c>
      <c r="E16" s="73" t="str">
        <f>+J14</f>
        <v xml:space="preserve"> </v>
      </c>
      <c r="F16" s="74"/>
      <c r="G16" s="75"/>
      <c r="H16" s="74"/>
      <c r="I16" s="75"/>
      <c r="J16" s="121" t="str">
        <f t="shared" si="0"/>
        <v xml:space="preserve"> </v>
      </c>
      <c r="K16" s="121" t="str">
        <f t="shared" si="1"/>
        <v xml:space="preserve"> </v>
      </c>
      <c r="L16" s="76">
        <f t="shared" si="2"/>
        <v>0</v>
      </c>
      <c r="M16" s="71"/>
      <c r="N16" s="71"/>
      <c r="P16" s="70"/>
      <c r="Q16" s="87">
        <v>13</v>
      </c>
      <c r="R16" s="88" t="e">
        <f t="shared" si="6"/>
        <v>#N/A</v>
      </c>
      <c r="S16" s="70">
        <f t="shared" si="4"/>
        <v>1</v>
      </c>
      <c r="T16" s="70" t="str">
        <f>+'feuille match'!H16</f>
        <v>M13</v>
      </c>
      <c r="U16">
        <f>+IF(K10=T16,Q16,100)</f>
        <v>100</v>
      </c>
    </row>
    <row r="17" spans="1:21" ht="18.75">
      <c r="A17" s="70" t="s">
        <v>41</v>
      </c>
      <c r="B17" s="77" t="s">
        <v>3</v>
      </c>
      <c r="C17" s="78" t="s">
        <v>8</v>
      </c>
      <c r="D17" s="77" t="str">
        <f>+J8</f>
        <v xml:space="preserve"> </v>
      </c>
      <c r="E17" s="78" t="str">
        <f>+J13</f>
        <v xml:space="preserve"> </v>
      </c>
      <c r="F17" s="79"/>
      <c r="G17" s="80"/>
      <c r="H17" s="79"/>
      <c r="I17" s="80"/>
      <c r="J17" s="121" t="str">
        <f t="shared" si="0"/>
        <v xml:space="preserve"> </v>
      </c>
      <c r="K17" s="121" t="str">
        <f t="shared" si="1"/>
        <v xml:space="preserve"> </v>
      </c>
      <c r="L17" s="76">
        <f t="shared" si="2"/>
        <v>0</v>
      </c>
      <c r="M17" s="71"/>
      <c r="N17" s="71"/>
      <c r="P17" s="70"/>
      <c r="Q17" s="87">
        <v>14</v>
      </c>
      <c r="R17" s="88" t="e">
        <f t="shared" si="6"/>
        <v>#N/A</v>
      </c>
      <c r="S17" s="70">
        <f t="shared" si="4"/>
        <v>1</v>
      </c>
      <c r="T17" s="70" t="str">
        <f>+'feuille match'!H17</f>
        <v>Q17</v>
      </c>
      <c r="U17">
        <f>+IF(K9=T17,Q17,100)</f>
        <v>100</v>
      </c>
    </row>
    <row r="18" spans="1:21" ht="18.75">
      <c r="A18" s="70" t="s">
        <v>42</v>
      </c>
      <c r="B18" s="77" t="s">
        <v>4</v>
      </c>
      <c r="C18" s="78" t="s">
        <v>7</v>
      </c>
      <c r="D18" s="77" t="str">
        <f>+J9</f>
        <v xml:space="preserve"> </v>
      </c>
      <c r="E18" s="78" t="str">
        <f>+J12</f>
        <v xml:space="preserve"> </v>
      </c>
      <c r="F18" s="79"/>
      <c r="G18" s="80"/>
      <c r="H18" s="79"/>
      <c r="I18" s="80"/>
      <c r="J18" s="121" t="str">
        <f t="shared" si="0"/>
        <v xml:space="preserve"> </v>
      </c>
      <c r="K18" s="121" t="str">
        <f t="shared" si="1"/>
        <v xml:space="preserve"> </v>
      </c>
      <c r="L18" s="76">
        <f t="shared" si="2"/>
        <v>0</v>
      </c>
      <c r="M18" s="71"/>
      <c r="N18" s="71"/>
      <c r="P18" s="70"/>
      <c r="Q18" s="87">
        <v>15</v>
      </c>
      <c r="R18" s="88" t="e">
        <f t="shared" si="6"/>
        <v>#N/A</v>
      </c>
      <c r="S18" s="70">
        <f t="shared" si="4"/>
        <v>1</v>
      </c>
      <c r="T18" s="70" t="str">
        <f>+'feuille match'!H18</f>
        <v>k11</v>
      </c>
      <c r="U18">
        <f>+IF(K8=T18,Q18,100)</f>
        <v>100</v>
      </c>
    </row>
    <row r="19" spans="1:21" ht="19.5" thickBot="1">
      <c r="A19" s="70" t="s">
        <v>43</v>
      </c>
      <c r="B19" s="83" t="s">
        <v>5</v>
      </c>
      <c r="C19" s="84" t="s">
        <v>6</v>
      </c>
      <c r="D19" s="83" t="str">
        <f>+J10</f>
        <v xml:space="preserve"> </v>
      </c>
      <c r="E19" s="84" t="str">
        <f>+J11</f>
        <v xml:space="preserve"> </v>
      </c>
      <c r="F19" s="85"/>
      <c r="G19" s="86"/>
      <c r="H19" s="85"/>
      <c r="I19" s="86"/>
      <c r="J19" s="121" t="str">
        <f t="shared" si="0"/>
        <v xml:space="preserve"> </v>
      </c>
      <c r="K19" s="121" t="str">
        <f t="shared" si="1"/>
        <v xml:space="preserve"> </v>
      </c>
      <c r="L19" s="76">
        <f t="shared" si="2"/>
        <v>0</v>
      </c>
      <c r="M19" s="71"/>
      <c r="N19" s="71"/>
      <c r="P19" s="70"/>
      <c r="Q19" s="91">
        <v>16</v>
      </c>
      <c r="R19" s="92" t="e">
        <f t="shared" si="6"/>
        <v>#N/A</v>
      </c>
      <c r="S19" s="70">
        <f t="shared" si="4"/>
        <v>1</v>
      </c>
      <c r="T19" s="70" t="str">
        <f>+'feuille match'!H19</f>
        <v>j10</v>
      </c>
      <c r="U19">
        <f>+IF(K7=T19,Q19,100)</f>
        <v>100</v>
      </c>
    </row>
    <row r="20" spans="1:21" ht="18.75">
      <c r="A20" s="70"/>
      <c r="B20" s="70"/>
      <c r="C20" s="70"/>
      <c r="D20" s="70"/>
      <c r="E20" s="70"/>
      <c r="F20" s="70"/>
      <c r="G20" s="70"/>
      <c r="H20" s="70"/>
      <c r="I20" s="70"/>
      <c r="J20" s="121"/>
      <c r="K20" s="121"/>
      <c r="L20" s="76">
        <f t="shared" si="2"/>
        <v>0</v>
      </c>
      <c r="M20" s="71"/>
      <c r="N20" s="71"/>
      <c r="P20" s="70"/>
      <c r="Q20" s="81">
        <v>17</v>
      </c>
      <c r="R20" s="97" t="str">
        <f>+J5</f>
        <v xml:space="preserve"> </v>
      </c>
      <c r="S20" s="70"/>
      <c r="T20" s="70" t="str">
        <f>+'feuille match'!H20</f>
        <v>L12</v>
      </c>
    </row>
    <row r="21" spans="1:21" ht="19.5" thickBot="1">
      <c r="A21" s="70"/>
      <c r="B21" s="70" t="s">
        <v>46</v>
      </c>
      <c r="C21" s="70"/>
      <c r="D21" s="70"/>
      <c r="E21" s="70"/>
      <c r="F21" s="70"/>
      <c r="G21" s="70"/>
      <c r="H21" s="70"/>
      <c r="I21" s="70"/>
      <c r="J21" s="121"/>
      <c r="K21" s="121"/>
      <c r="L21" s="76">
        <f t="shared" si="2"/>
        <v>0</v>
      </c>
      <c r="M21" s="71"/>
      <c r="N21" s="71"/>
      <c r="P21" s="70"/>
      <c r="Q21" s="87">
        <v>18</v>
      </c>
      <c r="R21" s="98" t="str">
        <f>+K5</f>
        <v xml:space="preserve"> </v>
      </c>
      <c r="S21" s="70"/>
      <c r="T21" s="70">
        <f>+'feuille match'!H21</f>
        <v>0</v>
      </c>
    </row>
    <row r="22" spans="1:21" ht="18.75">
      <c r="A22" s="70"/>
      <c r="B22" s="72" t="s">
        <v>40</v>
      </c>
      <c r="C22" s="73" t="s">
        <v>43</v>
      </c>
      <c r="D22" s="72" t="str">
        <f>+J16</f>
        <v xml:space="preserve"> </v>
      </c>
      <c r="E22" s="73" t="str">
        <f>+J19</f>
        <v xml:space="preserve"> </v>
      </c>
      <c r="F22" s="74"/>
      <c r="G22" s="75"/>
      <c r="H22" s="74"/>
      <c r="I22" s="75"/>
      <c r="J22" s="121" t="str">
        <f t="shared" si="0"/>
        <v xml:space="preserve"> </v>
      </c>
      <c r="K22" s="121" t="str">
        <f t="shared" si="1"/>
        <v xml:space="preserve"> </v>
      </c>
      <c r="L22" s="76">
        <f t="shared" si="2"/>
        <v>0</v>
      </c>
      <c r="M22" s="71"/>
      <c r="N22" s="71"/>
      <c r="P22" s="70"/>
      <c r="Q22" s="87">
        <v>19</v>
      </c>
      <c r="R22" s="88" t="str">
        <f>+J4</f>
        <v xml:space="preserve"> </v>
      </c>
      <c r="S22" s="70"/>
      <c r="T22" s="70">
        <f>+'feuille match'!H22</f>
        <v>0</v>
      </c>
    </row>
    <row r="23" spans="1:21" ht="19.5" thickBot="1">
      <c r="A23" s="70"/>
      <c r="B23" s="83" t="s">
        <v>41</v>
      </c>
      <c r="C23" s="84" t="s">
        <v>42</v>
      </c>
      <c r="D23" s="83" t="str">
        <f>+J17</f>
        <v xml:space="preserve"> </v>
      </c>
      <c r="E23" s="84" t="str">
        <f>+J18</f>
        <v xml:space="preserve"> </v>
      </c>
      <c r="F23" s="85"/>
      <c r="G23" s="86"/>
      <c r="H23" s="85"/>
      <c r="I23" s="86"/>
      <c r="J23" s="121" t="str">
        <f t="shared" si="0"/>
        <v xml:space="preserve"> </v>
      </c>
      <c r="K23" s="121" t="str">
        <f t="shared" si="1"/>
        <v xml:space="preserve"> </v>
      </c>
      <c r="L23" s="76">
        <f t="shared" si="2"/>
        <v>0</v>
      </c>
      <c r="M23" s="71"/>
      <c r="N23" s="71"/>
      <c r="P23" s="70"/>
      <c r="Q23" s="87">
        <v>20</v>
      </c>
      <c r="R23" s="88" t="str">
        <f>+K4</f>
        <v xml:space="preserve"> </v>
      </c>
      <c r="S23" s="70"/>
      <c r="T23" s="70">
        <f>+'feuille match'!H23</f>
        <v>0</v>
      </c>
    </row>
    <row r="24" spans="1:21" ht="18.75">
      <c r="A24" s="70"/>
      <c r="B24" s="70"/>
      <c r="C24" s="70"/>
      <c r="D24" s="70"/>
      <c r="E24" s="70"/>
      <c r="F24" s="70"/>
      <c r="G24" s="70"/>
      <c r="H24" s="70"/>
      <c r="I24" s="70"/>
      <c r="J24" s="121"/>
      <c r="K24" s="121"/>
      <c r="L24" s="76">
        <f t="shared" si="2"/>
        <v>0</v>
      </c>
      <c r="M24" s="71"/>
      <c r="N24" s="71"/>
      <c r="P24" s="70"/>
      <c r="Q24" s="87">
        <v>21</v>
      </c>
      <c r="R24" s="88" t="str">
        <f>+J3</f>
        <v xml:space="preserve"> </v>
      </c>
      <c r="S24" s="70"/>
      <c r="T24" s="70">
        <f>+'feuille match'!H24</f>
        <v>0</v>
      </c>
    </row>
    <row r="25" spans="1:21" ht="19.5" thickBot="1">
      <c r="A25" s="70"/>
      <c r="B25" s="70" t="s">
        <v>47</v>
      </c>
      <c r="C25" s="70"/>
      <c r="D25" s="70"/>
      <c r="E25" s="70"/>
      <c r="F25" s="70"/>
      <c r="G25" s="70"/>
      <c r="H25" s="70"/>
      <c r="I25" s="70"/>
      <c r="J25" s="121"/>
      <c r="K25" s="121"/>
      <c r="L25" s="76">
        <f t="shared" si="2"/>
        <v>0</v>
      </c>
      <c r="M25" s="71"/>
      <c r="N25" s="71"/>
      <c r="P25" s="70"/>
      <c r="Q25" s="87">
        <v>22</v>
      </c>
      <c r="R25" s="88" t="str">
        <f>+K3</f>
        <v xml:space="preserve"> </v>
      </c>
      <c r="S25" s="70"/>
      <c r="T25" s="70">
        <f>+'feuille match'!H25</f>
        <v>0</v>
      </c>
    </row>
    <row r="26" spans="1:21" ht="19.5" thickBot="1">
      <c r="A26" s="70"/>
      <c r="B26" s="99">
        <v>3</v>
      </c>
      <c r="C26" s="100">
        <v>4</v>
      </c>
      <c r="D26" s="99" t="str">
        <f>+K22</f>
        <v xml:space="preserve"> </v>
      </c>
      <c r="E26" s="100" t="str">
        <f>+K23</f>
        <v xml:space="preserve"> </v>
      </c>
      <c r="F26" s="101"/>
      <c r="G26" s="102"/>
      <c r="H26" s="101"/>
      <c r="I26" s="102"/>
      <c r="J26" s="121" t="str">
        <f t="shared" si="0"/>
        <v xml:space="preserve"> </v>
      </c>
      <c r="K26" s="121" t="str">
        <f t="shared" si="1"/>
        <v xml:space="preserve"> </v>
      </c>
      <c r="L26" s="76">
        <f t="shared" si="2"/>
        <v>0</v>
      </c>
      <c r="M26" s="71"/>
      <c r="N26" s="71"/>
      <c r="P26" s="70"/>
      <c r="Q26" s="87">
        <v>23</v>
      </c>
      <c r="R26" s="88" t="str">
        <f>+J2</f>
        <v xml:space="preserve"> </v>
      </c>
      <c r="S26" s="70"/>
      <c r="T26" s="70">
        <f>+'feuille match'!H26</f>
        <v>0</v>
      </c>
    </row>
    <row r="27" spans="1:21" ht="19.5" thickBot="1">
      <c r="A27" s="70"/>
      <c r="B27" s="70"/>
      <c r="C27" s="70"/>
      <c r="D27" s="70"/>
      <c r="E27" s="70"/>
      <c r="F27" s="70"/>
      <c r="G27" s="70"/>
      <c r="H27" s="70"/>
      <c r="I27" s="70"/>
      <c r="J27" s="121"/>
      <c r="K27" s="121"/>
      <c r="L27" s="76">
        <f t="shared" si="2"/>
        <v>0</v>
      </c>
      <c r="M27" s="71"/>
      <c r="N27" s="71"/>
      <c r="P27" s="70"/>
      <c r="Q27" s="91">
        <v>24</v>
      </c>
      <c r="R27" s="92" t="str">
        <f>+K2</f>
        <v xml:space="preserve"> </v>
      </c>
      <c r="S27" s="70"/>
      <c r="T27" s="70">
        <f>+'feuille match'!H27</f>
        <v>0</v>
      </c>
    </row>
    <row r="28" spans="1:21" ht="19.5" thickBot="1">
      <c r="A28" s="70"/>
      <c r="B28" s="70" t="s">
        <v>48</v>
      </c>
      <c r="C28" s="70"/>
      <c r="D28" s="70"/>
      <c r="E28" s="70"/>
      <c r="F28" s="70"/>
      <c r="G28" s="70"/>
      <c r="H28" s="70"/>
      <c r="I28" s="70"/>
      <c r="J28" s="121"/>
      <c r="K28" s="121"/>
      <c r="L28" s="76">
        <f t="shared" si="2"/>
        <v>0</v>
      </c>
      <c r="M28" s="71"/>
      <c r="N28" s="71"/>
      <c r="O28" s="70"/>
      <c r="P28" s="70"/>
      <c r="Q28" s="71"/>
      <c r="R28" s="71"/>
      <c r="S28" s="70"/>
      <c r="T28" s="70"/>
    </row>
    <row r="29" spans="1:21" ht="19.5" thickBot="1">
      <c r="A29" s="70"/>
      <c r="B29" s="99">
        <v>1</v>
      </c>
      <c r="C29" s="100">
        <v>2</v>
      </c>
      <c r="D29" s="99" t="str">
        <f>+J22</f>
        <v xml:space="preserve"> </v>
      </c>
      <c r="E29" s="100" t="str">
        <f>+J23</f>
        <v xml:space="preserve"> </v>
      </c>
      <c r="F29" s="101"/>
      <c r="G29" s="102"/>
      <c r="H29" s="101"/>
      <c r="I29" s="102"/>
      <c r="J29" s="121" t="str">
        <f t="shared" si="0"/>
        <v xml:space="preserve"> </v>
      </c>
      <c r="K29" s="121" t="str">
        <f t="shared" si="1"/>
        <v xml:space="preserve"> </v>
      </c>
      <c r="L29" s="76">
        <f t="shared" si="2"/>
        <v>0</v>
      </c>
      <c r="M29" s="71"/>
      <c r="N29" s="71"/>
      <c r="O29" s="70"/>
      <c r="P29" s="70"/>
      <c r="Q29" s="71"/>
      <c r="R29" s="71"/>
      <c r="S29" s="70"/>
      <c r="T29" s="70"/>
    </row>
    <row r="30" spans="1:21" ht="18.75">
      <c r="A30" s="70"/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1"/>
      <c r="N30" s="71"/>
      <c r="O30" s="70"/>
      <c r="P30" s="70"/>
      <c r="Q30" s="71"/>
      <c r="R30" s="71"/>
      <c r="S30" s="70"/>
      <c r="T30" s="70"/>
    </row>
    <row r="31" spans="1:21" ht="18.75">
      <c r="A31" s="70"/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1"/>
      <c r="N31" s="71"/>
      <c r="O31" s="70"/>
      <c r="P31" s="70"/>
      <c r="Q31" s="71"/>
      <c r="R31" s="71"/>
      <c r="S31" s="70"/>
      <c r="T31" s="70"/>
    </row>
  </sheetData>
  <mergeCells count="2">
    <mergeCell ref="F1:G1"/>
    <mergeCell ref="H1:I1"/>
  </mergeCells>
  <phoneticPr fontId="2" type="noConversion"/>
  <pageMargins left="0.78740157499999996" right="0.78740157499999996" top="0.984251969" bottom="0.984251969" header="0.4921259845" footer="0.4921259845"/>
  <pageSetup paperSize="9" scale="59" orientation="landscape" r:id="rId1"/>
  <headerFooter alignWithMargins="0">
    <oddHeader>&amp;L&amp;F&amp;C&amp;A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A232"/>
  <sheetViews>
    <sheetView tabSelected="1" workbookViewId="0">
      <selection activeCell="BC24" sqref="A24:BC25"/>
    </sheetView>
  </sheetViews>
  <sheetFormatPr baseColWidth="10" defaultColWidth="9.5703125" defaultRowHeight="15"/>
  <cols>
    <col min="1" max="9" width="0.5703125" style="16" customWidth="1"/>
    <col min="10" max="13" width="0.5703125" customWidth="1"/>
    <col min="14" max="22" width="0.5703125" style="16" customWidth="1"/>
    <col min="24" max="24" width="3" bestFit="1" customWidth="1"/>
    <col min="25" max="30" width="2" bestFit="1" customWidth="1"/>
    <col min="31" max="31" width="3" bestFit="1" customWidth="1"/>
    <col min="32" max="32" width="2" bestFit="1" customWidth="1"/>
    <col min="33" max="41" width="3" bestFit="1" customWidth="1"/>
    <col min="42" max="49" width="3.7109375" customWidth="1"/>
    <col min="50" max="52" width="3" bestFit="1" customWidth="1"/>
  </cols>
  <sheetData>
    <row r="1" spans="1:53">
      <c r="A1" s="16" t="s">
        <v>14</v>
      </c>
      <c r="B1" s="16" t="s">
        <v>26</v>
      </c>
      <c r="C1" s="16" t="s">
        <v>15</v>
      </c>
      <c r="D1" s="16" t="s">
        <v>16</v>
      </c>
      <c r="E1" s="16" t="s">
        <v>17</v>
      </c>
      <c r="F1" s="16" t="s">
        <v>18</v>
      </c>
      <c r="G1" s="132" t="s">
        <v>21</v>
      </c>
      <c r="H1" s="132"/>
      <c r="I1" s="16" t="s">
        <v>28</v>
      </c>
      <c r="J1" s="39" t="s">
        <v>8</v>
      </c>
      <c r="K1" s="39" t="s">
        <v>10</v>
      </c>
      <c r="L1" s="39" t="s">
        <v>10</v>
      </c>
      <c r="M1" s="39" t="s">
        <v>11</v>
      </c>
      <c r="N1" s="21" t="s">
        <v>28</v>
      </c>
      <c r="O1" s="21" t="s">
        <v>28</v>
      </c>
      <c r="P1" s="21" t="s">
        <v>29</v>
      </c>
      <c r="Q1" s="21" t="s">
        <v>8</v>
      </c>
      <c r="R1" s="21" t="s">
        <v>10</v>
      </c>
      <c r="S1" s="21" t="s">
        <v>11</v>
      </c>
      <c r="T1" s="21" t="s">
        <v>12</v>
      </c>
      <c r="U1" s="21" t="s">
        <v>28</v>
      </c>
      <c r="V1" s="21" t="s">
        <v>68</v>
      </c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22"/>
    </row>
    <row r="2" spans="1:53">
      <c r="J2" s="40">
        <f>+equipe!E7</f>
        <v>4</v>
      </c>
      <c r="K2" s="40">
        <f>+equipe!F7</f>
        <v>2</v>
      </c>
      <c r="L2" s="40">
        <f>+equipe!F7</f>
        <v>2</v>
      </c>
      <c r="M2" s="40">
        <f>+equipe!G7</f>
        <v>1</v>
      </c>
      <c r="N2" s="21"/>
      <c r="O2" s="21"/>
      <c r="P2" s="21"/>
      <c r="Q2" s="21"/>
      <c r="R2" s="21"/>
      <c r="S2" s="21"/>
      <c r="T2" s="21"/>
      <c r="U2" s="21"/>
      <c r="V2" s="21"/>
      <c r="W2" s="14"/>
      <c r="Y2">
        <v>1</v>
      </c>
      <c r="Z2">
        <v>2</v>
      </c>
      <c r="AA2">
        <v>3</v>
      </c>
      <c r="AB2">
        <v>4</v>
      </c>
      <c r="AC2">
        <v>5</v>
      </c>
      <c r="AD2">
        <v>6</v>
      </c>
      <c r="AE2">
        <v>7</v>
      </c>
      <c r="AF2">
        <v>8</v>
      </c>
      <c r="AG2">
        <v>9</v>
      </c>
      <c r="AH2">
        <v>10</v>
      </c>
      <c r="AI2">
        <v>11</v>
      </c>
      <c r="AJ2">
        <v>12</v>
      </c>
      <c r="AK2">
        <v>13</v>
      </c>
      <c r="AL2">
        <v>14</v>
      </c>
      <c r="AM2">
        <v>15</v>
      </c>
      <c r="AN2">
        <v>16</v>
      </c>
      <c r="AO2">
        <v>17</v>
      </c>
      <c r="BA2" s="122"/>
    </row>
    <row r="3" spans="1:53">
      <c r="A3" s="16">
        <v>1</v>
      </c>
      <c r="B3" s="16">
        <f>IF(COUNT('feuille match'!D3:E3)=0,0,1)</f>
        <v>0</v>
      </c>
      <c r="C3" s="16">
        <f>IF(A3&lt;equipe!F$2*2+1,+VLOOKUP(A3,AX$3:AZ$80,2)," ")</f>
        <v>1</v>
      </c>
      <c r="D3" s="16">
        <f>IF(A3&lt;equipe!F$2*2+1,+VLOOKUP(A3,AX$3:AZ$182,3)," ")</f>
        <v>10</v>
      </c>
      <c r="E3" s="16" t="str">
        <f>IF(A3&lt;equipe!F$2*2+1,VLOOKUP(C3,equipe!A$2:B$25,2)," ")</f>
        <v>a1</v>
      </c>
      <c r="F3" s="16" t="str">
        <f>IF(A3&lt;equipe!F$2*2+1,VLOOKUP(D3,equipe!A$2:B$25,2)," ")</f>
        <v>j10</v>
      </c>
      <c r="G3" s="16">
        <f>+'feuille match'!D3</f>
        <v>0</v>
      </c>
      <c r="H3" s="16">
        <f>+'feuille match'!E3</f>
        <v>0</v>
      </c>
      <c r="I3" s="16">
        <f>+G3-H3</f>
        <v>0</v>
      </c>
      <c r="J3" s="40" t="str">
        <f>+IF(B3=0," ",IF(G3=H3," ",IF(G3&gt;H3,E3,F3)))</f>
        <v xml:space="preserve"> </v>
      </c>
      <c r="K3" s="40" t="str">
        <f>+IF(B3=0," ",IF(G3=H3,E3," "))</f>
        <v xml:space="preserve"> </v>
      </c>
      <c r="L3" s="40" t="str">
        <f>+IF(B3=0," ",IF(G3=H3,F3," "))</f>
        <v xml:space="preserve"> </v>
      </c>
      <c r="M3" s="40" t="str">
        <f>+IF(B3=0," ",IF(G3=H3," ",IF(G3&gt;H3,F3,E3)))</f>
        <v xml:space="preserve"> </v>
      </c>
      <c r="N3" s="21">
        <f>SUMIF(E$3:E$50,P3,I$3:I$50)</f>
        <v>0</v>
      </c>
      <c r="O3" s="21">
        <f>SUMIF(F$3:F$50,P3,I$3:I$50)*-1</f>
        <v>0</v>
      </c>
      <c r="P3" s="21" t="str">
        <f>+equipe!B2</f>
        <v>a1</v>
      </c>
      <c r="Q3" s="21">
        <f>COUNTIF(J$3:J$50,P3)*J$2</f>
        <v>0</v>
      </c>
      <c r="R3" s="21">
        <f>COUNTIF(K$3:L$50,P3)*K$2</f>
        <v>0</v>
      </c>
      <c r="S3" s="21">
        <f>COUNTIF(M$3:M$50,P3)*M$2</f>
        <v>0</v>
      </c>
      <c r="T3" s="21">
        <f>SUM(Q3:S3)</f>
        <v>0</v>
      </c>
      <c r="U3" s="21">
        <f>+N3+O3</f>
        <v>0</v>
      </c>
      <c r="V3" s="21">
        <f>SUMIF(E$3:E$50,P3,G$3:G$50)+SUMIF(F$3:F$50,P3,H$3:H$50)</f>
        <v>0</v>
      </c>
      <c r="W3" s="14"/>
      <c r="X3">
        <v>1</v>
      </c>
      <c r="Y3" s="2">
        <f>COUNT(Z3:AV3)</f>
        <v>4</v>
      </c>
      <c r="AH3">
        <v>1</v>
      </c>
      <c r="AI3">
        <v>10</v>
      </c>
      <c r="AJ3">
        <v>19</v>
      </c>
      <c r="AK3">
        <v>28</v>
      </c>
      <c r="AX3" s="5">
        <v>1</v>
      </c>
      <c r="AY3" s="8">
        <v>1</v>
      </c>
      <c r="AZ3" s="8">
        <v>10</v>
      </c>
      <c r="BA3" s="122"/>
    </row>
    <row r="4" spans="1:53">
      <c r="A4" s="16">
        <v>2</v>
      </c>
      <c r="B4" s="16">
        <f>IF(COUNT('feuille match'!D4:E4)=0,0,1)</f>
        <v>0</v>
      </c>
      <c r="C4" s="120">
        <f>IF(A4&lt;equipe!F$2*2+1,+VLOOKUP(A4,AX$3:AZ$80,2)," ")</f>
        <v>2</v>
      </c>
      <c r="D4" s="120">
        <f>IF(A4&lt;equipe!F$2*2+1,+VLOOKUP(A4,AX$3:AZ$182,3)," ")</f>
        <v>11</v>
      </c>
      <c r="E4" s="120" t="str">
        <f>IF(A4&lt;equipe!F$2*2+1,VLOOKUP(C4,equipe!A$2:B$25,2)," ")</f>
        <v>b2</v>
      </c>
      <c r="F4" s="120" t="str">
        <f>IF(A4&lt;equipe!F$2*2+1,VLOOKUP(D4,equipe!A$2:B$25,2)," ")</f>
        <v>k11</v>
      </c>
      <c r="G4" s="16">
        <f>+'feuille match'!D4</f>
        <v>0</v>
      </c>
      <c r="H4" s="16">
        <f>+'feuille match'!E4</f>
        <v>0</v>
      </c>
      <c r="I4" s="16">
        <f t="shared" ref="I4:I50" si="0">+G4-H4</f>
        <v>0</v>
      </c>
      <c r="J4" s="40" t="str">
        <f t="shared" ref="J4:J50" si="1">+IF(B4=0," ",IF(G4=H4," ",IF(G4&gt;H4,E4,F4)))</f>
        <v xml:space="preserve"> </v>
      </c>
      <c r="K4" s="40" t="str">
        <f t="shared" ref="K4:K50" si="2">+IF(B4=0," ",IF(G4=H4,E4," "))</f>
        <v xml:space="preserve"> </v>
      </c>
      <c r="L4" s="40" t="str">
        <f t="shared" ref="L4:L50" si="3">+IF(B4=0," ",IF(G4=H4,F4," "))</f>
        <v xml:space="preserve"> </v>
      </c>
      <c r="M4" s="40" t="str">
        <f t="shared" ref="M4:M50" si="4">+IF(B4=0," ",IF(G4=H4," ",IF(G4&gt;H4,F4,E4)))</f>
        <v xml:space="preserve"> </v>
      </c>
      <c r="N4" s="21">
        <f t="shared" ref="N4:N22" si="5">SUMIF(E$3:E$50,P4,I$3:I$50)</f>
        <v>0</v>
      </c>
      <c r="O4" s="21">
        <f t="shared" ref="O4:O22" si="6">SUMIF(F$3:F$50,P4,I$3:I$50)*-1</f>
        <v>0</v>
      </c>
      <c r="P4" s="21" t="str">
        <f>+equipe!B3</f>
        <v>b2</v>
      </c>
      <c r="Q4" s="21">
        <f t="shared" ref="Q4:Q26" si="7">COUNTIF(J$3:J$50,P4)*J$2</f>
        <v>0</v>
      </c>
      <c r="R4" s="21">
        <f t="shared" ref="R4:R26" si="8">COUNTIF(K$3:L$50,P4)*K$2</f>
        <v>0</v>
      </c>
      <c r="S4" s="21">
        <f t="shared" ref="S4:S26" si="9">COUNTIF(M$3:M$50,P4)*M$2</f>
        <v>0</v>
      </c>
      <c r="T4" s="21">
        <f t="shared" ref="T4:T26" si="10">SUM(Q4:S4)</f>
        <v>0</v>
      </c>
      <c r="U4" s="21">
        <f t="shared" ref="U4:U26" si="11">+N4+O4</f>
        <v>0</v>
      </c>
      <c r="V4" s="21">
        <f t="shared" ref="V4:V26" si="12">SUMIF(E$3:E$50,P4,G$3:G$50)+SUMIF(F$3:F$50,P4,H$3:H$50)</f>
        <v>0</v>
      </c>
      <c r="W4" s="14"/>
      <c r="X4">
        <v>2</v>
      </c>
      <c r="Z4" s="2">
        <f>COUNT(Z3:Z3)+COUNT(AA4:AV4)</f>
        <v>4</v>
      </c>
      <c r="AI4">
        <v>2</v>
      </c>
      <c r="AJ4">
        <v>11</v>
      </c>
      <c r="AK4">
        <v>20</v>
      </c>
      <c r="AL4">
        <v>29</v>
      </c>
      <c r="AX4" s="5">
        <v>2</v>
      </c>
      <c r="AY4" s="8">
        <v>2</v>
      </c>
      <c r="AZ4" s="8">
        <v>11</v>
      </c>
      <c r="BA4" s="122"/>
    </row>
    <row r="5" spans="1:53">
      <c r="A5" s="16">
        <v>3</v>
      </c>
      <c r="B5" s="16">
        <f>IF(COUNT('feuille match'!D5:E5)=0,0,1)</f>
        <v>0</v>
      </c>
      <c r="C5" s="120">
        <f>IF(A5&lt;equipe!F$2*2+1,+VLOOKUP(A5,AX$3:AZ$80,2)," ")</f>
        <v>3</v>
      </c>
      <c r="D5" s="120">
        <f>IF(A5&lt;equipe!F$2*2+1,+VLOOKUP(A5,AX$3:AZ$182,3)," ")</f>
        <v>12</v>
      </c>
      <c r="E5" s="120" t="str">
        <f>IF(A5&lt;equipe!F$2*2+1,VLOOKUP(C5,equipe!A$2:B$25,2)," ")</f>
        <v>c3</v>
      </c>
      <c r="F5" s="120" t="str">
        <f>IF(A5&lt;equipe!F$2*2+1,VLOOKUP(D5,equipe!A$2:B$25,2)," ")</f>
        <v>L12</v>
      </c>
      <c r="G5" s="16">
        <f>+'feuille match'!D5</f>
        <v>0</v>
      </c>
      <c r="H5" s="16">
        <f>+'feuille match'!E5</f>
        <v>0</v>
      </c>
      <c r="I5" s="16">
        <f t="shared" si="0"/>
        <v>0</v>
      </c>
      <c r="J5" s="40" t="str">
        <f t="shared" si="1"/>
        <v xml:space="preserve"> </v>
      </c>
      <c r="K5" s="40" t="str">
        <f t="shared" si="2"/>
        <v xml:space="preserve"> </v>
      </c>
      <c r="L5" s="40" t="str">
        <f t="shared" si="3"/>
        <v xml:space="preserve"> </v>
      </c>
      <c r="M5" s="40" t="str">
        <f t="shared" si="4"/>
        <v xml:space="preserve"> </v>
      </c>
      <c r="N5" s="21">
        <f t="shared" si="5"/>
        <v>0</v>
      </c>
      <c r="O5" s="21">
        <f t="shared" si="6"/>
        <v>0</v>
      </c>
      <c r="P5" s="21" t="str">
        <f>+equipe!B4</f>
        <v>c3</v>
      </c>
      <c r="Q5" s="21">
        <f t="shared" si="7"/>
        <v>0</v>
      </c>
      <c r="R5" s="21">
        <f t="shared" si="8"/>
        <v>0</v>
      </c>
      <c r="S5" s="21">
        <f t="shared" si="9"/>
        <v>0</v>
      </c>
      <c r="T5" s="21">
        <f t="shared" si="10"/>
        <v>0</v>
      </c>
      <c r="U5" s="21">
        <f t="shared" si="11"/>
        <v>0</v>
      </c>
      <c r="V5" s="21">
        <f t="shared" si="12"/>
        <v>0</v>
      </c>
      <c r="W5" s="14"/>
      <c r="X5">
        <v>3</v>
      </c>
      <c r="AA5" s="2">
        <f>COUNT(AA3:AA4)+COUNT(AB5:AV5)</f>
        <v>4</v>
      </c>
      <c r="AJ5">
        <v>3</v>
      </c>
      <c r="AK5">
        <v>12</v>
      </c>
      <c r="AL5">
        <v>21</v>
      </c>
      <c r="AM5">
        <v>30</v>
      </c>
      <c r="AX5" s="5">
        <v>3</v>
      </c>
      <c r="AY5" s="8">
        <v>3</v>
      </c>
      <c r="AZ5" s="8">
        <v>12</v>
      </c>
      <c r="BA5" s="122"/>
    </row>
    <row r="6" spans="1:53">
      <c r="A6" s="16">
        <v>4</v>
      </c>
      <c r="B6" s="16">
        <f>IF(COUNT('feuille match'!D6:E6)=0,0,1)</f>
        <v>0</v>
      </c>
      <c r="C6" s="120">
        <f>IF(A6&lt;equipe!F$2*2+1,+VLOOKUP(A6,AX$3:AZ$80,2)," ")</f>
        <v>4</v>
      </c>
      <c r="D6" s="120">
        <f>IF(A6&lt;equipe!F$2*2+1,+VLOOKUP(A6,AX$3:AZ$182,3)," ")</f>
        <v>13</v>
      </c>
      <c r="E6" s="120" t="str">
        <f>IF(A6&lt;equipe!F$2*2+1,VLOOKUP(C6,equipe!A$2:B$25,2)," ")</f>
        <v>d4</v>
      </c>
      <c r="F6" s="120" t="str">
        <f>IF(A6&lt;equipe!F$2*2+1,VLOOKUP(D6,equipe!A$2:B$25,2)," ")</f>
        <v>M13</v>
      </c>
      <c r="G6" s="16">
        <f>+'feuille match'!D6</f>
        <v>0</v>
      </c>
      <c r="H6" s="16">
        <f>+'feuille match'!E6</f>
        <v>0</v>
      </c>
      <c r="I6" s="16">
        <f t="shared" si="0"/>
        <v>0</v>
      </c>
      <c r="J6" s="40" t="str">
        <f t="shared" si="1"/>
        <v xml:space="preserve"> </v>
      </c>
      <c r="K6" s="40" t="str">
        <f t="shared" si="2"/>
        <v xml:space="preserve"> </v>
      </c>
      <c r="L6" s="40" t="str">
        <f t="shared" si="3"/>
        <v xml:space="preserve"> </v>
      </c>
      <c r="M6" s="40" t="str">
        <f t="shared" si="4"/>
        <v xml:space="preserve"> </v>
      </c>
      <c r="N6" s="21">
        <f t="shared" si="5"/>
        <v>0</v>
      </c>
      <c r="O6" s="21">
        <f t="shared" si="6"/>
        <v>0</v>
      </c>
      <c r="P6" s="21" t="str">
        <f>+equipe!B5</f>
        <v>d4</v>
      </c>
      <c r="Q6" s="21">
        <f t="shared" si="7"/>
        <v>0</v>
      </c>
      <c r="R6" s="21">
        <f t="shared" si="8"/>
        <v>0</v>
      </c>
      <c r="S6" s="21">
        <f t="shared" si="9"/>
        <v>0</v>
      </c>
      <c r="T6" s="21">
        <f t="shared" si="10"/>
        <v>0</v>
      </c>
      <c r="U6" s="21">
        <f t="shared" si="11"/>
        <v>0</v>
      </c>
      <c r="V6" s="21">
        <f t="shared" si="12"/>
        <v>0</v>
      </c>
      <c r="W6" s="14"/>
      <c r="X6">
        <v>4</v>
      </c>
      <c r="AB6" s="2">
        <f>COUNT(AB3:AB5)+COUNT(AC6:AV6)</f>
        <v>4</v>
      </c>
      <c r="AK6">
        <v>4</v>
      </c>
      <c r="AL6">
        <v>13</v>
      </c>
      <c r="AM6">
        <v>22</v>
      </c>
      <c r="AN6">
        <v>31</v>
      </c>
      <c r="AX6" s="5">
        <v>4</v>
      </c>
      <c r="AY6" s="8">
        <v>4</v>
      </c>
      <c r="AZ6" s="8">
        <v>13</v>
      </c>
      <c r="BA6" s="122"/>
    </row>
    <row r="7" spans="1:53">
      <c r="A7" s="16">
        <v>5</v>
      </c>
      <c r="B7" s="16">
        <f>IF(COUNT('feuille match'!D7:E7)=0,0,1)</f>
        <v>0</v>
      </c>
      <c r="C7" s="120">
        <f>IF(A7&lt;equipe!F$2*2+1,+VLOOKUP(A7,AX$3:AZ$80,2)," ")</f>
        <v>5</v>
      </c>
      <c r="D7" s="120">
        <f>IF(A7&lt;equipe!F$2*2+1,+VLOOKUP(A7,AX$3:AZ$182,3)," ")</f>
        <v>14</v>
      </c>
      <c r="E7" s="120" t="str">
        <f>IF(A7&lt;equipe!F$2*2+1,VLOOKUP(C7,equipe!A$2:B$25,2)," ")</f>
        <v>e5</v>
      </c>
      <c r="F7" s="120" t="str">
        <f>IF(A7&lt;equipe!F$2*2+1,VLOOKUP(D7,equipe!A$2:B$25,2)," ")</f>
        <v>N14</v>
      </c>
      <c r="G7" s="16">
        <f>+'feuille match'!D7</f>
        <v>0</v>
      </c>
      <c r="H7" s="16">
        <f>+'feuille match'!E7</f>
        <v>0</v>
      </c>
      <c r="I7" s="16">
        <f t="shared" si="0"/>
        <v>0</v>
      </c>
      <c r="J7" s="40" t="str">
        <f t="shared" si="1"/>
        <v xml:space="preserve"> </v>
      </c>
      <c r="K7" s="40" t="str">
        <f t="shared" si="2"/>
        <v xml:space="preserve"> </v>
      </c>
      <c r="L7" s="40" t="str">
        <f t="shared" si="3"/>
        <v xml:space="preserve"> </v>
      </c>
      <c r="M7" s="40" t="str">
        <f t="shared" si="4"/>
        <v xml:space="preserve"> </v>
      </c>
      <c r="N7" s="21">
        <f t="shared" si="5"/>
        <v>0</v>
      </c>
      <c r="O7" s="21">
        <f t="shared" si="6"/>
        <v>0</v>
      </c>
      <c r="P7" s="21" t="str">
        <f>+equipe!B6</f>
        <v>e5</v>
      </c>
      <c r="Q7" s="21">
        <f t="shared" si="7"/>
        <v>0</v>
      </c>
      <c r="R7" s="21">
        <f t="shared" si="8"/>
        <v>0</v>
      </c>
      <c r="S7" s="21">
        <f t="shared" si="9"/>
        <v>0</v>
      </c>
      <c r="T7" s="21">
        <f t="shared" si="10"/>
        <v>0</v>
      </c>
      <c r="U7" s="21">
        <f t="shared" si="11"/>
        <v>0</v>
      </c>
      <c r="V7" s="21">
        <f t="shared" si="12"/>
        <v>0</v>
      </c>
      <c r="W7" s="14"/>
      <c r="X7">
        <v>5</v>
      </c>
      <c r="AC7" s="2">
        <f>COUNT(AC3:AC6)+COUNT(AD7:AV7)</f>
        <v>4</v>
      </c>
      <c r="AL7">
        <v>5</v>
      </c>
      <c r="AM7">
        <v>14</v>
      </c>
      <c r="AN7">
        <v>23</v>
      </c>
      <c r="AO7">
        <v>32</v>
      </c>
      <c r="AX7" s="5">
        <v>5</v>
      </c>
      <c r="AY7" s="8">
        <v>5</v>
      </c>
      <c r="AZ7" s="8">
        <v>14</v>
      </c>
      <c r="BA7" s="122"/>
    </row>
    <row r="8" spans="1:53">
      <c r="A8" s="16">
        <v>6</v>
      </c>
      <c r="B8" s="16">
        <f>IF(COUNT('feuille match'!D8:E8)=0,0,1)</f>
        <v>0</v>
      </c>
      <c r="C8" s="120">
        <f>IF(A8&lt;equipe!F$2*2+1,+VLOOKUP(A8,AX$3:AZ$80,2)," ")</f>
        <v>6</v>
      </c>
      <c r="D8" s="120">
        <f>IF(A8&lt;equipe!F$2*2+1,+VLOOKUP(A8,AX$3:AZ$182,3)," ")</f>
        <v>15</v>
      </c>
      <c r="E8" s="120" t="str">
        <f>IF(A8&lt;equipe!F$2*2+1,VLOOKUP(C8,equipe!A$2:B$25,2)," ")</f>
        <v>f6</v>
      </c>
      <c r="F8" s="120" t="str">
        <f>IF(A8&lt;equipe!F$2*2+1,VLOOKUP(D8,equipe!A$2:B$25,2)," ")</f>
        <v>O15</v>
      </c>
      <c r="G8" s="16">
        <f>+'feuille match'!D8</f>
        <v>0</v>
      </c>
      <c r="H8" s="16">
        <f>+'feuille match'!E8</f>
        <v>0</v>
      </c>
      <c r="I8" s="16">
        <f t="shared" si="0"/>
        <v>0</v>
      </c>
      <c r="J8" s="40" t="str">
        <f t="shared" si="1"/>
        <v xml:space="preserve"> </v>
      </c>
      <c r="K8" s="40" t="str">
        <f t="shared" si="2"/>
        <v xml:space="preserve"> </v>
      </c>
      <c r="L8" s="40" t="str">
        <f t="shared" si="3"/>
        <v xml:space="preserve"> </v>
      </c>
      <c r="M8" s="40" t="str">
        <f t="shared" si="4"/>
        <v xml:space="preserve"> </v>
      </c>
      <c r="N8" s="21">
        <f t="shared" si="5"/>
        <v>0</v>
      </c>
      <c r="O8" s="21">
        <f t="shared" si="6"/>
        <v>0</v>
      </c>
      <c r="P8" s="21" t="str">
        <f>+equipe!B7</f>
        <v>f6</v>
      </c>
      <c r="Q8" s="21">
        <f t="shared" si="7"/>
        <v>0</v>
      </c>
      <c r="R8" s="21">
        <f t="shared" si="8"/>
        <v>0</v>
      </c>
      <c r="S8" s="21">
        <f t="shared" si="9"/>
        <v>0</v>
      </c>
      <c r="T8" s="21">
        <f t="shared" si="10"/>
        <v>0</v>
      </c>
      <c r="U8" s="21">
        <f t="shared" si="11"/>
        <v>0</v>
      </c>
      <c r="V8" s="21">
        <f t="shared" si="12"/>
        <v>0</v>
      </c>
      <c r="W8" s="14"/>
      <c r="X8">
        <v>6</v>
      </c>
      <c r="AD8" s="2">
        <f>COUNT(AD3:AD7)+COUNT(AE8:AV8)</f>
        <v>4</v>
      </c>
      <c r="AE8">
        <v>33</v>
      </c>
      <c r="AM8">
        <v>6</v>
      </c>
      <c r="AN8">
        <v>15</v>
      </c>
      <c r="AO8">
        <v>24</v>
      </c>
      <c r="AX8" s="5">
        <v>6</v>
      </c>
      <c r="AY8" s="8">
        <v>6</v>
      </c>
      <c r="AZ8" s="8">
        <v>15</v>
      </c>
      <c r="BA8" s="122"/>
    </row>
    <row r="9" spans="1:53">
      <c r="A9" s="16">
        <v>7</v>
      </c>
      <c r="B9" s="16">
        <f>IF(COUNT('feuille match'!D9:E9)=0,0,1)</f>
        <v>0</v>
      </c>
      <c r="C9" s="120">
        <f>IF(A9&lt;equipe!F$2*2+1,+VLOOKUP(A9,AX$3:AZ$80,2)," ")</f>
        <v>7</v>
      </c>
      <c r="D9" s="120">
        <f>IF(A9&lt;equipe!F$2*2+1,+VLOOKUP(A9,AX$3:AZ$182,3)," ")</f>
        <v>16</v>
      </c>
      <c r="E9" s="120" t="str">
        <f>IF(A9&lt;equipe!F$2*2+1,VLOOKUP(C9,equipe!A$2:B$25,2)," ")</f>
        <v>g7</v>
      </c>
      <c r="F9" s="120" t="str">
        <f>IF(A9&lt;equipe!F$2*2+1,VLOOKUP(D9,equipe!A$2:B$25,2)," ")</f>
        <v>P16</v>
      </c>
      <c r="G9" s="16">
        <f>+'feuille match'!D9</f>
        <v>0</v>
      </c>
      <c r="H9" s="16">
        <f>+'feuille match'!E9</f>
        <v>0</v>
      </c>
      <c r="I9" s="16">
        <f t="shared" si="0"/>
        <v>0</v>
      </c>
      <c r="J9" s="40" t="str">
        <f t="shared" si="1"/>
        <v xml:space="preserve"> </v>
      </c>
      <c r="K9" s="40" t="str">
        <f t="shared" si="2"/>
        <v xml:space="preserve"> </v>
      </c>
      <c r="L9" s="40" t="str">
        <f t="shared" si="3"/>
        <v xml:space="preserve"> </v>
      </c>
      <c r="M9" s="40" t="str">
        <f t="shared" si="4"/>
        <v xml:space="preserve"> </v>
      </c>
      <c r="N9" s="21">
        <f t="shared" si="5"/>
        <v>0</v>
      </c>
      <c r="O9" s="21">
        <f t="shared" si="6"/>
        <v>0</v>
      </c>
      <c r="P9" s="21" t="str">
        <f>+equipe!B8</f>
        <v>g7</v>
      </c>
      <c r="Q9" s="21">
        <f t="shared" si="7"/>
        <v>0</v>
      </c>
      <c r="R9" s="21">
        <f t="shared" si="8"/>
        <v>0</v>
      </c>
      <c r="S9" s="21">
        <f t="shared" si="9"/>
        <v>0</v>
      </c>
      <c r="T9" s="21">
        <f t="shared" si="10"/>
        <v>0</v>
      </c>
      <c r="U9" s="21">
        <f t="shared" si="11"/>
        <v>0</v>
      </c>
      <c r="V9" s="21">
        <f t="shared" si="12"/>
        <v>0</v>
      </c>
      <c r="W9" s="14"/>
      <c r="X9">
        <v>7</v>
      </c>
      <c r="AE9" s="2">
        <f>COUNT(AE3:AE8)+COUNT(AF9:AV9)</f>
        <v>4</v>
      </c>
      <c r="AG9">
        <v>25</v>
      </c>
      <c r="AN9">
        <v>7</v>
      </c>
      <c r="AO9">
        <v>16</v>
      </c>
      <c r="AX9" s="5">
        <v>7</v>
      </c>
      <c r="AY9" s="8">
        <v>7</v>
      </c>
      <c r="AZ9" s="8">
        <v>16</v>
      </c>
      <c r="BA9" s="122"/>
    </row>
    <row r="10" spans="1:53">
      <c r="A10" s="16">
        <v>8</v>
      </c>
      <c r="B10" s="16">
        <f>IF(COUNT('feuille match'!D10:E10)=0,0,1)</f>
        <v>0</v>
      </c>
      <c r="C10" s="120">
        <f>IF(A10&lt;equipe!F$2*2+1,+VLOOKUP(A10,AX$3:AZ$80,2)," ")</f>
        <v>8</v>
      </c>
      <c r="D10" s="120">
        <f>IF(A10&lt;equipe!F$2*2+1,+VLOOKUP(A10,AX$3:AZ$182,3)," ")</f>
        <v>17</v>
      </c>
      <c r="E10" s="120" t="str">
        <f>IF(A10&lt;equipe!F$2*2+1,VLOOKUP(C10,equipe!A$2:B$25,2)," ")</f>
        <v>h8</v>
      </c>
      <c r="F10" s="120" t="str">
        <f>IF(A10&lt;equipe!F$2*2+1,VLOOKUP(D10,equipe!A$2:B$25,2)," ")</f>
        <v>Q17</v>
      </c>
      <c r="G10" s="16">
        <f>+'feuille match'!D10</f>
        <v>0</v>
      </c>
      <c r="H10" s="16">
        <f>+'feuille match'!E10</f>
        <v>0</v>
      </c>
      <c r="I10" s="16">
        <f t="shared" si="0"/>
        <v>0</v>
      </c>
      <c r="J10" s="40" t="str">
        <f t="shared" si="1"/>
        <v xml:space="preserve"> </v>
      </c>
      <c r="K10" s="40" t="str">
        <f t="shared" si="2"/>
        <v xml:space="preserve"> </v>
      </c>
      <c r="L10" s="40" t="str">
        <f t="shared" si="3"/>
        <v xml:space="preserve"> </v>
      </c>
      <c r="M10" s="40" t="str">
        <f t="shared" si="4"/>
        <v xml:space="preserve"> </v>
      </c>
      <c r="N10" s="21">
        <f t="shared" si="5"/>
        <v>0</v>
      </c>
      <c r="O10" s="21">
        <f t="shared" si="6"/>
        <v>0</v>
      </c>
      <c r="P10" s="21" t="str">
        <f>+equipe!B9</f>
        <v>h8</v>
      </c>
      <c r="Q10" s="21">
        <f t="shared" si="7"/>
        <v>0</v>
      </c>
      <c r="R10" s="21">
        <f t="shared" si="8"/>
        <v>0</v>
      </c>
      <c r="S10" s="21">
        <f t="shared" si="9"/>
        <v>0</v>
      </c>
      <c r="T10" s="21">
        <f t="shared" si="10"/>
        <v>0</v>
      </c>
      <c r="U10" s="21">
        <f t="shared" si="11"/>
        <v>0</v>
      </c>
      <c r="V10" s="21">
        <f t="shared" si="12"/>
        <v>0</v>
      </c>
      <c r="W10" s="14"/>
      <c r="X10">
        <v>8</v>
      </c>
      <c r="AF10" s="2">
        <f>COUNT(AF3:AF9)+COUNT(AG10:AV10)</f>
        <v>4</v>
      </c>
      <c r="AG10">
        <v>34</v>
      </c>
      <c r="AH10">
        <v>17</v>
      </c>
      <c r="AI10">
        <v>26</v>
      </c>
      <c r="AO10">
        <v>8</v>
      </c>
      <c r="AX10" s="5">
        <v>8</v>
      </c>
      <c r="AY10" s="8">
        <v>8</v>
      </c>
      <c r="AZ10" s="8">
        <v>17</v>
      </c>
      <c r="BA10" s="122"/>
    </row>
    <row r="11" spans="1:53">
      <c r="A11" s="16">
        <v>9</v>
      </c>
      <c r="B11" s="16">
        <f>IF(COUNT('feuille match'!D11:E11)=0,0,1)</f>
        <v>0</v>
      </c>
      <c r="C11" s="120">
        <f>IF(A11&lt;equipe!F$2*2+1,+VLOOKUP(A11,AX$3:AZ$80,2)," ")</f>
        <v>9</v>
      </c>
      <c r="D11" s="120">
        <f>IF(A11&lt;equipe!F$2*2+1,+VLOOKUP(A11,AX$3:AZ$182,3)," ")</f>
        <v>10</v>
      </c>
      <c r="E11" s="120" t="str">
        <f>IF(A11&lt;equipe!F$2*2+1,VLOOKUP(C11,equipe!A$2:B$25,2)," ")</f>
        <v>i9</v>
      </c>
      <c r="F11" s="120" t="str">
        <f>IF(A11&lt;equipe!F$2*2+1,VLOOKUP(D11,equipe!A$2:B$25,2)," ")</f>
        <v>j10</v>
      </c>
      <c r="G11" s="16">
        <f>+'feuille match'!D11</f>
        <v>0</v>
      </c>
      <c r="H11" s="16">
        <f>+'feuille match'!E11</f>
        <v>0</v>
      </c>
      <c r="I11" s="16">
        <f t="shared" si="0"/>
        <v>0</v>
      </c>
      <c r="J11" s="40" t="str">
        <f t="shared" si="1"/>
        <v xml:space="preserve"> </v>
      </c>
      <c r="K11" s="40" t="str">
        <f t="shared" si="2"/>
        <v xml:space="preserve"> </v>
      </c>
      <c r="L11" s="40" t="str">
        <f t="shared" si="3"/>
        <v xml:space="preserve"> </v>
      </c>
      <c r="M11" s="40" t="str">
        <f t="shared" si="4"/>
        <v xml:space="preserve"> </v>
      </c>
      <c r="N11" s="21">
        <f t="shared" si="5"/>
        <v>0</v>
      </c>
      <c r="O11" s="21">
        <f t="shared" si="6"/>
        <v>0</v>
      </c>
      <c r="P11" s="21" t="str">
        <f>+equipe!B10</f>
        <v>i9</v>
      </c>
      <c r="Q11" s="21">
        <f t="shared" si="7"/>
        <v>0</v>
      </c>
      <c r="R11" s="21">
        <f t="shared" si="8"/>
        <v>0</v>
      </c>
      <c r="S11" s="21">
        <f t="shared" si="9"/>
        <v>0</v>
      </c>
      <c r="T11" s="21">
        <f t="shared" si="10"/>
        <v>0</v>
      </c>
      <c r="U11" s="21">
        <f t="shared" si="11"/>
        <v>0</v>
      </c>
      <c r="V11" s="21">
        <f t="shared" si="12"/>
        <v>0</v>
      </c>
      <c r="W11" s="14"/>
      <c r="X11">
        <v>9</v>
      </c>
      <c r="AG11" s="2">
        <f>COUNT(AG3:AG10)+COUNT(AH11:AV11)</f>
        <v>4</v>
      </c>
      <c r="AH11">
        <v>9</v>
      </c>
      <c r="AI11">
        <v>18</v>
      </c>
      <c r="AX11" s="5">
        <v>9</v>
      </c>
      <c r="AY11" s="8">
        <v>9</v>
      </c>
      <c r="AZ11" s="8">
        <v>10</v>
      </c>
      <c r="BA11" s="122"/>
    </row>
    <row r="12" spans="1:53">
      <c r="A12" s="16">
        <v>10</v>
      </c>
      <c r="B12" s="16">
        <f>IF(COUNT('feuille match'!D12:E12)=0,0,1)</f>
        <v>0</v>
      </c>
      <c r="C12" s="120">
        <f>IF(A12&lt;equipe!F$2*2+1,+VLOOKUP(A12,AX$3:AZ$80,2)," ")</f>
        <v>1</v>
      </c>
      <c r="D12" s="120">
        <f>IF(A12&lt;equipe!F$2*2+1,+VLOOKUP(A12,AX$3:AZ$182,3)," ")</f>
        <v>11</v>
      </c>
      <c r="E12" s="120" t="str">
        <f>IF(A12&lt;equipe!F$2*2+1,VLOOKUP(C12,equipe!A$2:B$25,2)," ")</f>
        <v>a1</v>
      </c>
      <c r="F12" s="120" t="str">
        <f>IF(A12&lt;equipe!F$2*2+1,VLOOKUP(D12,equipe!A$2:B$25,2)," ")</f>
        <v>k11</v>
      </c>
      <c r="G12" s="16">
        <f>+'feuille match'!D12</f>
        <v>0</v>
      </c>
      <c r="H12" s="16">
        <f>+'feuille match'!E12</f>
        <v>0</v>
      </c>
      <c r="I12" s="16">
        <f t="shared" si="0"/>
        <v>0</v>
      </c>
      <c r="J12" s="40" t="str">
        <f t="shared" si="1"/>
        <v xml:space="preserve"> </v>
      </c>
      <c r="K12" s="40" t="str">
        <f t="shared" si="2"/>
        <v xml:space="preserve"> </v>
      </c>
      <c r="L12" s="40" t="str">
        <f t="shared" si="3"/>
        <v xml:space="preserve"> </v>
      </c>
      <c r="M12" s="40" t="str">
        <f t="shared" si="4"/>
        <v xml:space="preserve"> </v>
      </c>
      <c r="N12" s="21">
        <f t="shared" si="5"/>
        <v>0</v>
      </c>
      <c r="O12" s="21">
        <f t="shared" si="6"/>
        <v>0</v>
      </c>
      <c r="P12" s="21" t="str">
        <f>+equipe!B11</f>
        <v>j10</v>
      </c>
      <c r="Q12" s="21">
        <f t="shared" si="7"/>
        <v>0</v>
      </c>
      <c r="R12" s="21">
        <f t="shared" si="8"/>
        <v>0</v>
      </c>
      <c r="S12" s="21">
        <f t="shared" si="9"/>
        <v>0</v>
      </c>
      <c r="T12" s="21">
        <f t="shared" si="10"/>
        <v>0</v>
      </c>
      <c r="U12" s="21">
        <f t="shared" si="11"/>
        <v>0</v>
      </c>
      <c r="V12" s="21">
        <f t="shared" si="12"/>
        <v>0</v>
      </c>
      <c r="W12" s="14"/>
      <c r="X12">
        <v>10</v>
      </c>
      <c r="AH12" s="2">
        <f>COUNT(AH3:AH11)+COUNT(AI12:AV12)</f>
        <v>4</v>
      </c>
      <c r="AJ12">
        <v>27</v>
      </c>
      <c r="AX12" s="5">
        <v>10</v>
      </c>
      <c r="AY12" s="8">
        <v>1</v>
      </c>
      <c r="AZ12" s="8">
        <v>11</v>
      </c>
      <c r="BA12" s="122"/>
    </row>
    <row r="13" spans="1:53">
      <c r="A13" s="16">
        <v>11</v>
      </c>
      <c r="B13" s="16">
        <f>IF(COUNT('feuille match'!D13:E13)=0,0,1)</f>
        <v>0</v>
      </c>
      <c r="C13" s="120">
        <f>IF(A13&lt;equipe!F$2*2+1,+VLOOKUP(A13,AX$3:AZ$80,2)," ")</f>
        <v>2</v>
      </c>
      <c r="D13" s="120">
        <f>IF(A13&lt;equipe!F$2*2+1,+VLOOKUP(A13,AX$3:AZ$182,3)," ")</f>
        <v>12</v>
      </c>
      <c r="E13" s="120" t="str">
        <f>IF(A13&lt;equipe!F$2*2+1,VLOOKUP(C13,equipe!A$2:B$25,2)," ")</f>
        <v>b2</v>
      </c>
      <c r="F13" s="120" t="str">
        <f>IF(A13&lt;equipe!F$2*2+1,VLOOKUP(D13,equipe!A$2:B$25,2)," ")</f>
        <v>L12</v>
      </c>
      <c r="G13" s="16">
        <f>+'feuille match'!D13</f>
        <v>0</v>
      </c>
      <c r="H13" s="16">
        <f>+'feuille match'!E13</f>
        <v>0</v>
      </c>
      <c r="I13" s="16">
        <f t="shared" si="0"/>
        <v>0</v>
      </c>
      <c r="J13" s="40" t="str">
        <f t="shared" si="1"/>
        <v xml:space="preserve"> </v>
      </c>
      <c r="K13" s="40" t="str">
        <f t="shared" si="2"/>
        <v xml:space="preserve"> </v>
      </c>
      <c r="L13" s="40" t="str">
        <f t="shared" si="3"/>
        <v xml:space="preserve"> </v>
      </c>
      <c r="M13" s="40" t="str">
        <f t="shared" si="4"/>
        <v xml:space="preserve"> </v>
      </c>
      <c r="N13" s="21">
        <f t="shared" si="5"/>
        <v>0</v>
      </c>
      <c r="O13" s="21">
        <f t="shared" si="6"/>
        <v>0</v>
      </c>
      <c r="P13" s="21" t="str">
        <f>+equipe!B12</f>
        <v>k11</v>
      </c>
      <c r="Q13" s="21">
        <f t="shared" si="7"/>
        <v>0</v>
      </c>
      <c r="R13" s="21">
        <f t="shared" si="8"/>
        <v>0</v>
      </c>
      <c r="S13" s="21">
        <f t="shared" si="9"/>
        <v>0</v>
      </c>
      <c r="T13" s="21">
        <f t="shared" si="10"/>
        <v>0</v>
      </c>
      <c r="U13" s="21">
        <f t="shared" si="11"/>
        <v>0</v>
      </c>
      <c r="V13" s="21">
        <f t="shared" si="12"/>
        <v>0</v>
      </c>
      <c r="W13" s="14"/>
      <c r="X13">
        <v>11</v>
      </c>
      <c r="AI13" s="2">
        <f>COUNT(AI3:AI12)+COUNT(AJ13:AV13)</f>
        <v>4</v>
      </c>
      <c r="AX13" s="5">
        <v>11</v>
      </c>
      <c r="AY13" s="8">
        <v>2</v>
      </c>
      <c r="AZ13" s="8">
        <v>12</v>
      </c>
      <c r="BA13" s="122"/>
    </row>
    <row r="14" spans="1:53">
      <c r="A14" s="16">
        <v>12</v>
      </c>
      <c r="B14" s="16">
        <f>IF(COUNT('feuille match'!D14:E14)=0,0,1)</f>
        <v>0</v>
      </c>
      <c r="C14" s="120">
        <f>IF(A14&lt;equipe!F$2*2+1,+VLOOKUP(A14,AX$3:AZ$80,2)," ")</f>
        <v>3</v>
      </c>
      <c r="D14" s="120">
        <f>IF(A14&lt;equipe!F$2*2+1,+VLOOKUP(A14,AX$3:AZ$182,3)," ")</f>
        <v>13</v>
      </c>
      <c r="E14" s="120" t="str">
        <f>IF(A14&lt;equipe!F$2*2+1,VLOOKUP(C14,equipe!A$2:B$25,2)," ")</f>
        <v>c3</v>
      </c>
      <c r="F14" s="120" t="str">
        <f>IF(A14&lt;equipe!F$2*2+1,VLOOKUP(D14,equipe!A$2:B$25,2)," ")</f>
        <v>M13</v>
      </c>
      <c r="G14" s="16">
        <f>+'feuille match'!D14</f>
        <v>0</v>
      </c>
      <c r="H14" s="16">
        <f>+'feuille match'!E14</f>
        <v>0</v>
      </c>
      <c r="I14" s="16">
        <f t="shared" si="0"/>
        <v>0</v>
      </c>
      <c r="J14" s="40" t="str">
        <f t="shared" si="1"/>
        <v xml:space="preserve"> </v>
      </c>
      <c r="K14" s="40" t="str">
        <f t="shared" si="2"/>
        <v xml:space="preserve"> </v>
      </c>
      <c r="L14" s="40" t="str">
        <f t="shared" si="3"/>
        <v xml:space="preserve"> </v>
      </c>
      <c r="M14" s="40" t="str">
        <f t="shared" si="4"/>
        <v xml:space="preserve"> </v>
      </c>
      <c r="N14" s="21">
        <f t="shared" si="5"/>
        <v>0</v>
      </c>
      <c r="O14" s="21">
        <f t="shared" si="6"/>
        <v>0</v>
      </c>
      <c r="P14" s="21" t="str">
        <f>+equipe!B13</f>
        <v>L12</v>
      </c>
      <c r="Q14" s="21">
        <f t="shared" si="7"/>
        <v>0</v>
      </c>
      <c r="R14" s="21">
        <f t="shared" si="8"/>
        <v>0</v>
      </c>
      <c r="S14" s="21">
        <f t="shared" si="9"/>
        <v>0</v>
      </c>
      <c r="T14" s="21">
        <f t="shared" si="10"/>
        <v>0</v>
      </c>
      <c r="U14" s="21">
        <f t="shared" si="11"/>
        <v>0</v>
      </c>
      <c r="V14" s="21">
        <f t="shared" si="12"/>
        <v>0</v>
      </c>
      <c r="W14" s="14"/>
      <c r="X14">
        <v>12</v>
      </c>
      <c r="AJ14" s="2">
        <f>COUNT(AJ3:AJ13)+COUNT(AK14:AV14)</f>
        <v>4</v>
      </c>
      <c r="AX14" s="5">
        <v>12</v>
      </c>
      <c r="AY14" s="8">
        <v>3</v>
      </c>
      <c r="AZ14" s="8">
        <v>13</v>
      </c>
      <c r="BA14" s="122"/>
    </row>
    <row r="15" spans="1:53">
      <c r="A15" s="16">
        <v>13</v>
      </c>
      <c r="B15" s="16">
        <f>IF(COUNT('feuille match'!D15:E15)=0,0,1)</f>
        <v>0</v>
      </c>
      <c r="C15" s="120">
        <f>IF(A15&lt;equipe!F$2*2+1,+VLOOKUP(A15,AX$3:AZ$80,2)," ")</f>
        <v>4</v>
      </c>
      <c r="D15" s="120">
        <f>IF(A15&lt;equipe!F$2*2+1,+VLOOKUP(A15,AX$3:AZ$182,3)," ")</f>
        <v>14</v>
      </c>
      <c r="E15" s="120" t="str">
        <f>IF(A15&lt;equipe!F$2*2+1,VLOOKUP(C15,equipe!A$2:B$25,2)," ")</f>
        <v>d4</v>
      </c>
      <c r="F15" s="120" t="str">
        <f>IF(A15&lt;equipe!F$2*2+1,VLOOKUP(D15,equipe!A$2:B$25,2)," ")</f>
        <v>N14</v>
      </c>
      <c r="G15" s="16">
        <f>+'feuille match'!D15</f>
        <v>0</v>
      </c>
      <c r="H15" s="16">
        <f>+'feuille match'!E15</f>
        <v>0</v>
      </c>
      <c r="I15" s="16">
        <f t="shared" si="0"/>
        <v>0</v>
      </c>
      <c r="J15" s="40" t="str">
        <f t="shared" si="1"/>
        <v xml:space="preserve"> </v>
      </c>
      <c r="K15" s="40" t="str">
        <f t="shared" si="2"/>
        <v xml:space="preserve"> </v>
      </c>
      <c r="L15" s="40" t="str">
        <f t="shared" si="3"/>
        <v xml:space="preserve"> </v>
      </c>
      <c r="M15" s="40" t="str">
        <f t="shared" si="4"/>
        <v xml:space="preserve"> </v>
      </c>
      <c r="N15" s="21">
        <f t="shared" si="5"/>
        <v>0</v>
      </c>
      <c r="O15" s="21">
        <f t="shared" si="6"/>
        <v>0</v>
      </c>
      <c r="P15" s="21" t="str">
        <f>+equipe!B14</f>
        <v>M13</v>
      </c>
      <c r="Q15" s="21">
        <f t="shared" si="7"/>
        <v>0</v>
      </c>
      <c r="R15" s="21">
        <f t="shared" si="8"/>
        <v>0</v>
      </c>
      <c r="S15" s="21">
        <f t="shared" si="9"/>
        <v>0</v>
      </c>
      <c r="T15" s="21">
        <f t="shared" si="10"/>
        <v>0</v>
      </c>
      <c r="U15" s="21">
        <f t="shared" si="11"/>
        <v>0</v>
      </c>
      <c r="V15" s="21">
        <f t="shared" si="12"/>
        <v>0</v>
      </c>
      <c r="W15" s="14"/>
      <c r="X15">
        <v>13</v>
      </c>
      <c r="AK15" s="2">
        <f>COUNT(AK3:AK14)+COUNT(AL15:AV15)</f>
        <v>4</v>
      </c>
      <c r="AX15" s="5">
        <v>13</v>
      </c>
      <c r="AY15" s="8">
        <v>4</v>
      </c>
      <c r="AZ15" s="8">
        <v>14</v>
      </c>
      <c r="BA15" s="122"/>
    </row>
    <row r="16" spans="1:53">
      <c r="A16" s="16">
        <v>14</v>
      </c>
      <c r="B16" s="16">
        <f>IF(COUNT('feuille match'!D16:E16)=0,0,1)</f>
        <v>0</v>
      </c>
      <c r="C16" s="120">
        <f>IF(A16&lt;equipe!F$2*2+1,+VLOOKUP(A16,AX$3:AZ$80,2)," ")</f>
        <v>5</v>
      </c>
      <c r="D16" s="120">
        <f>IF(A16&lt;equipe!F$2*2+1,+VLOOKUP(A16,AX$3:AZ$182,3)," ")</f>
        <v>15</v>
      </c>
      <c r="E16" s="120" t="str">
        <f>IF(A16&lt;equipe!F$2*2+1,VLOOKUP(C16,equipe!A$2:B$25,2)," ")</f>
        <v>e5</v>
      </c>
      <c r="F16" s="120" t="str">
        <f>IF(A16&lt;equipe!F$2*2+1,VLOOKUP(D16,equipe!A$2:B$25,2)," ")</f>
        <v>O15</v>
      </c>
      <c r="G16" s="16">
        <f>+'feuille match'!D16</f>
        <v>0</v>
      </c>
      <c r="H16" s="16">
        <f>+'feuille match'!E16</f>
        <v>0</v>
      </c>
      <c r="I16" s="16">
        <f t="shared" si="0"/>
        <v>0</v>
      </c>
      <c r="J16" s="40" t="str">
        <f t="shared" si="1"/>
        <v xml:space="preserve"> </v>
      </c>
      <c r="K16" s="40" t="str">
        <f t="shared" si="2"/>
        <v xml:space="preserve"> </v>
      </c>
      <c r="L16" s="40" t="str">
        <f t="shared" si="3"/>
        <v xml:space="preserve"> </v>
      </c>
      <c r="M16" s="40" t="str">
        <f t="shared" si="4"/>
        <v xml:space="preserve"> </v>
      </c>
      <c r="N16" s="21">
        <f t="shared" si="5"/>
        <v>0</v>
      </c>
      <c r="O16" s="21">
        <f t="shared" si="6"/>
        <v>0</v>
      </c>
      <c r="P16" s="21" t="str">
        <f>+equipe!B15</f>
        <v>N14</v>
      </c>
      <c r="Q16" s="21">
        <f t="shared" si="7"/>
        <v>0</v>
      </c>
      <c r="R16" s="21">
        <f t="shared" si="8"/>
        <v>0</v>
      </c>
      <c r="S16" s="21">
        <f t="shared" si="9"/>
        <v>0</v>
      </c>
      <c r="T16" s="21">
        <f t="shared" si="10"/>
        <v>0</v>
      </c>
      <c r="U16" s="21">
        <f t="shared" si="11"/>
        <v>0</v>
      </c>
      <c r="V16" s="21">
        <f t="shared" si="12"/>
        <v>0</v>
      </c>
      <c r="W16" s="14"/>
      <c r="X16">
        <v>14</v>
      </c>
      <c r="AL16" s="2">
        <f>COUNT(AL3:AL15)+COUNT(AM16:AV16)</f>
        <v>4</v>
      </c>
      <c r="AX16" s="5">
        <v>14</v>
      </c>
      <c r="AY16" s="8">
        <v>5</v>
      </c>
      <c r="AZ16" s="8">
        <v>15</v>
      </c>
      <c r="BA16" s="122"/>
    </row>
    <row r="17" spans="1:53">
      <c r="A17" s="16">
        <v>15</v>
      </c>
      <c r="B17" s="16">
        <f>IF(COUNT('feuille match'!D17:E17)=0,0,1)</f>
        <v>0</v>
      </c>
      <c r="C17" s="120">
        <f>IF(A17&lt;equipe!F$2*2+1,+VLOOKUP(A17,AX$3:AZ$80,2)," ")</f>
        <v>6</v>
      </c>
      <c r="D17" s="120">
        <f>IF(A17&lt;equipe!F$2*2+1,+VLOOKUP(A17,AX$3:AZ$182,3)," ")</f>
        <v>16</v>
      </c>
      <c r="E17" s="120" t="str">
        <f>IF(A17&lt;equipe!F$2*2+1,VLOOKUP(C17,equipe!A$2:B$25,2)," ")</f>
        <v>f6</v>
      </c>
      <c r="F17" s="120" t="str">
        <f>IF(A17&lt;equipe!F$2*2+1,VLOOKUP(D17,equipe!A$2:B$25,2)," ")</f>
        <v>P16</v>
      </c>
      <c r="G17" s="16">
        <f>+'feuille match'!D17</f>
        <v>0</v>
      </c>
      <c r="H17" s="16">
        <f>+'feuille match'!E17</f>
        <v>0</v>
      </c>
      <c r="I17" s="16">
        <f t="shared" si="0"/>
        <v>0</v>
      </c>
      <c r="J17" s="40" t="str">
        <f t="shared" si="1"/>
        <v xml:space="preserve"> </v>
      </c>
      <c r="K17" s="40" t="str">
        <f t="shared" si="2"/>
        <v xml:space="preserve"> </v>
      </c>
      <c r="L17" s="40" t="str">
        <f t="shared" si="3"/>
        <v xml:space="preserve"> </v>
      </c>
      <c r="M17" s="40" t="str">
        <f t="shared" si="4"/>
        <v xml:space="preserve"> </v>
      </c>
      <c r="N17" s="21">
        <f t="shared" si="5"/>
        <v>0</v>
      </c>
      <c r="O17" s="21">
        <f t="shared" si="6"/>
        <v>0</v>
      </c>
      <c r="P17" s="21" t="str">
        <f>+equipe!B16</f>
        <v>O15</v>
      </c>
      <c r="Q17" s="21">
        <f t="shared" si="7"/>
        <v>0</v>
      </c>
      <c r="R17" s="21">
        <f t="shared" si="8"/>
        <v>0</v>
      </c>
      <c r="S17" s="21">
        <f t="shared" si="9"/>
        <v>0</v>
      </c>
      <c r="T17" s="21">
        <f t="shared" si="10"/>
        <v>0</v>
      </c>
      <c r="U17" s="21">
        <f t="shared" si="11"/>
        <v>0</v>
      </c>
      <c r="V17" s="21">
        <f t="shared" si="12"/>
        <v>0</v>
      </c>
      <c r="W17" s="14"/>
      <c r="X17">
        <v>15</v>
      </c>
      <c r="AM17" s="2">
        <f>COUNT(AM3:AM16)+COUNT(AN17:AV17)</f>
        <v>4</v>
      </c>
      <c r="AX17" s="5">
        <v>15</v>
      </c>
      <c r="AY17" s="8">
        <v>6</v>
      </c>
      <c r="AZ17" s="8">
        <v>16</v>
      </c>
      <c r="BA17" s="122"/>
    </row>
    <row r="18" spans="1:53">
      <c r="A18" s="16">
        <v>16</v>
      </c>
      <c r="B18" s="16">
        <f>IF(COUNT('feuille match'!D18:E18)=0,0,1)</f>
        <v>0</v>
      </c>
      <c r="C18" s="120">
        <f>IF(A18&lt;equipe!F$2*2+1,+VLOOKUP(A18,AX$3:AZ$80,2)," ")</f>
        <v>7</v>
      </c>
      <c r="D18" s="120">
        <f>IF(A18&lt;equipe!F$2*2+1,+VLOOKUP(A18,AX$3:AZ$182,3)," ")</f>
        <v>17</v>
      </c>
      <c r="E18" s="120" t="str">
        <f>IF(A18&lt;equipe!F$2*2+1,VLOOKUP(C18,equipe!A$2:B$25,2)," ")</f>
        <v>g7</v>
      </c>
      <c r="F18" s="120" t="str">
        <f>IF(A18&lt;equipe!F$2*2+1,VLOOKUP(D18,equipe!A$2:B$25,2)," ")</f>
        <v>Q17</v>
      </c>
      <c r="G18" s="16">
        <f>+'feuille match'!D18</f>
        <v>0</v>
      </c>
      <c r="H18" s="16">
        <f>+'feuille match'!E18</f>
        <v>0</v>
      </c>
      <c r="I18" s="16">
        <f t="shared" si="0"/>
        <v>0</v>
      </c>
      <c r="J18" s="40" t="str">
        <f t="shared" si="1"/>
        <v xml:space="preserve"> </v>
      </c>
      <c r="K18" s="40" t="str">
        <f t="shared" si="2"/>
        <v xml:space="preserve"> </v>
      </c>
      <c r="L18" s="40" t="str">
        <f t="shared" si="3"/>
        <v xml:space="preserve"> </v>
      </c>
      <c r="M18" s="40" t="str">
        <f t="shared" si="4"/>
        <v xml:space="preserve"> </v>
      </c>
      <c r="N18" s="21">
        <f t="shared" si="5"/>
        <v>0</v>
      </c>
      <c r="O18" s="21">
        <f t="shared" si="6"/>
        <v>0</v>
      </c>
      <c r="P18" s="21" t="str">
        <f>+equipe!B17</f>
        <v>P16</v>
      </c>
      <c r="Q18" s="21">
        <f t="shared" si="7"/>
        <v>0</v>
      </c>
      <c r="R18" s="21">
        <f t="shared" si="8"/>
        <v>0</v>
      </c>
      <c r="S18" s="21">
        <f t="shared" si="9"/>
        <v>0</v>
      </c>
      <c r="T18" s="21">
        <f t="shared" si="10"/>
        <v>0</v>
      </c>
      <c r="U18" s="21">
        <f t="shared" si="11"/>
        <v>0</v>
      </c>
      <c r="V18" s="21">
        <f t="shared" si="12"/>
        <v>0</v>
      </c>
      <c r="W18" s="14"/>
      <c r="X18">
        <v>16</v>
      </c>
      <c r="AN18" s="2">
        <f>COUNT(AN3:AN17)+COUNT(AO18:AV18)</f>
        <v>4</v>
      </c>
      <c r="AX18" s="5">
        <v>16</v>
      </c>
      <c r="AY18" s="8">
        <v>7</v>
      </c>
      <c r="AZ18" s="8">
        <v>17</v>
      </c>
      <c r="BA18" s="122"/>
    </row>
    <row r="19" spans="1:53">
      <c r="A19" s="16">
        <v>17</v>
      </c>
      <c r="B19" s="16">
        <f>IF(COUNT('feuille match'!D19:E19)=0,0,1)</f>
        <v>0</v>
      </c>
      <c r="C19" s="120">
        <f>IF(A19&lt;equipe!F$2*2+1,+VLOOKUP(A19,AX$3:AZ$80,2)," ")</f>
        <v>8</v>
      </c>
      <c r="D19" s="120">
        <f>IF(A19&lt;equipe!F$2*2+1,+VLOOKUP(A19,AX$3:AZ$182,3)," ")</f>
        <v>10</v>
      </c>
      <c r="E19" s="120" t="str">
        <f>IF(A19&lt;equipe!F$2*2+1,VLOOKUP(C19,equipe!A$2:B$25,2)," ")</f>
        <v>h8</v>
      </c>
      <c r="F19" s="120" t="str">
        <f>IF(A19&lt;equipe!F$2*2+1,VLOOKUP(D19,equipe!A$2:B$25,2)," ")</f>
        <v>j10</v>
      </c>
      <c r="G19" s="16">
        <f>+'feuille match'!D19</f>
        <v>0</v>
      </c>
      <c r="H19" s="16">
        <f>+'feuille match'!E19</f>
        <v>0</v>
      </c>
      <c r="I19" s="16">
        <f t="shared" si="0"/>
        <v>0</v>
      </c>
      <c r="J19" s="40" t="str">
        <f t="shared" si="1"/>
        <v xml:space="preserve"> </v>
      </c>
      <c r="K19" s="40" t="str">
        <f t="shared" si="2"/>
        <v xml:space="preserve"> </v>
      </c>
      <c r="L19" s="40" t="str">
        <f t="shared" si="3"/>
        <v xml:space="preserve"> </v>
      </c>
      <c r="M19" s="40" t="str">
        <f t="shared" si="4"/>
        <v xml:space="preserve"> </v>
      </c>
      <c r="N19" s="21">
        <f t="shared" si="5"/>
        <v>0</v>
      </c>
      <c r="O19" s="21">
        <f t="shared" si="6"/>
        <v>0</v>
      </c>
      <c r="P19" s="21" t="str">
        <f>+equipe!B18</f>
        <v>Q17</v>
      </c>
      <c r="Q19" s="21">
        <f t="shared" si="7"/>
        <v>0</v>
      </c>
      <c r="R19" s="21">
        <f t="shared" si="8"/>
        <v>0</v>
      </c>
      <c r="S19" s="21">
        <f t="shared" si="9"/>
        <v>0</v>
      </c>
      <c r="T19" s="21">
        <f t="shared" si="10"/>
        <v>0</v>
      </c>
      <c r="U19" s="21">
        <f t="shared" si="11"/>
        <v>0</v>
      </c>
      <c r="V19" s="21">
        <f t="shared" si="12"/>
        <v>0</v>
      </c>
      <c r="W19" s="14"/>
      <c r="X19">
        <v>17</v>
      </c>
      <c r="AO19" s="2">
        <f>COUNT(AO3:AO18)+COUNT(AP19:AV19)</f>
        <v>4</v>
      </c>
      <c r="AX19" s="5">
        <v>17</v>
      </c>
      <c r="AY19" s="8">
        <v>8</v>
      </c>
      <c r="AZ19" s="8">
        <v>10</v>
      </c>
      <c r="BA19" s="122"/>
    </row>
    <row r="20" spans="1:53">
      <c r="A20" s="16">
        <v>18</v>
      </c>
      <c r="B20" s="16">
        <f>IF(COUNT('feuille match'!D20:E20)=0,0,1)</f>
        <v>0</v>
      </c>
      <c r="C20" s="120">
        <f>IF(A20&lt;equipe!F$2*2+1,+VLOOKUP(A20,AX$3:AZ$80,2)," ")</f>
        <v>9</v>
      </c>
      <c r="D20" s="120">
        <f>IF(A20&lt;equipe!F$2*2+1,+VLOOKUP(A20,AX$3:AZ$182,3)," ")</f>
        <v>11</v>
      </c>
      <c r="E20" s="120" t="str">
        <f>IF(A20&lt;equipe!F$2*2+1,VLOOKUP(C20,equipe!A$2:B$25,2)," ")</f>
        <v>i9</v>
      </c>
      <c r="F20" s="120" t="str">
        <f>IF(A20&lt;equipe!F$2*2+1,VLOOKUP(D20,equipe!A$2:B$25,2)," ")</f>
        <v>k11</v>
      </c>
      <c r="G20" s="16">
        <f>+'feuille match'!D20</f>
        <v>0</v>
      </c>
      <c r="H20" s="16">
        <f>+'feuille match'!E20</f>
        <v>0</v>
      </c>
      <c r="I20" s="16">
        <f t="shared" si="0"/>
        <v>0</v>
      </c>
      <c r="J20" s="40" t="str">
        <f t="shared" si="1"/>
        <v xml:space="preserve"> </v>
      </c>
      <c r="K20" s="40" t="str">
        <f t="shared" si="2"/>
        <v xml:space="preserve"> </v>
      </c>
      <c r="L20" s="40" t="str">
        <f t="shared" si="3"/>
        <v xml:space="preserve"> </v>
      </c>
      <c r="M20" s="40" t="str">
        <f t="shared" si="4"/>
        <v xml:space="preserve"> </v>
      </c>
      <c r="N20" s="21">
        <f t="shared" si="5"/>
        <v>0</v>
      </c>
      <c r="O20" s="21">
        <f t="shared" si="6"/>
        <v>0</v>
      </c>
      <c r="P20" s="21">
        <f>+equipe!B19</f>
        <v>0</v>
      </c>
      <c r="Q20" s="21">
        <f t="shared" si="7"/>
        <v>0</v>
      </c>
      <c r="R20" s="21">
        <f t="shared" si="8"/>
        <v>0</v>
      </c>
      <c r="S20" s="21">
        <f t="shared" si="9"/>
        <v>0</v>
      </c>
      <c r="T20" s="21">
        <f t="shared" si="10"/>
        <v>0</v>
      </c>
      <c r="U20" s="21">
        <f t="shared" si="11"/>
        <v>0</v>
      </c>
      <c r="V20" s="21">
        <f t="shared" si="12"/>
        <v>0</v>
      </c>
      <c r="W20" s="14"/>
      <c r="AX20" s="5">
        <v>18</v>
      </c>
      <c r="AY20" s="8">
        <v>9</v>
      </c>
      <c r="AZ20" s="8">
        <v>11</v>
      </c>
      <c r="BA20" s="122"/>
    </row>
    <row r="21" spans="1:53">
      <c r="A21" s="16">
        <v>19</v>
      </c>
      <c r="B21" s="16">
        <f>IF(COUNT('feuille match'!D21:E21)=0,0,1)</f>
        <v>0</v>
      </c>
      <c r="C21" s="120">
        <f>IF(A21&lt;equipe!F$2*2+1,+VLOOKUP(A21,AX$3:AZ$80,2)," ")</f>
        <v>1</v>
      </c>
      <c r="D21" s="120">
        <f>IF(A21&lt;equipe!F$2*2+1,+VLOOKUP(A21,AX$3:AZ$182,3)," ")</f>
        <v>12</v>
      </c>
      <c r="E21" s="120" t="str">
        <f>IF(A21&lt;equipe!F$2*2+1,VLOOKUP(C21,equipe!A$2:B$25,2)," ")</f>
        <v>a1</v>
      </c>
      <c r="F21" s="120" t="str">
        <f>IF(A21&lt;equipe!F$2*2+1,VLOOKUP(D21,equipe!A$2:B$25,2)," ")</f>
        <v>L12</v>
      </c>
      <c r="G21" s="16">
        <f>+'feuille match'!D21</f>
        <v>0</v>
      </c>
      <c r="H21" s="16">
        <f>+'feuille match'!E21</f>
        <v>0</v>
      </c>
      <c r="I21" s="16">
        <f t="shared" si="0"/>
        <v>0</v>
      </c>
      <c r="J21" s="40" t="str">
        <f t="shared" si="1"/>
        <v xml:space="preserve"> </v>
      </c>
      <c r="K21" s="40" t="str">
        <f t="shared" si="2"/>
        <v xml:space="preserve"> </v>
      </c>
      <c r="L21" s="40" t="str">
        <f t="shared" si="3"/>
        <v xml:space="preserve"> </v>
      </c>
      <c r="M21" s="40" t="str">
        <f t="shared" si="4"/>
        <v xml:space="preserve"> </v>
      </c>
      <c r="N21" s="21">
        <f t="shared" si="5"/>
        <v>0</v>
      </c>
      <c r="O21" s="21">
        <f t="shared" si="6"/>
        <v>0</v>
      </c>
      <c r="P21" s="21">
        <f>+equipe!B20</f>
        <v>0</v>
      </c>
      <c r="Q21" s="21">
        <f t="shared" si="7"/>
        <v>0</v>
      </c>
      <c r="R21" s="21">
        <f t="shared" si="8"/>
        <v>0</v>
      </c>
      <c r="S21" s="21">
        <f t="shared" si="9"/>
        <v>0</v>
      </c>
      <c r="T21" s="21">
        <f t="shared" si="10"/>
        <v>0</v>
      </c>
      <c r="U21" s="21">
        <f t="shared" si="11"/>
        <v>0</v>
      </c>
      <c r="V21" s="21">
        <f t="shared" si="12"/>
        <v>0</v>
      </c>
      <c r="W21" s="14"/>
      <c r="AX21" s="5">
        <v>19</v>
      </c>
      <c r="AY21" s="8">
        <v>1</v>
      </c>
      <c r="AZ21" s="8">
        <v>12</v>
      </c>
      <c r="BA21" s="122"/>
    </row>
    <row r="22" spans="1:53">
      <c r="A22" s="16">
        <v>20</v>
      </c>
      <c r="B22" s="16">
        <f>IF(COUNT('feuille match'!D22:E22)=0,0,1)</f>
        <v>0</v>
      </c>
      <c r="C22" s="120">
        <f>IF(A22&lt;equipe!F$2*2+1,+VLOOKUP(A22,AX$3:AZ$80,2)," ")</f>
        <v>2</v>
      </c>
      <c r="D22" s="120">
        <f>IF(A22&lt;equipe!F$2*2+1,+VLOOKUP(A22,AX$3:AZ$182,3)," ")</f>
        <v>13</v>
      </c>
      <c r="E22" s="120" t="str">
        <f>IF(A22&lt;equipe!F$2*2+1,VLOOKUP(C22,equipe!A$2:B$25,2)," ")</f>
        <v>b2</v>
      </c>
      <c r="F22" s="120" t="str">
        <f>IF(A22&lt;equipe!F$2*2+1,VLOOKUP(D22,equipe!A$2:B$25,2)," ")</f>
        <v>M13</v>
      </c>
      <c r="G22" s="16">
        <f>+'feuille match'!D22</f>
        <v>0</v>
      </c>
      <c r="H22" s="16">
        <f>+'feuille match'!E22</f>
        <v>0</v>
      </c>
      <c r="I22" s="16">
        <f t="shared" si="0"/>
        <v>0</v>
      </c>
      <c r="J22" s="40" t="str">
        <f t="shared" si="1"/>
        <v xml:space="preserve"> </v>
      </c>
      <c r="K22" s="40" t="str">
        <f t="shared" si="2"/>
        <v xml:space="preserve"> </v>
      </c>
      <c r="L22" s="40" t="str">
        <f t="shared" si="3"/>
        <v xml:space="preserve"> </v>
      </c>
      <c r="M22" s="40" t="str">
        <f t="shared" si="4"/>
        <v xml:space="preserve"> </v>
      </c>
      <c r="N22" s="21">
        <f t="shared" si="5"/>
        <v>0</v>
      </c>
      <c r="O22" s="21">
        <f t="shared" si="6"/>
        <v>0</v>
      </c>
      <c r="P22" s="21">
        <f>+equipe!B21</f>
        <v>0</v>
      </c>
      <c r="Q22" s="21">
        <f t="shared" si="7"/>
        <v>0</v>
      </c>
      <c r="R22" s="21">
        <f t="shared" si="8"/>
        <v>0</v>
      </c>
      <c r="S22" s="21">
        <f t="shared" si="9"/>
        <v>0</v>
      </c>
      <c r="T22" s="21">
        <f t="shared" si="10"/>
        <v>0</v>
      </c>
      <c r="U22" s="21">
        <f t="shared" si="11"/>
        <v>0</v>
      </c>
      <c r="V22" s="21">
        <f t="shared" si="12"/>
        <v>0</v>
      </c>
      <c r="W22" s="14"/>
      <c r="AX22" s="5">
        <v>20</v>
      </c>
      <c r="AY22" s="8">
        <v>2</v>
      </c>
      <c r="AZ22" s="8">
        <v>13</v>
      </c>
      <c r="BA22" s="122"/>
    </row>
    <row r="23" spans="1:53">
      <c r="A23" s="16">
        <v>21</v>
      </c>
      <c r="B23" s="16">
        <f>IF(COUNT('feuille match'!D23:E23)=0,0,1)</f>
        <v>0</v>
      </c>
      <c r="C23" s="120">
        <f>IF(A23&lt;equipe!F$2*2+1,+VLOOKUP(A23,AX$3:AZ$80,2)," ")</f>
        <v>3</v>
      </c>
      <c r="D23" s="120">
        <f>IF(A23&lt;equipe!F$2*2+1,+VLOOKUP(A23,AX$3:AZ$182,3)," ")</f>
        <v>14</v>
      </c>
      <c r="E23" s="120" t="str">
        <f>IF(A23&lt;equipe!F$2*2+1,VLOOKUP(C23,equipe!A$2:B$25,2)," ")</f>
        <v>c3</v>
      </c>
      <c r="F23" s="120" t="str">
        <f>IF(A23&lt;equipe!F$2*2+1,VLOOKUP(D23,equipe!A$2:B$25,2)," ")</f>
        <v>N14</v>
      </c>
      <c r="G23" s="16">
        <f>+'feuille match'!D23</f>
        <v>0</v>
      </c>
      <c r="H23" s="16">
        <f>+'feuille match'!E23</f>
        <v>0</v>
      </c>
      <c r="I23" s="16">
        <f t="shared" si="0"/>
        <v>0</v>
      </c>
      <c r="J23" s="40" t="str">
        <f t="shared" si="1"/>
        <v xml:space="preserve"> </v>
      </c>
      <c r="K23" s="40" t="str">
        <f t="shared" si="2"/>
        <v xml:space="preserve"> </v>
      </c>
      <c r="L23" s="40" t="str">
        <f t="shared" si="3"/>
        <v xml:space="preserve"> </v>
      </c>
      <c r="M23" s="40" t="str">
        <f t="shared" si="4"/>
        <v xml:space="preserve"> </v>
      </c>
      <c r="N23" s="21">
        <f>SUMIF(E$3:E$50,P23,I$3:I$50)</f>
        <v>0</v>
      </c>
      <c r="O23" s="21">
        <f>SUMIF(F$3:F$50,P23,I$3:I$50)*-1</f>
        <v>0</v>
      </c>
      <c r="P23" s="21">
        <f>+equipe!B22</f>
        <v>0</v>
      </c>
      <c r="Q23" s="21">
        <f t="shared" si="7"/>
        <v>0</v>
      </c>
      <c r="R23" s="21">
        <f t="shared" si="8"/>
        <v>0</v>
      </c>
      <c r="S23" s="21">
        <f t="shared" si="9"/>
        <v>0</v>
      </c>
      <c r="T23" s="21">
        <f t="shared" si="10"/>
        <v>0</v>
      </c>
      <c r="U23" s="21">
        <f t="shared" si="11"/>
        <v>0</v>
      </c>
      <c r="V23" s="21">
        <f t="shared" si="12"/>
        <v>0</v>
      </c>
      <c r="W23" s="14"/>
      <c r="AX23" s="5">
        <v>21</v>
      </c>
      <c r="AY23" s="8">
        <v>3</v>
      </c>
      <c r="AZ23" s="8">
        <v>14</v>
      </c>
      <c r="BA23" s="122"/>
    </row>
    <row r="24" spans="1:53">
      <c r="A24" s="16">
        <v>22</v>
      </c>
      <c r="B24" s="16">
        <f>IF(COUNT('feuille match'!D24:E24)=0,0,1)</f>
        <v>0</v>
      </c>
      <c r="C24" s="120">
        <f>IF(A24&lt;equipe!F$2*2+1,+VLOOKUP(A24,AX$3:AZ$80,2)," ")</f>
        <v>4</v>
      </c>
      <c r="D24" s="120">
        <f>IF(A24&lt;equipe!F$2*2+1,+VLOOKUP(A24,AX$3:AZ$182,3)," ")</f>
        <v>15</v>
      </c>
      <c r="E24" s="120" t="str">
        <f>IF(A24&lt;equipe!F$2*2+1,VLOOKUP(C24,equipe!A$2:B$25,2)," ")</f>
        <v>d4</v>
      </c>
      <c r="F24" s="120" t="str">
        <f>IF(A24&lt;equipe!F$2*2+1,VLOOKUP(D24,equipe!A$2:B$25,2)," ")</f>
        <v>O15</v>
      </c>
      <c r="G24" s="16">
        <f>+'feuille match'!D24</f>
        <v>0</v>
      </c>
      <c r="H24" s="16">
        <f>+'feuille match'!E24</f>
        <v>0</v>
      </c>
      <c r="I24" s="16">
        <f t="shared" si="0"/>
        <v>0</v>
      </c>
      <c r="J24" s="40" t="str">
        <f t="shared" si="1"/>
        <v xml:space="preserve"> </v>
      </c>
      <c r="K24" s="40" t="str">
        <f t="shared" si="2"/>
        <v xml:space="preserve"> </v>
      </c>
      <c r="L24" s="40" t="str">
        <f t="shared" si="3"/>
        <v xml:space="preserve"> </v>
      </c>
      <c r="M24" s="40" t="str">
        <f t="shared" si="4"/>
        <v xml:space="preserve"> </v>
      </c>
      <c r="N24" s="21">
        <f>SUMIF(E$3:E$50,P24,I$3:I$50)</f>
        <v>0</v>
      </c>
      <c r="O24" s="21">
        <f>SUMIF(F$3:F$50,P24,I$3:I$50)*-1</f>
        <v>0</v>
      </c>
      <c r="P24" s="21">
        <f>+equipe!B23</f>
        <v>0</v>
      </c>
      <c r="Q24" s="21">
        <f t="shared" si="7"/>
        <v>0</v>
      </c>
      <c r="R24" s="21">
        <f t="shared" si="8"/>
        <v>0</v>
      </c>
      <c r="S24" s="21">
        <f t="shared" si="9"/>
        <v>0</v>
      </c>
      <c r="T24" s="21">
        <f t="shared" si="10"/>
        <v>0</v>
      </c>
      <c r="U24" s="21">
        <f t="shared" si="11"/>
        <v>0</v>
      </c>
      <c r="V24" s="21">
        <f t="shared" si="12"/>
        <v>0</v>
      </c>
      <c r="W24" s="14"/>
      <c r="AX24" s="5">
        <v>22</v>
      </c>
      <c r="AY24" s="8">
        <v>4</v>
      </c>
      <c r="AZ24" s="8">
        <v>15</v>
      </c>
      <c r="BA24" s="122"/>
    </row>
    <row r="25" spans="1:53">
      <c r="A25" s="16">
        <v>23</v>
      </c>
      <c r="B25" s="16">
        <f>IF(COUNT('feuille match'!D25:E25)=0,0,1)</f>
        <v>0</v>
      </c>
      <c r="C25" s="120">
        <f>IF(A25&lt;equipe!F$2*2+1,+VLOOKUP(A25,AX$3:AZ$80,2)," ")</f>
        <v>5</v>
      </c>
      <c r="D25" s="120">
        <f>IF(A25&lt;equipe!F$2*2+1,+VLOOKUP(A25,AX$3:AZ$182,3)," ")</f>
        <v>16</v>
      </c>
      <c r="E25" s="120" t="str">
        <f>IF(A25&lt;equipe!F$2*2+1,VLOOKUP(C25,equipe!A$2:B$25,2)," ")</f>
        <v>e5</v>
      </c>
      <c r="F25" s="120" t="str">
        <f>IF(A25&lt;equipe!F$2*2+1,VLOOKUP(D25,equipe!A$2:B$25,2)," ")</f>
        <v>P16</v>
      </c>
      <c r="G25" s="16">
        <f>+'feuille match'!D25</f>
        <v>0</v>
      </c>
      <c r="H25" s="16">
        <f>+'feuille match'!E25</f>
        <v>0</v>
      </c>
      <c r="I25" s="16">
        <f t="shared" si="0"/>
        <v>0</v>
      </c>
      <c r="J25" s="40" t="str">
        <f t="shared" si="1"/>
        <v xml:space="preserve"> </v>
      </c>
      <c r="K25" s="40" t="str">
        <f t="shared" si="2"/>
        <v xml:space="preserve"> </v>
      </c>
      <c r="L25" s="40" t="str">
        <f t="shared" si="3"/>
        <v xml:space="preserve"> </v>
      </c>
      <c r="M25" s="40" t="str">
        <f t="shared" si="4"/>
        <v xml:space="preserve"> </v>
      </c>
      <c r="N25" s="21">
        <f>SUMIF(E$3:E$50,P25,I$3:I$50)</f>
        <v>0</v>
      </c>
      <c r="O25" s="21">
        <f>SUMIF(F$3:F$50,P25,I$3:I$50)*-1</f>
        <v>0</v>
      </c>
      <c r="P25" s="21">
        <f>+equipe!B24</f>
        <v>0</v>
      </c>
      <c r="Q25" s="21">
        <f t="shared" si="7"/>
        <v>0</v>
      </c>
      <c r="R25" s="21">
        <f t="shared" si="8"/>
        <v>0</v>
      </c>
      <c r="S25" s="21">
        <f t="shared" si="9"/>
        <v>0</v>
      </c>
      <c r="T25" s="21">
        <f t="shared" si="10"/>
        <v>0</v>
      </c>
      <c r="U25" s="21">
        <f t="shared" si="11"/>
        <v>0</v>
      </c>
      <c r="V25" s="21">
        <f t="shared" si="12"/>
        <v>0</v>
      </c>
      <c r="W25" s="14"/>
      <c r="AX25" s="5">
        <v>23</v>
      </c>
      <c r="AY25" s="8">
        <v>5</v>
      </c>
      <c r="AZ25" s="8">
        <v>16</v>
      </c>
      <c r="BA25" s="122"/>
    </row>
    <row r="26" spans="1:53">
      <c r="A26" s="16">
        <v>24</v>
      </c>
      <c r="B26" s="16">
        <f>IF(COUNT('feuille match'!D26:E26)=0,0,1)</f>
        <v>0</v>
      </c>
      <c r="C26" s="120">
        <f>IF(A26&lt;equipe!F$2*2+1,+VLOOKUP(A26,AX$3:AZ$80,2)," ")</f>
        <v>6</v>
      </c>
      <c r="D26" s="120">
        <f>IF(A26&lt;equipe!F$2*2+1,+VLOOKUP(A26,AX$3:AZ$182,3)," ")</f>
        <v>17</v>
      </c>
      <c r="E26" s="120" t="str">
        <f>IF(A26&lt;equipe!F$2*2+1,VLOOKUP(C26,equipe!A$2:B$25,2)," ")</f>
        <v>f6</v>
      </c>
      <c r="F26" s="120" t="str">
        <f>IF(A26&lt;equipe!F$2*2+1,VLOOKUP(D26,equipe!A$2:B$25,2)," ")</f>
        <v>Q17</v>
      </c>
      <c r="G26" s="16">
        <f>+'feuille match'!D26</f>
        <v>0</v>
      </c>
      <c r="H26" s="16">
        <f>+'feuille match'!E26</f>
        <v>0</v>
      </c>
      <c r="I26" s="16">
        <f t="shared" si="0"/>
        <v>0</v>
      </c>
      <c r="J26" s="40" t="str">
        <f t="shared" si="1"/>
        <v xml:space="preserve"> </v>
      </c>
      <c r="K26" s="40" t="str">
        <f t="shared" si="2"/>
        <v xml:space="preserve"> </v>
      </c>
      <c r="L26" s="40" t="str">
        <f t="shared" si="3"/>
        <v xml:space="preserve"> </v>
      </c>
      <c r="M26" s="40" t="str">
        <f t="shared" si="4"/>
        <v xml:space="preserve"> </v>
      </c>
      <c r="N26" s="21">
        <f>SUMIF(E$3:E$50,P26,I$3:I$50)</f>
        <v>0</v>
      </c>
      <c r="O26" s="21">
        <f>SUMIF(F$3:F$50,P26,I$3:I$50)*-1</f>
        <v>0</v>
      </c>
      <c r="P26" s="21">
        <f>+equipe!B25</f>
        <v>0</v>
      </c>
      <c r="Q26" s="21">
        <f t="shared" si="7"/>
        <v>0</v>
      </c>
      <c r="R26" s="21">
        <f t="shared" si="8"/>
        <v>0</v>
      </c>
      <c r="S26" s="21">
        <f t="shared" si="9"/>
        <v>0</v>
      </c>
      <c r="T26" s="21">
        <f t="shared" si="10"/>
        <v>0</v>
      </c>
      <c r="U26" s="21">
        <f t="shared" si="11"/>
        <v>0</v>
      </c>
      <c r="V26" s="21">
        <f t="shared" si="12"/>
        <v>0</v>
      </c>
      <c r="W26" s="14"/>
      <c r="AX26" s="5">
        <v>24</v>
      </c>
      <c r="AY26" s="8">
        <v>6</v>
      </c>
      <c r="AZ26" s="8">
        <v>17</v>
      </c>
      <c r="BA26" s="122"/>
    </row>
    <row r="27" spans="1:53">
      <c r="A27" s="16">
        <v>25</v>
      </c>
      <c r="B27" s="16">
        <f>IF(COUNT('feuille match'!D27:E27)=0,0,1)</f>
        <v>0</v>
      </c>
      <c r="C27" s="120">
        <f>IF(A27&lt;equipe!F$2*2+1,+VLOOKUP(A27,AX$3:AZ$80,2)," ")</f>
        <v>7</v>
      </c>
      <c r="D27" s="120">
        <f>IF(A27&lt;equipe!F$2*2+1,+VLOOKUP(A27,AX$3:AZ$182,3)," ")</f>
        <v>9</v>
      </c>
      <c r="E27" s="120" t="str">
        <f>IF(A27&lt;equipe!F$2*2+1,VLOOKUP(C27,equipe!A$2:B$25,2)," ")</f>
        <v>g7</v>
      </c>
      <c r="F27" s="120" t="str">
        <f>IF(A27&lt;equipe!F$2*2+1,VLOOKUP(D27,equipe!A$2:B$25,2)," ")</f>
        <v>i9</v>
      </c>
      <c r="G27" s="16">
        <f>+'feuille match'!D27</f>
        <v>0</v>
      </c>
      <c r="H27" s="16">
        <f>+'feuille match'!E27</f>
        <v>0</v>
      </c>
      <c r="I27" s="16">
        <f t="shared" si="0"/>
        <v>0</v>
      </c>
      <c r="J27" s="40" t="str">
        <f t="shared" si="1"/>
        <v xml:space="preserve"> </v>
      </c>
      <c r="K27" s="40" t="str">
        <f t="shared" si="2"/>
        <v xml:space="preserve"> </v>
      </c>
      <c r="L27" s="40" t="str">
        <f t="shared" si="3"/>
        <v xml:space="preserve"> </v>
      </c>
      <c r="M27" s="40" t="str">
        <f t="shared" si="4"/>
        <v xml:space="preserve"> </v>
      </c>
      <c r="N27" s="38"/>
      <c r="W27" s="14"/>
      <c r="AX27" s="5">
        <v>25</v>
      </c>
      <c r="AY27" s="8">
        <v>7</v>
      </c>
      <c r="AZ27" s="8">
        <v>9</v>
      </c>
      <c r="BA27" s="122"/>
    </row>
    <row r="28" spans="1:53">
      <c r="A28" s="16">
        <v>26</v>
      </c>
      <c r="B28" s="16">
        <f>IF(COUNT('feuille match'!D28:E28)=0,0,1)</f>
        <v>0</v>
      </c>
      <c r="C28" s="120">
        <f>IF(A28&lt;equipe!F$2*2+1,+VLOOKUP(A28,AX$3:AZ$80,2)," ")</f>
        <v>8</v>
      </c>
      <c r="D28" s="120">
        <f>IF(A28&lt;equipe!F$2*2+1,+VLOOKUP(A28,AX$3:AZ$182,3)," ")</f>
        <v>11</v>
      </c>
      <c r="E28" s="120" t="str">
        <f>IF(A28&lt;equipe!F$2*2+1,VLOOKUP(C28,equipe!A$2:B$25,2)," ")</f>
        <v>h8</v>
      </c>
      <c r="F28" s="120" t="str">
        <f>IF(A28&lt;equipe!F$2*2+1,VLOOKUP(D28,equipe!A$2:B$25,2)," ")</f>
        <v>k11</v>
      </c>
      <c r="G28" s="16">
        <f>+'feuille match'!D28</f>
        <v>0</v>
      </c>
      <c r="H28" s="16">
        <f>+'feuille match'!E28</f>
        <v>0</v>
      </c>
      <c r="I28" s="16">
        <f t="shared" si="0"/>
        <v>0</v>
      </c>
      <c r="J28" s="40" t="str">
        <f t="shared" si="1"/>
        <v xml:space="preserve"> </v>
      </c>
      <c r="K28" s="40" t="str">
        <f t="shared" si="2"/>
        <v xml:space="preserve"> </v>
      </c>
      <c r="L28" s="40" t="str">
        <f t="shared" si="3"/>
        <v xml:space="preserve"> </v>
      </c>
      <c r="M28" s="40" t="str">
        <f t="shared" si="4"/>
        <v xml:space="preserve"> </v>
      </c>
      <c r="N28" s="38"/>
      <c r="W28" s="14"/>
      <c r="AX28" s="5">
        <v>26</v>
      </c>
      <c r="AY28" s="8">
        <v>8</v>
      </c>
      <c r="AZ28" s="8">
        <v>11</v>
      </c>
      <c r="BA28" s="122"/>
    </row>
    <row r="29" spans="1:53">
      <c r="A29" s="16">
        <v>27</v>
      </c>
      <c r="B29" s="16">
        <f>IF(COUNT('feuille match'!D29:E29)=0,0,1)</f>
        <v>0</v>
      </c>
      <c r="C29" s="120">
        <f>IF(A29&lt;equipe!F$2*2+1,+VLOOKUP(A29,AX$3:AZ$80,2)," ")</f>
        <v>10</v>
      </c>
      <c r="D29" s="120">
        <f>IF(A29&lt;equipe!F$2*2+1,+VLOOKUP(A29,AX$3:AZ$182,3)," ")</f>
        <v>12</v>
      </c>
      <c r="E29" s="120" t="str">
        <f>IF(A29&lt;equipe!F$2*2+1,VLOOKUP(C29,equipe!A$2:B$25,2)," ")</f>
        <v>j10</v>
      </c>
      <c r="F29" s="120" t="str">
        <f>IF(A29&lt;equipe!F$2*2+1,VLOOKUP(D29,equipe!A$2:B$25,2)," ")</f>
        <v>L12</v>
      </c>
      <c r="G29" s="16">
        <f>+'feuille match'!D29</f>
        <v>0</v>
      </c>
      <c r="H29" s="16">
        <f>+'feuille match'!E29</f>
        <v>0</v>
      </c>
      <c r="I29" s="16">
        <f t="shared" si="0"/>
        <v>0</v>
      </c>
      <c r="J29" s="40" t="str">
        <f t="shared" si="1"/>
        <v xml:space="preserve"> </v>
      </c>
      <c r="K29" s="40" t="str">
        <f t="shared" si="2"/>
        <v xml:space="preserve"> </v>
      </c>
      <c r="L29" s="40" t="str">
        <f t="shared" si="3"/>
        <v xml:space="preserve"> </v>
      </c>
      <c r="M29" s="40" t="str">
        <f t="shared" si="4"/>
        <v xml:space="preserve"> </v>
      </c>
      <c r="N29" s="38"/>
      <c r="W29" s="122"/>
      <c r="AX29" s="5">
        <v>27</v>
      </c>
      <c r="AY29" s="8">
        <v>10</v>
      </c>
      <c r="AZ29" s="8">
        <v>12</v>
      </c>
      <c r="BA29" s="122"/>
    </row>
    <row r="30" spans="1:53">
      <c r="A30" s="16">
        <v>28</v>
      </c>
      <c r="B30" s="16">
        <f>IF(COUNT('feuille match'!D30:E30)=0,0,1)</f>
        <v>0</v>
      </c>
      <c r="C30" s="120">
        <f>IF(A30&lt;equipe!F$2*2+1,+VLOOKUP(A30,AX$3:AZ$80,2)," ")</f>
        <v>1</v>
      </c>
      <c r="D30" s="120">
        <f>IF(A30&lt;equipe!F$2*2+1,+VLOOKUP(A30,AX$3:AZ$182,3)," ")</f>
        <v>13</v>
      </c>
      <c r="E30" s="120" t="str">
        <f>IF(A30&lt;equipe!F$2*2+1,VLOOKUP(C30,equipe!A$2:B$25,2)," ")</f>
        <v>a1</v>
      </c>
      <c r="F30" s="120" t="str">
        <f>IF(A30&lt;equipe!F$2*2+1,VLOOKUP(D30,equipe!A$2:B$25,2)," ")</f>
        <v>M13</v>
      </c>
      <c r="G30" s="16">
        <f>+'feuille match'!D30</f>
        <v>0</v>
      </c>
      <c r="H30" s="16">
        <f>+'feuille match'!E30</f>
        <v>0</v>
      </c>
      <c r="I30" s="16">
        <f t="shared" si="0"/>
        <v>0</v>
      </c>
      <c r="J30" s="40" t="str">
        <f t="shared" si="1"/>
        <v xml:space="preserve"> </v>
      </c>
      <c r="K30" s="40" t="str">
        <f t="shared" si="2"/>
        <v xml:space="preserve"> </v>
      </c>
      <c r="L30" s="40" t="str">
        <f t="shared" si="3"/>
        <v xml:space="preserve"> </v>
      </c>
      <c r="M30" s="40" t="str">
        <f t="shared" si="4"/>
        <v xml:space="preserve"> </v>
      </c>
      <c r="N30" s="38"/>
      <c r="W30" s="122"/>
      <c r="AX30" s="5">
        <v>28</v>
      </c>
      <c r="AY30" s="8">
        <v>1</v>
      </c>
      <c r="AZ30" s="8">
        <v>13</v>
      </c>
      <c r="BA30" s="122"/>
    </row>
    <row r="31" spans="1:53">
      <c r="A31" s="16">
        <v>29</v>
      </c>
      <c r="B31" s="16">
        <f>IF(COUNT('feuille match'!D31:E31)=0,0,1)</f>
        <v>0</v>
      </c>
      <c r="C31" s="120">
        <f>IF(A31&lt;equipe!F$2*2+1,+VLOOKUP(A31,AX$3:AZ$80,2)," ")</f>
        <v>2</v>
      </c>
      <c r="D31" s="120">
        <f>IF(A31&lt;equipe!F$2*2+1,+VLOOKUP(A31,AX$3:AZ$182,3)," ")</f>
        <v>14</v>
      </c>
      <c r="E31" s="120" t="str">
        <f>IF(A31&lt;equipe!F$2*2+1,VLOOKUP(C31,equipe!A$2:B$25,2)," ")</f>
        <v>b2</v>
      </c>
      <c r="F31" s="120" t="str">
        <f>IF(A31&lt;equipe!F$2*2+1,VLOOKUP(D31,equipe!A$2:B$25,2)," ")</f>
        <v>N14</v>
      </c>
      <c r="G31" s="16">
        <f>+'feuille match'!D31</f>
        <v>0</v>
      </c>
      <c r="H31" s="16">
        <f>+'feuille match'!E31</f>
        <v>0</v>
      </c>
      <c r="I31" s="16">
        <f t="shared" si="0"/>
        <v>0</v>
      </c>
      <c r="J31" s="40" t="str">
        <f t="shared" si="1"/>
        <v xml:space="preserve"> </v>
      </c>
      <c r="K31" s="40" t="str">
        <f t="shared" si="2"/>
        <v xml:space="preserve"> </v>
      </c>
      <c r="L31" s="40" t="str">
        <f t="shared" si="3"/>
        <v xml:space="preserve"> </v>
      </c>
      <c r="M31" s="40" t="str">
        <f t="shared" si="4"/>
        <v xml:space="preserve"> </v>
      </c>
      <c r="N31" s="38"/>
      <c r="W31" s="122"/>
      <c r="AX31" s="5">
        <v>29</v>
      </c>
      <c r="AY31" s="8">
        <v>2</v>
      </c>
      <c r="AZ31" s="8">
        <v>14</v>
      </c>
      <c r="BA31" s="122"/>
    </row>
    <row r="32" spans="1:53">
      <c r="A32" s="16">
        <v>30</v>
      </c>
      <c r="B32" s="16">
        <f>IF(COUNT('feuille match'!D32:E32)=0,0,1)</f>
        <v>0</v>
      </c>
      <c r="C32" s="120">
        <f>IF(A32&lt;equipe!F$2*2+1,+VLOOKUP(A32,AX$3:AZ$80,2)," ")</f>
        <v>3</v>
      </c>
      <c r="D32" s="120">
        <f>IF(A32&lt;equipe!F$2*2+1,+VLOOKUP(A32,AX$3:AZ$182,3)," ")</f>
        <v>15</v>
      </c>
      <c r="E32" s="120" t="str">
        <f>IF(A32&lt;equipe!F$2*2+1,VLOOKUP(C32,equipe!A$2:B$25,2)," ")</f>
        <v>c3</v>
      </c>
      <c r="F32" s="120" t="str">
        <f>IF(A32&lt;equipe!F$2*2+1,VLOOKUP(D32,equipe!A$2:B$25,2)," ")</f>
        <v>O15</v>
      </c>
      <c r="G32" s="16">
        <f>+'feuille match'!D32</f>
        <v>0</v>
      </c>
      <c r="H32" s="16">
        <f>+'feuille match'!E32</f>
        <v>0</v>
      </c>
      <c r="I32" s="16">
        <f t="shared" si="0"/>
        <v>0</v>
      </c>
      <c r="J32" s="40" t="str">
        <f t="shared" si="1"/>
        <v xml:space="preserve"> </v>
      </c>
      <c r="K32" s="40" t="str">
        <f t="shared" si="2"/>
        <v xml:space="preserve"> </v>
      </c>
      <c r="L32" s="40" t="str">
        <f t="shared" si="3"/>
        <v xml:space="preserve"> </v>
      </c>
      <c r="M32" s="40" t="str">
        <f t="shared" si="4"/>
        <v xml:space="preserve"> </v>
      </c>
      <c r="N32" s="38"/>
      <c r="W32" s="122"/>
      <c r="AX32" s="5">
        <v>30</v>
      </c>
      <c r="AY32" s="8">
        <v>3</v>
      </c>
      <c r="AZ32" s="8">
        <v>15</v>
      </c>
      <c r="BA32" s="122"/>
    </row>
    <row r="33" spans="1:53">
      <c r="A33" s="16">
        <v>31</v>
      </c>
      <c r="B33" s="16">
        <f>IF(COUNT('feuille match'!D33:E33)=0,0,1)</f>
        <v>0</v>
      </c>
      <c r="C33" s="120">
        <f>IF(A33&lt;equipe!F$2*2+1,+VLOOKUP(A33,AX$3:AZ$80,2)," ")</f>
        <v>4</v>
      </c>
      <c r="D33" s="120">
        <f>IF(A33&lt;equipe!F$2*2+1,+VLOOKUP(A33,AX$3:AZ$182,3)," ")</f>
        <v>16</v>
      </c>
      <c r="E33" s="120" t="str">
        <f>IF(A33&lt;equipe!F$2*2+1,VLOOKUP(C33,equipe!A$2:B$25,2)," ")</f>
        <v>d4</v>
      </c>
      <c r="F33" s="120" t="str">
        <f>IF(A33&lt;equipe!F$2*2+1,VLOOKUP(D33,equipe!A$2:B$25,2)," ")</f>
        <v>P16</v>
      </c>
      <c r="G33" s="16">
        <f>+'feuille match'!D33</f>
        <v>0</v>
      </c>
      <c r="H33" s="16">
        <f>+'feuille match'!E33</f>
        <v>0</v>
      </c>
      <c r="I33" s="16">
        <f t="shared" si="0"/>
        <v>0</v>
      </c>
      <c r="J33" s="40" t="str">
        <f t="shared" si="1"/>
        <v xml:space="preserve"> </v>
      </c>
      <c r="K33" s="40" t="str">
        <f t="shared" si="2"/>
        <v xml:space="preserve"> </v>
      </c>
      <c r="L33" s="40" t="str">
        <f t="shared" si="3"/>
        <v xml:space="preserve"> </v>
      </c>
      <c r="M33" s="40" t="str">
        <f t="shared" si="4"/>
        <v xml:space="preserve"> </v>
      </c>
      <c r="N33" s="38"/>
      <c r="W33" s="122"/>
      <c r="AX33" s="5">
        <v>31</v>
      </c>
      <c r="AY33" s="8">
        <v>4</v>
      </c>
      <c r="AZ33" s="8">
        <v>16</v>
      </c>
      <c r="BA33" s="122"/>
    </row>
    <row r="34" spans="1:53">
      <c r="A34" s="16">
        <v>32</v>
      </c>
      <c r="B34" s="16">
        <f>IF(COUNT('feuille match'!D34:E34)=0,0,1)</f>
        <v>0</v>
      </c>
      <c r="C34" s="120">
        <f>IF(A34&lt;equipe!F$2*2+1,+VLOOKUP(A34,AX$3:AZ$80,2)," ")</f>
        <v>5</v>
      </c>
      <c r="D34" s="120">
        <f>IF(A34&lt;equipe!F$2*2+1,+VLOOKUP(A34,AX$3:AZ$182,3)," ")</f>
        <v>17</v>
      </c>
      <c r="E34" s="120" t="str">
        <f>IF(A34&lt;equipe!F$2*2+1,VLOOKUP(C34,equipe!A$2:B$25,2)," ")</f>
        <v>e5</v>
      </c>
      <c r="F34" s="120" t="str">
        <f>IF(A34&lt;equipe!F$2*2+1,VLOOKUP(D34,equipe!A$2:B$25,2)," ")</f>
        <v>Q17</v>
      </c>
      <c r="G34" s="16">
        <f>+'feuille match'!D34</f>
        <v>0</v>
      </c>
      <c r="H34" s="16">
        <f>+'feuille match'!E34</f>
        <v>0</v>
      </c>
      <c r="I34" s="16">
        <f t="shared" si="0"/>
        <v>0</v>
      </c>
      <c r="J34" s="40" t="str">
        <f t="shared" si="1"/>
        <v xml:space="preserve"> </v>
      </c>
      <c r="K34" s="40" t="str">
        <f t="shared" si="2"/>
        <v xml:space="preserve"> </v>
      </c>
      <c r="L34" s="40" t="str">
        <f t="shared" si="3"/>
        <v xml:space="preserve"> </v>
      </c>
      <c r="M34" s="40" t="str">
        <f t="shared" si="4"/>
        <v xml:space="preserve"> </v>
      </c>
      <c r="N34" s="38"/>
      <c r="W34" s="122"/>
      <c r="AX34" s="5">
        <v>32</v>
      </c>
      <c r="AY34" s="8">
        <v>5</v>
      </c>
      <c r="AZ34" s="8">
        <v>17</v>
      </c>
      <c r="BA34" s="122"/>
    </row>
    <row r="35" spans="1:53">
      <c r="A35" s="16">
        <v>33</v>
      </c>
      <c r="B35" s="16">
        <f>IF(COUNT('feuille match'!D35:E35)=0,0,1)</f>
        <v>0</v>
      </c>
      <c r="C35" s="120">
        <f>IF(A35&lt;equipe!F$2*2+1,+VLOOKUP(A35,AX$3:AZ$80,2)," ")</f>
        <v>6</v>
      </c>
      <c r="D35" s="120">
        <f>IF(A35&lt;equipe!F$2*2+1,+VLOOKUP(A35,AX$3:AZ$182,3)," ")</f>
        <v>7</v>
      </c>
      <c r="E35" s="120" t="str">
        <f>IF(A35&lt;equipe!F$2*2+1,VLOOKUP(C35,equipe!A$2:B$25,2)," ")</f>
        <v>f6</v>
      </c>
      <c r="F35" s="120" t="str">
        <f>IF(A35&lt;equipe!F$2*2+1,VLOOKUP(D35,equipe!A$2:B$25,2)," ")</f>
        <v>g7</v>
      </c>
      <c r="G35" s="16">
        <f>+'feuille match'!D35</f>
        <v>0</v>
      </c>
      <c r="H35" s="16">
        <f>+'feuille match'!E35</f>
        <v>0</v>
      </c>
      <c r="I35" s="16">
        <f t="shared" si="0"/>
        <v>0</v>
      </c>
      <c r="J35" s="40" t="str">
        <f t="shared" si="1"/>
        <v xml:space="preserve"> </v>
      </c>
      <c r="K35" s="40" t="str">
        <f t="shared" si="2"/>
        <v xml:space="preserve"> </v>
      </c>
      <c r="L35" s="40" t="str">
        <f t="shared" si="3"/>
        <v xml:space="preserve"> </v>
      </c>
      <c r="M35" s="40" t="str">
        <f t="shared" si="4"/>
        <v xml:space="preserve"> </v>
      </c>
      <c r="N35" s="38"/>
      <c r="W35" s="122"/>
      <c r="AX35" s="5">
        <v>33</v>
      </c>
      <c r="AY35" s="8">
        <v>6</v>
      </c>
      <c r="AZ35" s="8">
        <v>7</v>
      </c>
      <c r="BA35" s="122"/>
    </row>
    <row r="36" spans="1:53">
      <c r="A36" s="16">
        <v>34</v>
      </c>
      <c r="B36" s="16">
        <f>IF(COUNT('feuille match'!D36:E36)=0,0,1)</f>
        <v>0</v>
      </c>
      <c r="C36" s="120">
        <f>IF(A36&lt;equipe!F$2*2+1,+VLOOKUP(A36,AX$3:AZ$80,2)," ")</f>
        <v>8</v>
      </c>
      <c r="D36" s="120">
        <f>IF(A36&lt;equipe!F$2*2+1,+VLOOKUP(A36,AX$3:AZ$182,3)," ")</f>
        <v>9</v>
      </c>
      <c r="E36" s="120" t="str">
        <f>IF(A36&lt;equipe!F$2*2+1,VLOOKUP(C36,equipe!A$2:B$25,2)," ")</f>
        <v>h8</v>
      </c>
      <c r="F36" s="120" t="str">
        <f>IF(A36&lt;equipe!F$2*2+1,VLOOKUP(D36,equipe!A$2:B$25,2)," ")</f>
        <v>i9</v>
      </c>
      <c r="G36" s="16">
        <f>+'feuille match'!D36</f>
        <v>0</v>
      </c>
      <c r="H36" s="16">
        <f>+'feuille match'!E36</f>
        <v>0</v>
      </c>
      <c r="I36" s="16">
        <f t="shared" si="0"/>
        <v>0</v>
      </c>
      <c r="J36" s="40" t="str">
        <f t="shared" si="1"/>
        <v xml:space="preserve"> </v>
      </c>
      <c r="K36" s="40" t="str">
        <f t="shared" si="2"/>
        <v xml:space="preserve"> </v>
      </c>
      <c r="L36" s="40" t="str">
        <f t="shared" si="3"/>
        <v xml:space="preserve"> </v>
      </c>
      <c r="M36" s="40" t="str">
        <f t="shared" si="4"/>
        <v xml:space="preserve"> </v>
      </c>
      <c r="N36" s="38"/>
      <c r="W36" s="122"/>
      <c r="AX36" s="5">
        <v>34</v>
      </c>
      <c r="AY36" s="8">
        <v>8</v>
      </c>
      <c r="AZ36" s="8">
        <v>9</v>
      </c>
      <c r="BA36" s="122"/>
    </row>
    <row r="37" spans="1:53">
      <c r="A37" s="16">
        <v>35</v>
      </c>
      <c r="B37" s="16">
        <f>IF(COUNT('feuille match'!D37:E37)=0,0,1)</f>
        <v>0</v>
      </c>
      <c r="C37" s="120" t="str">
        <f>IF(A37&lt;equipe!F$2*2+1,+VLOOKUP(A37,AX$3:AZ$80,2)," ")</f>
        <v xml:space="preserve"> </v>
      </c>
      <c r="D37" s="120" t="str">
        <f>IF(A37&lt;equipe!F$2*2+1,+VLOOKUP(A37,AX$3:AZ$182,3)," ")</f>
        <v xml:space="preserve"> </v>
      </c>
      <c r="E37" s="120" t="str">
        <f>IF(A37&lt;equipe!F$2*2+1,VLOOKUP(C37,equipe!A$2:B$25,2)," ")</f>
        <v xml:space="preserve"> </v>
      </c>
      <c r="F37" s="120" t="str">
        <f>IF(A37&lt;equipe!F$2*2+1,VLOOKUP(D37,equipe!A$2:B$25,2)," ")</f>
        <v xml:space="preserve"> </v>
      </c>
      <c r="G37" s="16">
        <f>+'feuille match'!D37</f>
        <v>0</v>
      </c>
      <c r="H37" s="16">
        <f>+'feuille match'!E37</f>
        <v>0</v>
      </c>
      <c r="I37" s="16">
        <f t="shared" si="0"/>
        <v>0</v>
      </c>
      <c r="J37" s="40" t="str">
        <f t="shared" si="1"/>
        <v xml:space="preserve"> </v>
      </c>
      <c r="K37" s="40" t="str">
        <f t="shared" si="2"/>
        <v xml:space="preserve"> </v>
      </c>
      <c r="L37" s="40" t="str">
        <f t="shared" si="3"/>
        <v xml:space="preserve"> </v>
      </c>
      <c r="M37" s="40" t="str">
        <f t="shared" si="4"/>
        <v xml:space="preserve"> </v>
      </c>
      <c r="N37" s="38"/>
      <c r="W37" s="122"/>
      <c r="AX37" s="5"/>
      <c r="AY37" s="8"/>
      <c r="AZ37" s="8"/>
      <c r="BA37" s="122"/>
    </row>
    <row r="38" spans="1:53">
      <c r="A38" s="16">
        <v>36</v>
      </c>
      <c r="B38" s="16">
        <f>IF(COUNT('feuille match'!D38:E38)=0,0,1)</f>
        <v>0</v>
      </c>
      <c r="C38" s="120" t="str">
        <f>IF(A38&lt;equipe!F$2*2+1,+VLOOKUP(A38,AX$3:AZ$80,2)," ")</f>
        <v xml:space="preserve"> </v>
      </c>
      <c r="D38" s="120" t="str">
        <f>IF(A38&lt;equipe!F$2*2+1,+VLOOKUP(A38,AX$3:AZ$182,3)," ")</f>
        <v xml:space="preserve"> </v>
      </c>
      <c r="E38" s="120" t="str">
        <f>IF(A38&lt;equipe!F$2*2+1,VLOOKUP(C38,equipe!A$2:B$25,2)," ")</f>
        <v xml:space="preserve"> </v>
      </c>
      <c r="F38" s="120" t="str">
        <f>IF(A38&lt;equipe!F$2*2+1,VLOOKUP(D38,equipe!A$2:B$25,2)," ")</f>
        <v xml:space="preserve"> </v>
      </c>
      <c r="G38" s="16">
        <f>+'feuille match'!D38</f>
        <v>0</v>
      </c>
      <c r="H38" s="16">
        <f>+'feuille match'!E38</f>
        <v>0</v>
      </c>
      <c r="I38" s="16">
        <f t="shared" si="0"/>
        <v>0</v>
      </c>
      <c r="J38" s="40" t="str">
        <f t="shared" si="1"/>
        <v xml:space="preserve"> </v>
      </c>
      <c r="K38" s="40" t="str">
        <f t="shared" si="2"/>
        <v xml:space="preserve"> </v>
      </c>
      <c r="L38" s="40" t="str">
        <f t="shared" si="3"/>
        <v xml:space="preserve"> </v>
      </c>
      <c r="M38" s="40" t="str">
        <f t="shared" si="4"/>
        <v xml:space="preserve"> </v>
      </c>
      <c r="N38" s="38"/>
      <c r="W38" s="122"/>
      <c r="AX38" s="5"/>
      <c r="AY38" s="8"/>
      <c r="AZ38" s="8"/>
      <c r="BA38" s="122"/>
    </row>
    <row r="39" spans="1:53">
      <c r="A39" s="16">
        <v>37</v>
      </c>
      <c r="B39" s="16">
        <f>IF(COUNT('feuille match'!D39:E39)=0,0,1)</f>
        <v>0</v>
      </c>
      <c r="C39" s="120" t="str">
        <f>IF(A39&lt;equipe!F$2*2+1,+VLOOKUP(A39,AX$3:AZ$80,2)," ")</f>
        <v xml:space="preserve"> </v>
      </c>
      <c r="D39" s="120" t="str">
        <f>IF(A39&lt;equipe!F$2*2+1,+VLOOKUP(A39,AX$3:AZ$182,3)," ")</f>
        <v xml:space="preserve"> </v>
      </c>
      <c r="E39" s="120" t="str">
        <f>IF(A39&lt;equipe!F$2*2+1,VLOOKUP(C39,equipe!A$2:B$25,2)," ")</f>
        <v xml:space="preserve"> </v>
      </c>
      <c r="F39" s="120" t="str">
        <f>IF(A39&lt;equipe!F$2*2+1,VLOOKUP(D39,equipe!A$2:B$25,2)," ")</f>
        <v xml:space="preserve"> </v>
      </c>
      <c r="G39" s="16">
        <f>+'feuille match'!D39</f>
        <v>0</v>
      </c>
      <c r="H39" s="16">
        <f>+'feuille match'!E39</f>
        <v>0</v>
      </c>
      <c r="I39" s="16">
        <f t="shared" si="0"/>
        <v>0</v>
      </c>
      <c r="J39" s="40" t="str">
        <f t="shared" si="1"/>
        <v xml:space="preserve"> </v>
      </c>
      <c r="K39" s="40" t="str">
        <f t="shared" si="2"/>
        <v xml:space="preserve"> </v>
      </c>
      <c r="L39" s="40" t="str">
        <f t="shared" si="3"/>
        <v xml:space="preserve"> </v>
      </c>
      <c r="M39" s="40" t="str">
        <f t="shared" si="4"/>
        <v xml:space="preserve"> </v>
      </c>
      <c r="N39" s="38"/>
      <c r="W39" s="122"/>
      <c r="AX39" s="5"/>
      <c r="AY39" s="8"/>
      <c r="AZ39" s="8"/>
      <c r="BA39" s="122"/>
    </row>
    <row r="40" spans="1:53">
      <c r="A40" s="16">
        <v>38</v>
      </c>
      <c r="B40" s="16">
        <f>IF(COUNT('feuille match'!D40:E40)=0,0,1)</f>
        <v>0</v>
      </c>
      <c r="C40" s="120" t="str">
        <f>IF(A40&lt;equipe!F$2*2+1,+VLOOKUP(A40,AX$3:AZ$80,2)," ")</f>
        <v xml:space="preserve"> </v>
      </c>
      <c r="D40" s="120" t="str">
        <f>IF(A40&lt;equipe!F$2*2+1,+VLOOKUP(A40,AX$3:AZ$182,3)," ")</f>
        <v xml:space="preserve"> </v>
      </c>
      <c r="E40" s="120" t="str">
        <f>IF(A40&lt;equipe!F$2*2+1,VLOOKUP(C40,equipe!A$2:B$25,2)," ")</f>
        <v xml:space="preserve"> </v>
      </c>
      <c r="F40" s="120" t="str">
        <f>IF(A40&lt;equipe!F$2*2+1,VLOOKUP(D40,equipe!A$2:B$25,2)," ")</f>
        <v xml:space="preserve"> </v>
      </c>
      <c r="G40" s="16">
        <f>+'feuille match'!D40</f>
        <v>0</v>
      </c>
      <c r="H40" s="16">
        <f>+'feuille match'!E40</f>
        <v>0</v>
      </c>
      <c r="I40" s="16">
        <f t="shared" si="0"/>
        <v>0</v>
      </c>
      <c r="J40" s="40" t="str">
        <f t="shared" si="1"/>
        <v xml:space="preserve"> </v>
      </c>
      <c r="K40" s="40" t="str">
        <f t="shared" si="2"/>
        <v xml:space="preserve"> </v>
      </c>
      <c r="L40" s="40" t="str">
        <f t="shared" si="3"/>
        <v xml:space="preserve"> </v>
      </c>
      <c r="M40" s="40" t="str">
        <f t="shared" si="4"/>
        <v xml:space="preserve"> </v>
      </c>
      <c r="N40" s="38"/>
      <c r="W40" s="122"/>
      <c r="AX40" s="5"/>
      <c r="AY40" s="8"/>
      <c r="AZ40" s="8"/>
      <c r="BA40" s="122"/>
    </row>
    <row r="41" spans="1:53">
      <c r="A41" s="16">
        <v>39</v>
      </c>
      <c r="B41" s="16">
        <f>IF(COUNT('feuille match'!D41:E41)=0,0,1)</f>
        <v>0</v>
      </c>
      <c r="C41" s="120" t="str">
        <f>IF(A41&lt;equipe!F$2*2+1,+VLOOKUP(A41,AX$3:AZ$80,2)," ")</f>
        <v xml:space="preserve"> </v>
      </c>
      <c r="D41" s="120" t="str">
        <f>IF(A41&lt;equipe!F$2*2+1,+VLOOKUP(A41,AX$3:AZ$182,3)," ")</f>
        <v xml:space="preserve"> </v>
      </c>
      <c r="E41" s="120" t="str">
        <f>IF(A41&lt;equipe!F$2*2+1,VLOOKUP(C41,equipe!A$2:B$25,2)," ")</f>
        <v xml:space="preserve"> </v>
      </c>
      <c r="F41" s="120" t="str">
        <f>IF(A41&lt;equipe!F$2*2+1,VLOOKUP(D41,equipe!A$2:B$25,2)," ")</f>
        <v xml:space="preserve"> </v>
      </c>
      <c r="G41" s="16">
        <f>+'feuille match'!D41</f>
        <v>0</v>
      </c>
      <c r="H41" s="16">
        <f>+'feuille match'!E41</f>
        <v>0</v>
      </c>
      <c r="I41" s="16">
        <f t="shared" si="0"/>
        <v>0</v>
      </c>
      <c r="J41" s="40" t="str">
        <f t="shared" si="1"/>
        <v xml:space="preserve"> </v>
      </c>
      <c r="K41" s="40" t="str">
        <f t="shared" si="2"/>
        <v xml:space="preserve"> </v>
      </c>
      <c r="L41" s="40" t="str">
        <f t="shared" si="3"/>
        <v xml:space="preserve"> </v>
      </c>
      <c r="M41" s="40" t="str">
        <f t="shared" si="4"/>
        <v xml:space="preserve"> </v>
      </c>
      <c r="N41" s="38"/>
      <c r="W41" s="122"/>
      <c r="AX41" s="5"/>
      <c r="AY41" s="8"/>
      <c r="AZ41" s="8"/>
      <c r="BA41" s="122"/>
    </row>
    <row r="42" spans="1:53">
      <c r="A42" s="16">
        <v>40</v>
      </c>
      <c r="B42" s="16">
        <f>IF(COUNT('feuille match'!D42:E42)=0,0,1)</f>
        <v>0</v>
      </c>
      <c r="C42" s="120" t="str">
        <f>IF(A42&lt;equipe!F$2*2+1,+VLOOKUP(A42,AX$3:AZ$80,2)," ")</f>
        <v xml:space="preserve"> </v>
      </c>
      <c r="D42" s="120" t="str">
        <f>IF(A42&lt;equipe!F$2*2+1,+VLOOKUP(A42,AX$3:AZ$182,3)," ")</f>
        <v xml:space="preserve"> </v>
      </c>
      <c r="E42" s="120" t="str">
        <f>IF(A42&lt;equipe!F$2*2+1,VLOOKUP(C42,equipe!A$2:B$25,2)," ")</f>
        <v xml:space="preserve"> </v>
      </c>
      <c r="F42" s="120" t="str">
        <f>IF(A42&lt;equipe!F$2*2+1,VLOOKUP(D42,equipe!A$2:B$25,2)," ")</f>
        <v xml:space="preserve"> </v>
      </c>
      <c r="G42" s="16">
        <f>+'feuille match'!D42</f>
        <v>0</v>
      </c>
      <c r="H42" s="16">
        <f>+'feuille match'!E42</f>
        <v>0</v>
      </c>
      <c r="I42" s="16">
        <f t="shared" si="0"/>
        <v>0</v>
      </c>
      <c r="J42" s="40" t="str">
        <f t="shared" si="1"/>
        <v xml:space="preserve"> </v>
      </c>
      <c r="K42" s="40" t="str">
        <f t="shared" si="2"/>
        <v xml:space="preserve"> </v>
      </c>
      <c r="L42" s="40" t="str">
        <f t="shared" si="3"/>
        <v xml:space="preserve"> </v>
      </c>
      <c r="M42" s="40" t="str">
        <f t="shared" si="4"/>
        <v xml:space="preserve"> </v>
      </c>
      <c r="N42" s="38"/>
      <c r="W42" s="122"/>
      <c r="AX42" s="5"/>
      <c r="AY42" s="8"/>
      <c r="AZ42" s="8"/>
      <c r="BA42" s="122"/>
    </row>
    <row r="43" spans="1:53">
      <c r="A43" s="16">
        <v>41</v>
      </c>
      <c r="B43" s="16">
        <f>IF(COUNT('feuille match'!D43:E43)=0,0,1)</f>
        <v>0</v>
      </c>
      <c r="C43" s="120" t="str">
        <f>IF(A43&lt;equipe!F$2*2+1,+VLOOKUP(A43,AX$3:AZ$80,2)," ")</f>
        <v xml:space="preserve"> </v>
      </c>
      <c r="D43" s="120" t="str">
        <f>IF(A43&lt;equipe!F$2*2+1,+VLOOKUP(A43,AX$3:AZ$182,3)," ")</f>
        <v xml:space="preserve"> </v>
      </c>
      <c r="E43" s="120" t="str">
        <f>IF(A43&lt;equipe!F$2*2+1,VLOOKUP(C43,equipe!A$2:B$25,2)," ")</f>
        <v xml:space="preserve"> </v>
      </c>
      <c r="F43" s="120" t="str">
        <f>IF(A43&lt;equipe!F$2*2+1,VLOOKUP(D43,equipe!A$2:B$25,2)," ")</f>
        <v xml:space="preserve"> </v>
      </c>
      <c r="G43" s="16">
        <f>+'feuille match'!D43</f>
        <v>0</v>
      </c>
      <c r="H43" s="16">
        <f>+'feuille match'!E43</f>
        <v>0</v>
      </c>
      <c r="I43" s="16">
        <f t="shared" si="0"/>
        <v>0</v>
      </c>
      <c r="J43" s="40" t="str">
        <f t="shared" si="1"/>
        <v xml:space="preserve"> </v>
      </c>
      <c r="K43" s="40" t="str">
        <f t="shared" si="2"/>
        <v xml:space="preserve"> </v>
      </c>
      <c r="L43" s="40" t="str">
        <f t="shared" si="3"/>
        <v xml:space="preserve"> </v>
      </c>
      <c r="M43" s="40" t="str">
        <f t="shared" si="4"/>
        <v xml:space="preserve"> </v>
      </c>
      <c r="N43" s="38"/>
      <c r="W43" s="122"/>
      <c r="AX43" s="5"/>
      <c r="AY43" s="8"/>
      <c r="AZ43" s="8"/>
      <c r="BA43" s="122"/>
    </row>
    <row r="44" spans="1:53">
      <c r="A44" s="16">
        <v>42</v>
      </c>
      <c r="B44" s="16">
        <f>IF(COUNT('feuille match'!D44:E44)=0,0,1)</f>
        <v>0</v>
      </c>
      <c r="C44" s="120" t="str">
        <f>IF(A44&lt;equipe!F$2*2+1,+VLOOKUP(A44,AX$3:AZ$80,2)," ")</f>
        <v xml:space="preserve"> </v>
      </c>
      <c r="D44" s="120" t="str">
        <f>IF(A44&lt;equipe!F$2*2+1,+VLOOKUP(A44,AX$3:AZ$182,3)," ")</f>
        <v xml:space="preserve"> </v>
      </c>
      <c r="E44" s="120" t="str">
        <f>IF(A44&lt;equipe!F$2*2+1,VLOOKUP(C44,equipe!A$2:B$25,2)," ")</f>
        <v xml:space="preserve"> </v>
      </c>
      <c r="F44" s="120" t="str">
        <f>IF(A44&lt;equipe!F$2*2+1,VLOOKUP(D44,equipe!A$2:B$25,2)," ")</f>
        <v xml:space="preserve"> </v>
      </c>
      <c r="G44" s="16">
        <f>+'feuille match'!D44</f>
        <v>0</v>
      </c>
      <c r="H44" s="16">
        <f>+'feuille match'!E44</f>
        <v>0</v>
      </c>
      <c r="I44" s="16">
        <f t="shared" si="0"/>
        <v>0</v>
      </c>
      <c r="J44" s="14" t="str">
        <f t="shared" si="1"/>
        <v xml:space="preserve"> </v>
      </c>
      <c r="K44" s="14" t="str">
        <f t="shared" si="2"/>
        <v xml:space="preserve"> </v>
      </c>
      <c r="L44" s="14" t="str">
        <f t="shared" si="3"/>
        <v xml:space="preserve"> </v>
      </c>
      <c r="M44" s="14" t="str">
        <f t="shared" si="4"/>
        <v xml:space="preserve"> </v>
      </c>
      <c r="N44" s="38"/>
      <c r="W44" s="122"/>
      <c r="AX44" s="5"/>
      <c r="AY44" s="8"/>
      <c r="AZ44" s="8"/>
      <c r="BA44" s="122"/>
    </row>
    <row r="45" spans="1:53">
      <c r="A45" s="16">
        <v>43</v>
      </c>
      <c r="B45" s="16">
        <f>IF(COUNT('feuille match'!D45:E45)=0,0,1)</f>
        <v>0</v>
      </c>
      <c r="C45" s="120" t="str">
        <f>IF(A45&lt;equipe!F$2*2+1,+VLOOKUP(A45,AX$3:AZ$80,2)," ")</f>
        <v xml:space="preserve"> </v>
      </c>
      <c r="D45" s="120" t="str">
        <f>IF(A45&lt;equipe!F$2*2+1,+VLOOKUP(A45,AX$3:AZ$182,3)," ")</f>
        <v xml:space="preserve"> </v>
      </c>
      <c r="E45" s="120" t="str">
        <f>IF(A45&lt;equipe!F$2*2+1,VLOOKUP(C45,equipe!A$2:B$25,2)," ")</f>
        <v xml:space="preserve"> </v>
      </c>
      <c r="F45" s="120" t="str">
        <f>IF(A45&lt;equipe!F$2*2+1,VLOOKUP(D45,equipe!A$2:B$25,2)," ")</f>
        <v xml:space="preserve"> </v>
      </c>
      <c r="G45" s="16">
        <f>+'feuille match'!D45</f>
        <v>0</v>
      </c>
      <c r="H45" s="16">
        <f>+'feuille match'!E45</f>
        <v>0</v>
      </c>
      <c r="I45" s="16">
        <f t="shared" si="0"/>
        <v>0</v>
      </c>
      <c r="J45" s="14" t="str">
        <f t="shared" si="1"/>
        <v xml:space="preserve"> </v>
      </c>
      <c r="K45" s="14" t="str">
        <f t="shared" si="2"/>
        <v xml:space="preserve"> </v>
      </c>
      <c r="L45" s="14" t="str">
        <f t="shared" si="3"/>
        <v xml:space="preserve"> </v>
      </c>
      <c r="M45" s="14" t="str">
        <f t="shared" si="4"/>
        <v xml:space="preserve"> </v>
      </c>
      <c r="N45" s="38"/>
      <c r="W45" s="122"/>
      <c r="AX45" s="5"/>
      <c r="AY45" s="8"/>
      <c r="AZ45" s="8"/>
      <c r="BA45" s="122"/>
    </row>
    <row r="46" spans="1:53">
      <c r="A46" s="16">
        <v>44</v>
      </c>
      <c r="B46" s="16">
        <f>IF(COUNT('feuille match'!D46:E46)=0,0,1)</f>
        <v>0</v>
      </c>
      <c r="C46" s="120" t="str">
        <f>IF(A46&lt;equipe!F$2*2+1,+VLOOKUP(A46,AX$3:AZ$80,2)," ")</f>
        <v xml:space="preserve"> </v>
      </c>
      <c r="D46" s="120" t="str">
        <f>IF(A46&lt;equipe!F$2*2+1,+VLOOKUP(A46,AX$3:AZ$182,3)," ")</f>
        <v xml:space="preserve"> </v>
      </c>
      <c r="E46" s="120" t="str">
        <f>IF(A46&lt;equipe!F$2*2+1,VLOOKUP(C46,equipe!A$2:B$25,2)," ")</f>
        <v xml:space="preserve"> </v>
      </c>
      <c r="F46" s="120" t="str">
        <f>IF(A46&lt;equipe!F$2*2+1,VLOOKUP(D46,equipe!A$2:B$25,2)," ")</f>
        <v xml:space="preserve"> </v>
      </c>
      <c r="G46" s="16">
        <f>+'feuille match'!D46</f>
        <v>0</v>
      </c>
      <c r="H46" s="16">
        <f>+'feuille match'!E46</f>
        <v>0</v>
      </c>
      <c r="I46" s="16">
        <f t="shared" si="0"/>
        <v>0</v>
      </c>
      <c r="J46" s="14" t="str">
        <f t="shared" si="1"/>
        <v xml:space="preserve"> </v>
      </c>
      <c r="K46" s="14" t="str">
        <f t="shared" si="2"/>
        <v xml:space="preserve"> </v>
      </c>
      <c r="L46" s="14" t="str">
        <f t="shared" si="3"/>
        <v xml:space="preserve"> </v>
      </c>
      <c r="M46" s="14" t="str">
        <f t="shared" si="4"/>
        <v xml:space="preserve"> </v>
      </c>
      <c r="N46" s="38"/>
      <c r="W46" s="122"/>
      <c r="AX46" s="5"/>
      <c r="AY46" s="8"/>
      <c r="AZ46" s="8"/>
      <c r="BA46" s="122"/>
    </row>
    <row r="47" spans="1:53">
      <c r="A47" s="16">
        <v>45</v>
      </c>
      <c r="B47" s="16">
        <f>IF(COUNT('feuille match'!D47:E47)=0,0,1)</f>
        <v>0</v>
      </c>
      <c r="C47" s="120" t="str">
        <f>IF(A47&lt;equipe!F$2*2+1,+VLOOKUP(A47,AX$3:AZ$80,2)," ")</f>
        <v xml:space="preserve"> </v>
      </c>
      <c r="D47" s="120" t="str">
        <f>IF(A47&lt;equipe!F$2*2+1,+VLOOKUP(A47,AX$3:AZ$182,3)," ")</f>
        <v xml:space="preserve"> </v>
      </c>
      <c r="E47" s="120" t="str">
        <f>IF(A47&lt;equipe!F$2*2+1,VLOOKUP(C47,equipe!A$2:B$25,2)," ")</f>
        <v xml:space="preserve"> </v>
      </c>
      <c r="F47" s="120" t="str">
        <f>IF(A47&lt;equipe!F$2*2+1,VLOOKUP(D47,equipe!A$2:B$25,2)," ")</f>
        <v xml:space="preserve"> </v>
      </c>
      <c r="G47" s="16">
        <f>+'feuille match'!D47</f>
        <v>0</v>
      </c>
      <c r="H47" s="16">
        <f>+'feuille match'!E47</f>
        <v>0</v>
      </c>
      <c r="I47" s="16">
        <f t="shared" si="0"/>
        <v>0</v>
      </c>
      <c r="J47" s="14" t="str">
        <f t="shared" si="1"/>
        <v xml:space="preserve"> </v>
      </c>
      <c r="K47" s="14" t="str">
        <f t="shared" si="2"/>
        <v xml:space="preserve"> </v>
      </c>
      <c r="L47" s="14" t="str">
        <f t="shared" si="3"/>
        <v xml:space="preserve"> </v>
      </c>
      <c r="M47" s="14" t="str">
        <f t="shared" si="4"/>
        <v xml:space="preserve"> </v>
      </c>
      <c r="N47" s="38"/>
      <c r="W47" s="122"/>
      <c r="AX47" s="5"/>
      <c r="AY47" s="8"/>
      <c r="AZ47" s="8"/>
      <c r="BA47" s="122"/>
    </row>
    <row r="48" spans="1:53">
      <c r="A48" s="16">
        <v>46</v>
      </c>
      <c r="B48" s="16">
        <f>IF(COUNT('feuille match'!D48:E48)=0,0,1)</f>
        <v>0</v>
      </c>
      <c r="C48" s="120" t="str">
        <f>IF(A48&lt;equipe!F$2*2+1,+VLOOKUP(A48,AX$3:AZ$80,2)," ")</f>
        <v xml:space="preserve"> </v>
      </c>
      <c r="D48" s="120" t="str">
        <f>IF(A48&lt;equipe!F$2*2+1,+VLOOKUP(A48,AX$3:AZ$182,3)," ")</f>
        <v xml:space="preserve"> </v>
      </c>
      <c r="E48" s="120" t="str">
        <f>IF(A48&lt;equipe!F$2*2+1,VLOOKUP(C48,equipe!A$2:B$25,2)," ")</f>
        <v xml:space="preserve"> </v>
      </c>
      <c r="F48" s="120" t="str">
        <f>IF(A48&lt;equipe!F$2*2+1,VLOOKUP(D48,equipe!A$2:B$25,2)," ")</f>
        <v xml:space="preserve"> </v>
      </c>
      <c r="G48" s="16">
        <f>+'feuille match'!D48</f>
        <v>0</v>
      </c>
      <c r="H48" s="16">
        <f>+'feuille match'!E48</f>
        <v>0</v>
      </c>
      <c r="I48" s="16">
        <f t="shared" si="0"/>
        <v>0</v>
      </c>
      <c r="J48" s="14" t="str">
        <f t="shared" si="1"/>
        <v xml:space="preserve"> </v>
      </c>
      <c r="K48" s="14" t="str">
        <f t="shared" si="2"/>
        <v xml:space="preserve"> </v>
      </c>
      <c r="L48" s="14" t="str">
        <f t="shared" si="3"/>
        <v xml:space="preserve"> </v>
      </c>
      <c r="M48" s="14" t="str">
        <f t="shared" si="4"/>
        <v xml:space="preserve"> </v>
      </c>
      <c r="N48" s="38"/>
      <c r="W48" s="122"/>
      <c r="AX48" s="5"/>
      <c r="AY48" s="8"/>
      <c r="AZ48" s="8"/>
      <c r="BA48" s="122"/>
    </row>
    <row r="49" spans="1:53">
      <c r="A49" s="16">
        <v>47</v>
      </c>
      <c r="B49" s="16">
        <f>IF(COUNT('feuille match'!D49:E49)=0,0,1)</f>
        <v>0</v>
      </c>
      <c r="C49" s="120" t="str">
        <f>IF(A49&lt;equipe!F$2*2+1,+VLOOKUP(A49,AX$3:AZ$80,2)," ")</f>
        <v xml:space="preserve"> </v>
      </c>
      <c r="D49" s="120" t="str">
        <f>IF(A49&lt;equipe!F$2*2+1,+VLOOKUP(A49,AX$3:AZ$182,3)," ")</f>
        <v xml:space="preserve"> </v>
      </c>
      <c r="E49" s="120" t="str">
        <f>IF(A49&lt;equipe!F$2*2+1,VLOOKUP(C49,equipe!A$2:B$25,2)," ")</f>
        <v xml:space="preserve"> </v>
      </c>
      <c r="F49" s="120" t="str">
        <f>IF(A49&lt;equipe!F$2*2+1,VLOOKUP(D49,equipe!A$2:B$25,2)," ")</f>
        <v xml:space="preserve"> </v>
      </c>
      <c r="G49" s="16">
        <f>+'feuille match'!D49</f>
        <v>0</v>
      </c>
      <c r="H49" s="16">
        <f>+'feuille match'!E49</f>
        <v>0</v>
      </c>
      <c r="I49" s="16">
        <f t="shared" si="0"/>
        <v>0</v>
      </c>
      <c r="J49" s="14" t="str">
        <f t="shared" si="1"/>
        <v xml:space="preserve"> </v>
      </c>
      <c r="K49" s="14" t="str">
        <f t="shared" si="2"/>
        <v xml:space="preserve"> </v>
      </c>
      <c r="L49" s="14" t="str">
        <f t="shared" si="3"/>
        <v xml:space="preserve"> </v>
      </c>
      <c r="M49" s="14" t="str">
        <f t="shared" si="4"/>
        <v xml:space="preserve"> </v>
      </c>
      <c r="N49" s="38"/>
      <c r="W49" s="122"/>
      <c r="AX49" s="5"/>
      <c r="AY49" s="8"/>
      <c r="AZ49" s="8"/>
      <c r="BA49" s="122"/>
    </row>
    <row r="50" spans="1:53">
      <c r="A50" s="16">
        <v>48</v>
      </c>
      <c r="B50" s="16">
        <f>IF(COUNT('feuille match'!D50:E50)=0,0,1)</f>
        <v>0</v>
      </c>
      <c r="C50" s="120" t="str">
        <f>IF(A50&lt;equipe!F$2*2+1,+VLOOKUP(A50,AX$3:AZ$80,2)," ")</f>
        <v xml:space="preserve"> </v>
      </c>
      <c r="D50" s="120" t="str">
        <f>IF(A50&lt;equipe!F$2*2+1,+VLOOKUP(A50,AX$3:AZ$182,3)," ")</f>
        <v xml:space="preserve"> </v>
      </c>
      <c r="E50" s="120" t="str">
        <f>IF(A50&lt;equipe!F$2*2+1,VLOOKUP(C50,equipe!A$2:B$25,2)," ")</f>
        <v xml:space="preserve"> </v>
      </c>
      <c r="F50" s="120" t="str">
        <f>IF(A50&lt;equipe!F$2*2+1,VLOOKUP(D50,equipe!A$2:B$25,2)," ")</f>
        <v xml:space="preserve"> </v>
      </c>
      <c r="G50" s="16">
        <f>+'feuille match'!D50</f>
        <v>0</v>
      </c>
      <c r="H50" s="16">
        <f>+'feuille match'!E50</f>
        <v>0</v>
      </c>
      <c r="I50" s="16">
        <f t="shared" si="0"/>
        <v>0</v>
      </c>
      <c r="J50" s="14" t="str">
        <f t="shared" si="1"/>
        <v xml:space="preserve"> </v>
      </c>
      <c r="K50" s="14" t="str">
        <f t="shared" si="2"/>
        <v xml:space="preserve"> </v>
      </c>
      <c r="L50" s="14" t="str">
        <f t="shared" si="3"/>
        <v xml:space="preserve"> </v>
      </c>
      <c r="M50" s="14" t="str">
        <f t="shared" si="4"/>
        <v xml:space="preserve"> </v>
      </c>
      <c r="N50" s="38"/>
      <c r="W50" s="122"/>
      <c r="AX50" s="5"/>
      <c r="AY50" s="8"/>
      <c r="AZ50" s="22"/>
      <c r="BA50" s="122"/>
    </row>
    <row r="51" spans="1:53">
      <c r="N51" s="38"/>
      <c r="W51" s="122"/>
      <c r="X51" s="122"/>
      <c r="Y51" s="122"/>
      <c r="Z51" s="122"/>
      <c r="AA51" s="122"/>
      <c r="AB51" s="122"/>
      <c r="AC51" s="122"/>
      <c r="AD51" s="122"/>
      <c r="AE51" s="122"/>
      <c r="AF51" s="122"/>
      <c r="AG51" s="122"/>
      <c r="AH51" s="122"/>
      <c r="AI51" s="122"/>
      <c r="AJ51" s="122"/>
      <c r="AK51" s="122"/>
      <c r="AL51" s="122"/>
      <c r="AM51" s="122"/>
      <c r="AN51" s="122"/>
      <c r="AO51" s="122"/>
      <c r="AP51" s="122"/>
      <c r="AQ51" s="122"/>
      <c r="AR51" s="122"/>
      <c r="AS51" s="122"/>
      <c r="AT51" s="122"/>
      <c r="AU51" s="122"/>
      <c r="AV51" s="122"/>
      <c r="AW51" s="122"/>
      <c r="AX51" s="122"/>
      <c r="AY51" s="122"/>
      <c r="AZ51" s="122"/>
      <c r="BA51" s="122"/>
    </row>
    <row r="52" spans="1:53">
      <c r="N52" s="38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</row>
    <row r="53" spans="1:53">
      <c r="N53" s="38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</row>
    <row r="54" spans="1:53">
      <c r="N54" s="38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</row>
    <row r="55" spans="1:53">
      <c r="N55" s="38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</row>
    <row r="56" spans="1:53">
      <c r="N56" s="38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</row>
    <row r="57" spans="1:53">
      <c r="N57" s="38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</row>
    <row r="58" spans="1:53">
      <c r="N58" s="38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</row>
    <row r="59" spans="1:53">
      <c r="N59" s="38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</row>
    <row r="60" spans="1:53">
      <c r="N60" s="38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</row>
    <row r="61" spans="1:53">
      <c r="N61" s="38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</row>
    <row r="62" spans="1:53">
      <c r="N62" s="38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</row>
    <row r="63" spans="1:53"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</row>
    <row r="64" spans="1:53"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</row>
    <row r="65" spans="38:52"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</row>
    <row r="66" spans="38:52"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</row>
    <row r="67" spans="38:52"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</row>
    <row r="68" spans="38:52"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</row>
    <row r="69" spans="38:52"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</row>
    <row r="70" spans="38:52"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</row>
    <row r="71" spans="38:52"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</row>
    <row r="72" spans="38:52"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</row>
    <row r="73" spans="38:52"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</row>
    <row r="74" spans="38:52"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</row>
    <row r="75" spans="38:52"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</row>
    <row r="76" spans="38:52"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</row>
    <row r="77" spans="38:52"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</row>
    <row r="78" spans="38:52"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</row>
    <row r="79" spans="38:52"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</row>
    <row r="80" spans="38:52"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</row>
    <row r="81" spans="38:52"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</row>
    <row r="82" spans="38:52"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</row>
    <row r="83" spans="38:52"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</row>
    <row r="84" spans="38:52"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</row>
    <row r="85" spans="38:52"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</row>
    <row r="86" spans="38:52"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</row>
    <row r="87" spans="38:52"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</row>
    <row r="88" spans="38:52"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</row>
    <row r="89" spans="38:52"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</row>
    <row r="90" spans="38:52"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</row>
    <row r="91" spans="38:52"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</row>
    <row r="92" spans="38:52"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</row>
    <row r="93" spans="38:52"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</row>
    <row r="94" spans="38:52"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</row>
    <row r="95" spans="38:52"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</row>
    <row r="96" spans="38:52"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</row>
    <row r="97" spans="38:52"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</row>
    <row r="98" spans="38:52"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</row>
    <row r="99" spans="38:52"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</row>
    <row r="100" spans="38:52"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</row>
    <row r="101" spans="38:52"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</row>
    <row r="102" spans="38:52"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</row>
    <row r="103" spans="38:52"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</row>
    <row r="104" spans="38:52"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</row>
    <row r="105" spans="38:52"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</row>
    <row r="106" spans="38:52"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</row>
    <row r="107" spans="38:52"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</row>
    <row r="108" spans="38:52"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</row>
    <row r="109" spans="38:52"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</row>
    <row r="110" spans="38:52"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</row>
    <row r="111" spans="38:52"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</row>
    <row r="112" spans="38:52"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</row>
    <row r="113" spans="38:52"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</row>
    <row r="114" spans="38:52"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</row>
    <row r="115" spans="38:52"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</row>
    <row r="116" spans="38:52"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</row>
    <row r="117" spans="38:52"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</row>
    <row r="118" spans="38:52"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</row>
    <row r="119" spans="38:52"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</row>
    <row r="120" spans="38:52"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</row>
    <row r="121" spans="38:52"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</row>
    <row r="122" spans="38:52"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</row>
    <row r="123" spans="38:52"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</row>
    <row r="124" spans="38:52"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</row>
    <row r="125" spans="38:52"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</row>
    <row r="126" spans="38:52"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</row>
    <row r="127" spans="38:52"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</row>
    <row r="128" spans="38:52"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</row>
    <row r="129" spans="38:52"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</row>
    <row r="130" spans="38:52"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</row>
    <row r="131" spans="38:52"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</row>
    <row r="132" spans="38:52"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</row>
    <row r="133" spans="38:52"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</row>
    <row r="134" spans="38:52"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</row>
    <row r="135" spans="38:52"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</row>
    <row r="136" spans="38:52"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</row>
    <row r="137" spans="38:52"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</row>
    <row r="138" spans="38:52"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</row>
    <row r="139" spans="38:52"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</row>
    <row r="140" spans="38:52"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</row>
    <row r="141" spans="38:52"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</row>
    <row r="142" spans="38:52"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</row>
    <row r="143" spans="38:52"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</row>
    <row r="144" spans="38:52"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</row>
    <row r="145" spans="38:52"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</row>
    <row r="146" spans="38:52"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</row>
    <row r="147" spans="38:52"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</row>
    <row r="148" spans="38:52"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</row>
    <row r="149" spans="38:52"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</row>
    <row r="150" spans="38:52"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</row>
    <row r="151" spans="38:52"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</row>
    <row r="152" spans="38:52"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</row>
    <row r="153" spans="38:52"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</row>
    <row r="154" spans="38:52"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</row>
    <row r="155" spans="38:52"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</row>
    <row r="156" spans="38:52"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</row>
    <row r="157" spans="38:52"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</row>
    <row r="158" spans="38:52"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</row>
    <row r="159" spans="38:52"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</row>
    <row r="160" spans="38:52"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</row>
    <row r="161" spans="38:52"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</row>
    <row r="162" spans="38:52"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</row>
    <row r="163" spans="38:52"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</row>
    <row r="164" spans="38:52"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</row>
    <row r="165" spans="38:52"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</row>
    <row r="166" spans="38:52"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</row>
    <row r="167" spans="38:52"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</row>
    <row r="168" spans="38:52"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</row>
    <row r="169" spans="38:52"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</row>
    <row r="170" spans="38:52"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</row>
    <row r="171" spans="38:52"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</row>
    <row r="172" spans="38:52"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</row>
    <row r="173" spans="38:52"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</row>
    <row r="174" spans="38:52"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</row>
    <row r="175" spans="38:52"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</row>
    <row r="176" spans="38:52"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</row>
    <row r="177" spans="38:52"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</row>
    <row r="178" spans="38:52"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</row>
    <row r="179" spans="38:52"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</row>
    <row r="180" spans="38:52"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</row>
    <row r="181" spans="38:52"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</row>
    <row r="182" spans="38:52"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</row>
    <row r="183" spans="38:52"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</row>
    <row r="184" spans="38:52"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</row>
    <row r="185" spans="38:52"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</row>
    <row r="186" spans="38:52"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</row>
    <row r="187" spans="38:52"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</row>
    <row r="188" spans="38:52"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</row>
    <row r="189" spans="38:52"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</row>
    <row r="190" spans="38:52"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</row>
    <row r="191" spans="38:52"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</row>
    <row r="192" spans="38:52"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</row>
    <row r="193" spans="38:52"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</row>
    <row r="194" spans="38:52"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</row>
    <row r="195" spans="38:52"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</row>
    <row r="196" spans="38:52"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</row>
    <row r="197" spans="38:52"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</row>
    <row r="198" spans="38:52"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</row>
    <row r="199" spans="38:52"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</row>
    <row r="200" spans="38:52"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</row>
    <row r="201" spans="38:52"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</row>
    <row r="202" spans="38:52"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</row>
    <row r="203" spans="38:52"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</row>
    <row r="204" spans="38:52"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</row>
    <row r="205" spans="38:52"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</row>
    <row r="206" spans="38:52"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</row>
    <row r="207" spans="38:52"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</row>
    <row r="208" spans="38:52"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</row>
    <row r="209" spans="38:52"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</row>
    <row r="210" spans="38:52"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</row>
    <row r="211" spans="38:52"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</row>
    <row r="212" spans="38:52"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</row>
    <row r="213" spans="38:52"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</row>
    <row r="214" spans="38:52"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</row>
    <row r="215" spans="38:52"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</row>
    <row r="216" spans="38:52"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</row>
    <row r="217" spans="38:52"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</row>
    <row r="218" spans="38:52"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</row>
    <row r="219" spans="38:52"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</row>
    <row r="220" spans="38:52"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</row>
    <row r="221" spans="38:52"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</row>
    <row r="222" spans="38:52"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</row>
    <row r="223" spans="38:52"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</row>
    <row r="224" spans="38:52"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</row>
    <row r="225" spans="38:52"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</row>
    <row r="226" spans="38:52"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</row>
    <row r="227" spans="38:52"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</row>
    <row r="228" spans="38:52"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</row>
    <row r="229" spans="38:52"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</row>
    <row r="230" spans="38:52"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</row>
    <row r="231" spans="38:52"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</row>
    <row r="232" spans="38:52"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</row>
  </sheetData>
  <mergeCells count="1">
    <mergeCell ref="G1:H1"/>
  </mergeCells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XH151"/>
  <sheetViews>
    <sheetView workbookViewId="0">
      <selection activeCell="P16" sqref="P16"/>
    </sheetView>
  </sheetViews>
  <sheetFormatPr baseColWidth="10" defaultRowHeight="15"/>
  <cols>
    <col min="1" max="1" width="3" bestFit="1" customWidth="1"/>
    <col min="2" max="10" width="2" bestFit="1" customWidth="1"/>
    <col min="11" max="25" width="3" bestFit="1" customWidth="1"/>
    <col min="26" max="26" width="3.28515625" customWidth="1"/>
    <col min="27" max="31" width="3" bestFit="1" customWidth="1"/>
    <col min="32" max="40" width="2" bestFit="1" customWidth="1"/>
    <col min="41" max="54" width="3" bestFit="1" customWidth="1"/>
    <col min="55" max="56" width="1.7109375" customWidth="1"/>
    <col min="57" max="60" width="3" bestFit="1" customWidth="1"/>
    <col min="61" max="61" width="3" customWidth="1"/>
    <col min="62" max="64" width="2" customWidth="1"/>
    <col min="65" max="70" width="2" bestFit="1" customWidth="1"/>
    <col min="71" max="83" width="3" customWidth="1"/>
    <col min="84" max="86" width="1.7109375" customWidth="1"/>
    <col min="87" max="91" width="3" customWidth="1"/>
    <col min="92" max="94" width="2" customWidth="1"/>
    <col min="95" max="99" width="2" bestFit="1" customWidth="1"/>
    <col min="100" max="112" width="3" customWidth="1"/>
    <col min="113" max="116" width="1.7109375" customWidth="1"/>
    <col min="117" max="120" width="3" customWidth="1"/>
    <col min="121" max="121" width="3" bestFit="1" customWidth="1"/>
    <col min="122" max="129" width="2" bestFit="1" customWidth="1"/>
    <col min="130" max="141" width="3" bestFit="1" customWidth="1"/>
    <col min="142" max="146" width="1.7109375" customWidth="1"/>
    <col min="147" max="150" width="3" bestFit="1" customWidth="1"/>
    <col min="151" max="151" width="3" customWidth="1"/>
    <col min="152" max="154" width="2" customWidth="1"/>
    <col min="155" max="158" width="2" bestFit="1" customWidth="1"/>
    <col min="159" max="170" width="3" customWidth="1"/>
    <col min="171" max="176" width="1.7109375" customWidth="1"/>
    <col min="177" max="180" width="3" customWidth="1"/>
    <col min="181" max="181" width="3" bestFit="1" customWidth="1"/>
    <col min="182" max="188" width="2" bestFit="1" customWidth="1"/>
    <col min="189" max="199" width="3" bestFit="1" customWidth="1"/>
    <col min="200" max="206" width="0.85546875" customWidth="1"/>
    <col min="207" max="211" width="3" bestFit="1" customWidth="1"/>
    <col min="212" max="217" width="2" bestFit="1" customWidth="1"/>
    <col min="218" max="218" width="3" bestFit="1" customWidth="1"/>
    <col min="219" max="219" width="2" bestFit="1" customWidth="1"/>
    <col min="220" max="228" width="3" bestFit="1" customWidth="1"/>
    <col min="229" max="236" width="0.85546875" customWidth="1"/>
    <col min="237" max="240" width="3" bestFit="1" customWidth="1"/>
    <col min="241" max="241" width="3" customWidth="1"/>
    <col min="242" max="244" width="2" customWidth="1"/>
    <col min="245" max="247" width="2" bestFit="1" customWidth="1"/>
    <col min="248" max="257" width="3" customWidth="1"/>
    <col min="258" max="266" width="0.85546875" customWidth="1"/>
    <col min="267" max="267" width="3" customWidth="1"/>
    <col min="268" max="268" width="2" customWidth="1"/>
    <col min="269" max="271" width="3" customWidth="1"/>
    <col min="272" max="274" width="2" customWidth="1"/>
    <col min="275" max="277" width="2" bestFit="1" customWidth="1"/>
    <col min="278" max="286" width="3" customWidth="1"/>
    <col min="287" max="296" width="0.85546875" customWidth="1"/>
    <col min="297" max="297" width="3" customWidth="1"/>
    <col min="298" max="298" width="2" customWidth="1"/>
    <col min="299" max="300" width="3" customWidth="1"/>
    <col min="301" max="301" width="3" bestFit="1" customWidth="1"/>
    <col min="302" max="306" width="2" bestFit="1" customWidth="1"/>
    <col min="307" max="315" width="3" bestFit="1" customWidth="1"/>
    <col min="316" max="326" width="0.85546875" customWidth="1"/>
    <col min="327" max="327" width="3" bestFit="1" customWidth="1"/>
    <col min="328" max="328" width="2" bestFit="1" customWidth="1"/>
    <col min="329" max="330" width="3" bestFit="1" customWidth="1"/>
    <col min="331" max="331" width="3" customWidth="1"/>
    <col min="332" max="334" width="2" customWidth="1"/>
    <col min="335" max="336" width="2" bestFit="1" customWidth="1"/>
    <col min="337" max="344" width="3" customWidth="1"/>
    <col min="345" max="356" width="0.85546875" customWidth="1"/>
    <col min="357" max="357" width="3" customWidth="1"/>
    <col min="358" max="358" width="2" customWidth="1"/>
    <col min="359" max="361" width="3" customWidth="1"/>
    <col min="362" max="364" width="2" customWidth="1"/>
    <col min="365" max="366" width="2" bestFit="1" customWidth="1"/>
    <col min="367" max="373" width="3" customWidth="1"/>
    <col min="374" max="386" width="0.85546875" customWidth="1"/>
    <col min="387" max="387" width="3" customWidth="1"/>
    <col min="388" max="388" width="2" customWidth="1"/>
    <col min="389" max="390" width="3" customWidth="1"/>
    <col min="391" max="391" width="3" bestFit="1" customWidth="1"/>
    <col min="392" max="395" width="2" bestFit="1" customWidth="1"/>
    <col min="396" max="402" width="3" bestFit="1" customWidth="1"/>
    <col min="403" max="416" width="0.85546875" customWidth="1"/>
    <col min="417" max="417" width="3" bestFit="1" customWidth="1"/>
    <col min="418" max="418" width="2" bestFit="1" customWidth="1"/>
    <col min="419" max="421" width="3" bestFit="1" customWidth="1"/>
    <col min="422" max="424" width="2" bestFit="1" customWidth="1"/>
    <col min="425" max="431" width="3" bestFit="1" customWidth="1"/>
    <col min="432" max="446" width="0.85546875" customWidth="1"/>
    <col min="447" max="447" width="3" bestFit="1" customWidth="1"/>
    <col min="448" max="448" width="2" bestFit="1" customWidth="1"/>
    <col min="449" max="450" width="3" bestFit="1" customWidth="1"/>
    <col min="451" max="454" width="2" bestFit="1" customWidth="1"/>
    <col min="455" max="460" width="3" bestFit="1" customWidth="1"/>
    <col min="461" max="476" width="0.85546875" customWidth="1"/>
    <col min="477" max="477" width="3" bestFit="1" customWidth="1"/>
    <col min="478" max="484" width="2" bestFit="1" customWidth="1"/>
    <col min="485" max="489" width="3" bestFit="1" customWidth="1"/>
    <col min="490" max="506" width="0.85546875" customWidth="1"/>
    <col min="507" max="507" width="3" bestFit="1" customWidth="1"/>
    <col min="508" max="510" width="2" bestFit="1" customWidth="1"/>
    <col min="511" max="514" width="2" customWidth="1"/>
    <col min="515" max="518" width="3" customWidth="1"/>
    <col min="519" max="536" width="0.85546875" customWidth="1"/>
    <col min="537" max="537" width="3" bestFit="1" customWidth="1"/>
    <col min="538" max="540" width="2" customWidth="1"/>
    <col min="541" max="544" width="2" bestFit="1" customWidth="1"/>
    <col min="545" max="547" width="3" bestFit="1" customWidth="1"/>
    <col min="548" max="566" width="0.85546875" customWidth="1"/>
    <col min="567" max="567" width="3" bestFit="1" customWidth="1"/>
    <col min="568" max="575" width="2" bestFit="1" customWidth="1"/>
    <col min="576" max="576" width="3" bestFit="1" customWidth="1"/>
    <col min="577" max="596" width="0.5703125" customWidth="1"/>
    <col min="597" max="597" width="3" bestFit="1" customWidth="1"/>
    <col min="598" max="605" width="2" bestFit="1" customWidth="1"/>
    <col min="606" max="626" width="0.5703125" customWidth="1"/>
    <col min="627" max="632" width="2" bestFit="1" customWidth="1"/>
  </cols>
  <sheetData>
    <row r="1" spans="1:632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 s="10">
        <v>24</v>
      </c>
      <c r="Z1" s="16"/>
      <c r="AA1" s="16"/>
      <c r="AB1" s="16"/>
      <c r="AC1" s="16"/>
      <c r="AD1" s="16"/>
      <c r="AF1">
        <v>1</v>
      </c>
      <c r="AG1">
        <v>2</v>
      </c>
      <c r="AH1">
        <v>3</v>
      </c>
      <c r="AI1">
        <v>4</v>
      </c>
      <c r="AJ1">
        <v>5</v>
      </c>
      <c r="AK1">
        <v>6</v>
      </c>
      <c r="AL1">
        <v>7</v>
      </c>
      <c r="AM1">
        <v>8</v>
      </c>
      <c r="AN1">
        <v>9</v>
      </c>
      <c r="AO1">
        <v>10</v>
      </c>
      <c r="AP1">
        <v>11</v>
      </c>
      <c r="AQ1">
        <v>12</v>
      </c>
      <c r="AR1">
        <v>13</v>
      </c>
      <c r="AS1">
        <v>14</v>
      </c>
      <c r="AT1">
        <v>15</v>
      </c>
      <c r="AU1">
        <v>16</v>
      </c>
      <c r="AV1">
        <v>17</v>
      </c>
      <c r="AW1">
        <v>18</v>
      </c>
      <c r="AX1">
        <v>19</v>
      </c>
      <c r="AY1">
        <v>20</v>
      </c>
      <c r="AZ1">
        <v>21</v>
      </c>
      <c r="BA1">
        <v>22</v>
      </c>
      <c r="BB1" s="10">
        <v>23</v>
      </c>
      <c r="BJ1">
        <v>1</v>
      </c>
      <c r="BK1">
        <v>2</v>
      </c>
      <c r="BL1">
        <v>3</v>
      </c>
      <c r="BM1">
        <v>4</v>
      </c>
      <c r="BN1">
        <v>5</v>
      </c>
      <c r="BO1">
        <v>6</v>
      </c>
      <c r="BP1">
        <v>7</v>
      </c>
      <c r="BQ1">
        <v>8</v>
      </c>
      <c r="BR1">
        <v>9</v>
      </c>
      <c r="BS1">
        <v>10</v>
      </c>
      <c r="BT1">
        <v>11</v>
      </c>
      <c r="BU1">
        <v>12</v>
      </c>
      <c r="BV1">
        <v>13</v>
      </c>
      <c r="BW1">
        <v>14</v>
      </c>
      <c r="BX1">
        <v>15</v>
      </c>
      <c r="BY1">
        <v>16</v>
      </c>
      <c r="BZ1">
        <v>17</v>
      </c>
      <c r="CA1">
        <v>18</v>
      </c>
      <c r="CB1">
        <v>19</v>
      </c>
      <c r="CC1">
        <v>20</v>
      </c>
      <c r="CD1">
        <v>21</v>
      </c>
      <c r="CE1">
        <v>22</v>
      </c>
      <c r="CN1">
        <v>1</v>
      </c>
      <c r="CO1">
        <v>2</v>
      </c>
      <c r="CP1">
        <v>3</v>
      </c>
      <c r="CQ1">
        <v>4</v>
      </c>
      <c r="CR1">
        <v>5</v>
      </c>
      <c r="CS1">
        <v>6</v>
      </c>
      <c r="CT1">
        <v>7</v>
      </c>
      <c r="CU1">
        <v>8</v>
      </c>
      <c r="CV1">
        <v>9</v>
      </c>
      <c r="CW1">
        <v>10</v>
      </c>
      <c r="CX1">
        <v>11</v>
      </c>
      <c r="CY1">
        <v>12</v>
      </c>
      <c r="CZ1">
        <v>13</v>
      </c>
      <c r="DA1">
        <v>14</v>
      </c>
      <c r="DB1">
        <v>15</v>
      </c>
      <c r="DC1">
        <v>16</v>
      </c>
      <c r="DD1">
        <v>17</v>
      </c>
      <c r="DE1">
        <v>18</v>
      </c>
      <c r="DF1">
        <v>19</v>
      </c>
      <c r="DG1">
        <v>20</v>
      </c>
      <c r="DH1">
        <v>21</v>
      </c>
      <c r="DP1" s="5"/>
      <c r="DR1">
        <v>1</v>
      </c>
      <c r="DS1">
        <v>2</v>
      </c>
      <c r="DT1">
        <v>3</v>
      </c>
      <c r="DU1">
        <v>4</v>
      </c>
      <c r="DV1">
        <v>5</v>
      </c>
      <c r="DW1">
        <v>6</v>
      </c>
      <c r="DX1">
        <v>7</v>
      </c>
      <c r="DY1">
        <v>8</v>
      </c>
      <c r="DZ1">
        <v>9</v>
      </c>
      <c r="EA1">
        <v>10</v>
      </c>
      <c r="EB1">
        <v>11</v>
      </c>
      <c r="EC1">
        <v>12</v>
      </c>
      <c r="ED1">
        <v>13</v>
      </c>
      <c r="EE1">
        <v>14</v>
      </c>
      <c r="EF1">
        <v>15</v>
      </c>
      <c r="EG1">
        <v>16</v>
      </c>
      <c r="EH1">
        <v>17</v>
      </c>
      <c r="EI1">
        <v>18</v>
      </c>
      <c r="EJ1">
        <v>19</v>
      </c>
      <c r="EK1">
        <v>20</v>
      </c>
      <c r="ET1" s="1"/>
      <c r="EV1">
        <v>1</v>
      </c>
      <c r="EW1">
        <v>2</v>
      </c>
      <c r="EX1">
        <v>3</v>
      </c>
      <c r="EY1">
        <v>4</v>
      </c>
      <c r="EZ1">
        <v>5</v>
      </c>
      <c r="FA1">
        <v>6</v>
      </c>
      <c r="FB1">
        <v>7</v>
      </c>
      <c r="FC1">
        <v>8</v>
      </c>
      <c r="FD1">
        <v>9</v>
      </c>
      <c r="FE1">
        <v>10</v>
      </c>
      <c r="FF1">
        <v>11</v>
      </c>
      <c r="FG1">
        <v>12</v>
      </c>
      <c r="FH1">
        <v>13</v>
      </c>
      <c r="FI1">
        <v>14</v>
      </c>
      <c r="FJ1">
        <v>15</v>
      </c>
      <c r="FK1">
        <v>16</v>
      </c>
      <c r="FL1">
        <v>17</v>
      </c>
      <c r="FM1">
        <v>18</v>
      </c>
      <c r="FN1">
        <v>19</v>
      </c>
      <c r="FX1" s="1"/>
      <c r="FZ1">
        <v>1</v>
      </c>
      <c r="GA1">
        <v>2</v>
      </c>
      <c r="GB1">
        <v>3</v>
      </c>
      <c r="GC1">
        <v>4</v>
      </c>
      <c r="GD1">
        <v>5</v>
      </c>
      <c r="GE1">
        <v>6</v>
      </c>
      <c r="GF1">
        <v>7</v>
      </c>
      <c r="GG1">
        <v>8</v>
      </c>
      <c r="GH1">
        <v>9</v>
      </c>
      <c r="GI1">
        <v>10</v>
      </c>
      <c r="GJ1">
        <v>11</v>
      </c>
      <c r="GK1">
        <v>12</v>
      </c>
      <c r="GL1">
        <v>13</v>
      </c>
      <c r="GM1">
        <v>14</v>
      </c>
      <c r="GN1">
        <v>15</v>
      </c>
      <c r="GO1">
        <v>16</v>
      </c>
      <c r="GP1">
        <v>17</v>
      </c>
      <c r="GQ1">
        <v>18</v>
      </c>
      <c r="GZ1" s="1"/>
      <c r="HA1" s="1"/>
      <c r="HB1" s="1"/>
      <c r="HD1">
        <v>1</v>
      </c>
      <c r="HE1">
        <v>2</v>
      </c>
      <c r="HF1">
        <v>3</v>
      </c>
      <c r="HG1">
        <v>4</v>
      </c>
      <c r="HH1">
        <v>5</v>
      </c>
      <c r="HI1">
        <v>6</v>
      </c>
      <c r="HJ1">
        <v>7</v>
      </c>
      <c r="HK1">
        <v>8</v>
      </c>
      <c r="HL1">
        <v>9</v>
      </c>
      <c r="HM1">
        <v>10</v>
      </c>
      <c r="HN1">
        <v>11</v>
      </c>
      <c r="HO1">
        <v>12</v>
      </c>
      <c r="HP1">
        <v>13</v>
      </c>
      <c r="HQ1">
        <v>14</v>
      </c>
      <c r="HR1">
        <v>15</v>
      </c>
      <c r="HS1">
        <v>16</v>
      </c>
      <c r="HT1">
        <v>17</v>
      </c>
      <c r="IF1" s="1"/>
      <c r="IH1">
        <v>1</v>
      </c>
      <c r="II1">
        <v>2</v>
      </c>
      <c r="IJ1">
        <v>3</v>
      </c>
      <c r="IK1">
        <v>4</v>
      </c>
      <c r="IL1">
        <v>5</v>
      </c>
      <c r="IM1">
        <v>6</v>
      </c>
      <c r="IN1">
        <v>7</v>
      </c>
      <c r="IO1">
        <v>8</v>
      </c>
      <c r="IP1">
        <v>9</v>
      </c>
      <c r="IQ1">
        <v>10</v>
      </c>
      <c r="IR1">
        <v>11</v>
      </c>
      <c r="IS1">
        <v>12</v>
      </c>
      <c r="IT1">
        <v>13</v>
      </c>
      <c r="IU1">
        <v>14</v>
      </c>
      <c r="IV1">
        <v>15</v>
      </c>
      <c r="IW1">
        <v>16</v>
      </c>
      <c r="JJ1" s="1"/>
      <c r="JL1">
        <v>1</v>
      </c>
      <c r="JM1">
        <v>2</v>
      </c>
      <c r="JN1">
        <v>3</v>
      </c>
      <c r="JO1">
        <v>4</v>
      </c>
      <c r="JP1">
        <v>5</v>
      </c>
      <c r="JQ1">
        <v>6</v>
      </c>
      <c r="JR1">
        <v>7</v>
      </c>
      <c r="JS1">
        <v>8</v>
      </c>
      <c r="JT1">
        <v>9</v>
      </c>
      <c r="JU1">
        <v>10</v>
      </c>
      <c r="JV1">
        <v>11</v>
      </c>
      <c r="JW1">
        <v>12</v>
      </c>
      <c r="JX1">
        <v>13</v>
      </c>
      <c r="JY1">
        <v>14</v>
      </c>
      <c r="JZ1">
        <v>15</v>
      </c>
      <c r="KN1" s="1"/>
      <c r="KP1">
        <v>1</v>
      </c>
      <c r="KQ1">
        <v>2</v>
      </c>
      <c r="KR1">
        <v>3</v>
      </c>
      <c r="KS1">
        <v>4</v>
      </c>
      <c r="KT1">
        <v>5</v>
      </c>
      <c r="KU1">
        <v>6</v>
      </c>
      <c r="KV1">
        <v>7</v>
      </c>
      <c r="KW1">
        <v>8</v>
      </c>
      <c r="KX1">
        <v>9</v>
      </c>
      <c r="KY1">
        <v>10</v>
      </c>
      <c r="KZ1">
        <v>11</v>
      </c>
      <c r="LA1">
        <v>12</v>
      </c>
      <c r="LB1">
        <v>13</v>
      </c>
      <c r="LC1">
        <v>14</v>
      </c>
      <c r="LR1" s="1"/>
      <c r="LT1">
        <v>1</v>
      </c>
      <c r="LU1">
        <v>2</v>
      </c>
      <c r="LV1">
        <v>3</v>
      </c>
      <c r="LW1">
        <v>4</v>
      </c>
      <c r="LX1">
        <v>5</v>
      </c>
      <c r="LY1">
        <v>6</v>
      </c>
      <c r="LZ1">
        <v>7</v>
      </c>
      <c r="MA1">
        <v>8</v>
      </c>
      <c r="MB1">
        <v>9</v>
      </c>
      <c r="MC1">
        <v>10</v>
      </c>
      <c r="MD1">
        <v>11</v>
      </c>
      <c r="ME1">
        <v>12</v>
      </c>
      <c r="MF1">
        <v>13</v>
      </c>
      <c r="MV1" s="1"/>
      <c r="MX1">
        <v>1</v>
      </c>
      <c r="MY1">
        <v>2</v>
      </c>
      <c r="MZ1">
        <v>3</v>
      </c>
      <c r="NA1">
        <v>4</v>
      </c>
      <c r="NB1">
        <v>5</v>
      </c>
      <c r="NC1">
        <v>6</v>
      </c>
      <c r="ND1">
        <v>7</v>
      </c>
      <c r="NE1">
        <v>8</v>
      </c>
      <c r="NF1">
        <v>9</v>
      </c>
      <c r="NG1">
        <v>10</v>
      </c>
      <c r="NH1">
        <v>11</v>
      </c>
      <c r="NI1">
        <v>12</v>
      </c>
      <c r="NZ1" s="1"/>
      <c r="OB1">
        <v>1</v>
      </c>
      <c r="OC1">
        <v>2</v>
      </c>
      <c r="OD1">
        <v>3</v>
      </c>
      <c r="OE1">
        <v>4</v>
      </c>
      <c r="OF1">
        <v>5</v>
      </c>
      <c r="OG1">
        <v>6</v>
      </c>
      <c r="OH1">
        <v>7</v>
      </c>
      <c r="OI1">
        <v>8</v>
      </c>
      <c r="OJ1">
        <v>9</v>
      </c>
      <c r="OK1">
        <v>10</v>
      </c>
      <c r="OL1">
        <v>11</v>
      </c>
      <c r="PD1" s="23"/>
      <c r="PF1">
        <v>1</v>
      </c>
      <c r="PG1">
        <v>2</v>
      </c>
      <c r="PH1">
        <v>3</v>
      </c>
      <c r="PI1">
        <v>4</v>
      </c>
      <c r="PJ1">
        <v>5</v>
      </c>
      <c r="PK1">
        <v>6</v>
      </c>
      <c r="PL1">
        <v>7</v>
      </c>
      <c r="PM1">
        <v>8</v>
      </c>
      <c r="PN1">
        <v>9</v>
      </c>
      <c r="PO1">
        <v>10</v>
      </c>
      <c r="QF1" s="1"/>
      <c r="QH1" s="1"/>
      <c r="QJ1">
        <v>1</v>
      </c>
      <c r="QK1">
        <v>2</v>
      </c>
      <c r="QL1">
        <v>3</v>
      </c>
      <c r="QM1">
        <v>4</v>
      </c>
      <c r="QN1">
        <v>5</v>
      </c>
      <c r="QO1">
        <v>6</v>
      </c>
      <c r="QP1">
        <v>7</v>
      </c>
      <c r="QQ1">
        <v>8</v>
      </c>
      <c r="QR1">
        <v>9</v>
      </c>
      <c r="RH1" s="1"/>
      <c r="RI1" s="1"/>
      <c r="RJ1" s="1"/>
      <c r="RK1" s="1"/>
      <c r="RL1" s="1"/>
      <c r="RN1">
        <v>1</v>
      </c>
      <c r="RO1">
        <v>2</v>
      </c>
      <c r="RP1">
        <v>3</v>
      </c>
      <c r="RQ1">
        <v>4</v>
      </c>
      <c r="RR1">
        <v>5</v>
      </c>
      <c r="RS1">
        <v>6</v>
      </c>
      <c r="RT1">
        <v>7</v>
      </c>
      <c r="RU1">
        <v>8</v>
      </c>
      <c r="SL1" s="1"/>
      <c r="SM1" s="1"/>
      <c r="SN1" s="1"/>
      <c r="SO1" s="1"/>
      <c r="SP1" s="1"/>
      <c r="SR1">
        <v>1</v>
      </c>
      <c r="SS1">
        <v>2</v>
      </c>
      <c r="ST1">
        <v>3</v>
      </c>
      <c r="SU1">
        <v>4</v>
      </c>
      <c r="SV1">
        <v>5</v>
      </c>
      <c r="SW1">
        <v>6</v>
      </c>
      <c r="SX1">
        <v>7</v>
      </c>
      <c r="SZ1" s="2"/>
      <c r="TT1" s="1"/>
      <c r="TV1">
        <v>1</v>
      </c>
      <c r="TW1">
        <v>2</v>
      </c>
      <c r="TX1">
        <v>3</v>
      </c>
      <c r="TY1">
        <v>4</v>
      </c>
      <c r="TZ1">
        <v>5</v>
      </c>
      <c r="UA1">
        <v>6</v>
      </c>
      <c r="UC1" s="2"/>
      <c r="UX1" s="1"/>
      <c r="UZ1">
        <v>1</v>
      </c>
      <c r="VA1">
        <v>2</v>
      </c>
      <c r="VB1">
        <v>3</v>
      </c>
      <c r="VC1">
        <v>4</v>
      </c>
      <c r="VD1">
        <v>5</v>
      </c>
      <c r="WB1" s="1"/>
      <c r="WD1">
        <v>1</v>
      </c>
      <c r="WE1">
        <v>2</v>
      </c>
      <c r="WF1">
        <v>3</v>
      </c>
      <c r="WG1">
        <v>4</v>
      </c>
      <c r="XF1" s="5"/>
      <c r="XG1" s="1"/>
      <c r="XH1" s="1"/>
    </row>
    <row r="2" spans="1:632">
      <c r="A2">
        <v>1</v>
      </c>
      <c r="B2" s="2">
        <f>COUNT(C2:Y2)</f>
        <v>4</v>
      </c>
      <c r="N2" s="6">
        <v>1</v>
      </c>
      <c r="O2" s="4">
        <v>13</v>
      </c>
      <c r="P2" s="3">
        <v>25</v>
      </c>
      <c r="Q2" s="11">
        <v>37</v>
      </c>
      <c r="AA2" s="5">
        <v>1</v>
      </c>
      <c r="AB2" s="8">
        <v>1</v>
      </c>
      <c r="AC2" s="8">
        <v>13</v>
      </c>
      <c r="AE2">
        <v>1</v>
      </c>
      <c r="AF2" s="2">
        <f>COUNT(AG2:BC2)</f>
        <v>4</v>
      </c>
      <c r="AQ2" s="6">
        <v>1</v>
      </c>
      <c r="AR2" s="4">
        <v>13</v>
      </c>
      <c r="AS2" s="3">
        <v>25</v>
      </c>
      <c r="AT2" s="11">
        <v>37</v>
      </c>
      <c r="BE2" s="5">
        <v>1</v>
      </c>
      <c r="BF2" s="8">
        <v>1</v>
      </c>
      <c r="BG2" s="8">
        <v>12</v>
      </c>
      <c r="BI2">
        <v>1</v>
      </c>
      <c r="BJ2" s="2">
        <f>COUNT(BK2:CG2)</f>
        <v>4</v>
      </c>
      <c r="BT2" s="1"/>
      <c r="BU2" s="6">
        <v>1</v>
      </c>
      <c r="BV2" s="8">
        <v>12</v>
      </c>
      <c r="BW2" s="1">
        <v>23</v>
      </c>
      <c r="BX2" s="1">
        <v>34</v>
      </c>
      <c r="BY2" s="1"/>
      <c r="BZ2" s="1"/>
      <c r="CA2" s="1"/>
      <c r="CB2" s="1"/>
      <c r="CC2" s="1"/>
      <c r="CD2" s="1"/>
      <c r="CE2" s="1"/>
      <c r="CF2" s="1"/>
      <c r="CG2" s="1"/>
      <c r="CH2" s="1"/>
      <c r="CI2" s="5">
        <v>1</v>
      </c>
      <c r="CJ2" s="8">
        <v>1</v>
      </c>
      <c r="CK2" s="8">
        <v>12</v>
      </c>
      <c r="CM2">
        <v>1</v>
      </c>
      <c r="CN2" s="2">
        <f>COUNT(CO2:DK2)</f>
        <v>4</v>
      </c>
      <c r="CY2" s="14">
        <v>1</v>
      </c>
      <c r="CZ2" s="15">
        <v>12</v>
      </c>
      <c r="DA2" s="5">
        <v>23</v>
      </c>
      <c r="DB2">
        <v>34</v>
      </c>
      <c r="DM2" s="5">
        <v>1</v>
      </c>
      <c r="DN2" s="8">
        <v>1</v>
      </c>
      <c r="DO2" s="8">
        <v>12</v>
      </c>
      <c r="DQ2">
        <v>1</v>
      </c>
      <c r="DR2" s="2">
        <f>COUNT(DS2:EO2)</f>
        <v>4</v>
      </c>
      <c r="EB2">
        <v>1</v>
      </c>
      <c r="EC2">
        <v>11</v>
      </c>
      <c r="ED2">
        <v>21</v>
      </c>
      <c r="EE2">
        <v>31</v>
      </c>
      <c r="EQ2" s="5">
        <v>1</v>
      </c>
      <c r="ER2" s="8">
        <v>1</v>
      </c>
      <c r="ES2" s="8">
        <v>11</v>
      </c>
      <c r="EU2">
        <v>1</v>
      </c>
      <c r="EV2" s="2">
        <f>COUNT(EW2:FS2)</f>
        <v>4</v>
      </c>
      <c r="FF2">
        <v>1</v>
      </c>
      <c r="FG2">
        <v>11</v>
      </c>
      <c r="FH2">
        <v>21</v>
      </c>
      <c r="FI2">
        <v>31</v>
      </c>
      <c r="FU2" s="5">
        <v>1</v>
      </c>
      <c r="FV2" s="8">
        <v>1</v>
      </c>
      <c r="FW2" s="8">
        <v>11</v>
      </c>
      <c r="FY2">
        <v>1</v>
      </c>
      <c r="FZ2" s="2">
        <f>COUNT(GA2:GW2)</f>
        <v>4</v>
      </c>
      <c r="GI2">
        <v>1</v>
      </c>
      <c r="GJ2">
        <v>10</v>
      </c>
      <c r="GK2">
        <v>19</v>
      </c>
      <c r="GL2">
        <v>28</v>
      </c>
      <c r="GY2" s="5">
        <v>1</v>
      </c>
      <c r="GZ2" s="8">
        <v>1</v>
      </c>
      <c r="HA2" s="8">
        <v>10</v>
      </c>
      <c r="HC2">
        <v>1</v>
      </c>
      <c r="HD2" s="2">
        <f>COUNT(HE2:IA2)</f>
        <v>4</v>
      </c>
      <c r="HM2">
        <v>1</v>
      </c>
      <c r="HN2">
        <v>10</v>
      </c>
      <c r="HO2">
        <v>19</v>
      </c>
      <c r="HP2">
        <v>28</v>
      </c>
      <c r="IC2" s="5">
        <v>1</v>
      </c>
      <c r="ID2" s="8">
        <v>1</v>
      </c>
      <c r="IE2" s="8">
        <v>10</v>
      </c>
      <c r="IG2">
        <v>1</v>
      </c>
      <c r="IH2" s="2">
        <f>COUNT(II2:JE2)</f>
        <v>4</v>
      </c>
      <c r="IP2">
        <v>1</v>
      </c>
      <c r="IQ2">
        <v>9</v>
      </c>
      <c r="IR2">
        <v>17</v>
      </c>
      <c r="IS2">
        <v>25</v>
      </c>
      <c r="JG2" s="5">
        <v>1</v>
      </c>
      <c r="JH2" s="8">
        <v>1</v>
      </c>
      <c r="JI2" s="8">
        <v>9</v>
      </c>
      <c r="JK2">
        <v>1</v>
      </c>
      <c r="JL2" s="2">
        <f>COUNT(JM2:KI2)</f>
        <v>4</v>
      </c>
      <c r="JS2">
        <v>1</v>
      </c>
      <c r="JT2">
        <v>9</v>
      </c>
      <c r="JU2">
        <v>17</v>
      </c>
      <c r="JV2">
        <v>25</v>
      </c>
      <c r="KK2" s="5">
        <v>1</v>
      </c>
      <c r="KL2" s="8">
        <v>1</v>
      </c>
      <c r="KM2" s="8">
        <v>8</v>
      </c>
      <c r="KO2">
        <v>1</v>
      </c>
      <c r="KP2" s="2">
        <f>COUNT(KQ2:LM2)</f>
        <v>4</v>
      </c>
      <c r="KW2">
        <v>1</v>
      </c>
      <c r="KX2">
        <v>15</v>
      </c>
      <c r="KY2">
        <v>9</v>
      </c>
      <c r="KZ2">
        <v>22</v>
      </c>
      <c r="LO2" s="5">
        <v>1</v>
      </c>
      <c r="LP2" s="8">
        <v>1</v>
      </c>
      <c r="LQ2" s="8">
        <v>8</v>
      </c>
      <c r="LS2">
        <v>1</v>
      </c>
      <c r="LT2" s="2">
        <f>COUNT(LU2:MQ2)</f>
        <v>4</v>
      </c>
      <c r="LZ2">
        <v>1</v>
      </c>
      <c r="MA2">
        <v>8</v>
      </c>
      <c r="MB2">
        <v>14</v>
      </c>
      <c r="MC2">
        <v>21</v>
      </c>
      <c r="MS2" s="5">
        <v>1</v>
      </c>
      <c r="MT2" s="8">
        <v>1</v>
      </c>
      <c r="MU2" s="8">
        <v>7</v>
      </c>
      <c r="MW2">
        <v>1</v>
      </c>
      <c r="MX2" s="2">
        <f>COUNT(MY2:NU2)</f>
        <v>4</v>
      </c>
      <c r="NC2">
        <v>1</v>
      </c>
      <c r="ND2">
        <v>13</v>
      </c>
      <c r="NE2">
        <v>8</v>
      </c>
      <c r="NF2">
        <v>20</v>
      </c>
      <c r="NW2" s="5">
        <v>1</v>
      </c>
      <c r="NX2" s="8">
        <v>1</v>
      </c>
      <c r="NY2" s="8">
        <v>6</v>
      </c>
      <c r="OA2">
        <v>1</v>
      </c>
      <c r="OB2" s="2">
        <f>COUNT(OC2:OY2)</f>
        <v>4</v>
      </c>
      <c r="OG2">
        <v>1</v>
      </c>
      <c r="OH2">
        <v>7</v>
      </c>
      <c r="OI2">
        <v>13</v>
      </c>
      <c r="OJ2">
        <v>19</v>
      </c>
      <c r="PA2" s="5">
        <v>1</v>
      </c>
      <c r="PB2" s="8">
        <v>1</v>
      </c>
      <c r="PC2" s="8">
        <v>6</v>
      </c>
      <c r="PE2">
        <v>1</v>
      </c>
      <c r="PF2" s="2">
        <f>COUNT(PG2:QC2)</f>
        <v>4</v>
      </c>
      <c r="PK2">
        <v>1</v>
      </c>
      <c r="PL2">
        <v>6</v>
      </c>
      <c r="PM2">
        <v>11</v>
      </c>
      <c r="PN2">
        <v>16</v>
      </c>
      <c r="QE2" s="5">
        <v>1</v>
      </c>
      <c r="QF2" s="8">
        <v>1</v>
      </c>
      <c r="QG2" s="8">
        <v>6</v>
      </c>
      <c r="QI2">
        <v>1</v>
      </c>
      <c r="QJ2" s="2">
        <f>COUNT(QK2:RG2)</f>
        <v>4</v>
      </c>
      <c r="QN2">
        <v>1</v>
      </c>
      <c r="QO2">
        <v>6</v>
      </c>
      <c r="QP2">
        <v>10</v>
      </c>
      <c r="QQ2">
        <v>15</v>
      </c>
      <c r="RH2" s="1"/>
      <c r="RI2" s="5">
        <v>1</v>
      </c>
      <c r="RJ2" s="8">
        <v>1</v>
      </c>
      <c r="RK2" s="8">
        <v>5</v>
      </c>
      <c r="RM2">
        <v>1</v>
      </c>
      <c r="RN2" s="2">
        <f>COUNT(RO2:SK2)</f>
        <v>4</v>
      </c>
      <c r="RR2">
        <v>1</v>
      </c>
      <c r="RS2">
        <v>5</v>
      </c>
      <c r="RT2">
        <v>9</v>
      </c>
      <c r="RU2">
        <v>13</v>
      </c>
      <c r="SL2" s="1"/>
      <c r="SM2" s="5">
        <v>1</v>
      </c>
      <c r="SN2" s="8">
        <v>1</v>
      </c>
      <c r="SO2" s="8">
        <v>5</v>
      </c>
      <c r="SQ2">
        <v>1</v>
      </c>
      <c r="SR2" s="2">
        <f>COUNT(SS2:TO2)</f>
        <v>4</v>
      </c>
      <c r="SU2">
        <v>1</v>
      </c>
      <c r="SV2">
        <v>5</v>
      </c>
      <c r="SW2">
        <v>8</v>
      </c>
      <c r="SX2">
        <v>12</v>
      </c>
      <c r="TQ2" s="5">
        <v>1</v>
      </c>
      <c r="TR2" s="8">
        <v>1</v>
      </c>
      <c r="TS2" s="8">
        <v>4</v>
      </c>
      <c r="TU2">
        <v>1</v>
      </c>
      <c r="TV2" s="2">
        <f>COUNT(TW2:US2)</f>
        <v>4</v>
      </c>
      <c r="TW2">
        <v>1</v>
      </c>
      <c r="TX2">
        <v>4</v>
      </c>
      <c r="TY2">
        <v>10</v>
      </c>
      <c r="TZ2">
        <v>8</v>
      </c>
      <c r="UU2" s="5">
        <v>1</v>
      </c>
      <c r="UV2" s="8">
        <v>1</v>
      </c>
      <c r="UW2" s="8">
        <v>2</v>
      </c>
      <c r="UY2">
        <v>1</v>
      </c>
      <c r="UZ2" s="2">
        <f>COUNT(VA2:VW2)</f>
        <v>4</v>
      </c>
      <c r="VA2">
        <v>1</v>
      </c>
      <c r="VB2">
        <v>6</v>
      </c>
      <c r="VC2">
        <v>9</v>
      </c>
      <c r="VD2">
        <v>3</v>
      </c>
      <c r="VY2" s="5">
        <v>1</v>
      </c>
      <c r="VZ2" s="8">
        <v>1</v>
      </c>
      <c r="WA2" s="8">
        <v>2</v>
      </c>
      <c r="WC2">
        <v>1</v>
      </c>
      <c r="WD2" s="2">
        <f>COUNT(WE2:XA2)</f>
        <v>3</v>
      </c>
      <c r="WE2">
        <v>1</v>
      </c>
      <c r="WF2">
        <v>3</v>
      </c>
      <c r="WG2">
        <v>5</v>
      </c>
      <c r="XC2" s="5">
        <v>1</v>
      </c>
      <c r="XD2" s="8">
        <v>1</v>
      </c>
      <c r="XE2" s="8">
        <v>2</v>
      </c>
    </row>
    <row r="3" spans="1:632">
      <c r="A3">
        <v>2</v>
      </c>
      <c r="C3" s="2">
        <f>COUNT(C2:C2)+COUNT(D3:Y3)</f>
        <v>4</v>
      </c>
      <c r="O3" s="6">
        <v>2</v>
      </c>
      <c r="P3" s="4">
        <v>14</v>
      </c>
      <c r="Q3" s="3">
        <v>26</v>
      </c>
      <c r="R3" s="11">
        <v>38</v>
      </c>
      <c r="AA3" s="5">
        <v>2</v>
      </c>
      <c r="AB3" s="8">
        <v>2</v>
      </c>
      <c r="AC3" s="8">
        <v>14</v>
      </c>
      <c r="AE3">
        <v>2</v>
      </c>
      <c r="AG3" s="2">
        <f>COUNT(AG2:AG2)+COUNT(AH3:BC3)</f>
        <v>4</v>
      </c>
      <c r="AR3" s="6">
        <v>2</v>
      </c>
      <c r="AS3" s="4">
        <v>14</v>
      </c>
      <c r="AT3" s="3">
        <v>26</v>
      </c>
      <c r="AU3" s="11">
        <v>38</v>
      </c>
      <c r="BE3" s="5">
        <v>2</v>
      </c>
      <c r="BF3" s="8">
        <v>2</v>
      </c>
      <c r="BG3" s="8">
        <v>13</v>
      </c>
      <c r="BI3">
        <v>2</v>
      </c>
      <c r="BK3" s="2">
        <f>COUNT(BK2:BK2)+COUNT(BL3:CG3)</f>
        <v>4</v>
      </c>
      <c r="BT3" s="1"/>
      <c r="BU3" s="1"/>
      <c r="BV3" s="6">
        <v>2</v>
      </c>
      <c r="BW3" s="1">
        <v>13</v>
      </c>
      <c r="BX3" s="1">
        <v>24</v>
      </c>
      <c r="BY3" s="1">
        <v>35</v>
      </c>
      <c r="BZ3" s="1"/>
      <c r="CA3" s="1"/>
      <c r="CB3" s="1"/>
      <c r="CC3" s="1"/>
      <c r="CD3" s="1"/>
      <c r="CE3" s="1"/>
      <c r="CF3" s="1"/>
      <c r="CG3" s="1"/>
      <c r="CH3" s="1"/>
      <c r="CI3" s="5">
        <v>2</v>
      </c>
      <c r="CJ3" s="8">
        <v>2</v>
      </c>
      <c r="CK3" s="8">
        <v>13</v>
      </c>
      <c r="CM3">
        <v>2</v>
      </c>
      <c r="CO3" s="2">
        <f>COUNT(CO2:CO2)+COUNT(CP3:DK3)</f>
        <v>4</v>
      </c>
      <c r="CZ3" s="14">
        <v>2</v>
      </c>
      <c r="DA3" s="15">
        <v>13</v>
      </c>
      <c r="DB3" s="5">
        <v>24</v>
      </c>
      <c r="DC3">
        <v>35</v>
      </c>
      <c r="DM3" s="5">
        <v>2</v>
      </c>
      <c r="DN3" s="8">
        <v>2</v>
      </c>
      <c r="DO3" s="8">
        <v>13</v>
      </c>
      <c r="DQ3">
        <v>2</v>
      </c>
      <c r="DS3" s="2">
        <f>COUNT(DS2:DS2)+COUNT(DT3:EO3)</f>
        <v>4</v>
      </c>
      <c r="EC3">
        <v>2</v>
      </c>
      <c r="ED3">
        <v>12</v>
      </c>
      <c r="EE3">
        <v>22</v>
      </c>
      <c r="EF3">
        <v>32</v>
      </c>
      <c r="EQ3" s="5">
        <v>2</v>
      </c>
      <c r="ER3" s="8">
        <v>2</v>
      </c>
      <c r="ES3" s="8">
        <v>12</v>
      </c>
      <c r="EU3">
        <v>2</v>
      </c>
      <c r="EW3" s="2">
        <f>COUNT(EW2:EW2)+COUNT(EX3:FS3)</f>
        <v>4</v>
      </c>
      <c r="FG3">
        <v>2</v>
      </c>
      <c r="FH3">
        <v>12</v>
      </c>
      <c r="FI3">
        <v>22</v>
      </c>
      <c r="FJ3">
        <v>32</v>
      </c>
      <c r="FU3" s="5">
        <v>2</v>
      </c>
      <c r="FV3" s="8">
        <v>2</v>
      </c>
      <c r="FW3" s="8">
        <v>12</v>
      </c>
      <c r="FY3">
        <v>2</v>
      </c>
      <c r="GA3" s="2">
        <f>COUNT(GA2:GA2)+COUNT(GB3:GW3)</f>
        <v>4</v>
      </c>
      <c r="GJ3">
        <v>2</v>
      </c>
      <c r="GK3">
        <v>11</v>
      </c>
      <c r="GL3">
        <v>20</v>
      </c>
      <c r="GM3">
        <v>29</v>
      </c>
      <c r="GY3" s="5">
        <v>2</v>
      </c>
      <c r="GZ3" s="8">
        <v>2</v>
      </c>
      <c r="HA3" s="8">
        <v>11</v>
      </c>
      <c r="HC3">
        <v>2</v>
      </c>
      <c r="HE3" s="2">
        <f>COUNT(HE2:HE2)+COUNT(HF3:IA3)</f>
        <v>4</v>
      </c>
      <c r="HN3">
        <v>2</v>
      </c>
      <c r="HO3">
        <v>11</v>
      </c>
      <c r="HP3">
        <v>20</v>
      </c>
      <c r="HQ3">
        <v>29</v>
      </c>
      <c r="IC3" s="5">
        <v>2</v>
      </c>
      <c r="ID3" s="8">
        <v>2</v>
      </c>
      <c r="IE3" s="8">
        <v>11</v>
      </c>
      <c r="IG3">
        <v>2</v>
      </c>
      <c r="II3" s="2">
        <f>COUNT(II2:II2)+COUNT(IJ3:JE3)</f>
        <v>4</v>
      </c>
      <c r="IQ3">
        <v>2</v>
      </c>
      <c r="IR3">
        <v>10</v>
      </c>
      <c r="IS3">
        <v>18</v>
      </c>
      <c r="IT3">
        <v>26</v>
      </c>
      <c r="JG3" s="5">
        <v>2</v>
      </c>
      <c r="JH3" s="8">
        <v>2</v>
      </c>
      <c r="JI3" s="8">
        <v>10</v>
      </c>
      <c r="JK3">
        <v>2</v>
      </c>
      <c r="JM3" s="2">
        <f>COUNT(JM2:JM2)+COUNT(JN3:KI3)</f>
        <v>4</v>
      </c>
      <c r="JT3">
        <v>2</v>
      </c>
      <c r="JU3">
        <v>10</v>
      </c>
      <c r="JV3">
        <v>18</v>
      </c>
      <c r="JW3">
        <v>26</v>
      </c>
      <c r="KK3" s="5">
        <v>2</v>
      </c>
      <c r="KL3" s="8">
        <v>2</v>
      </c>
      <c r="KM3" s="8">
        <v>9</v>
      </c>
      <c r="KO3">
        <v>2</v>
      </c>
      <c r="KQ3" s="2">
        <f>COUNT(KQ2:KQ2)+COUNT(KR3:LM3)</f>
        <v>4</v>
      </c>
      <c r="KX3">
        <v>2</v>
      </c>
      <c r="KY3">
        <v>16</v>
      </c>
      <c r="KZ3">
        <v>10</v>
      </c>
      <c r="LA3">
        <v>23</v>
      </c>
      <c r="LO3" s="5">
        <v>2</v>
      </c>
      <c r="LP3" s="8">
        <v>2</v>
      </c>
      <c r="LQ3" s="8">
        <v>9</v>
      </c>
      <c r="LS3">
        <v>2</v>
      </c>
      <c r="LU3" s="2">
        <f>COUNT(LU2:LU2)+COUNT(LV3:MQ3)</f>
        <v>4</v>
      </c>
      <c r="MA3">
        <v>2</v>
      </c>
      <c r="MB3">
        <v>9</v>
      </c>
      <c r="MC3">
        <v>15</v>
      </c>
      <c r="MD3">
        <v>22</v>
      </c>
      <c r="MS3" s="5">
        <v>2</v>
      </c>
      <c r="MT3" s="8">
        <v>2</v>
      </c>
      <c r="MU3" s="8">
        <v>8</v>
      </c>
      <c r="MW3">
        <v>2</v>
      </c>
      <c r="MY3" s="2">
        <f>COUNT(MY2:MY2)+COUNT(MZ3:NU3)</f>
        <v>4</v>
      </c>
      <c r="ND3">
        <v>2</v>
      </c>
      <c r="NE3">
        <v>14</v>
      </c>
      <c r="NF3">
        <v>9</v>
      </c>
      <c r="NG3">
        <v>21</v>
      </c>
      <c r="NW3" s="5">
        <v>2</v>
      </c>
      <c r="NX3" s="8">
        <v>2</v>
      </c>
      <c r="NY3" s="8">
        <v>7</v>
      </c>
      <c r="OA3">
        <v>2</v>
      </c>
      <c r="OC3" s="2">
        <f>COUNT(OC2:OC2)+COUNT(OD3:OY3)</f>
        <v>4</v>
      </c>
      <c r="OH3">
        <v>2</v>
      </c>
      <c r="OI3">
        <v>8</v>
      </c>
      <c r="OJ3">
        <v>14</v>
      </c>
      <c r="OK3">
        <v>20</v>
      </c>
      <c r="PA3" s="5">
        <v>2</v>
      </c>
      <c r="PB3" s="8">
        <v>2</v>
      </c>
      <c r="PC3" s="8">
        <v>7</v>
      </c>
      <c r="PE3">
        <v>2</v>
      </c>
      <c r="PG3" s="2">
        <f>COUNT(PG2:PG2)+COUNT(PH3:QC3)</f>
        <v>4</v>
      </c>
      <c r="PL3">
        <v>2</v>
      </c>
      <c r="PM3">
        <v>7</v>
      </c>
      <c r="PN3">
        <v>12</v>
      </c>
      <c r="PO3">
        <v>17</v>
      </c>
      <c r="QE3" s="5">
        <v>2</v>
      </c>
      <c r="QF3" s="8">
        <v>2</v>
      </c>
      <c r="QG3" s="8">
        <v>7</v>
      </c>
      <c r="QI3">
        <v>2</v>
      </c>
      <c r="QK3" s="2">
        <f>COUNT(QK2:QK2)+COUNT(QL3:RG3)</f>
        <v>4</v>
      </c>
      <c r="QO3">
        <v>2</v>
      </c>
      <c r="QP3">
        <v>7</v>
      </c>
      <c r="QQ3">
        <v>11</v>
      </c>
      <c r="QR3">
        <v>16</v>
      </c>
      <c r="RH3" s="1"/>
      <c r="RI3" s="5">
        <v>2</v>
      </c>
      <c r="RJ3" s="8">
        <v>2</v>
      </c>
      <c r="RK3" s="8">
        <v>6</v>
      </c>
      <c r="RM3">
        <v>2</v>
      </c>
      <c r="RO3" s="2">
        <f>COUNT(RO2:RO2)+COUNT(RP3:SK3)</f>
        <v>4</v>
      </c>
      <c r="RQ3">
        <v>14</v>
      </c>
      <c r="RS3">
        <v>2</v>
      </c>
      <c r="RT3">
        <v>6</v>
      </c>
      <c r="RU3">
        <v>10</v>
      </c>
      <c r="SM3" s="5">
        <v>2</v>
      </c>
      <c r="SN3" s="8">
        <v>2</v>
      </c>
      <c r="SO3" s="8">
        <v>6</v>
      </c>
      <c r="SQ3">
        <v>2</v>
      </c>
      <c r="SS3" s="2">
        <f>COUNT(SS2:SS2)+COUNT(ST3:TO3)</f>
        <v>4</v>
      </c>
      <c r="SU3">
        <v>13</v>
      </c>
      <c r="SV3">
        <v>2</v>
      </c>
      <c r="SW3">
        <v>6</v>
      </c>
      <c r="SX3">
        <v>9</v>
      </c>
      <c r="TQ3" s="5">
        <v>2</v>
      </c>
      <c r="TR3" s="8">
        <v>2</v>
      </c>
      <c r="TS3" s="8">
        <v>5</v>
      </c>
      <c r="TU3">
        <v>2</v>
      </c>
      <c r="TW3" s="2">
        <f>COUNT(TW2:TW2)+COUNT(TX3:US3)</f>
        <v>4</v>
      </c>
      <c r="TY3">
        <v>5</v>
      </c>
      <c r="TZ3">
        <v>11</v>
      </c>
      <c r="UA3">
        <v>9</v>
      </c>
      <c r="UU3" s="5">
        <v>2</v>
      </c>
      <c r="UV3" s="8">
        <v>3</v>
      </c>
      <c r="UW3" s="8">
        <v>4</v>
      </c>
      <c r="UY3">
        <v>2</v>
      </c>
      <c r="VA3" s="2">
        <f>COUNT(VA2:VA2)+COUNT(VB3:VW3)</f>
        <v>4</v>
      </c>
      <c r="VB3">
        <v>4</v>
      </c>
      <c r="VC3">
        <v>7</v>
      </c>
      <c r="VD3">
        <v>10</v>
      </c>
      <c r="VY3" s="5">
        <v>2</v>
      </c>
      <c r="VZ3" s="8">
        <v>3</v>
      </c>
      <c r="WA3" s="8">
        <v>4</v>
      </c>
      <c r="WC3">
        <v>2</v>
      </c>
      <c r="WE3" s="2">
        <f>COUNT(WE2:WE2)+COUNT(WF3:XA3)</f>
        <v>3</v>
      </c>
      <c r="WF3">
        <v>6</v>
      </c>
      <c r="WG3">
        <v>4</v>
      </c>
      <c r="XC3" s="5">
        <v>2</v>
      </c>
      <c r="XD3" s="8">
        <v>3</v>
      </c>
      <c r="XE3" s="8">
        <v>4</v>
      </c>
    </row>
    <row r="4" spans="1:632">
      <c r="A4">
        <v>3</v>
      </c>
      <c r="D4" s="2">
        <f>COUNT(D2:D3)+COUNT(E4:Y4)</f>
        <v>4</v>
      </c>
      <c r="P4" s="6">
        <v>3</v>
      </c>
      <c r="Q4" s="4">
        <v>15</v>
      </c>
      <c r="R4" s="3">
        <v>27</v>
      </c>
      <c r="S4" s="11">
        <v>39</v>
      </c>
      <c r="AA4" s="5">
        <v>3</v>
      </c>
      <c r="AB4" s="8">
        <v>3</v>
      </c>
      <c r="AC4" s="8">
        <v>15</v>
      </c>
      <c r="AE4">
        <v>3</v>
      </c>
      <c r="AH4" s="2">
        <f>COUNT(AH2:AH3)+COUNT(AI4:BC4)</f>
        <v>4</v>
      </c>
      <c r="AS4" s="6">
        <v>3</v>
      </c>
      <c r="AT4" s="4">
        <v>15</v>
      </c>
      <c r="AU4" s="3">
        <v>27</v>
      </c>
      <c r="AV4" s="11">
        <v>39</v>
      </c>
      <c r="BE4" s="5">
        <v>3</v>
      </c>
      <c r="BF4" s="8">
        <v>3</v>
      </c>
      <c r="BG4" s="8">
        <v>14</v>
      </c>
      <c r="BI4">
        <v>3</v>
      </c>
      <c r="BL4" s="2">
        <f>COUNT(BL2:BL3)+COUNT(BM4:CG4)</f>
        <v>4</v>
      </c>
      <c r="BT4" s="1"/>
      <c r="BU4" s="1"/>
      <c r="BV4" s="1"/>
      <c r="BW4" s="6">
        <v>3</v>
      </c>
      <c r="BX4" s="4">
        <v>14</v>
      </c>
      <c r="BY4" s="1">
        <v>25</v>
      </c>
      <c r="BZ4" s="1">
        <v>36</v>
      </c>
      <c r="CA4" s="1"/>
      <c r="CB4" s="1"/>
      <c r="CC4" s="1"/>
      <c r="CD4" s="1"/>
      <c r="CE4" s="1"/>
      <c r="CF4" s="1"/>
      <c r="CG4" s="1"/>
      <c r="CH4" s="1"/>
      <c r="CI4" s="5">
        <v>3</v>
      </c>
      <c r="CJ4" s="8">
        <v>3</v>
      </c>
      <c r="CK4" s="8">
        <v>14</v>
      </c>
      <c r="CM4">
        <v>3</v>
      </c>
      <c r="CP4" s="2">
        <f>COUNT(CP2:CP3)+COUNT(CQ4:DK4)</f>
        <v>4</v>
      </c>
      <c r="DA4" s="14">
        <v>3</v>
      </c>
      <c r="DB4" s="15">
        <v>14</v>
      </c>
      <c r="DC4" s="5">
        <v>25</v>
      </c>
      <c r="DD4">
        <v>36</v>
      </c>
      <c r="DM4" s="5">
        <v>3</v>
      </c>
      <c r="DN4" s="8">
        <v>3</v>
      </c>
      <c r="DO4" s="8">
        <v>14</v>
      </c>
      <c r="DQ4">
        <v>3</v>
      </c>
      <c r="DT4" s="2">
        <f>COUNT(DT2:DT3)+COUNT(DU4:EO4)</f>
        <v>4</v>
      </c>
      <c r="ED4">
        <v>3</v>
      </c>
      <c r="EE4">
        <v>13</v>
      </c>
      <c r="EF4">
        <v>23</v>
      </c>
      <c r="EG4">
        <v>33</v>
      </c>
      <c r="EQ4" s="5">
        <v>3</v>
      </c>
      <c r="ER4" s="8">
        <v>3</v>
      </c>
      <c r="ES4" s="8">
        <v>13</v>
      </c>
      <c r="EU4">
        <v>3</v>
      </c>
      <c r="EX4" s="2">
        <f>COUNT(EX2:EX3)+COUNT(EY4:FS4)</f>
        <v>4</v>
      </c>
      <c r="FH4">
        <v>3</v>
      </c>
      <c r="FI4">
        <v>13</v>
      </c>
      <c r="FJ4">
        <v>23</v>
      </c>
      <c r="FK4">
        <v>33</v>
      </c>
      <c r="FU4" s="5">
        <v>3</v>
      </c>
      <c r="FV4" s="8">
        <v>3</v>
      </c>
      <c r="FW4" s="8">
        <v>13</v>
      </c>
      <c r="FY4">
        <v>3</v>
      </c>
      <c r="GB4" s="2">
        <f>COUNT(GB2:GB3)+COUNT(GC4:GW4)</f>
        <v>4</v>
      </c>
      <c r="GK4">
        <v>3</v>
      </c>
      <c r="GL4">
        <v>12</v>
      </c>
      <c r="GM4">
        <v>21</v>
      </c>
      <c r="GN4">
        <v>30</v>
      </c>
      <c r="GY4" s="5">
        <v>3</v>
      </c>
      <c r="GZ4" s="8">
        <v>3</v>
      </c>
      <c r="HA4" s="8">
        <v>12</v>
      </c>
      <c r="HC4">
        <v>3</v>
      </c>
      <c r="HF4" s="2">
        <f>COUNT(HF2:HF3)+COUNT(HG4:IA4)</f>
        <v>4</v>
      </c>
      <c r="HO4">
        <v>3</v>
      </c>
      <c r="HP4">
        <v>12</v>
      </c>
      <c r="HQ4">
        <v>21</v>
      </c>
      <c r="HR4">
        <v>30</v>
      </c>
      <c r="IC4" s="5">
        <v>3</v>
      </c>
      <c r="ID4" s="8">
        <v>3</v>
      </c>
      <c r="IE4" s="8">
        <v>12</v>
      </c>
      <c r="IG4">
        <v>3</v>
      </c>
      <c r="IJ4" s="2">
        <f>COUNT(IJ2:IJ3)+COUNT(IK4:JE4)</f>
        <v>4</v>
      </c>
      <c r="IR4">
        <v>3</v>
      </c>
      <c r="IS4">
        <v>11</v>
      </c>
      <c r="IT4">
        <v>19</v>
      </c>
      <c r="IU4">
        <v>27</v>
      </c>
      <c r="JG4" s="5">
        <v>3</v>
      </c>
      <c r="JH4" s="8">
        <v>3</v>
      </c>
      <c r="JI4" s="8">
        <v>11</v>
      </c>
      <c r="JK4">
        <v>3</v>
      </c>
      <c r="JN4" s="2">
        <f>COUNT(JN2:JN3)+COUNT(JO4:KI4)</f>
        <v>4</v>
      </c>
      <c r="JU4">
        <v>3</v>
      </c>
      <c r="JV4">
        <v>11</v>
      </c>
      <c r="JW4">
        <v>19</v>
      </c>
      <c r="JX4">
        <v>27</v>
      </c>
      <c r="KK4" s="5">
        <v>3</v>
      </c>
      <c r="KL4" s="8">
        <v>3</v>
      </c>
      <c r="KM4" s="8">
        <v>10</v>
      </c>
      <c r="KO4">
        <v>3</v>
      </c>
      <c r="KR4" s="2">
        <f>COUNT(KR2:KR3)+COUNT(KS4:LM4)</f>
        <v>4</v>
      </c>
      <c r="KY4">
        <v>3</v>
      </c>
      <c r="KZ4">
        <v>17</v>
      </c>
      <c r="LA4">
        <v>11</v>
      </c>
      <c r="LB4">
        <v>25</v>
      </c>
      <c r="LO4" s="5">
        <v>3</v>
      </c>
      <c r="LP4" s="8">
        <v>3</v>
      </c>
      <c r="LQ4" s="8">
        <v>10</v>
      </c>
      <c r="LS4">
        <v>3</v>
      </c>
      <c r="LV4" s="2">
        <f>COUNT(LV2:LV3)+COUNT(LW4:MQ4)</f>
        <v>4</v>
      </c>
      <c r="MB4">
        <v>3</v>
      </c>
      <c r="MC4">
        <v>10</v>
      </c>
      <c r="MD4">
        <v>16</v>
      </c>
      <c r="ME4">
        <v>23</v>
      </c>
      <c r="MS4" s="5">
        <v>3</v>
      </c>
      <c r="MT4" s="8">
        <v>3</v>
      </c>
      <c r="MU4" s="8">
        <v>9</v>
      </c>
      <c r="MW4">
        <v>3</v>
      </c>
      <c r="MZ4" s="2">
        <f>COUNT(MZ2:MZ3)+COUNT(NA4:NU4)</f>
        <v>4</v>
      </c>
      <c r="NE4">
        <v>3</v>
      </c>
      <c r="NF4">
        <v>15</v>
      </c>
      <c r="NG4">
        <v>10</v>
      </c>
      <c r="NH4">
        <v>22</v>
      </c>
      <c r="NW4" s="5">
        <v>3</v>
      </c>
      <c r="NX4" s="8">
        <v>3</v>
      </c>
      <c r="NY4" s="8">
        <v>8</v>
      </c>
      <c r="OA4">
        <v>3</v>
      </c>
      <c r="OD4" s="2">
        <f>COUNT(OD2:OD3)+COUNT(OE4:OY4)</f>
        <v>4</v>
      </c>
      <c r="OI4">
        <v>3</v>
      </c>
      <c r="OJ4">
        <v>9</v>
      </c>
      <c r="OK4">
        <v>15</v>
      </c>
      <c r="OL4">
        <v>21</v>
      </c>
      <c r="PA4" s="5">
        <v>3</v>
      </c>
      <c r="PB4" s="8">
        <v>3</v>
      </c>
      <c r="PC4" s="8">
        <v>8</v>
      </c>
      <c r="PE4">
        <v>3</v>
      </c>
      <c r="PH4" s="2">
        <f>COUNT(PH2:PH3)+COUNT(PI4:QC4)</f>
        <v>4</v>
      </c>
      <c r="PI4">
        <v>18</v>
      </c>
      <c r="PM4">
        <v>3</v>
      </c>
      <c r="PN4">
        <v>8</v>
      </c>
      <c r="PO4">
        <v>13</v>
      </c>
      <c r="QE4" s="5">
        <v>3</v>
      </c>
      <c r="QF4" s="8">
        <v>3</v>
      </c>
      <c r="QG4" s="8">
        <v>8</v>
      </c>
      <c r="QI4">
        <v>3</v>
      </c>
      <c r="QL4" s="2">
        <f>COUNT(QL2:QL3)+COUNT(QM4:RG4)</f>
        <v>4</v>
      </c>
      <c r="QM4">
        <v>17</v>
      </c>
      <c r="QP4">
        <v>3</v>
      </c>
      <c r="QQ4">
        <v>8</v>
      </c>
      <c r="QR4">
        <v>12</v>
      </c>
      <c r="RH4" s="1"/>
      <c r="RI4" s="5">
        <v>3</v>
      </c>
      <c r="RJ4" s="8">
        <v>3</v>
      </c>
      <c r="RK4" s="8">
        <v>7</v>
      </c>
      <c r="RM4">
        <v>3</v>
      </c>
      <c r="RP4" s="2">
        <f>COUNT(RP2:RP3)+COUNT(RQ4:SK4)</f>
        <v>4</v>
      </c>
      <c r="RQ4">
        <v>11</v>
      </c>
      <c r="RR4">
        <v>15</v>
      </c>
      <c r="RT4">
        <v>3</v>
      </c>
      <c r="RU4">
        <v>7</v>
      </c>
      <c r="SM4" s="5">
        <v>3</v>
      </c>
      <c r="SN4" s="8">
        <v>3</v>
      </c>
      <c r="SO4" s="8">
        <v>7</v>
      </c>
      <c r="SQ4">
        <v>3</v>
      </c>
      <c r="ST4" s="2">
        <f>COUNT(ST2:ST3)+COUNT(SU4:TO4)</f>
        <v>4</v>
      </c>
      <c r="SU4">
        <v>10</v>
      </c>
      <c r="SV4">
        <v>14</v>
      </c>
      <c r="SW4">
        <v>3</v>
      </c>
      <c r="SX4">
        <v>7</v>
      </c>
      <c r="TQ4" s="5">
        <v>3</v>
      </c>
      <c r="TR4" s="8">
        <v>3</v>
      </c>
      <c r="TS4" s="8">
        <v>6</v>
      </c>
      <c r="TU4">
        <v>3</v>
      </c>
      <c r="TX4" s="2">
        <f>COUNT(TX2:TX3)+COUNT(TY4:US4)</f>
        <v>4</v>
      </c>
      <c r="TY4">
        <v>2</v>
      </c>
      <c r="TZ4">
        <v>6</v>
      </c>
      <c r="UA4">
        <v>12</v>
      </c>
      <c r="UU4" s="5">
        <v>3</v>
      </c>
      <c r="UV4" s="8">
        <v>5</v>
      </c>
      <c r="UW4" s="8">
        <v>6</v>
      </c>
      <c r="UY4">
        <v>3</v>
      </c>
      <c r="VB4" s="2">
        <f>COUNT(VB2:VB3)+COUNT(VC4:VW4)</f>
        <v>4</v>
      </c>
      <c r="VC4">
        <v>2</v>
      </c>
      <c r="VD4">
        <v>8</v>
      </c>
      <c r="VY4" s="5">
        <v>3</v>
      </c>
      <c r="VZ4" s="8">
        <v>1</v>
      </c>
      <c r="WA4" s="8">
        <v>5</v>
      </c>
      <c r="WC4">
        <v>3</v>
      </c>
      <c r="WF4" s="2">
        <f>COUNT(WF2:WF3)+COUNT(WG4:XA4)</f>
        <v>3</v>
      </c>
      <c r="WG4">
        <v>2</v>
      </c>
      <c r="XC4" s="5">
        <v>3</v>
      </c>
      <c r="XD4" s="8">
        <v>1</v>
      </c>
      <c r="XE4" s="8">
        <v>3</v>
      </c>
    </row>
    <row r="5" spans="1:632">
      <c r="A5">
        <v>4</v>
      </c>
      <c r="E5" s="2">
        <f>COUNT(E2:E4)+COUNT(F5:Y5)</f>
        <v>4</v>
      </c>
      <c r="Q5" s="6">
        <v>4</v>
      </c>
      <c r="R5" s="4">
        <v>16</v>
      </c>
      <c r="S5" s="3">
        <v>28</v>
      </c>
      <c r="T5" s="11">
        <v>40</v>
      </c>
      <c r="AA5" s="5">
        <v>4</v>
      </c>
      <c r="AB5" s="8">
        <v>4</v>
      </c>
      <c r="AC5" s="8">
        <v>16</v>
      </c>
      <c r="AE5">
        <v>4</v>
      </c>
      <c r="AI5" s="2">
        <f>COUNT(AI2:AI4)+COUNT(AJ5:BC5)</f>
        <v>4</v>
      </c>
      <c r="AT5" s="6">
        <v>4</v>
      </c>
      <c r="AU5" s="4">
        <v>16</v>
      </c>
      <c r="AV5" s="3">
        <v>28</v>
      </c>
      <c r="AW5" s="11">
        <v>40</v>
      </c>
      <c r="BE5" s="5">
        <v>4</v>
      </c>
      <c r="BF5" s="8">
        <v>4</v>
      </c>
      <c r="BG5" s="8">
        <v>15</v>
      </c>
      <c r="BI5">
        <v>4</v>
      </c>
      <c r="BM5" s="2">
        <f>COUNT(BM2:BM4)+COUNT(BN5:CG5)</f>
        <v>4</v>
      </c>
      <c r="BT5" s="1"/>
      <c r="BU5" s="1"/>
      <c r="BV5" s="1"/>
      <c r="BW5" s="1"/>
      <c r="BX5" s="6">
        <v>4</v>
      </c>
      <c r="BY5" s="4">
        <v>15</v>
      </c>
      <c r="BZ5" s="1">
        <v>27</v>
      </c>
      <c r="CA5" s="1">
        <v>37</v>
      </c>
      <c r="CB5" s="1"/>
      <c r="CC5" s="1"/>
      <c r="CD5" s="1"/>
      <c r="CE5" s="1"/>
      <c r="CF5" s="1"/>
      <c r="CG5" s="1"/>
      <c r="CH5" s="1"/>
      <c r="CI5" s="5">
        <v>4</v>
      </c>
      <c r="CJ5" s="8">
        <v>4</v>
      </c>
      <c r="CK5" s="8">
        <v>15</v>
      </c>
      <c r="CM5">
        <v>4</v>
      </c>
      <c r="CQ5" s="2">
        <f>COUNT(CQ2:CQ4)+COUNT(CR5:DK5)</f>
        <v>4</v>
      </c>
      <c r="DB5" s="14">
        <v>4</v>
      </c>
      <c r="DC5" s="15">
        <v>15</v>
      </c>
      <c r="DD5" s="5">
        <v>26</v>
      </c>
      <c r="DE5">
        <v>37</v>
      </c>
      <c r="DM5" s="5">
        <v>4</v>
      </c>
      <c r="DN5" s="8">
        <v>4</v>
      </c>
      <c r="DO5" s="8">
        <v>15</v>
      </c>
      <c r="DQ5">
        <v>4</v>
      </c>
      <c r="DU5" s="2">
        <f>COUNT(DU2:DU4)+COUNT(DV5:EO5)</f>
        <v>4</v>
      </c>
      <c r="EE5">
        <v>4</v>
      </c>
      <c r="EF5">
        <v>14</v>
      </c>
      <c r="EG5">
        <v>24</v>
      </c>
      <c r="EH5">
        <v>34</v>
      </c>
      <c r="EQ5" s="5">
        <v>4</v>
      </c>
      <c r="ER5" s="8">
        <v>4</v>
      </c>
      <c r="ES5" s="8">
        <v>14</v>
      </c>
      <c r="EU5">
        <v>4</v>
      </c>
      <c r="EY5" s="2">
        <f>COUNT(EY2:EY4)+COUNT(EZ5:FS5)</f>
        <v>4</v>
      </c>
      <c r="FI5">
        <v>4</v>
      </c>
      <c r="FJ5">
        <v>14</v>
      </c>
      <c r="FK5">
        <v>30</v>
      </c>
      <c r="FL5">
        <v>34</v>
      </c>
      <c r="FU5" s="5">
        <v>4</v>
      </c>
      <c r="FV5" s="8">
        <v>4</v>
      </c>
      <c r="FW5" s="8">
        <v>14</v>
      </c>
      <c r="FY5">
        <v>4</v>
      </c>
      <c r="GC5" s="2">
        <f>COUNT(GC2:GC4)+COUNT(GD5:GW5)</f>
        <v>4</v>
      </c>
      <c r="GL5">
        <v>4</v>
      </c>
      <c r="GM5">
        <v>13</v>
      </c>
      <c r="GN5">
        <v>22</v>
      </c>
      <c r="GO5">
        <v>31</v>
      </c>
      <c r="GY5" s="5">
        <v>4</v>
      </c>
      <c r="GZ5" s="8">
        <v>4</v>
      </c>
      <c r="HA5" s="8">
        <v>13</v>
      </c>
      <c r="HC5">
        <v>4</v>
      </c>
      <c r="HG5" s="2">
        <f>COUNT(HG2:HG4)+COUNT(HH5:IA5)</f>
        <v>4</v>
      </c>
      <c r="HP5">
        <v>4</v>
      </c>
      <c r="HQ5">
        <v>13</v>
      </c>
      <c r="HR5">
        <v>22</v>
      </c>
      <c r="HS5">
        <v>31</v>
      </c>
      <c r="IC5" s="5">
        <v>4</v>
      </c>
      <c r="ID5" s="8">
        <v>4</v>
      </c>
      <c r="IE5" s="8">
        <v>13</v>
      </c>
      <c r="IG5">
        <v>4</v>
      </c>
      <c r="IK5" s="2">
        <f>COUNT(IK2:IK4)+COUNT(IL5:JE5)</f>
        <v>4</v>
      </c>
      <c r="IS5">
        <v>4</v>
      </c>
      <c r="IT5">
        <v>12</v>
      </c>
      <c r="IU5">
        <v>20</v>
      </c>
      <c r="IV5">
        <v>28</v>
      </c>
      <c r="JG5" s="5">
        <v>4</v>
      </c>
      <c r="JH5" s="8">
        <v>4</v>
      </c>
      <c r="JI5" s="8">
        <v>12</v>
      </c>
      <c r="JK5">
        <v>4</v>
      </c>
      <c r="JO5" s="2">
        <f>COUNT(JO2:JO4)+COUNT(JP5:KI5)</f>
        <v>4</v>
      </c>
      <c r="JV5">
        <v>4</v>
      </c>
      <c r="JW5">
        <v>12</v>
      </c>
      <c r="JX5">
        <v>20</v>
      </c>
      <c r="JY5">
        <v>28</v>
      </c>
      <c r="KK5" s="5">
        <v>4</v>
      </c>
      <c r="KL5" s="8">
        <v>4</v>
      </c>
      <c r="KM5" s="8">
        <v>11</v>
      </c>
      <c r="KO5">
        <v>4</v>
      </c>
      <c r="KS5" s="2">
        <f>COUNT(KS2:KS4)+COUNT(KT5:LM5)</f>
        <v>4</v>
      </c>
      <c r="KZ5">
        <v>4</v>
      </c>
      <c r="LA5">
        <v>18</v>
      </c>
      <c r="LB5">
        <v>12</v>
      </c>
      <c r="LC5">
        <v>26</v>
      </c>
      <c r="LO5" s="5">
        <v>4</v>
      </c>
      <c r="LP5" s="8">
        <v>4</v>
      </c>
      <c r="LQ5" s="8">
        <v>11</v>
      </c>
      <c r="LS5">
        <v>4</v>
      </c>
      <c r="LW5" s="2">
        <f>COUNT(LW2:LW4)+COUNT(LX5:MQ5)</f>
        <v>4</v>
      </c>
      <c r="MC5">
        <v>4</v>
      </c>
      <c r="MD5">
        <v>11</v>
      </c>
      <c r="ME5">
        <v>17</v>
      </c>
      <c r="MF5">
        <v>24</v>
      </c>
      <c r="MS5" s="5">
        <v>4</v>
      </c>
      <c r="MT5" s="8">
        <v>4</v>
      </c>
      <c r="MU5" s="8">
        <v>10</v>
      </c>
      <c r="MW5">
        <v>4</v>
      </c>
      <c r="NA5" s="2">
        <f>COUNT(NA2:NA4)+COUNT(NB5:NU5)</f>
        <v>4</v>
      </c>
      <c r="NF5">
        <v>4</v>
      </c>
      <c r="NG5">
        <v>16</v>
      </c>
      <c r="NH5">
        <v>11</v>
      </c>
      <c r="NI5">
        <v>23</v>
      </c>
      <c r="NW5" s="5">
        <v>4</v>
      </c>
      <c r="NX5" s="8">
        <v>4</v>
      </c>
      <c r="NY5" s="8">
        <v>9</v>
      </c>
      <c r="OA5">
        <v>4</v>
      </c>
      <c r="OE5" s="2">
        <f>COUNT(OE2:OE4)+COUNT(OF5:OY5)</f>
        <v>4</v>
      </c>
      <c r="OF5">
        <v>22</v>
      </c>
      <c r="OJ5">
        <v>4</v>
      </c>
      <c r="OK5">
        <v>10</v>
      </c>
      <c r="OL5">
        <v>16</v>
      </c>
      <c r="PA5" s="5">
        <v>4</v>
      </c>
      <c r="PB5" s="8">
        <v>4</v>
      </c>
      <c r="PC5" s="8">
        <v>9</v>
      </c>
      <c r="PE5">
        <v>4</v>
      </c>
      <c r="PI5" s="2">
        <f>COUNT(PI2:PI4)+COUNT(PJ5:QC5)</f>
        <v>4</v>
      </c>
      <c r="PJ5">
        <v>14</v>
      </c>
      <c r="PN5">
        <v>4</v>
      </c>
      <c r="PO5">
        <v>9</v>
      </c>
      <c r="QE5" s="5">
        <v>4</v>
      </c>
      <c r="QF5" s="8">
        <v>4</v>
      </c>
      <c r="QG5" s="8">
        <v>9</v>
      </c>
      <c r="QI5">
        <v>4</v>
      </c>
      <c r="QM5" s="2">
        <f>COUNT(QM2:QM4)+COUNT(QN5:RG5)</f>
        <v>4</v>
      </c>
      <c r="QN5">
        <v>13</v>
      </c>
      <c r="QQ5">
        <v>4</v>
      </c>
      <c r="QR5">
        <v>9</v>
      </c>
      <c r="RH5" s="1"/>
      <c r="RI5" s="5">
        <v>4</v>
      </c>
      <c r="RJ5" s="8">
        <v>4</v>
      </c>
      <c r="RK5" s="8">
        <v>8</v>
      </c>
      <c r="RM5">
        <v>4</v>
      </c>
      <c r="RQ5" s="2">
        <f>COUNT(RQ2:RQ4)+COUNT(RR5:SK5)</f>
        <v>4</v>
      </c>
      <c r="RR5">
        <v>8</v>
      </c>
      <c r="RU5">
        <v>4</v>
      </c>
      <c r="SM5" s="5">
        <v>4</v>
      </c>
      <c r="SN5" s="8">
        <v>4</v>
      </c>
      <c r="SO5" s="8">
        <v>8</v>
      </c>
      <c r="SQ5">
        <v>4</v>
      </c>
      <c r="SU5" s="2">
        <f>COUNT(SU2:SU4)+COUNT(SV5:TO5)</f>
        <v>4</v>
      </c>
      <c r="SX5">
        <v>4</v>
      </c>
      <c r="TQ5" s="5">
        <v>4</v>
      </c>
      <c r="TR5" s="8">
        <v>4</v>
      </c>
      <c r="TS5" s="8">
        <v>7</v>
      </c>
      <c r="TU5">
        <v>4</v>
      </c>
      <c r="TY5" s="2">
        <f>COUNT(TY2:TY4)+COUNT(TZ5:US5)</f>
        <v>4</v>
      </c>
      <c r="UA5">
        <v>7</v>
      </c>
      <c r="UU5" s="5">
        <v>4</v>
      </c>
      <c r="UV5" s="8">
        <v>1</v>
      </c>
      <c r="UW5" s="8">
        <v>3</v>
      </c>
      <c r="UY5">
        <v>4</v>
      </c>
      <c r="VC5" s="2">
        <f>COUNT(VC2:VC4)+COUNT(VD5:VW5)</f>
        <v>4</v>
      </c>
      <c r="VD5">
        <v>5</v>
      </c>
      <c r="VY5" s="5">
        <v>4</v>
      </c>
      <c r="VZ5" s="8">
        <v>2</v>
      </c>
      <c r="WA5" s="8">
        <v>3</v>
      </c>
      <c r="WC5">
        <v>4</v>
      </c>
      <c r="WG5" s="2">
        <f>COUNT(WG2:WG4)+COUNT(WH5:XA5)</f>
        <v>3</v>
      </c>
      <c r="XC5" s="5">
        <v>4</v>
      </c>
      <c r="XD5" s="8">
        <v>2</v>
      </c>
      <c r="XE5" s="8">
        <v>4</v>
      </c>
    </row>
    <row r="6" spans="1:632">
      <c r="A6">
        <v>5</v>
      </c>
      <c r="F6" s="2">
        <f>COUNT(F2:F5)+COUNT(G6:Y6)</f>
        <v>4</v>
      </c>
      <c r="R6" s="5">
        <v>5</v>
      </c>
      <c r="S6" s="4">
        <v>17</v>
      </c>
      <c r="T6" s="7">
        <v>29</v>
      </c>
      <c r="U6" s="12">
        <v>41</v>
      </c>
      <c r="AA6" s="5">
        <v>5</v>
      </c>
      <c r="AB6" s="8">
        <v>5</v>
      </c>
      <c r="AC6" s="8">
        <v>17</v>
      </c>
      <c r="AE6">
        <v>5</v>
      </c>
      <c r="AJ6" s="2">
        <f>COUNT(AJ2:AJ5)+COUNT(AK6:BC6)</f>
        <v>4</v>
      </c>
      <c r="AU6" s="5">
        <v>5</v>
      </c>
      <c r="AV6" s="4">
        <v>17</v>
      </c>
      <c r="AW6" s="7">
        <v>29</v>
      </c>
      <c r="AX6" s="12">
        <v>41</v>
      </c>
      <c r="BE6" s="5">
        <v>5</v>
      </c>
      <c r="BF6" s="8">
        <v>5</v>
      </c>
      <c r="BG6" s="8">
        <v>16</v>
      </c>
      <c r="BI6">
        <v>5</v>
      </c>
      <c r="BN6" s="2">
        <f>COUNT(BN2:BN5)+COUNT(BO6:CG6)</f>
        <v>4</v>
      </c>
      <c r="BT6" s="1"/>
      <c r="BU6" s="1"/>
      <c r="BV6" s="1"/>
      <c r="BW6" s="1"/>
      <c r="BX6" s="1"/>
      <c r="BY6" s="5">
        <v>5</v>
      </c>
      <c r="BZ6" s="4">
        <v>16</v>
      </c>
      <c r="CA6" s="1">
        <v>28</v>
      </c>
      <c r="CB6" s="1">
        <v>39</v>
      </c>
      <c r="CC6" s="1"/>
      <c r="CD6" s="1"/>
      <c r="CE6" s="1"/>
      <c r="CF6" s="1"/>
      <c r="CG6" s="1"/>
      <c r="CH6" s="1"/>
      <c r="CI6" s="5">
        <v>5</v>
      </c>
      <c r="CJ6" s="8">
        <v>5</v>
      </c>
      <c r="CK6" s="8">
        <v>16</v>
      </c>
      <c r="CM6">
        <v>5</v>
      </c>
      <c r="CR6" s="2">
        <f>COUNT(CR2:CR5)+COUNT(CS6:DK6)</f>
        <v>4</v>
      </c>
      <c r="DC6" s="14">
        <v>5</v>
      </c>
      <c r="DD6" s="15">
        <v>16</v>
      </c>
      <c r="DE6" s="5">
        <v>28</v>
      </c>
      <c r="DF6">
        <v>38</v>
      </c>
      <c r="DM6" s="5">
        <v>5</v>
      </c>
      <c r="DN6" s="8">
        <v>5</v>
      </c>
      <c r="DO6" s="8">
        <v>16</v>
      </c>
      <c r="DQ6">
        <v>5</v>
      </c>
      <c r="DV6" s="2">
        <f>COUNT(DV2:DV5)+COUNT(DW6:EO6)</f>
        <v>4</v>
      </c>
      <c r="EF6">
        <v>5</v>
      </c>
      <c r="EG6">
        <v>16</v>
      </c>
      <c r="EH6">
        <v>25</v>
      </c>
      <c r="EI6">
        <v>35</v>
      </c>
      <c r="EQ6" s="5">
        <v>5</v>
      </c>
      <c r="ER6" s="8">
        <v>5</v>
      </c>
      <c r="ES6" s="8">
        <v>15</v>
      </c>
      <c r="EU6">
        <v>5</v>
      </c>
      <c r="EZ6" s="2">
        <f>COUNT(EZ2:EZ5)+COUNT(FA6:FS6)</f>
        <v>4</v>
      </c>
      <c r="FJ6">
        <v>5</v>
      </c>
      <c r="FK6">
        <v>15</v>
      </c>
      <c r="FL6">
        <v>25</v>
      </c>
      <c r="FM6">
        <v>35</v>
      </c>
      <c r="FU6" s="5">
        <v>5</v>
      </c>
      <c r="FV6" s="8">
        <v>5</v>
      </c>
      <c r="FW6" s="8">
        <v>15</v>
      </c>
      <c r="FY6">
        <v>5</v>
      </c>
      <c r="GD6" s="2">
        <f>COUNT(GD2:GD5)+COUNT(GE6:GW6)</f>
        <v>4</v>
      </c>
      <c r="GM6">
        <v>5</v>
      </c>
      <c r="GN6">
        <v>14</v>
      </c>
      <c r="GO6">
        <v>23</v>
      </c>
      <c r="GP6">
        <v>32</v>
      </c>
      <c r="GY6" s="5">
        <v>5</v>
      </c>
      <c r="GZ6" s="8">
        <v>5</v>
      </c>
      <c r="HA6" s="8">
        <v>14</v>
      </c>
      <c r="HC6">
        <v>5</v>
      </c>
      <c r="HH6" s="2">
        <f>COUNT(HH2:HH5)+COUNT(HI6:IA6)</f>
        <v>4</v>
      </c>
      <c r="HQ6">
        <v>5</v>
      </c>
      <c r="HR6">
        <v>14</v>
      </c>
      <c r="HS6">
        <v>23</v>
      </c>
      <c r="HT6">
        <v>32</v>
      </c>
      <c r="IC6" s="5">
        <v>5</v>
      </c>
      <c r="ID6" s="8">
        <v>5</v>
      </c>
      <c r="IE6" s="8">
        <v>14</v>
      </c>
      <c r="IG6">
        <v>5</v>
      </c>
      <c r="IL6" s="2">
        <f>COUNT(IL2:IL5)+COUNT(IM6:JE6)</f>
        <v>4</v>
      </c>
      <c r="IT6">
        <v>5</v>
      </c>
      <c r="IU6">
        <v>13</v>
      </c>
      <c r="IV6">
        <v>21</v>
      </c>
      <c r="IW6">
        <v>29</v>
      </c>
      <c r="JG6" s="5">
        <v>5</v>
      </c>
      <c r="JH6" s="8">
        <v>5</v>
      </c>
      <c r="JI6" s="8">
        <v>13</v>
      </c>
      <c r="JK6">
        <v>5</v>
      </c>
      <c r="JP6" s="2">
        <f>COUNT(JP2:JP5)+COUNT(JQ6:KI6)</f>
        <v>4</v>
      </c>
      <c r="JW6">
        <v>5</v>
      </c>
      <c r="JX6">
        <v>13</v>
      </c>
      <c r="JY6">
        <v>21</v>
      </c>
      <c r="JZ6">
        <v>29</v>
      </c>
      <c r="KK6" s="5">
        <v>5</v>
      </c>
      <c r="KL6" s="8">
        <v>5</v>
      </c>
      <c r="KM6" s="8">
        <v>12</v>
      </c>
      <c r="KO6">
        <v>5</v>
      </c>
      <c r="KT6" s="2">
        <f>COUNT(KT2:KT5)+COUNT(KU6:LM6)</f>
        <v>4</v>
      </c>
      <c r="KU6">
        <v>27</v>
      </c>
      <c r="LA6">
        <v>5</v>
      </c>
      <c r="LB6">
        <v>19</v>
      </c>
      <c r="LC6">
        <v>13</v>
      </c>
      <c r="LO6" s="5">
        <v>5</v>
      </c>
      <c r="LP6" s="8">
        <v>5</v>
      </c>
      <c r="LQ6" s="8">
        <v>12</v>
      </c>
      <c r="LS6">
        <v>5</v>
      </c>
      <c r="LX6" s="2">
        <f>COUNT(LX2:LX5)+COUNT(LY6:MQ6)</f>
        <v>4</v>
      </c>
      <c r="LY6">
        <v>25</v>
      </c>
      <c r="MD6">
        <v>5</v>
      </c>
      <c r="ME6">
        <v>12</v>
      </c>
      <c r="MF6">
        <v>18</v>
      </c>
      <c r="MS6" s="5">
        <v>5</v>
      </c>
      <c r="MT6" s="8">
        <v>5</v>
      </c>
      <c r="MU6" s="8">
        <v>11</v>
      </c>
      <c r="MW6">
        <v>5</v>
      </c>
      <c r="NB6" s="2">
        <f>COUNT(NB2:NB5)+COUNT(NC6:NU6)</f>
        <v>4</v>
      </c>
      <c r="NC6">
        <v>24</v>
      </c>
      <c r="NG6">
        <v>5</v>
      </c>
      <c r="NH6">
        <v>17</v>
      </c>
      <c r="NI6">
        <v>12</v>
      </c>
      <c r="NW6" s="5">
        <v>5</v>
      </c>
      <c r="NX6" s="8">
        <v>5</v>
      </c>
      <c r="NY6" s="8">
        <v>10</v>
      </c>
      <c r="OA6">
        <v>5</v>
      </c>
      <c r="OF6" s="2">
        <f>COUNT(OF2:OF5)+COUNT(OG6:OY6)</f>
        <v>4</v>
      </c>
      <c r="OG6">
        <v>17</v>
      </c>
      <c r="OK6">
        <v>5</v>
      </c>
      <c r="OL6">
        <v>11</v>
      </c>
      <c r="PA6" s="5">
        <v>5</v>
      </c>
      <c r="PB6" s="8">
        <v>5</v>
      </c>
      <c r="PC6" s="8">
        <v>10</v>
      </c>
      <c r="PE6">
        <v>5</v>
      </c>
      <c r="PJ6" s="2">
        <f>COUNT(PJ2:PJ5)+COUNT(PK6:QC6)</f>
        <v>4</v>
      </c>
      <c r="PK6">
        <v>10</v>
      </c>
      <c r="PL6">
        <v>19</v>
      </c>
      <c r="PO6">
        <v>5</v>
      </c>
      <c r="QE6" s="5">
        <v>5</v>
      </c>
      <c r="QF6" s="8">
        <v>5</v>
      </c>
      <c r="QG6" s="8">
        <v>10</v>
      </c>
      <c r="QI6">
        <v>5</v>
      </c>
      <c r="QN6" s="2">
        <f>COUNT(QN2:QN5)+COUNT(QO6:RG6)</f>
        <v>4</v>
      </c>
      <c r="QO6">
        <v>18</v>
      </c>
      <c r="QR6">
        <v>5</v>
      </c>
      <c r="RH6" s="1"/>
      <c r="RI6" s="5">
        <v>5</v>
      </c>
      <c r="RJ6" s="8">
        <v>5</v>
      </c>
      <c r="RK6" s="8">
        <v>9</v>
      </c>
      <c r="RM6">
        <v>5</v>
      </c>
      <c r="RR6" s="2">
        <f>COUNT(RR2:RR5)+COUNT(RS6:SK6)</f>
        <v>4</v>
      </c>
      <c r="RS6">
        <v>12</v>
      </c>
      <c r="SM6" s="5">
        <v>5</v>
      </c>
      <c r="SN6" s="8">
        <v>1</v>
      </c>
      <c r="SO6" s="8">
        <v>6</v>
      </c>
      <c r="SQ6">
        <v>5</v>
      </c>
      <c r="SV6" s="2">
        <f>COUNT(SV2:SV5)+COUNT(SW6:TO6)</f>
        <v>4</v>
      </c>
      <c r="SW6">
        <v>11</v>
      </c>
      <c r="TQ6" s="5">
        <v>5</v>
      </c>
      <c r="TR6" s="8">
        <v>1</v>
      </c>
      <c r="TS6" s="8">
        <v>4</v>
      </c>
      <c r="TU6">
        <v>5</v>
      </c>
      <c r="TZ6" s="2">
        <f>COUNT(TZ2:TZ5)+COUNT(UA6:US6)</f>
        <v>4</v>
      </c>
      <c r="UA6">
        <v>3</v>
      </c>
      <c r="UU6" s="5">
        <v>5</v>
      </c>
      <c r="UV6" s="8">
        <v>2</v>
      </c>
      <c r="UW6" s="8">
        <v>4</v>
      </c>
      <c r="UY6">
        <v>5</v>
      </c>
      <c r="VD6" s="2">
        <f>COUNT(VD2:VD5)+COUNT(VE6:VW6)</f>
        <v>4</v>
      </c>
      <c r="VY6" s="5">
        <v>5</v>
      </c>
      <c r="VZ6" s="8">
        <v>4</v>
      </c>
      <c r="WA6" s="8">
        <v>5</v>
      </c>
      <c r="WH6" s="2"/>
      <c r="XC6" s="5">
        <v>5</v>
      </c>
      <c r="XD6" s="8">
        <v>1</v>
      </c>
      <c r="XE6" s="8">
        <v>4</v>
      </c>
    </row>
    <row r="7" spans="1:632">
      <c r="A7">
        <v>6</v>
      </c>
      <c r="G7" s="2">
        <f>COUNT(G2:G6)+COUNT(H7:Y7)</f>
        <v>4</v>
      </c>
      <c r="S7" s="5">
        <v>6</v>
      </c>
      <c r="T7" s="4">
        <v>18</v>
      </c>
      <c r="U7" s="7">
        <v>30</v>
      </c>
      <c r="V7" s="12">
        <v>42</v>
      </c>
      <c r="AA7" s="5">
        <v>6</v>
      </c>
      <c r="AB7" s="8">
        <v>6</v>
      </c>
      <c r="AC7" s="8">
        <v>18</v>
      </c>
      <c r="AE7">
        <v>6</v>
      </c>
      <c r="AK7" s="2">
        <f>COUNT(AK2:AK6)+COUNT(AL7:BC7)</f>
        <v>4</v>
      </c>
      <c r="AV7" s="5">
        <v>6</v>
      </c>
      <c r="AW7" s="4">
        <v>18</v>
      </c>
      <c r="AX7" s="7">
        <v>30</v>
      </c>
      <c r="AY7" s="12">
        <v>42</v>
      </c>
      <c r="BE7" s="5">
        <v>6</v>
      </c>
      <c r="BF7" s="8">
        <v>6</v>
      </c>
      <c r="BG7" s="8">
        <v>17</v>
      </c>
      <c r="BI7">
        <v>6</v>
      </c>
      <c r="BO7" s="2">
        <f>COUNT(BO2:BO6)+COUNT(BP7:CG7)</f>
        <v>4</v>
      </c>
      <c r="BT7" s="1"/>
      <c r="BU7" s="1"/>
      <c r="BV7" s="1"/>
      <c r="BW7" s="1"/>
      <c r="BX7" s="1"/>
      <c r="BY7" s="1"/>
      <c r="BZ7" s="5">
        <v>6</v>
      </c>
      <c r="CA7" s="4">
        <v>18</v>
      </c>
      <c r="CB7" s="1">
        <v>29</v>
      </c>
      <c r="CC7" s="1">
        <v>40</v>
      </c>
      <c r="CD7" s="1"/>
      <c r="CE7" s="1"/>
      <c r="CF7" s="1"/>
      <c r="CG7" s="1"/>
      <c r="CH7" s="1"/>
      <c r="CI7" s="5">
        <v>6</v>
      </c>
      <c r="CJ7" s="8">
        <v>6</v>
      </c>
      <c r="CK7" s="8">
        <v>17</v>
      </c>
      <c r="CM7">
        <v>6</v>
      </c>
      <c r="CS7" s="2">
        <f>COUNT(CS2:CS6)+COUNT(CT7:DK7)</f>
        <v>4</v>
      </c>
      <c r="DD7" s="14">
        <v>6</v>
      </c>
      <c r="DE7" s="15">
        <v>17</v>
      </c>
      <c r="DF7" s="5">
        <v>29</v>
      </c>
      <c r="DG7">
        <v>40</v>
      </c>
      <c r="DM7" s="5">
        <v>6</v>
      </c>
      <c r="DN7" s="8">
        <v>6</v>
      </c>
      <c r="DO7" s="8">
        <v>17</v>
      </c>
      <c r="DQ7">
        <v>6</v>
      </c>
      <c r="DW7" s="2">
        <f>COUNT(DW2:DW6)+COUNT(DX7:EO7)</f>
        <v>4</v>
      </c>
      <c r="EG7">
        <v>6</v>
      </c>
      <c r="EH7">
        <v>17</v>
      </c>
      <c r="EI7">
        <v>26</v>
      </c>
      <c r="EJ7">
        <v>36</v>
      </c>
      <c r="EQ7" s="5">
        <v>6</v>
      </c>
      <c r="ER7" s="8">
        <v>6</v>
      </c>
      <c r="ES7" s="8">
        <v>16</v>
      </c>
      <c r="EU7">
        <v>6</v>
      </c>
      <c r="FA7" s="2">
        <f>COUNT(FA2:FA6)+COUNT(FB7:FS7)</f>
        <v>4</v>
      </c>
      <c r="FK7">
        <v>6</v>
      </c>
      <c r="FL7">
        <v>16</v>
      </c>
      <c r="FM7">
        <v>26</v>
      </c>
      <c r="FN7">
        <v>36</v>
      </c>
      <c r="FU7" s="5">
        <v>6</v>
      </c>
      <c r="FV7" s="8">
        <v>6</v>
      </c>
      <c r="FW7" s="8">
        <v>16</v>
      </c>
      <c r="FY7">
        <v>6</v>
      </c>
      <c r="GE7" s="2">
        <f>COUNT(GE2:GE6)+COUNT(GF7:GW7)</f>
        <v>4</v>
      </c>
      <c r="GN7">
        <v>6</v>
      </c>
      <c r="GO7">
        <v>15</v>
      </c>
      <c r="GP7">
        <v>24</v>
      </c>
      <c r="GQ7">
        <v>33</v>
      </c>
      <c r="GY7" s="5">
        <v>6</v>
      </c>
      <c r="GZ7" s="8">
        <v>6</v>
      </c>
      <c r="HA7" s="8">
        <v>15</v>
      </c>
      <c r="HC7">
        <v>6</v>
      </c>
      <c r="HI7" s="2">
        <f>COUNT(HI2:HI6)+COUNT(HJ7:IA7)</f>
        <v>4</v>
      </c>
      <c r="HJ7">
        <v>33</v>
      </c>
      <c r="HR7">
        <v>6</v>
      </c>
      <c r="HS7">
        <v>15</v>
      </c>
      <c r="HT7">
        <v>24</v>
      </c>
      <c r="IC7" s="5">
        <v>6</v>
      </c>
      <c r="ID7" s="8">
        <v>6</v>
      </c>
      <c r="IE7" s="8">
        <v>15</v>
      </c>
      <c r="IG7">
        <v>6</v>
      </c>
      <c r="IM7" s="2">
        <f>COUNT(IM2:IM6)+COUNT(IN7:JE7)</f>
        <v>4</v>
      </c>
      <c r="IN7">
        <v>30</v>
      </c>
      <c r="IU7">
        <v>6</v>
      </c>
      <c r="IV7">
        <v>14</v>
      </c>
      <c r="IW7">
        <v>22</v>
      </c>
      <c r="JG7" s="5">
        <v>6</v>
      </c>
      <c r="JH7" s="8">
        <v>6</v>
      </c>
      <c r="JI7" s="8">
        <v>14</v>
      </c>
      <c r="JK7">
        <v>6</v>
      </c>
      <c r="JQ7" s="2">
        <f>COUNT(JQ2:JQ6)+COUNT(JR7:KI7)</f>
        <v>4</v>
      </c>
      <c r="JR7">
        <v>30</v>
      </c>
      <c r="JX7">
        <v>6</v>
      </c>
      <c r="JY7">
        <v>14</v>
      </c>
      <c r="JZ7">
        <v>22</v>
      </c>
      <c r="KK7" s="5">
        <v>6</v>
      </c>
      <c r="KL7" s="8">
        <v>6</v>
      </c>
      <c r="KM7" s="8">
        <v>13</v>
      </c>
      <c r="KO7">
        <v>6</v>
      </c>
      <c r="KU7" s="2">
        <f>COUNT(KU2:KU6)+COUNT(KV7:LM7)</f>
        <v>4</v>
      </c>
      <c r="KV7">
        <v>14</v>
      </c>
      <c r="LB7">
        <v>6</v>
      </c>
      <c r="LC7">
        <v>20</v>
      </c>
      <c r="LO7" s="5">
        <v>6</v>
      </c>
      <c r="LP7" s="8">
        <v>6</v>
      </c>
      <c r="LQ7" s="8">
        <v>13</v>
      </c>
      <c r="LS7">
        <v>6</v>
      </c>
      <c r="LY7" s="2">
        <f>COUNT(LY2:LY6)+COUNT(LZ7:MQ7)</f>
        <v>4</v>
      </c>
      <c r="LZ7">
        <v>19</v>
      </c>
      <c r="ME7">
        <v>6</v>
      </c>
      <c r="MF7">
        <v>13</v>
      </c>
      <c r="MS7" s="5">
        <v>6</v>
      </c>
      <c r="MT7" s="8">
        <v>6</v>
      </c>
      <c r="MU7" s="8">
        <v>12</v>
      </c>
      <c r="MW7">
        <v>6</v>
      </c>
      <c r="NC7" s="2">
        <f>COUNT(NC2:NC6)+COUNT(ND7:NU7)</f>
        <v>4</v>
      </c>
      <c r="NH7">
        <v>6</v>
      </c>
      <c r="NI7">
        <v>18</v>
      </c>
      <c r="NW7" s="5">
        <v>6</v>
      </c>
      <c r="NX7" s="8">
        <v>6</v>
      </c>
      <c r="NY7" s="8">
        <v>11</v>
      </c>
      <c r="OA7">
        <v>6</v>
      </c>
      <c r="OG7" s="2">
        <f>COUNT(OG2:OG6)+COUNT(OH7:OY7)</f>
        <v>4</v>
      </c>
      <c r="OH7">
        <v>12</v>
      </c>
      <c r="OL7">
        <v>6</v>
      </c>
      <c r="PA7" s="5">
        <v>6</v>
      </c>
      <c r="PB7" s="8">
        <v>6</v>
      </c>
      <c r="PC7" s="8">
        <v>11</v>
      </c>
      <c r="PE7">
        <v>6</v>
      </c>
      <c r="PK7" s="2">
        <f>COUNT(PK2:PK6)+COUNT(PL7:QC7)</f>
        <v>4</v>
      </c>
      <c r="PL7">
        <v>15</v>
      </c>
      <c r="PM7">
        <v>20</v>
      </c>
      <c r="QE7" s="5">
        <v>6</v>
      </c>
      <c r="QF7" s="8">
        <v>1</v>
      </c>
      <c r="QG7" s="8">
        <v>7</v>
      </c>
      <c r="QI7">
        <v>6</v>
      </c>
      <c r="QO7" s="2">
        <f>COUNT(QO2:QO6)+COUNT(QP7:RG7)</f>
        <v>4</v>
      </c>
      <c r="QP7">
        <v>14</v>
      </c>
      <c r="RH7" s="1"/>
      <c r="RI7" s="5">
        <v>6</v>
      </c>
      <c r="RJ7" s="8">
        <v>1</v>
      </c>
      <c r="RK7" s="8">
        <v>6</v>
      </c>
      <c r="RM7">
        <v>6</v>
      </c>
      <c r="RS7" s="2">
        <f>COUNT(RS2:RS6)+COUNT(RT7:SK7)</f>
        <v>4</v>
      </c>
      <c r="RT7">
        <v>16</v>
      </c>
      <c r="SM7" s="5">
        <v>6</v>
      </c>
      <c r="SN7" s="8">
        <v>2</v>
      </c>
      <c r="SO7" s="8">
        <v>7</v>
      </c>
      <c r="SQ7">
        <v>6</v>
      </c>
      <c r="SW7" s="2">
        <f>COUNT(SW2:SW6)+COUNT(SX7:TO7)</f>
        <v>4</v>
      </c>
      <c r="TQ7" s="5">
        <v>6</v>
      </c>
      <c r="TR7" s="8">
        <v>2</v>
      </c>
      <c r="TS7" s="8">
        <v>5</v>
      </c>
      <c r="TU7">
        <v>6</v>
      </c>
      <c r="UA7" s="2">
        <f>COUNT(UA2:UA6)+COUNT(UB7:US7)</f>
        <v>4</v>
      </c>
      <c r="UU7" s="5">
        <v>6</v>
      </c>
      <c r="UV7" s="8">
        <v>3</v>
      </c>
      <c r="UW7" s="8">
        <v>5</v>
      </c>
      <c r="VY7" s="5">
        <v>6</v>
      </c>
      <c r="VZ7" s="8">
        <v>1</v>
      </c>
      <c r="WA7" s="8">
        <v>3</v>
      </c>
      <c r="XC7" s="5">
        <v>6</v>
      </c>
      <c r="XD7" s="8">
        <v>2</v>
      </c>
      <c r="XE7" s="8">
        <v>3</v>
      </c>
    </row>
    <row r="8" spans="1:632">
      <c r="A8">
        <v>7</v>
      </c>
      <c r="H8" s="2">
        <f>COUNT(H2:H7)+COUNT(I8:Y8)</f>
        <v>4</v>
      </c>
      <c r="T8" s="5">
        <v>7</v>
      </c>
      <c r="U8" s="4">
        <v>19</v>
      </c>
      <c r="V8" s="7">
        <v>31</v>
      </c>
      <c r="W8" s="12">
        <v>43</v>
      </c>
      <c r="AA8" s="5">
        <v>7</v>
      </c>
      <c r="AB8" s="8">
        <v>7</v>
      </c>
      <c r="AC8" s="8">
        <v>19</v>
      </c>
      <c r="AE8">
        <v>7</v>
      </c>
      <c r="AL8" s="2">
        <f>COUNT(AL2:AL7)+COUNT(AM8:BC8)</f>
        <v>4</v>
      </c>
      <c r="AW8" s="5">
        <v>7</v>
      </c>
      <c r="AX8" s="4">
        <v>19</v>
      </c>
      <c r="AY8" s="7">
        <v>31</v>
      </c>
      <c r="AZ8" s="12">
        <v>43</v>
      </c>
      <c r="BE8" s="5">
        <v>7</v>
      </c>
      <c r="BF8" s="8">
        <v>7</v>
      </c>
      <c r="BG8" s="8">
        <v>18</v>
      </c>
      <c r="BI8">
        <v>7</v>
      </c>
      <c r="BP8" s="2">
        <f>COUNT(BP2:BP7)+COUNT(BQ8:CG8)</f>
        <v>4</v>
      </c>
      <c r="BT8" s="1"/>
      <c r="BU8" s="1"/>
      <c r="BV8" s="1"/>
      <c r="BW8" s="1"/>
      <c r="BX8" s="1"/>
      <c r="BY8" s="1"/>
      <c r="BZ8" s="1"/>
      <c r="CA8" s="5">
        <v>7</v>
      </c>
      <c r="CB8" s="4">
        <v>19</v>
      </c>
      <c r="CC8" s="1">
        <v>30</v>
      </c>
      <c r="CD8" s="1">
        <v>41</v>
      </c>
      <c r="CE8" s="1"/>
      <c r="CF8" s="1"/>
      <c r="CG8" s="1"/>
      <c r="CH8" s="1"/>
      <c r="CI8" s="5">
        <v>7</v>
      </c>
      <c r="CJ8" s="8">
        <v>7</v>
      </c>
      <c r="CK8" s="8">
        <v>18</v>
      </c>
      <c r="CM8">
        <v>7</v>
      </c>
      <c r="CT8" s="2">
        <f>COUNT(CT2:CT7)+COUNT(CU8:DK8)</f>
        <v>4</v>
      </c>
      <c r="DE8" s="14">
        <v>7</v>
      </c>
      <c r="DF8" s="15">
        <v>18</v>
      </c>
      <c r="DG8" s="5">
        <v>30</v>
      </c>
      <c r="DH8">
        <v>41</v>
      </c>
      <c r="DM8" s="5">
        <v>7</v>
      </c>
      <c r="DN8" s="8">
        <v>7</v>
      </c>
      <c r="DO8" s="8">
        <v>18</v>
      </c>
      <c r="DQ8">
        <v>7</v>
      </c>
      <c r="DX8" s="2">
        <f>COUNT(DX2:DX7)+COUNT(DY8:EO8)</f>
        <v>4</v>
      </c>
      <c r="EH8">
        <v>7</v>
      </c>
      <c r="EI8">
        <v>18</v>
      </c>
      <c r="EJ8">
        <v>27</v>
      </c>
      <c r="EK8">
        <v>37</v>
      </c>
      <c r="EQ8" s="5">
        <v>7</v>
      </c>
      <c r="ER8" s="8">
        <v>7</v>
      </c>
      <c r="ES8" s="8">
        <v>17</v>
      </c>
      <c r="EU8">
        <v>7</v>
      </c>
      <c r="FB8" s="2">
        <f>COUNT(FB2:FB7)+COUNT(FC8:FS8)</f>
        <v>4</v>
      </c>
      <c r="FC8">
        <v>37</v>
      </c>
      <c r="FL8">
        <v>7</v>
      </c>
      <c r="FM8">
        <v>17</v>
      </c>
      <c r="FN8">
        <v>27</v>
      </c>
      <c r="FU8" s="5">
        <v>7</v>
      </c>
      <c r="FV8" s="8">
        <v>7</v>
      </c>
      <c r="FW8" s="8">
        <v>17</v>
      </c>
      <c r="FY8">
        <v>7</v>
      </c>
      <c r="GF8" s="2">
        <f>COUNT(GF2:GF7)+COUNT(GG8:GW8)</f>
        <v>4</v>
      </c>
      <c r="GG8">
        <v>34</v>
      </c>
      <c r="GO8">
        <v>7</v>
      </c>
      <c r="GP8">
        <v>16</v>
      </c>
      <c r="GQ8">
        <v>25</v>
      </c>
      <c r="GY8" s="5">
        <v>7</v>
      </c>
      <c r="GZ8" s="8">
        <v>7</v>
      </c>
      <c r="HA8" s="8">
        <v>16</v>
      </c>
      <c r="HC8">
        <v>7</v>
      </c>
      <c r="HJ8" s="2">
        <f>COUNT(HJ2:HJ7)+COUNT(HK8:IA8)</f>
        <v>4</v>
      </c>
      <c r="HL8">
        <v>25</v>
      </c>
      <c r="HS8">
        <v>7</v>
      </c>
      <c r="HT8">
        <v>16</v>
      </c>
      <c r="IC8" s="5">
        <v>7</v>
      </c>
      <c r="ID8" s="8">
        <v>7</v>
      </c>
      <c r="IE8" s="8">
        <v>16</v>
      </c>
      <c r="IG8">
        <v>7</v>
      </c>
      <c r="IN8" s="2">
        <f>COUNT(IN2:IN7)+COUNT(IO8:JE8)</f>
        <v>4</v>
      </c>
      <c r="IO8">
        <v>23</v>
      </c>
      <c r="IV8">
        <v>7</v>
      </c>
      <c r="IW8">
        <v>15</v>
      </c>
      <c r="JG8" s="5">
        <v>7</v>
      </c>
      <c r="JH8" s="8">
        <v>7</v>
      </c>
      <c r="JI8" s="8">
        <v>15</v>
      </c>
      <c r="JK8">
        <v>7</v>
      </c>
      <c r="JR8" s="2">
        <f>COUNT(JR2:JR7)+COUNT(JS8:KI8)</f>
        <v>4</v>
      </c>
      <c r="JS8">
        <v>23</v>
      </c>
      <c r="JY8">
        <v>7</v>
      </c>
      <c r="JZ8">
        <v>15</v>
      </c>
      <c r="KK8" s="5">
        <v>7</v>
      </c>
      <c r="KL8" s="8">
        <v>7</v>
      </c>
      <c r="KM8" s="8">
        <v>14</v>
      </c>
      <c r="KO8">
        <v>7</v>
      </c>
      <c r="KV8" s="2">
        <f>COUNT(KV2:KV7)+COUNT(KW8:LM8)</f>
        <v>4</v>
      </c>
      <c r="KW8">
        <v>21</v>
      </c>
      <c r="KX8">
        <v>28</v>
      </c>
      <c r="LC8">
        <v>7</v>
      </c>
      <c r="LO8" s="5">
        <v>7</v>
      </c>
      <c r="LP8" s="8">
        <v>7</v>
      </c>
      <c r="LQ8" s="8">
        <v>14</v>
      </c>
      <c r="LS8">
        <v>7</v>
      </c>
      <c r="LZ8" s="2">
        <f>COUNT(LZ2:LZ7)+COUNT(MA8:MQ8)</f>
        <v>4</v>
      </c>
      <c r="MA8">
        <v>26</v>
      </c>
      <c r="MF8">
        <v>7</v>
      </c>
      <c r="MS8" s="5">
        <v>7</v>
      </c>
      <c r="MT8" s="8">
        <v>7</v>
      </c>
      <c r="MU8" s="8">
        <v>13</v>
      </c>
      <c r="MW8">
        <v>7</v>
      </c>
      <c r="ND8" s="2">
        <f>COUNT(ND2:ND7)+COUNT(NE8:NU8)</f>
        <v>4</v>
      </c>
      <c r="NE8">
        <v>19</v>
      </c>
      <c r="NI8">
        <v>7</v>
      </c>
      <c r="NW8" s="5">
        <v>7</v>
      </c>
      <c r="NX8" s="8">
        <v>7</v>
      </c>
      <c r="NY8" s="8">
        <v>12</v>
      </c>
      <c r="OA8">
        <v>7</v>
      </c>
      <c r="OH8" s="2">
        <f>COUNT(OH2:OH7)+COUNT(OI8:OY8)</f>
        <v>4</v>
      </c>
      <c r="OI8">
        <v>18</v>
      </c>
      <c r="PA8" s="5">
        <v>7</v>
      </c>
      <c r="PB8" s="8">
        <v>1</v>
      </c>
      <c r="PC8" s="8">
        <v>7</v>
      </c>
      <c r="PE8">
        <v>7</v>
      </c>
      <c r="PL8" s="2">
        <f>COUNT(PL2:PL7)+COUNT(PM8:QC8)</f>
        <v>4</v>
      </c>
      <c r="QE8" s="5">
        <v>7</v>
      </c>
      <c r="QF8" s="8">
        <v>2</v>
      </c>
      <c r="QG8" s="8">
        <v>8</v>
      </c>
      <c r="QI8">
        <v>7</v>
      </c>
      <c r="QP8" s="2">
        <f>COUNT(QP2:QP7)+COUNT(QQ8:RG8)</f>
        <v>4</v>
      </c>
      <c r="RH8" s="1"/>
      <c r="RI8" s="5">
        <v>7</v>
      </c>
      <c r="RJ8" s="8">
        <v>2</v>
      </c>
      <c r="RK8" s="8">
        <v>7</v>
      </c>
      <c r="RM8">
        <v>7</v>
      </c>
      <c r="RT8" s="2">
        <f>COUNT(RT2:RT7)+COUNT(RU8:SK8)</f>
        <v>4</v>
      </c>
      <c r="SM8" s="5">
        <v>7</v>
      </c>
      <c r="SN8" s="8">
        <v>3</v>
      </c>
      <c r="SO8" s="8">
        <v>8</v>
      </c>
      <c r="SQ8">
        <v>7</v>
      </c>
      <c r="SX8" s="2">
        <f>COUNT(SX2:SX7)+COUNT(SY8:TO8)</f>
        <v>4</v>
      </c>
      <c r="TQ8" s="5">
        <v>7</v>
      </c>
      <c r="TR8" s="8">
        <v>3</v>
      </c>
      <c r="TS8" s="8">
        <v>6</v>
      </c>
      <c r="UU8" s="5">
        <v>7</v>
      </c>
      <c r="UV8" s="8">
        <v>4</v>
      </c>
      <c r="UW8" s="8">
        <v>6</v>
      </c>
      <c r="VY8" s="5">
        <v>7</v>
      </c>
      <c r="VZ8" s="8">
        <v>2</v>
      </c>
      <c r="WA8" s="8">
        <v>4</v>
      </c>
    </row>
    <row r="9" spans="1:632">
      <c r="A9">
        <v>8</v>
      </c>
      <c r="I9" s="2">
        <f>COUNT(I2:I8)+COUNT(J9:Y9)</f>
        <v>4</v>
      </c>
      <c r="U9" s="5">
        <v>8</v>
      </c>
      <c r="V9" s="4">
        <v>20</v>
      </c>
      <c r="W9" s="7">
        <v>32</v>
      </c>
      <c r="X9" s="12">
        <v>44</v>
      </c>
      <c r="AA9" s="5">
        <v>8</v>
      </c>
      <c r="AB9" s="8">
        <v>8</v>
      </c>
      <c r="AC9" s="8">
        <v>20</v>
      </c>
      <c r="AE9">
        <v>8</v>
      </c>
      <c r="AM9" s="2">
        <f>COUNT(AM2:AM8)+COUNT(AN9:BC9)</f>
        <v>4</v>
      </c>
      <c r="AX9" s="5">
        <v>8</v>
      </c>
      <c r="AY9" s="4">
        <v>20</v>
      </c>
      <c r="AZ9" s="7">
        <v>32</v>
      </c>
      <c r="BA9" s="12">
        <v>44</v>
      </c>
      <c r="BE9" s="5">
        <v>8</v>
      </c>
      <c r="BF9" s="8">
        <v>8</v>
      </c>
      <c r="BG9" s="8">
        <v>19</v>
      </c>
      <c r="BI9">
        <v>8</v>
      </c>
      <c r="BQ9" s="2">
        <f>COUNT(BQ2:BQ8)+COUNT(BR9:CG9)</f>
        <v>4</v>
      </c>
      <c r="BT9" s="1"/>
      <c r="BU9" s="1"/>
      <c r="BV9" s="1"/>
      <c r="BW9" s="1"/>
      <c r="BX9" s="1"/>
      <c r="BY9" s="1"/>
      <c r="BZ9" s="1"/>
      <c r="CA9" s="1"/>
      <c r="CB9" s="5">
        <v>8</v>
      </c>
      <c r="CC9" s="4">
        <v>20</v>
      </c>
      <c r="CD9" s="1">
        <v>31</v>
      </c>
      <c r="CE9" s="1">
        <v>42</v>
      </c>
      <c r="CF9" s="1"/>
      <c r="CG9" s="1"/>
      <c r="CH9" s="1"/>
      <c r="CI9" s="5">
        <v>8</v>
      </c>
      <c r="CJ9" s="8">
        <v>8</v>
      </c>
      <c r="CK9" s="8">
        <v>19</v>
      </c>
      <c r="CM9">
        <v>8</v>
      </c>
      <c r="CU9" s="2">
        <f>COUNT(CU2:CU8)+COUNT(CV9:DK9)</f>
        <v>4</v>
      </c>
      <c r="CV9">
        <v>39</v>
      </c>
      <c r="DF9" s="14">
        <v>8</v>
      </c>
      <c r="DG9" s="15">
        <v>19</v>
      </c>
      <c r="DH9" s="5">
        <v>31</v>
      </c>
      <c r="DM9" s="5">
        <v>8</v>
      </c>
      <c r="DN9" s="8">
        <v>8</v>
      </c>
      <c r="DO9" s="8">
        <v>19</v>
      </c>
      <c r="DQ9">
        <v>8</v>
      </c>
      <c r="DY9" s="2">
        <f>COUNT(DY2:DY8)+COUNT(DZ9:EO9)</f>
        <v>4</v>
      </c>
      <c r="DZ9">
        <v>38</v>
      </c>
      <c r="EI9">
        <v>8</v>
      </c>
      <c r="EJ9">
        <v>19</v>
      </c>
      <c r="EK9">
        <v>28</v>
      </c>
      <c r="EQ9" s="5">
        <v>8</v>
      </c>
      <c r="ER9" s="8">
        <v>8</v>
      </c>
      <c r="ES9" s="8">
        <v>18</v>
      </c>
      <c r="EU9">
        <v>8</v>
      </c>
      <c r="FC9" s="2">
        <f>COUNT(FC2:FC8)+COUNT(FD9:FS9)</f>
        <v>4</v>
      </c>
      <c r="FD9">
        <v>28</v>
      </c>
      <c r="FM9">
        <v>8</v>
      </c>
      <c r="FN9">
        <v>18</v>
      </c>
      <c r="FU9" s="5">
        <v>8</v>
      </c>
      <c r="FV9" s="8">
        <v>8</v>
      </c>
      <c r="FW9" s="8">
        <v>18</v>
      </c>
      <c r="FY9">
        <v>8</v>
      </c>
      <c r="GG9" s="2">
        <f>COUNT(GG2:GG8)+COUNT(GH9:GW9)</f>
        <v>4</v>
      </c>
      <c r="GH9">
        <v>26</v>
      </c>
      <c r="GP9">
        <v>8</v>
      </c>
      <c r="GQ9">
        <v>17</v>
      </c>
      <c r="GY9" s="5">
        <v>8</v>
      </c>
      <c r="GZ9" s="8">
        <v>8</v>
      </c>
      <c r="HA9" s="8">
        <v>17</v>
      </c>
      <c r="HC9">
        <v>8</v>
      </c>
      <c r="HK9" s="2">
        <f>COUNT(HK2:HK8)+COUNT(HL9:IA9)</f>
        <v>4</v>
      </c>
      <c r="HL9">
        <v>34</v>
      </c>
      <c r="HM9">
        <v>17</v>
      </c>
      <c r="HN9">
        <v>26</v>
      </c>
      <c r="HT9">
        <v>8</v>
      </c>
      <c r="IC9" s="5">
        <v>8</v>
      </c>
      <c r="ID9" s="8">
        <v>8</v>
      </c>
      <c r="IE9" s="8">
        <v>17</v>
      </c>
      <c r="IG9">
        <v>8</v>
      </c>
      <c r="IO9" s="2">
        <f>COUNT(IO2:IO8)+COUNT(IP9:JE9)</f>
        <v>4</v>
      </c>
      <c r="IP9">
        <v>16</v>
      </c>
      <c r="IQ9">
        <v>31</v>
      </c>
      <c r="IW9">
        <v>8</v>
      </c>
      <c r="JG9" s="5">
        <v>8</v>
      </c>
      <c r="JH9" s="8">
        <v>8</v>
      </c>
      <c r="JI9" s="8">
        <v>16</v>
      </c>
      <c r="JK9">
        <v>8</v>
      </c>
      <c r="JS9" s="2">
        <f>COUNT(JS2:JS8)+COUNT(JT9:KI9)</f>
        <v>4</v>
      </c>
      <c r="JT9">
        <v>16</v>
      </c>
      <c r="JZ9">
        <v>8</v>
      </c>
      <c r="KK9" s="5">
        <v>8</v>
      </c>
      <c r="KL9" s="8">
        <v>8</v>
      </c>
      <c r="KM9" s="8">
        <v>15</v>
      </c>
      <c r="KO9">
        <v>8</v>
      </c>
      <c r="KW9" s="2">
        <f>COUNT(KW2:KW8)+COUNT(KX9:LM9)</f>
        <v>4</v>
      </c>
      <c r="KX9">
        <v>8</v>
      </c>
      <c r="KY9">
        <v>24</v>
      </c>
      <c r="LO9" s="5">
        <v>8</v>
      </c>
      <c r="LP9" s="8">
        <v>8</v>
      </c>
      <c r="LQ9" s="8">
        <v>9</v>
      </c>
      <c r="LS9">
        <v>8</v>
      </c>
      <c r="MA9" s="2">
        <f>COUNT(MA2:MA8)+COUNT(MB9:MQ9)</f>
        <v>4</v>
      </c>
      <c r="MB9">
        <v>20</v>
      </c>
      <c r="MS9" s="5">
        <v>8</v>
      </c>
      <c r="MT9" s="8">
        <v>1</v>
      </c>
      <c r="MU9" s="8">
        <v>8</v>
      </c>
      <c r="MW9">
        <v>8</v>
      </c>
      <c r="NE9" s="2">
        <f>COUNT(NE2:NE8)+COUNT(NF9:NU9)</f>
        <v>4</v>
      </c>
      <c r="NW9" s="5">
        <v>8</v>
      </c>
      <c r="NX9" s="8">
        <v>1</v>
      </c>
      <c r="NY9" s="8">
        <v>8</v>
      </c>
      <c r="OA9">
        <v>8</v>
      </c>
      <c r="OI9" s="2">
        <f>COUNT(OI2:OI8)+COUNT(OJ9:OY9)</f>
        <v>4</v>
      </c>
      <c r="PA9" s="5">
        <v>8</v>
      </c>
      <c r="PB9" s="8">
        <v>2</v>
      </c>
      <c r="PC9" s="8">
        <v>8</v>
      </c>
      <c r="PE9">
        <v>8</v>
      </c>
      <c r="PM9" s="2">
        <f>COUNT(PM2:PM8)+COUNT(PN9:QC9)</f>
        <v>4</v>
      </c>
      <c r="QE9" s="5">
        <v>8</v>
      </c>
      <c r="QF9" s="8">
        <v>3</v>
      </c>
      <c r="QG9" s="8">
        <v>9</v>
      </c>
      <c r="QI9">
        <v>8</v>
      </c>
      <c r="QQ9" s="2">
        <f>COUNT(QQ2:QQ8)+COUNT(QR9:RG9)</f>
        <v>4</v>
      </c>
      <c r="RH9" s="1"/>
      <c r="RI9" s="5">
        <v>8</v>
      </c>
      <c r="RJ9" s="8">
        <v>3</v>
      </c>
      <c r="RK9" s="8">
        <v>8</v>
      </c>
      <c r="RM9">
        <v>8</v>
      </c>
      <c r="RU9" s="2">
        <f>COUNT(RU2:RU8)+COUNT(RV9:SK9)</f>
        <v>4</v>
      </c>
      <c r="SM9" s="5">
        <v>8</v>
      </c>
      <c r="SN9" s="8">
        <v>4</v>
      </c>
      <c r="SO9" s="8">
        <v>5</v>
      </c>
      <c r="TQ9" s="5">
        <v>8</v>
      </c>
      <c r="TR9" s="8">
        <v>1</v>
      </c>
      <c r="TS9" s="8">
        <v>6</v>
      </c>
      <c r="UU9" s="5">
        <v>8</v>
      </c>
      <c r="UV9" s="8">
        <v>1</v>
      </c>
      <c r="UW9" s="8">
        <v>5</v>
      </c>
      <c r="VY9" s="5">
        <v>8</v>
      </c>
      <c r="VZ9" s="8">
        <v>3</v>
      </c>
      <c r="WA9" s="8">
        <v>5</v>
      </c>
    </row>
    <row r="10" spans="1:632">
      <c r="A10">
        <v>9</v>
      </c>
      <c r="J10" s="2">
        <f>COUNT(J2:J9)+COUNT(K10:Y10)</f>
        <v>4</v>
      </c>
      <c r="V10" s="8">
        <v>9</v>
      </c>
      <c r="W10" s="9">
        <v>21</v>
      </c>
      <c r="X10" s="10">
        <v>33</v>
      </c>
      <c r="Y10" s="13">
        <v>45</v>
      </c>
      <c r="AA10" s="5">
        <v>9</v>
      </c>
      <c r="AB10" s="8">
        <v>9</v>
      </c>
      <c r="AC10" s="8">
        <v>21</v>
      </c>
      <c r="AE10">
        <v>9</v>
      </c>
      <c r="AN10" s="2">
        <f>COUNT(AN2:AN9)+COUNT(AO10:BC10)</f>
        <v>4</v>
      </c>
      <c r="AY10" s="8">
        <v>9</v>
      </c>
      <c r="AZ10" s="9">
        <v>21</v>
      </c>
      <c r="BA10" s="10">
        <v>33</v>
      </c>
      <c r="BB10" s="13">
        <v>45</v>
      </c>
      <c r="BE10" s="5">
        <v>9</v>
      </c>
      <c r="BF10" s="8">
        <v>9</v>
      </c>
      <c r="BG10" s="8">
        <v>20</v>
      </c>
      <c r="BI10">
        <v>9</v>
      </c>
      <c r="BR10" s="2">
        <f>COUNT(BR2:BR9)+COUNT(BS10:CG10)</f>
        <v>4</v>
      </c>
      <c r="BS10">
        <v>43</v>
      </c>
      <c r="BT10" s="1"/>
      <c r="BU10" s="1"/>
      <c r="BV10" s="1"/>
      <c r="BW10" s="1"/>
      <c r="BX10" s="1"/>
      <c r="BY10" s="1"/>
      <c r="BZ10" s="1"/>
      <c r="CA10" s="1"/>
      <c r="CB10" s="1"/>
      <c r="CC10" s="8">
        <v>9</v>
      </c>
      <c r="CD10" s="4">
        <v>21</v>
      </c>
      <c r="CE10" s="1">
        <v>32</v>
      </c>
      <c r="CF10" s="1"/>
      <c r="CG10" s="1"/>
      <c r="CH10" s="1"/>
      <c r="CI10" s="5">
        <v>9</v>
      </c>
      <c r="CJ10" s="8">
        <v>9</v>
      </c>
      <c r="CK10" s="8">
        <v>20</v>
      </c>
      <c r="CM10">
        <v>9</v>
      </c>
      <c r="CV10" s="2">
        <f>COUNT(CV2:CV9)+COUNT(CW10:DK10)</f>
        <v>4</v>
      </c>
      <c r="CW10" s="5">
        <v>27</v>
      </c>
      <c r="DG10" s="14">
        <v>9</v>
      </c>
      <c r="DH10" s="15">
        <v>20</v>
      </c>
      <c r="DM10" s="5">
        <v>9</v>
      </c>
      <c r="DN10" s="8">
        <v>9</v>
      </c>
      <c r="DO10" s="8">
        <v>20</v>
      </c>
      <c r="DQ10">
        <v>9</v>
      </c>
      <c r="DZ10" s="2">
        <f>COUNT(DZ2:DZ9)+COUNT(EA10:EO10)</f>
        <v>4</v>
      </c>
      <c r="EA10">
        <v>29</v>
      </c>
      <c r="EJ10">
        <v>9</v>
      </c>
      <c r="EK10">
        <v>20</v>
      </c>
      <c r="EQ10" s="5">
        <v>9</v>
      </c>
      <c r="ER10" s="8">
        <v>9</v>
      </c>
      <c r="ES10" s="8">
        <v>19</v>
      </c>
      <c r="EU10">
        <v>9</v>
      </c>
      <c r="FD10" s="2">
        <f>COUNT(FD2:FD9)+COUNT(FE10:FS10)</f>
        <v>4</v>
      </c>
      <c r="FE10">
        <v>19</v>
      </c>
      <c r="FF10">
        <v>24</v>
      </c>
      <c r="FN10">
        <v>9</v>
      </c>
      <c r="FU10" s="5">
        <v>9</v>
      </c>
      <c r="FV10" s="8">
        <v>9</v>
      </c>
      <c r="FW10" s="8">
        <v>19</v>
      </c>
      <c r="FY10">
        <v>9</v>
      </c>
      <c r="GH10" s="2">
        <f>COUNT(GH2:GH9)+COUNT(GI10:GW10)</f>
        <v>4</v>
      </c>
      <c r="GI10">
        <v>18</v>
      </c>
      <c r="GJ10">
        <v>35</v>
      </c>
      <c r="GQ10">
        <v>9</v>
      </c>
      <c r="GY10" s="5">
        <v>9</v>
      </c>
      <c r="GZ10" s="8">
        <v>9</v>
      </c>
      <c r="HA10" s="8">
        <v>18</v>
      </c>
      <c r="HC10">
        <v>9</v>
      </c>
      <c r="HL10" s="2">
        <f>COUNT(HL2:HL9)+COUNT(HM10:IA10)</f>
        <v>4</v>
      </c>
      <c r="HM10">
        <v>9</v>
      </c>
      <c r="HN10">
        <v>18</v>
      </c>
      <c r="IC10" s="5">
        <v>9</v>
      </c>
      <c r="ID10" s="8">
        <v>9</v>
      </c>
      <c r="IE10" s="8">
        <v>10</v>
      </c>
      <c r="IG10">
        <v>9</v>
      </c>
      <c r="IP10" s="2">
        <f>COUNT(IP2:IP9)+COUNT(IQ10:JE10)</f>
        <v>4</v>
      </c>
      <c r="IQ10">
        <v>24</v>
      </c>
      <c r="IR10">
        <v>32</v>
      </c>
      <c r="JG10" s="5">
        <v>9</v>
      </c>
      <c r="JH10" s="8">
        <v>1</v>
      </c>
      <c r="JI10" s="8">
        <v>10</v>
      </c>
      <c r="JK10">
        <v>9</v>
      </c>
      <c r="JT10" s="2">
        <f>COUNT(JT2:JT9)+COUNT(JU10:KI10)</f>
        <v>4</v>
      </c>
      <c r="JU10">
        <v>24</v>
      </c>
      <c r="KK10" s="5">
        <v>9</v>
      </c>
      <c r="KL10" s="8">
        <v>1</v>
      </c>
      <c r="KM10" s="8">
        <v>9</v>
      </c>
      <c r="KO10">
        <v>9</v>
      </c>
      <c r="KX10" s="2">
        <f>COUNT(KX2:KX9)+COUNT(KY10:LM10)</f>
        <v>4</v>
      </c>
      <c r="LO10" s="5">
        <v>9</v>
      </c>
      <c r="LP10" s="8">
        <v>1</v>
      </c>
      <c r="LQ10" s="8">
        <v>10</v>
      </c>
      <c r="LS10">
        <v>9</v>
      </c>
      <c r="MB10" s="2">
        <f>COUNT(MB2:MB9)+COUNT(MC10:MQ10)</f>
        <v>4</v>
      </c>
      <c r="MS10" s="5">
        <v>9</v>
      </c>
      <c r="MT10" s="8">
        <v>2</v>
      </c>
      <c r="MU10" s="8">
        <v>9</v>
      </c>
      <c r="MW10">
        <v>9</v>
      </c>
      <c r="NF10" s="2">
        <f>COUNT(NF2:NF9)+COUNT(NG10:NU10)</f>
        <v>4</v>
      </c>
      <c r="NW10" s="5">
        <v>9</v>
      </c>
      <c r="NX10" s="8">
        <v>2</v>
      </c>
      <c r="NY10" s="8">
        <v>9</v>
      </c>
      <c r="OA10">
        <v>9</v>
      </c>
      <c r="OJ10" s="2">
        <f>COUNT(OJ2:OJ9)+COUNT(OK10:OY10)</f>
        <v>4</v>
      </c>
      <c r="PA10" s="5">
        <v>9</v>
      </c>
      <c r="PB10" s="8">
        <v>3</v>
      </c>
      <c r="PC10" s="8">
        <v>9</v>
      </c>
      <c r="PE10">
        <v>9</v>
      </c>
      <c r="PN10" s="2">
        <f>COUNT(PN2:PN9)+COUNT(PO10:QC10)</f>
        <v>4</v>
      </c>
      <c r="QD10" s="1"/>
      <c r="QE10" s="5">
        <v>9</v>
      </c>
      <c r="QF10" s="8">
        <v>4</v>
      </c>
      <c r="QG10" s="8">
        <v>10</v>
      </c>
      <c r="QI10">
        <v>9</v>
      </c>
      <c r="QR10" s="2">
        <f>COUNT(QR2:QR9)+COUNT(QS10:RG10)</f>
        <v>4</v>
      </c>
      <c r="RH10" s="1"/>
      <c r="RI10" s="5">
        <v>9</v>
      </c>
      <c r="RJ10" s="8">
        <v>4</v>
      </c>
      <c r="RK10" s="8">
        <v>9</v>
      </c>
      <c r="SM10" s="5">
        <v>9</v>
      </c>
      <c r="SN10" s="8">
        <v>1</v>
      </c>
      <c r="SO10" s="8">
        <v>7</v>
      </c>
      <c r="TQ10" s="5">
        <v>9</v>
      </c>
      <c r="TR10" s="8">
        <v>2</v>
      </c>
      <c r="TS10" s="8">
        <v>7</v>
      </c>
      <c r="UU10" s="5">
        <v>9</v>
      </c>
      <c r="UV10" s="8">
        <v>2</v>
      </c>
      <c r="UW10" s="8">
        <v>6</v>
      </c>
      <c r="VY10" s="5">
        <v>9</v>
      </c>
      <c r="VZ10" s="8">
        <v>1</v>
      </c>
      <c r="WA10" s="8">
        <v>4</v>
      </c>
    </row>
    <row r="11" spans="1:632">
      <c r="A11">
        <v>10</v>
      </c>
      <c r="K11" s="2">
        <f>COUNT(K2:K10)+COUNT(L11:Y11)</f>
        <v>4</v>
      </c>
      <c r="L11" s="13">
        <v>46</v>
      </c>
      <c r="W11" s="8">
        <v>10</v>
      </c>
      <c r="X11" s="9">
        <v>22</v>
      </c>
      <c r="Y11" s="10">
        <v>34</v>
      </c>
      <c r="AA11" s="5">
        <v>10</v>
      </c>
      <c r="AB11" s="8">
        <v>10</v>
      </c>
      <c r="AC11" s="8">
        <v>22</v>
      </c>
      <c r="AE11">
        <v>10</v>
      </c>
      <c r="AO11" s="2">
        <f>COUNT(AO2:AO10)+COUNT(AP11:BC11)</f>
        <v>4</v>
      </c>
      <c r="AP11" s="13">
        <v>46</v>
      </c>
      <c r="AZ11" s="8">
        <v>10</v>
      </c>
      <c r="BA11" s="9">
        <v>22</v>
      </c>
      <c r="BB11" s="10">
        <v>34</v>
      </c>
      <c r="BE11" s="5">
        <v>10</v>
      </c>
      <c r="BF11" s="8">
        <v>10</v>
      </c>
      <c r="BG11" s="8">
        <v>21</v>
      </c>
      <c r="BI11">
        <v>10</v>
      </c>
      <c r="BS11" s="2">
        <f>COUNT(BS2:BS10)+COUNT(BT11:CG11)</f>
        <v>4</v>
      </c>
      <c r="BT11" s="1">
        <v>33</v>
      </c>
      <c r="BU11" s="1"/>
      <c r="BV11" s="1"/>
      <c r="BW11" s="1"/>
      <c r="BX11" s="1"/>
      <c r="BY11" s="1"/>
      <c r="BZ11" s="1"/>
      <c r="CA11" s="1"/>
      <c r="CB11" s="1"/>
      <c r="CC11" s="1"/>
      <c r="CD11" s="8">
        <v>10</v>
      </c>
      <c r="CE11" s="9">
        <v>22</v>
      </c>
      <c r="CF11" s="1"/>
      <c r="CG11" s="1"/>
      <c r="CH11" s="1"/>
      <c r="CI11" s="5">
        <v>10</v>
      </c>
      <c r="CJ11" s="8">
        <v>10</v>
      </c>
      <c r="CK11" s="8">
        <v>21</v>
      </c>
      <c r="CM11">
        <v>10</v>
      </c>
      <c r="CW11" s="2">
        <f>COUNT(CW2:CW10)+COUNT(CX11:DK11)</f>
        <v>4</v>
      </c>
      <c r="CX11" s="15">
        <v>21</v>
      </c>
      <c r="CY11" s="5">
        <v>33</v>
      </c>
      <c r="DH11" s="14">
        <v>10</v>
      </c>
      <c r="DM11" s="5">
        <v>10</v>
      </c>
      <c r="DN11" s="8">
        <v>10</v>
      </c>
      <c r="DO11" s="8">
        <v>21</v>
      </c>
      <c r="DQ11">
        <v>10</v>
      </c>
      <c r="EA11" s="2">
        <f>COUNT(EA2:EA10)+COUNT(EB11:EO11)</f>
        <v>4</v>
      </c>
      <c r="EB11">
        <v>15</v>
      </c>
      <c r="EC11">
        <v>39</v>
      </c>
      <c r="EK11">
        <v>10</v>
      </c>
      <c r="EQ11" s="5">
        <v>10</v>
      </c>
      <c r="ER11" s="8">
        <v>10</v>
      </c>
      <c r="ES11" s="8">
        <v>20</v>
      </c>
      <c r="EU11">
        <v>10</v>
      </c>
      <c r="FE11" s="2">
        <f>COUNT(FE2:FE10)+COUNT(FF11:FS11)</f>
        <v>4</v>
      </c>
      <c r="FF11">
        <v>10</v>
      </c>
      <c r="FG11">
        <v>29</v>
      </c>
      <c r="FH11">
        <v>38</v>
      </c>
      <c r="FU11" s="5">
        <v>10</v>
      </c>
      <c r="FV11" s="8">
        <v>10</v>
      </c>
      <c r="FW11" s="8">
        <v>11</v>
      </c>
      <c r="FY11">
        <v>10</v>
      </c>
      <c r="GI11" s="2">
        <f>COUNT(GI2:GI10)+COUNT(GJ11:GW11)</f>
        <v>4</v>
      </c>
      <c r="GJ11">
        <v>27</v>
      </c>
      <c r="GK11">
        <v>36</v>
      </c>
      <c r="GY11" s="5">
        <v>10</v>
      </c>
      <c r="GZ11" s="8">
        <v>1</v>
      </c>
      <c r="HA11" s="8">
        <v>11</v>
      </c>
      <c r="HC11">
        <v>10</v>
      </c>
      <c r="HM11" s="2">
        <f>COUNT(HM2:HM10)+COUNT(HN11:IA11)</f>
        <v>4</v>
      </c>
      <c r="HO11">
        <v>27</v>
      </c>
      <c r="IC11" s="5">
        <v>10</v>
      </c>
      <c r="ID11" s="8">
        <v>1</v>
      </c>
      <c r="IE11" s="8">
        <v>11</v>
      </c>
      <c r="IG11">
        <v>10</v>
      </c>
      <c r="IQ11" s="2">
        <f>COUNT(IQ2:IQ10)+COUNT(IR11:JE11)</f>
        <v>4</v>
      </c>
      <c r="JG11" s="5">
        <v>10</v>
      </c>
      <c r="JH11" s="8">
        <v>2</v>
      </c>
      <c r="JI11" s="8">
        <v>11</v>
      </c>
      <c r="JK11">
        <v>10</v>
      </c>
      <c r="JU11" s="2">
        <f>COUNT(JU2:JU10)+COUNT(JV11:KI11)</f>
        <v>4</v>
      </c>
      <c r="KK11" s="5">
        <v>10</v>
      </c>
      <c r="KL11" s="8">
        <v>2</v>
      </c>
      <c r="KM11" s="8">
        <v>10</v>
      </c>
      <c r="KO11">
        <v>10</v>
      </c>
      <c r="KY11" s="2">
        <f>COUNT(KY2:KY10)+COUNT(KZ11:LM11)</f>
        <v>4</v>
      </c>
      <c r="LO11" s="5">
        <v>10</v>
      </c>
      <c r="LP11" s="8">
        <v>2</v>
      </c>
      <c r="LQ11" s="8">
        <v>11</v>
      </c>
      <c r="LS11">
        <v>10</v>
      </c>
      <c r="MC11" s="2">
        <f>COUNT(MC2:MC10)+COUNT(MD11:MQ11)</f>
        <v>4</v>
      </c>
      <c r="MS11" s="5">
        <v>10</v>
      </c>
      <c r="MT11" s="8">
        <v>3</v>
      </c>
      <c r="MU11" s="8">
        <v>10</v>
      </c>
      <c r="MW11">
        <v>10</v>
      </c>
      <c r="NG11" s="2">
        <f>COUNT(NG2:NG10)+COUNT(NH11:NU11)</f>
        <v>4</v>
      </c>
      <c r="NW11" s="5">
        <v>10</v>
      </c>
      <c r="NX11" s="8">
        <v>3</v>
      </c>
      <c r="NY11" s="8">
        <v>10</v>
      </c>
      <c r="OA11">
        <v>10</v>
      </c>
      <c r="OK11" s="2">
        <f>COUNT(OK2:OK10)+COUNT(OL11:OY11)</f>
        <v>4</v>
      </c>
      <c r="PA11" s="5">
        <v>10</v>
      </c>
      <c r="PB11" s="8">
        <v>4</v>
      </c>
      <c r="PC11" s="8">
        <v>10</v>
      </c>
      <c r="PE11">
        <v>10</v>
      </c>
      <c r="PO11" s="2">
        <f>COUNT(PO2:PO10)+COUNT(PP11:QC11)</f>
        <v>4</v>
      </c>
      <c r="QD11" s="1"/>
      <c r="QE11" s="5">
        <v>10</v>
      </c>
      <c r="QF11" s="8">
        <v>5</v>
      </c>
      <c r="QG11" s="8">
        <v>6</v>
      </c>
      <c r="RI11" s="5">
        <v>10</v>
      </c>
      <c r="RJ11" s="8">
        <v>1</v>
      </c>
      <c r="RK11" s="8">
        <v>7</v>
      </c>
      <c r="SM11" s="5">
        <v>10</v>
      </c>
      <c r="SN11" s="8">
        <v>2</v>
      </c>
      <c r="SO11" s="8">
        <v>8</v>
      </c>
      <c r="TQ11" s="5">
        <v>10</v>
      </c>
      <c r="TR11" s="8">
        <v>3</v>
      </c>
      <c r="TS11" s="8">
        <v>4</v>
      </c>
      <c r="UU11" s="5">
        <v>10</v>
      </c>
      <c r="UV11" s="8">
        <v>1</v>
      </c>
      <c r="UW11" s="8">
        <v>4</v>
      </c>
      <c r="VY11" s="5">
        <v>10</v>
      </c>
      <c r="VZ11" s="8">
        <v>2</v>
      </c>
      <c r="WA11" s="8">
        <v>5</v>
      </c>
    </row>
    <row r="12" spans="1:632">
      <c r="A12">
        <v>11</v>
      </c>
      <c r="L12" s="2">
        <f>COUNT(L2:L11)+COUNT(M12:Y12)</f>
        <v>4</v>
      </c>
      <c r="N12" s="10">
        <v>35</v>
      </c>
      <c r="X12" s="8">
        <v>11</v>
      </c>
      <c r="Y12" s="9">
        <v>23</v>
      </c>
      <c r="AA12" s="5">
        <v>11</v>
      </c>
      <c r="AB12" s="8">
        <v>11</v>
      </c>
      <c r="AC12" s="8">
        <v>23</v>
      </c>
      <c r="AE12">
        <v>11</v>
      </c>
      <c r="AP12" s="2">
        <f>COUNT(AP2:AP11)+COUNT(AQ12:BC12)</f>
        <v>4</v>
      </c>
      <c r="AQ12" s="10">
        <v>35</v>
      </c>
      <c r="BA12" s="8">
        <v>11</v>
      </c>
      <c r="BB12" s="9">
        <v>23</v>
      </c>
      <c r="BE12" s="5">
        <v>11</v>
      </c>
      <c r="BF12" s="8">
        <v>11</v>
      </c>
      <c r="BG12" s="8">
        <v>22</v>
      </c>
      <c r="BI12">
        <v>11</v>
      </c>
      <c r="BT12" s="2">
        <f>COUNT(BT2:BT11)+COUNT(BU12:CG12)</f>
        <v>4</v>
      </c>
      <c r="BU12" s="1">
        <v>17</v>
      </c>
      <c r="BV12" s="1">
        <v>44</v>
      </c>
      <c r="BW12" s="1"/>
      <c r="BX12" s="1"/>
      <c r="BY12" s="1"/>
      <c r="BZ12" s="1"/>
      <c r="CA12" s="1"/>
      <c r="CB12" s="1"/>
      <c r="CC12" s="1"/>
      <c r="CD12" s="1"/>
      <c r="CE12" s="8">
        <v>11</v>
      </c>
      <c r="CF12" s="1"/>
      <c r="CG12" s="1"/>
      <c r="CH12" s="1"/>
      <c r="CI12" s="5">
        <v>11</v>
      </c>
      <c r="CJ12" s="8">
        <v>11</v>
      </c>
      <c r="CK12" s="8">
        <v>22</v>
      </c>
      <c r="CM12">
        <v>11</v>
      </c>
      <c r="CX12" s="2">
        <f>COUNT(CX2:CX11)+COUNT(CY12:DK12)</f>
        <v>4</v>
      </c>
      <c r="CY12" s="14">
        <v>11</v>
      </c>
      <c r="CZ12" s="5">
        <v>32</v>
      </c>
      <c r="DA12">
        <v>42</v>
      </c>
      <c r="DM12" s="5">
        <v>11</v>
      </c>
      <c r="DN12" s="8">
        <v>11</v>
      </c>
      <c r="DO12" s="8">
        <v>12</v>
      </c>
      <c r="DQ12">
        <v>11</v>
      </c>
      <c r="EB12" s="2">
        <f>COUNT(EB2:EB11)+COUNT(EC12:EO12)</f>
        <v>4</v>
      </c>
      <c r="EC12">
        <v>30</v>
      </c>
      <c r="ED12">
        <v>40</v>
      </c>
      <c r="EQ12" s="5">
        <v>11</v>
      </c>
      <c r="ER12" s="8">
        <v>1</v>
      </c>
      <c r="ES12" s="8">
        <v>12</v>
      </c>
      <c r="EU12">
        <v>11</v>
      </c>
      <c r="FF12" s="2">
        <f>COUNT(FF2:FF11)+COUNT(FG12:FS12)</f>
        <v>4</v>
      </c>
      <c r="FG12">
        <v>20</v>
      </c>
      <c r="FU12" s="5">
        <v>11</v>
      </c>
      <c r="FV12" s="8">
        <v>1</v>
      </c>
      <c r="FW12" s="8">
        <v>12</v>
      </c>
      <c r="FY12">
        <v>11</v>
      </c>
      <c r="GJ12" s="2">
        <f>COUNT(GJ2:GJ11)+COUNT(GK12:GW12)</f>
        <v>4</v>
      </c>
      <c r="GY12" s="5">
        <v>11</v>
      </c>
      <c r="GZ12" s="8">
        <v>2</v>
      </c>
      <c r="HA12" s="8">
        <v>12</v>
      </c>
      <c r="HC12">
        <v>11</v>
      </c>
      <c r="HN12" s="2">
        <f>COUNT(HN2:HN11)+COUNT(HO12:IA12)</f>
        <v>4</v>
      </c>
      <c r="IC12" s="5">
        <v>11</v>
      </c>
      <c r="ID12" s="8">
        <v>2</v>
      </c>
      <c r="IE12" s="8">
        <v>12</v>
      </c>
      <c r="IG12">
        <v>11</v>
      </c>
      <c r="IR12" s="2">
        <f>COUNT(IR2:IR11)+COUNT(IS12:JE12)</f>
        <v>4</v>
      </c>
      <c r="JG12" s="5">
        <v>11</v>
      </c>
      <c r="JH12" s="8">
        <v>3</v>
      </c>
      <c r="JI12" s="8">
        <v>12</v>
      </c>
      <c r="JK12">
        <v>11</v>
      </c>
      <c r="JV12" s="2">
        <f>COUNT(JV2:JV11)+COUNT(JW12:KI12)</f>
        <v>4</v>
      </c>
      <c r="KK12" s="5">
        <v>11</v>
      </c>
      <c r="KL12" s="8">
        <v>3</v>
      </c>
      <c r="KM12" s="8">
        <v>11</v>
      </c>
      <c r="KO12">
        <v>11</v>
      </c>
      <c r="KZ12" s="2">
        <f>COUNT(KZ2:KZ11)+COUNT(LA12:LM12)</f>
        <v>4</v>
      </c>
      <c r="LO12" s="5">
        <v>11</v>
      </c>
      <c r="LP12" s="8">
        <v>3</v>
      </c>
      <c r="LQ12" s="8">
        <v>12</v>
      </c>
      <c r="LS12">
        <v>11</v>
      </c>
      <c r="MD12" s="2">
        <f>COUNT(MD2:MD11)+COUNT(ME12:MQ12)</f>
        <v>4</v>
      </c>
      <c r="MS12" s="5">
        <v>11</v>
      </c>
      <c r="MT12" s="8">
        <v>4</v>
      </c>
      <c r="MU12" s="8">
        <v>11</v>
      </c>
      <c r="MW12">
        <v>11</v>
      </c>
      <c r="NH12" s="2">
        <f>COUNT(NH2:NH11)+COUNT(NI12:NU12)</f>
        <v>4</v>
      </c>
      <c r="NW12" s="5">
        <v>11</v>
      </c>
      <c r="NX12" s="8">
        <v>4</v>
      </c>
      <c r="NY12" s="8">
        <v>11</v>
      </c>
      <c r="OA12">
        <v>11</v>
      </c>
      <c r="OL12" s="2">
        <f>COUNT(OL2:OL11)+COUNT(OM12:OY12)</f>
        <v>4</v>
      </c>
      <c r="PA12" s="5">
        <v>11</v>
      </c>
      <c r="PB12" s="8">
        <v>5</v>
      </c>
      <c r="PC12" s="8">
        <v>11</v>
      </c>
      <c r="QE12" s="5">
        <v>11</v>
      </c>
      <c r="QF12" s="8">
        <v>1</v>
      </c>
      <c r="QG12" s="8">
        <v>8</v>
      </c>
      <c r="RI12" s="5">
        <v>11</v>
      </c>
      <c r="RJ12" s="8">
        <v>2</v>
      </c>
      <c r="RK12" s="8">
        <v>8</v>
      </c>
      <c r="SM12" s="5">
        <v>11</v>
      </c>
      <c r="SN12" s="8">
        <v>3</v>
      </c>
      <c r="SO12" s="8">
        <v>4</v>
      </c>
      <c r="TQ12" s="5">
        <v>11</v>
      </c>
      <c r="TR12" s="8">
        <v>5</v>
      </c>
      <c r="TS12" s="8">
        <v>6</v>
      </c>
      <c r="UU12" s="5">
        <v>11</v>
      </c>
      <c r="UV12" s="8">
        <v>2</v>
      </c>
      <c r="UW12" s="8">
        <v>5</v>
      </c>
    </row>
    <row r="13" spans="1:632">
      <c r="A13">
        <v>12</v>
      </c>
      <c r="M13" s="2">
        <f>COUNT(M2:M12)+COUNT(N13:Y13)</f>
        <v>4</v>
      </c>
      <c r="N13" s="9">
        <v>24</v>
      </c>
      <c r="O13" s="10">
        <v>36</v>
      </c>
      <c r="P13" s="13">
        <v>48</v>
      </c>
      <c r="Y13" s="8">
        <v>12</v>
      </c>
      <c r="AA13" s="5">
        <v>12</v>
      </c>
      <c r="AB13" s="8">
        <v>12</v>
      </c>
      <c r="AC13" s="8">
        <v>24</v>
      </c>
      <c r="AE13">
        <v>12</v>
      </c>
      <c r="AQ13" s="2">
        <f>COUNT(AQ2:AQ12)+COUNT(AR13:BC13)</f>
        <v>4</v>
      </c>
      <c r="AR13" s="9">
        <v>24</v>
      </c>
      <c r="BB13" s="8">
        <v>12</v>
      </c>
      <c r="BE13" s="5">
        <v>12</v>
      </c>
      <c r="BF13" s="8">
        <v>12</v>
      </c>
      <c r="BG13" s="8">
        <v>23</v>
      </c>
      <c r="BI13">
        <v>12</v>
      </c>
      <c r="BT13" s="1"/>
      <c r="BU13" s="2">
        <f>COUNT(BU2:BU12)+COUNT(BV13:CG13)</f>
        <v>4</v>
      </c>
      <c r="BV13" s="1">
        <v>26</v>
      </c>
      <c r="BW13" s="4">
        <v>38</v>
      </c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5">
        <v>12</v>
      </c>
      <c r="CJ13" s="8">
        <v>1</v>
      </c>
      <c r="CK13" s="8">
        <v>23</v>
      </c>
      <c r="CM13">
        <v>12</v>
      </c>
      <c r="CY13" s="2">
        <f>COUNT(CY2:CY12)+COUNT(CZ13:DK13)</f>
        <v>4</v>
      </c>
      <c r="CZ13" s="15">
        <v>22</v>
      </c>
      <c r="DM13" s="5">
        <v>12</v>
      </c>
      <c r="DN13" s="8">
        <v>1</v>
      </c>
      <c r="DO13" s="8">
        <v>13</v>
      </c>
      <c r="DQ13">
        <v>12</v>
      </c>
      <c r="EC13" s="2">
        <f>COUNT(EC2:EC12)+COUNT(ED13:EO13)</f>
        <v>4</v>
      </c>
      <c r="EQ13" s="5">
        <v>12</v>
      </c>
      <c r="ER13" s="8">
        <v>2</v>
      </c>
      <c r="ES13" s="8">
        <v>13</v>
      </c>
      <c r="EU13">
        <v>12</v>
      </c>
      <c r="FG13" s="2">
        <f>COUNT(FG2:FG12)+COUNT(FH13:FS13)</f>
        <v>4</v>
      </c>
      <c r="FU13" s="5">
        <v>12</v>
      </c>
      <c r="FV13" s="8">
        <v>2</v>
      </c>
      <c r="FW13" s="8">
        <v>13</v>
      </c>
      <c r="FY13">
        <v>12</v>
      </c>
      <c r="GK13" s="2">
        <f>COUNT(GK2:GK12)+COUNT(GL13:GW13)</f>
        <v>4</v>
      </c>
      <c r="GY13" s="5">
        <v>12</v>
      </c>
      <c r="GZ13" s="8">
        <v>3</v>
      </c>
      <c r="HA13" s="8">
        <v>13</v>
      </c>
      <c r="HC13">
        <v>12</v>
      </c>
      <c r="HO13" s="2">
        <f>COUNT(HO2:HO12)+COUNT(HP13:IA13)</f>
        <v>4</v>
      </c>
      <c r="IC13" s="5">
        <v>12</v>
      </c>
      <c r="ID13" s="8">
        <v>3</v>
      </c>
      <c r="IE13" s="8">
        <v>13</v>
      </c>
      <c r="IG13">
        <v>12</v>
      </c>
      <c r="IS13" s="2">
        <f>COUNT(IS2:IS12)+COUNT(IT13:JE13)</f>
        <v>4</v>
      </c>
      <c r="JG13" s="5">
        <v>12</v>
      </c>
      <c r="JH13" s="8">
        <v>4</v>
      </c>
      <c r="JI13" s="8">
        <v>13</v>
      </c>
      <c r="JK13">
        <v>12</v>
      </c>
      <c r="JW13" s="2">
        <f>COUNT(JW2:JW12)+COUNT(JX13:KI13)</f>
        <v>4</v>
      </c>
      <c r="KK13" s="5">
        <v>12</v>
      </c>
      <c r="KL13" s="8">
        <v>4</v>
      </c>
      <c r="KM13" s="8">
        <v>12</v>
      </c>
      <c r="KO13">
        <v>12</v>
      </c>
      <c r="LA13" s="2">
        <f>COUNT(LA2:LA12)+COUNT(LB13:LM13)</f>
        <v>4</v>
      </c>
      <c r="LO13" s="5">
        <v>12</v>
      </c>
      <c r="LP13" s="8">
        <v>4</v>
      </c>
      <c r="LQ13" s="8">
        <v>13</v>
      </c>
      <c r="LS13">
        <v>12</v>
      </c>
      <c r="ME13" s="2">
        <f>COUNT(ME2:ME12)+COUNT(MF13:MQ13)</f>
        <v>4</v>
      </c>
      <c r="MS13" s="5">
        <v>12</v>
      </c>
      <c r="MT13" s="8">
        <v>5</v>
      </c>
      <c r="MU13" s="8">
        <v>12</v>
      </c>
      <c r="MW13">
        <v>12</v>
      </c>
      <c r="NI13" s="2">
        <f>COUNT(NI2:NI12)+COUNT(NJ13:NU13)</f>
        <v>4</v>
      </c>
      <c r="NW13" s="5">
        <v>12</v>
      </c>
      <c r="NX13" s="8">
        <v>5</v>
      </c>
      <c r="NY13" s="8">
        <v>12</v>
      </c>
      <c r="PA13" s="5">
        <v>12</v>
      </c>
      <c r="PB13" s="8">
        <v>6</v>
      </c>
      <c r="PC13" s="8">
        <v>7</v>
      </c>
      <c r="QE13" s="5">
        <v>12</v>
      </c>
      <c r="QF13" s="8">
        <v>2</v>
      </c>
      <c r="QG13" s="8">
        <v>9</v>
      </c>
      <c r="RI13" s="5">
        <v>12</v>
      </c>
      <c r="RJ13" s="8">
        <v>3</v>
      </c>
      <c r="RK13" s="8">
        <v>9</v>
      </c>
      <c r="SM13" s="5">
        <v>12</v>
      </c>
      <c r="SN13" s="8">
        <v>5</v>
      </c>
      <c r="SO13" s="8">
        <v>6</v>
      </c>
      <c r="TQ13" s="5">
        <v>12</v>
      </c>
      <c r="TR13" s="8">
        <v>1</v>
      </c>
      <c r="TS13" s="8">
        <v>7</v>
      </c>
      <c r="UU13" s="5">
        <v>12</v>
      </c>
      <c r="UV13" s="8">
        <v>3</v>
      </c>
      <c r="UW13" s="8">
        <v>6</v>
      </c>
    </row>
    <row r="14" spans="1:632">
      <c r="A14">
        <v>13</v>
      </c>
      <c r="N14" s="2">
        <f>COUNT(N2:N13)+COUNT(O14:Y14)</f>
        <v>4</v>
      </c>
      <c r="O14" s="13">
        <v>47</v>
      </c>
      <c r="AA14" s="5">
        <v>13</v>
      </c>
      <c r="AB14" s="8">
        <v>1</v>
      </c>
      <c r="AC14" s="8">
        <v>14</v>
      </c>
      <c r="AE14">
        <v>13</v>
      </c>
      <c r="AR14" s="2">
        <f>COUNT(AR2:AR13)+COUNT(AS14:BC14)</f>
        <v>4</v>
      </c>
      <c r="AS14" s="10">
        <v>36</v>
      </c>
      <c r="BE14" s="5">
        <v>13</v>
      </c>
      <c r="BF14" s="8">
        <v>1</v>
      </c>
      <c r="BG14" s="8">
        <v>13</v>
      </c>
      <c r="BI14">
        <v>13</v>
      </c>
      <c r="BV14" s="2">
        <f>COUNT(BV2:BV13)+COUNT(BW14:CG14)</f>
        <v>4</v>
      </c>
      <c r="CI14" s="5">
        <v>13</v>
      </c>
      <c r="CJ14" s="8">
        <v>2</v>
      </c>
      <c r="CK14" s="8">
        <v>13</v>
      </c>
      <c r="CM14">
        <v>13</v>
      </c>
      <c r="CZ14" s="2">
        <f>COUNT(CZ2:CZ13)+COUNT(DA14:DK14)</f>
        <v>4</v>
      </c>
      <c r="DM14" s="5">
        <v>13</v>
      </c>
      <c r="DN14" s="8">
        <v>2</v>
      </c>
      <c r="DO14" s="8">
        <v>14</v>
      </c>
      <c r="DQ14">
        <v>13</v>
      </c>
      <c r="ED14" s="2">
        <f>COUNT(ED2:ED13)+COUNT(EE14:EO14)</f>
        <v>4</v>
      </c>
      <c r="EQ14" s="5">
        <v>13</v>
      </c>
      <c r="ER14" s="8">
        <v>3</v>
      </c>
      <c r="ES14" s="8">
        <v>14</v>
      </c>
      <c r="EU14">
        <v>13</v>
      </c>
      <c r="FH14" s="2">
        <f>COUNT(FH2:FH13)+COUNT(FI14:FS14)</f>
        <v>4</v>
      </c>
      <c r="FU14" s="5">
        <v>13</v>
      </c>
      <c r="FV14" s="8">
        <v>3</v>
      </c>
      <c r="FW14" s="8">
        <v>14</v>
      </c>
      <c r="FY14">
        <v>13</v>
      </c>
      <c r="GL14" s="2">
        <f>COUNT(GL2:GL13)+COUNT(GM14:GW14)</f>
        <v>4</v>
      </c>
      <c r="GY14" s="5">
        <v>13</v>
      </c>
      <c r="GZ14" s="8">
        <v>4</v>
      </c>
      <c r="HA14" s="8">
        <v>14</v>
      </c>
      <c r="HC14">
        <v>13</v>
      </c>
      <c r="HP14" s="2">
        <f>COUNT(HP2:HP13)+COUNT(HQ14:IA14)</f>
        <v>4</v>
      </c>
      <c r="IC14" s="5">
        <v>13</v>
      </c>
      <c r="ID14" s="8">
        <v>4</v>
      </c>
      <c r="IE14" s="8">
        <v>14</v>
      </c>
      <c r="IG14">
        <v>13</v>
      </c>
      <c r="IT14" s="2">
        <f>COUNT(IT2:IT13)+COUNT(IU14:JE14)</f>
        <v>4</v>
      </c>
      <c r="JG14" s="5">
        <v>13</v>
      </c>
      <c r="JH14" s="8">
        <v>5</v>
      </c>
      <c r="JI14" s="8">
        <v>14</v>
      </c>
      <c r="JK14">
        <v>13</v>
      </c>
      <c r="JX14" s="2">
        <f>COUNT(JX2:JX13)+COUNT(JY14:KI14)</f>
        <v>4</v>
      </c>
      <c r="KK14" s="5">
        <v>13</v>
      </c>
      <c r="KL14" s="8">
        <v>5</v>
      </c>
      <c r="KM14" s="8">
        <v>13</v>
      </c>
      <c r="KO14">
        <v>13</v>
      </c>
      <c r="LB14" s="2">
        <f>COUNT(LB2:LB13)+COUNT(LC14:LM14)</f>
        <v>4</v>
      </c>
      <c r="LO14" s="5">
        <v>13</v>
      </c>
      <c r="LP14" s="8">
        <v>5</v>
      </c>
      <c r="LQ14" s="8">
        <v>14</v>
      </c>
      <c r="LS14">
        <v>13</v>
      </c>
      <c r="MF14" s="2">
        <f>COUNT(MF2:MF13)+COUNT(MG14:MQ14)</f>
        <v>4</v>
      </c>
      <c r="MS14" s="5">
        <v>13</v>
      </c>
      <c r="MT14" s="8">
        <v>6</v>
      </c>
      <c r="MU14" s="8">
        <v>13</v>
      </c>
      <c r="NW14" s="5">
        <v>13</v>
      </c>
      <c r="NX14" s="8">
        <v>1</v>
      </c>
      <c r="NY14" s="8">
        <v>7</v>
      </c>
      <c r="PA14" s="5">
        <v>13</v>
      </c>
      <c r="PB14" s="8">
        <v>1</v>
      </c>
      <c r="PC14" s="8">
        <v>8</v>
      </c>
      <c r="QE14" s="5">
        <v>13</v>
      </c>
      <c r="QF14" s="8">
        <v>3</v>
      </c>
      <c r="QG14" s="8">
        <v>10</v>
      </c>
      <c r="RI14" s="5">
        <v>13</v>
      </c>
      <c r="RJ14" s="8">
        <v>4</v>
      </c>
      <c r="RK14" s="8">
        <v>5</v>
      </c>
      <c r="SM14" s="5">
        <v>13</v>
      </c>
      <c r="SN14" s="8">
        <v>1</v>
      </c>
      <c r="SO14" s="8">
        <v>8</v>
      </c>
      <c r="TQ14" s="5">
        <v>13</v>
      </c>
      <c r="TR14" s="8">
        <v>2</v>
      </c>
      <c r="TS14" s="8">
        <v>4</v>
      </c>
    </row>
    <row r="15" spans="1:632">
      <c r="A15">
        <v>14</v>
      </c>
      <c r="O15" s="2">
        <f>COUNT(O2:O14)+COUNT(P15:Y15)</f>
        <v>4</v>
      </c>
      <c r="AA15" s="5">
        <v>14</v>
      </c>
      <c r="AB15" s="8">
        <v>2</v>
      </c>
      <c r="AC15" s="8">
        <v>15</v>
      </c>
      <c r="AE15">
        <v>14</v>
      </c>
      <c r="AS15" s="2">
        <f>COUNT(AS2:AS14)+COUNT(AT15:BC15)</f>
        <v>4</v>
      </c>
      <c r="BE15" s="5">
        <v>14</v>
      </c>
      <c r="BF15" s="8">
        <v>2</v>
      </c>
      <c r="BG15" s="8">
        <v>14</v>
      </c>
      <c r="BI15">
        <v>14</v>
      </c>
      <c r="BW15" s="2">
        <f>COUNT(BW2:BW14)+COUNT(BX15:CG15)</f>
        <v>4</v>
      </c>
      <c r="CI15" s="5">
        <v>14</v>
      </c>
      <c r="CJ15" s="8">
        <v>3</v>
      </c>
      <c r="CK15" s="8">
        <v>14</v>
      </c>
      <c r="CM15">
        <v>14</v>
      </c>
      <c r="DA15" s="2">
        <f>COUNT(DA2:DA14)+COUNT(DB15:DK15)</f>
        <v>4</v>
      </c>
      <c r="DM15" s="5">
        <v>14</v>
      </c>
      <c r="DN15" s="8">
        <v>3</v>
      </c>
      <c r="DO15" s="8">
        <v>15</v>
      </c>
      <c r="DQ15">
        <v>14</v>
      </c>
      <c r="EE15" s="2">
        <f>COUNT(EE2:EE14)+COUNT(EF15:EO15)</f>
        <v>4</v>
      </c>
      <c r="EQ15" s="5">
        <v>14</v>
      </c>
      <c r="ER15" s="8">
        <v>4</v>
      </c>
      <c r="ES15" s="8">
        <v>15</v>
      </c>
      <c r="EU15">
        <v>14</v>
      </c>
      <c r="FI15" s="2">
        <f>COUNT(FI2:FI14)+COUNT(FJ15:FS15)</f>
        <v>4</v>
      </c>
      <c r="FU15" s="5">
        <v>14</v>
      </c>
      <c r="FV15" s="8">
        <v>4</v>
      </c>
      <c r="FW15" s="8">
        <v>15</v>
      </c>
      <c r="FY15">
        <v>14</v>
      </c>
      <c r="GM15" s="2">
        <f>COUNT(GM2:GM14)+COUNT(GN15:GW15)</f>
        <v>4</v>
      </c>
      <c r="GY15" s="5">
        <v>14</v>
      </c>
      <c r="GZ15" s="8">
        <v>5</v>
      </c>
      <c r="HA15" s="8">
        <v>15</v>
      </c>
      <c r="HC15">
        <v>14</v>
      </c>
      <c r="HQ15" s="2">
        <f>COUNT(HQ2:HQ14)+COUNT(HR15:IA15)</f>
        <v>4</v>
      </c>
      <c r="IC15" s="5">
        <v>14</v>
      </c>
      <c r="ID15" s="8">
        <v>5</v>
      </c>
      <c r="IE15" s="8">
        <v>15</v>
      </c>
      <c r="IG15">
        <v>14</v>
      </c>
      <c r="IU15" s="2">
        <f>COUNT(IU2:IU14)+COUNT(IV15:JE15)</f>
        <v>4</v>
      </c>
      <c r="JG15" s="5">
        <v>14</v>
      </c>
      <c r="JH15" s="8">
        <v>6</v>
      </c>
      <c r="JI15" s="8">
        <v>15</v>
      </c>
      <c r="JK15">
        <v>14</v>
      </c>
      <c r="JY15" s="2">
        <f>COUNT(JY2:JY14)+COUNT(JZ15:KI15)</f>
        <v>4</v>
      </c>
      <c r="KK15" s="5">
        <v>14</v>
      </c>
      <c r="KL15" s="8">
        <v>6</v>
      </c>
      <c r="KM15" s="8">
        <v>14</v>
      </c>
      <c r="KO15">
        <v>14</v>
      </c>
      <c r="LC15" s="2">
        <f>COUNT(LC2:LC14)+COUNT(LD15:LM15)</f>
        <v>4</v>
      </c>
      <c r="LO15" s="5">
        <v>14</v>
      </c>
      <c r="LP15" s="8">
        <v>6</v>
      </c>
      <c r="LQ15" s="8">
        <v>7</v>
      </c>
      <c r="MS15" s="5">
        <v>14</v>
      </c>
      <c r="MT15" s="8">
        <v>1</v>
      </c>
      <c r="MU15" s="8">
        <v>9</v>
      </c>
      <c r="NW15" s="5">
        <v>14</v>
      </c>
      <c r="NX15" s="8">
        <v>2</v>
      </c>
      <c r="NY15" s="8">
        <v>8</v>
      </c>
      <c r="PA15" s="5">
        <v>14</v>
      </c>
      <c r="PB15" s="8">
        <v>2</v>
      </c>
      <c r="PC15" s="8">
        <v>9</v>
      </c>
      <c r="QE15" s="5">
        <v>14</v>
      </c>
      <c r="QF15" s="8">
        <v>4</v>
      </c>
      <c r="QG15" s="8">
        <v>5</v>
      </c>
      <c r="RI15" s="5">
        <v>14</v>
      </c>
      <c r="RJ15" s="8">
        <v>6</v>
      </c>
      <c r="RK15" s="8">
        <v>7</v>
      </c>
      <c r="SM15" s="5">
        <v>14</v>
      </c>
      <c r="SN15" s="8">
        <v>2</v>
      </c>
      <c r="SO15" s="8">
        <v>4</v>
      </c>
      <c r="TQ15" s="5">
        <v>14</v>
      </c>
      <c r="TR15" s="8">
        <v>3</v>
      </c>
      <c r="TS15" s="8">
        <v>5</v>
      </c>
    </row>
    <row r="16" spans="1:632">
      <c r="A16">
        <v>15</v>
      </c>
      <c r="P16" s="2">
        <f>COUNT(P2:P15)+COUNT(Q16:Y16)</f>
        <v>4</v>
      </c>
      <c r="AA16" s="5">
        <v>15</v>
      </c>
      <c r="AB16" s="8">
        <v>3</v>
      </c>
      <c r="AC16" s="8">
        <v>16</v>
      </c>
      <c r="AE16">
        <v>15</v>
      </c>
      <c r="AT16" s="2">
        <f>COUNT(AT2:AT15)+COUNT(AU16:BC16)</f>
        <v>4</v>
      </c>
      <c r="BE16" s="5">
        <v>15</v>
      </c>
      <c r="BF16" s="8">
        <v>3</v>
      </c>
      <c r="BG16" s="8">
        <v>15</v>
      </c>
      <c r="BI16">
        <v>15</v>
      </c>
      <c r="BX16" s="2">
        <f>COUNT(BX2:BX15)+COUNT(BY16:CG16)</f>
        <v>4</v>
      </c>
      <c r="CI16" s="5">
        <v>15</v>
      </c>
      <c r="CJ16" s="8">
        <v>4</v>
      </c>
      <c r="CK16" s="8">
        <v>15</v>
      </c>
      <c r="CM16">
        <v>15</v>
      </c>
      <c r="DB16" s="2">
        <f>COUNT(DB2:DB15)+COUNT(DC16:DK16)</f>
        <v>4</v>
      </c>
      <c r="DM16" s="5">
        <v>15</v>
      </c>
      <c r="DN16" s="8">
        <v>4</v>
      </c>
      <c r="DO16" s="8">
        <v>16</v>
      </c>
      <c r="DQ16">
        <v>15</v>
      </c>
      <c r="EF16" s="2">
        <f>COUNT(EF2:EF15)+COUNT(EG16:EO16)</f>
        <v>4</v>
      </c>
      <c r="EQ16" s="5">
        <v>15</v>
      </c>
      <c r="ER16" s="8">
        <v>10</v>
      </c>
      <c r="ES16" s="8">
        <v>11</v>
      </c>
      <c r="EU16">
        <v>15</v>
      </c>
      <c r="FJ16" s="2">
        <f>COUNT(FJ2:FJ15)+COUNT(FK16:FS16)</f>
        <v>4</v>
      </c>
      <c r="FU16" s="5">
        <v>15</v>
      </c>
      <c r="FV16" s="8">
        <v>5</v>
      </c>
      <c r="FW16" s="8">
        <v>16</v>
      </c>
      <c r="FY16">
        <v>15</v>
      </c>
      <c r="GN16" s="2">
        <f>COUNT(GN2:GN15)+COUNT(GO16:GW16)</f>
        <v>4</v>
      </c>
      <c r="GY16" s="5">
        <v>15</v>
      </c>
      <c r="GZ16" s="8">
        <v>6</v>
      </c>
      <c r="HA16" s="8">
        <v>16</v>
      </c>
      <c r="HC16">
        <v>15</v>
      </c>
      <c r="HR16" s="2">
        <f>COUNT(HR2:HR15)+COUNT(HS16:IA16)</f>
        <v>4</v>
      </c>
      <c r="IC16" s="5">
        <v>15</v>
      </c>
      <c r="ID16" s="8">
        <v>6</v>
      </c>
      <c r="IE16" s="8">
        <v>16</v>
      </c>
      <c r="IG16">
        <v>15</v>
      </c>
      <c r="IV16" s="2">
        <f>COUNT(IV2:IV15)+COUNT(IW16:JE16)</f>
        <v>4</v>
      </c>
      <c r="JG16" s="5">
        <v>15</v>
      </c>
      <c r="JH16" s="8">
        <v>7</v>
      </c>
      <c r="JI16" s="8">
        <v>16</v>
      </c>
      <c r="JK16">
        <v>15</v>
      </c>
      <c r="JZ16" s="2">
        <f>COUNT(JZ2:JZ15)+COUNT(KA16:KI16)</f>
        <v>4</v>
      </c>
      <c r="KK16" s="5">
        <v>15</v>
      </c>
      <c r="KL16" s="8">
        <v>7</v>
      </c>
      <c r="KM16" s="8">
        <v>15</v>
      </c>
      <c r="LO16" s="5">
        <v>15</v>
      </c>
      <c r="LP16" s="8">
        <v>1</v>
      </c>
      <c r="LQ16" s="8">
        <v>9</v>
      </c>
      <c r="MS16" s="5">
        <v>15</v>
      </c>
      <c r="MT16" s="8">
        <v>2</v>
      </c>
      <c r="MU16" s="8">
        <v>10</v>
      </c>
      <c r="NW16" s="5">
        <v>15</v>
      </c>
      <c r="NX16" s="8">
        <v>3</v>
      </c>
      <c r="NY16" s="8">
        <v>9</v>
      </c>
      <c r="PA16" s="5">
        <v>15</v>
      </c>
      <c r="PB16" s="8">
        <v>3</v>
      </c>
      <c r="PC16" s="8">
        <v>10</v>
      </c>
      <c r="QE16" s="5">
        <v>15</v>
      </c>
      <c r="QF16" s="8">
        <v>6</v>
      </c>
      <c r="QG16" s="8">
        <v>7</v>
      </c>
      <c r="RI16" s="5">
        <v>15</v>
      </c>
      <c r="RJ16" s="8">
        <v>1</v>
      </c>
      <c r="RK16" s="8">
        <v>8</v>
      </c>
      <c r="SM16" s="5">
        <v>15</v>
      </c>
      <c r="SN16" s="8">
        <v>3</v>
      </c>
      <c r="SO16" s="8">
        <v>5</v>
      </c>
    </row>
    <row r="17" spans="1:571">
      <c r="A17">
        <v>16</v>
      </c>
      <c r="Q17" s="2">
        <f>COUNT(Q2:Q16)+COUNT(R17:Y17)</f>
        <v>4</v>
      </c>
      <c r="AA17" s="5">
        <v>16</v>
      </c>
      <c r="AB17" s="8">
        <v>4</v>
      </c>
      <c r="AC17" s="8">
        <v>17</v>
      </c>
      <c r="AE17">
        <v>16</v>
      </c>
      <c r="AU17" s="2">
        <f>COUNT(AU2:AU16)+COUNT(AV17:BC17)</f>
        <v>4</v>
      </c>
      <c r="BE17" s="5">
        <v>16</v>
      </c>
      <c r="BF17" s="8">
        <v>4</v>
      </c>
      <c r="BG17" s="8">
        <v>16</v>
      </c>
      <c r="BI17">
        <v>16</v>
      </c>
      <c r="BY17" s="2">
        <f>COUNT(BY2:BY16)+COUNT(BZ17:CG17)</f>
        <v>4</v>
      </c>
      <c r="CI17" s="5">
        <v>16</v>
      </c>
      <c r="CJ17" s="8">
        <v>5</v>
      </c>
      <c r="CK17" s="8">
        <v>16</v>
      </c>
      <c r="CM17">
        <v>16</v>
      </c>
      <c r="DC17" s="2">
        <f>COUNT(DC2:DC16)+COUNT(DD17:DK17)</f>
        <v>4</v>
      </c>
      <c r="DM17" s="5">
        <v>16</v>
      </c>
      <c r="DN17" s="8">
        <v>5</v>
      </c>
      <c r="DO17" s="8">
        <v>17</v>
      </c>
      <c r="DQ17">
        <v>16</v>
      </c>
      <c r="EG17" s="2">
        <f>COUNT(EG2:EG16)+COUNT(EH17:EO17)</f>
        <v>4</v>
      </c>
      <c r="EQ17" s="5">
        <v>16</v>
      </c>
      <c r="ER17" s="8">
        <v>5</v>
      </c>
      <c r="ES17" s="8">
        <v>16</v>
      </c>
      <c r="EU17">
        <v>16</v>
      </c>
      <c r="FK17" s="2">
        <f>COUNT(FK2:FK16)+COUNT(FL17:FS17)</f>
        <v>4</v>
      </c>
      <c r="FU17" s="5">
        <v>16</v>
      </c>
      <c r="FV17" s="8">
        <v>6</v>
      </c>
      <c r="FW17" s="8">
        <v>17</v>
      </c>
      <c r="FY17">
        <v>16</v>
      </c>
      <c r="GO17" s="2">
        <f>COUNT(GO2:GO16)+COUNT(GP17:GW17)</f>
        <v>4</v>
      </c>
      <c r="GY17" s="5">
        <v>16</v>
      </c>
      <c r="GZ17" s="8">
        <v>7</v>
      </c>
      <c r="HA17" s="8">
        <v>17</v>
      </c>
      <c r="HC17">
        <v>16</v>
      </c>
      <c r="HS17" s="2">
        <f>COUNT(HS2:HS16)+COUNT(HT17:IA17)</f>
        <v>4</v>
      </c>
      <c r="IC17" s="5">
        <v>16</v>
      </c>
      <c r="ID17" s="8">
        <v>7</v>
      </c>
      <c r="IE17" s="8">
        <v>17</v>
      </c>
      <c r="IG17">
        <v>16</v>
      </c>
      <c r="IW17" s="2">
        <f>COUNT(IW2:IW16)+COUNT(IX17:JE17)</f>
        <v>4</v>
      </c>
      <c r="JG17" s="5">
        <v>16</v>
      </c>
      <c r="JH17" s="8">
        <v>8</v>
      </c>
      <c r="JI17" s="8">
        <v>9</v>
      </c>
      <c r="KK17" s="5">
        <v>16</v>
      </c>
      <c r="KL17" s="8">
        <v>8</v>
      </c>
      <c r="KM17" s="8">
        <v>9</v>
      </c>
      <c r="LO17" s="5">
        <v>16</v>
      </c>
      <c r="LP17" s="8">
        <v>2</v>
      </c>
      <c r="LQ17" s="8">
        <v>10</v>
      </c>
      <c r="MS17" s="5">
        <v>16</v>
      </c>
      <c r="MT17" s="8">
        <v>3</v>
      </c>
      <c r="MU17" s="8">
        <v>11</v>
      </c>
      <c r="NW17" s="5">
        <v>16</v>
      </c>
      <c r="NX17" s="8">
        <v>4</v>
      </c>
      <c r="NY17" s="8">
        <v>10</v>
      </c>
      <c r="PA17" s="5">
        <v>16</v>
      </c>
      <c r="PB17" s="8">
        <v>4</v>
      </c>
      <c r="PC17" s="8">
        <v>11</v>
      </c>
      <c r="QE17" s="5">
        <v>16</v>
      </c>
      <c r="QF17" s="8">
        <v>1</v>
      </c>
      <c r="QG17" s="8">
        <v>9</v>
      </c>
      <c r="RI17" s="5">
        <v>16</v>
      </c>
      <c r="RJ17" s="8">
        <v>2</v>
      </c>
      <c r="RK17" s="8">
        <v>9</v>
      </c>
      <c r="SM17" s="5">
        <v>16</v>
      </c>
      <c r="SN17" s="8">
        <v>6</v>
      </c>
      <c r="SO17" s="8">
        <v>7</v>
      </c>
      <c r="UY17" s="1"/>
    </row>
    <row r="18" spans="1:571">
      <c r="A18">
        <v>17</v>
      </c>
      <c r="R18" s="2">
        <f>COUNT(R2:R17)+COUNT(S18:Y18)</f>
        <v>4</v>
      </c>
      <c r="AA18" s="5">
        <v>17</v>
      </c>
      <c r="AB18" s="8">
        <v>5</v>
      </c>
      <c r="AC18" s="8">
        <v>18</v>
      </c>
      <c r="AE18">
        <v>17</v>
      </c>
      <c r="AV18" s="2">
        <f>COUNT(AV2:AV17)+COUNT(AW18:BC18)</f>
        <v>4</v>
      </c>
      <c r="BE18" s="5">
        <v>17</v>
      </c>
      <c r="BF18" s="8">
        <v>5</v>
      </c>
      <c r="BG18" s="8">
        <v>17</v>
      </c>
      <c r="BI18">
        <v>17</v>
      </c>
      <c r="BZ18" s="2">
        <f>COUNT(BZ2:BZ17)+COUNT(CA18:CG18)</f>
        <v>4</v>
      </c>
      <c r="CI18" s="5">
        <v>17</v>
      </c>
      <c r="CJ18" s="8">
        <v>11</v>
      </c>
      <c r="CK18" s="8">
        <v>12</v>
      </c>
      <c r="CM18">
        <v>17</v>
      </c>
      <c r="DD18" s="2">
        <f>COUNT(DD2:DD17)+COUNT(DE18:DK18)</f>
        <v>4</v>
      </c>
      <c r="DM18" s="5">
        <v>17</v>
      </c>
      <c r="DN18" s="8">
        <v>6</v>
      </c>
      <c r="DO18" s="8">
        <v>18</v>
      </c>
      <c r="DQ18">
        <v>17</v>
      </c>
      <c r="EH18" s="2">
        <f>COUNT(EH2:EH17)+COUNT(EI18:EO18)</f>
        <v>4</v>
      </c>
      <c r="EQ18" s="5">
        <v>17</v>
      </c>
      <c r="ER18" s="8">
        <v>6</v>
      </c>
      <c r="ES18" s="8">
        <v>17</v>
      </c>
      <c r="EU18">
        <v>17</v>
      </c>
      <c r="FL18" s="2">
        <f>COUNT(FL2:FL17)+COUNT(FM18:FS18)</f>
        <v>4</v>
      </c>
      <c r="FU18" s="5">
        <v>17</v>
      </c>
      <c r="FV18" s="8">
        <v>7</v>
      </c>
      <c r="FW18" s="8">
        <v>18</v>
      </c>
      <c r="FY18">
        <v>17</v>
      </c>
      <c r="GP18" s="2">
        <f>COUNT(GP2:GP17)+COUNT(GQ18:GW18)</f>
        <v>4</v>
      </c>
      <c r="GY18" s="5">
        <v>17</v>
      </c>
      <c r="GZ18" s="8">
        <v>8</v>
      </c>
      <c r="HA18" s="8">
        <v>18</v>
      </c>
      <c r="HC18">
        <v>17</v>
      </c>
      <c r="HT18" s="2">
        <f>COUNT(HT2:HT17)+COUNT(HU18:IA18)</f>
        <v>4</v>
      </c>
      <c r="IC18" s="5">
        <v>17</v>
      </c>
      <c r="ID18" s="8">
        <v>8</v>
      </c>
      <c r="IE18" s="8">
        <v>10</v>
      </c>
      <c r="JG18" s="5">
        <v>17</v>
      </c>
      <c r="JH18" s="8">
        <v>1</v>
      </c>
      <c r="JI18" s="8">
        <v>11</v>
      </c>
      <c r="KK18" s="5">
        <v>17</v>
      </c>
      <c r="KL18" s="8">
        <v>1</v>
      </c>
      <c r="KM18" s="8">
        <v>10</v>
      </c>
      <c r="LO18" s="5">
        <v>17</v>
      </c>
      <c r="LP18" s="8">
        <v>3</v>
      </c>
      <c r="LQ18" s="8">
        <v>11</v>
      </c>
      <c r="MS18" s="5">
        <v>17</v>
      </c>
      <c r="MT18" s="8">
        <v>4</v>
      </c>
      <c r="MU18" s="8">
        <v>12</v>
      </c>
      <c r="NW18" s="5">
        <v>17</v>
      </c>
      <c r="NX18" s="8">
        <v>5</v>
      </c>
      <c r="NY18" s="8">
        <v>11</v>
      </c>
      <c r="PA18" s="5">
        <v>17</v>
      </c>
      <c r="PB18" s="8">
        <v>5</v>
      </c>
      <c r="PC18" s="8">
        <v>6</v>
      </c>
      <c r="QE18" s="5">
        <v>17</v>
      </c>
      <c r="QF18" s="8">
        <v>2</v>
      </c>
      <c r="QG18" s="8">
        <v>10</v>
      </c>
      <c r="RI18" s="5">
        <v>17</v>
      </c>
      <c r="RJ18" s="8">
        <v>3</v>
      </c>
      <c r="RK18" s="8">
        <v>4</v>
      </c>
    </row>
    <row r="19" spans="1:571">
      <c r="A19">
        <v>18</v>
      </c>
      <c r="S19" s="2">
        <f>COUNT(S2:S18)+COUNT(T19:Y19)</f>
        <v>4</v>
      </c>
      <c r="AA19" s="5">
        <v>18</v>
      </c>
      <c r="AB19" s="8">
        <v>6</v>
      </c>
      <c r="AC19" s="8">
        <v>19</v>
      </c>
      <c r="AE19">
        <v>18</v>
      </c>
      <c r="AW19" s="2">
        <f>COUNT(AW2:AW18)+COUNT(AX19:BC19)</f>
        <v>4</v>
      </c>
      <c r="BE19" s="5">
        <v>18</v>
      </c>
      <c r="BF19" s="8">
        <v>6</v>
      </c>
      <c r="BG19" s="8">
        <v>18</v>
      </c>
      <c r="BI19">
        <v>18</v>
      </c>
      <c r="CA19" s="2">
        <f>COUNT(CA2:CA18)+COUNT(CB19:CG19)</f>
        <v>4</v>
      </c>
      <c r="CI19" s="5">
        <v>18</v>
      </c>
      <c r="CJ19" s="8">
        <v>6</v>
      </c>
      <c r="CK19" s="8">
        <v>18</v>
      </c>
      <c r="CM19">
        <v>18</v>
      </c>
      <c r="DE19" s="2">
        <f>COUNT(DE2:DE18)+COUNT(DF19:DK19)</f>
        <v>4</v>
      </c>
      <c r="DM19" s="5">
        <v>18</v>
      </c>
      <c r="DN19" s="8">
        <v>7</v>
      </c>
      <c r="DO19" s="8">
        <v>19</v>
      </c>
      <c r="DQ19">
        <v>18</v>
      </c>
      <c r="EI19" s="2">
        <f>COUNT(EI2:EI18)+COUNT(EJ19:EO19)</f>
        <v>4</v>
      </c>
      <c r="EQ19" s="5">
        <v>18</v>
      </c>
      <c r="ER19" s="8">
        <v>7</v>
      </c>
      <c r="ES19" s="8">
        <v>18</v>
      </c>
      <c r="EU19">
        <v>18</v>
      </c>
      <c r="FM19" s="2">
        <f>COUNT(FM2:FM18)+COUNT(FN19:FS19)</f>
        <v>4</v>
      </c>
      <c r="FU19" s="5">
        <v>18</v>
      </c>
      <c r="FV19" s="8">
        <v>8</v>
      </c>
      <c r="FW19" s="8">
        <v>19</v>
      </c>
      <c r="FY19">
        <v>18</v>
      </c>
      <c r="GQ19" s="2">
        <f>COUNT(GQ2:GQ18)+COUNT(GR19:GW19)</f>
        <v>4</v>
      </c>
      <c r="GY19" s="5">
        <v>18</v>
      </c>
      <c r="GZ19" s="8">
        <v>9</v>
      </c>
      <c r="HA19" s="8">
        <v>10</v>
      </c>
      <c r="IC19" s="5">
        <v>18</v>
      </c>
      <c r="ID19" s="8">
        <v>9</v>
      </c>
      <c r="IE19" s="8">
        <v>11</v>
      </c>
      <c r="JG19" s="5">
        <v>18</v>
      </c>
      <c r="JH19" s="8">
        <v>2</v>
      </c>
      <c r="JI19" s="8">
        <v>12</v>
      </c>
      <c r="KK19" s="5">
        <v>18</v>
      </c>
      <c r="KL19" s="8">
        <v>2</v>
      </c>
      <c r="KM19" s="8">
        <v>11</v>
      </c>
      <c r="LO19" s="5">
        <v>18</v>
      </c>
      <c r="LP19" s="8">
        <v>4</v>
      </c>
      <c r="LQ19" s="8">
        <v>12</v>
      </c>
      <c r="MS19" s="5">
        <v>18</v>
      </c>
      <c r="MT19" s="8">
        <v>5</v>
      </c>
      <c r="MU19" s="8">
        <v>13</v>
      </c>
      <c r="NW19" s="5">
        <v>18</v>
      </c>
      <c r="NX19" s="8">
        <v>6</v>
      </c>
      <c r="NY19" s="8">
        <v>12</v>
      </c>
      <c r="PA19" s="5">
        <v>18</v>
      </c>
      <c r="PB19" s="8">
        <v>7</v>
      </c>
      <c r="PC19" s="8">
        <v>8</v>
      </c>
      <c r="QE19" s="5">
        <v>18</v>
      </c>
      <c r="QF19" s="8">
        <v>3</v>
      </c>
      <c r="QG19" s="8">
        <v>4</v>
      </c>
      <c r="RI19" s="5">
        <v>18</v>
      </c>
      <c r="RJ19" s="8">
        <v>5</v>
      </c>
      <c r="RK19" s="8">
        <v>6</v>
      </c>
    </row>
    <row r="20" spans="1:571">
      <c r="A20">
        <v>19</v>
      </c>
      <c r="T20" s="2">
        <f>COUNT(T2:T19)+COUNT(U20:Y20)</f>
        <v>4</v>
      </c>
      <c r="AA20" s="5">
        <v>19</v>
      </c>
      <c r="AB20" s="8">
        <v>7</v>
      </c>
      <c r="AC20" s="8">
        <v>20</v>
      </c>
      <c r="AE20">
        <v>19</v>
      </c>
      <c r="AX20" s="2">
        <f>COUNT(AX2:AX19)+COUNT(AY20:BC20)</f>
        <v>4</v>
      </c>
      <c r="BE20" s="5">
        <v>19</v>
      </c>
      <c r="BF20" s="8">
        <v>7</v>
      </c>
      <c r="BG20" s="8">
        <v>19</v>
      </c>
      <c r="BI20">
        <v>19</v>
      </c>
      <c r="CB20" s="2">
        <f>COUNT(CB2:CB19)+COUNT(CC20:CG20)</f>
        <v>4</v>
      </c>
      <c r="CI20" s="5">
        <v>19</v>
      </c>
      <c r="CJ20" s="8">
        <v>7</v>
      </c>
      <c r="CK20" s="8">
        <v>19</v>
      </c>
      <c r="CM20">
        <v>19</v>
      </c>
      <c r="DF20" s="2">
        <f>COUNT(DF2:DF19)+COUNT(DG20:DK20)</f>
        <v>4</v>
      </c>
      <c r="DM20" s="5">
        <v>19</v>
      </c>
      <c r="DN20" s="8">
        <v>8</v>
      </c>
      <c r="DO20" s="8">
        <v>20</v>
      </c>
      <c r="DQ20">
        <v>19</v>
      </c>
      <c r="EJ20" s="2">
        <f>COUNT(EJ2:EJ19)+COUNT(EK20:EO20)</f>
        <v>4</v>
      </c>
      <c r="EQ20" s="5">
        <v>19</v>
      </c>
      <c r="ER20" s="8">
        <v>8</v>
      </c>
      <c r="ES20" s="8">
        <v>19</v>
      </c>
      <c r="EU20">
        <v>19</v>
      </c>
      <c r="FN20" s="2">
        <f>COUNT(FN2:FN19)+COUNT(FO20:FS20)</f>
        <v>4</v>
      </c>
      <c r="FU20" s="5">
        <v>19</v>
      </c>
      <c r="FV20" s="8">
        <v>9</v>
      </c>
      <c r="FW20" s="8">
        <v>10</v>
      </c>
      <c r="GY20" s="5">
        <v>19</v>
      </c>
      <c r="GZ20" s="8">
        <v>1</v>
      </c>
      <c r="HA20" s="8">
        <v>19</v>
      </c>
      <c r="IC20" s="5">
        <v>19</v>
      </c>
      <c r="ID20" s="8">
        <v>1</v>
      </c>
      <c r="IE20" s="8">
        <v>12</v>
      </c>
      <c r="JG20" s="5">
        <v>19</v>
      </c>
      <c r="JH20" s="8">
        <v>3</v>
      </c>
      <c r="JI20" s="8">
        <v>13</v>
      </c>
      <c r="KK20" s="5">
        <v>19</v>
      </c>
      <c r="KL20" s="8">
        <v>3</v>
      </c>
      <c r="KM20" s="8">
        <v>12</v>
      </c>
      <c r="LO20" s="5">
        <v>19</v>
      </c>
      <c r="LP20" s="8">
        <v>5</v>
      </c>
      <c r="LQ20" s="8">
        <v>13</v>
      </c>
      <c r="MS20" s="5">
        <v>19</v>
      </c>
      <c r="MT20" s="8">
        <v>6</v>
      </c>
      <c r="MU20" s="8">
        <v>7</v>
      </c>
      <c r="NW20" s="5">
        <v>19</v>
      </c>
      <c r="NX20" s="8">
        <v>7</v>
      </c>
      <c r="NY20" s="8">
        <v>8</v>
      </c>
      <c r="PA20" s="5">
        <v>19</v>
      </c>
      <c r="PB20" s="8">
        <v>1</v>
      </c>
      <c r="PC20" s="8">
        <v>9</v>
      </c>
      <c r="QE20" s="5">
        <v>19</v>
      </c>
      <c r="QF20" s="8">
        <v>5</v>
      </c>
      <c r="QG20" s="8">
        <v>7</v>
      </c>
    </row>
    <row r="21" spans="1:571">
      <c r="A21">
        <v>20</v>
      </c>
      <c r="U21" s="2">
        <f>COUNT(U2:U20)+COUNT(V21:Y21)</f>
        <v>4</v>
      </c>
      <c r="AA21" s="5">
        <v>20</v>
      </c>
      <c r="AB21" s="8">
        <v>8</v>
      </c>
      <c r="AC21" s="8">
        <v>21</v>
      </c>
      <c r="AE21">
        <v>20</v>
      </c>
      <c r="AY21" s="2">
        <f>COUNT(AY2:AY20)+COUNT(AZ21:BC21)</f>
        <v>4</v>
      </c>
      <c r="BE21" s="5">
        <v>20</v>
      </c>
      <c r="BF21" s="8">
        <v>8</v>
      </c>
      <c r="BG21" s="8">
        <v>20</v>
      </c>
      <c r="BI21">
        <v>20</v>
      </c>
      <c r="CC21" s="2">
        <f>COUNT(CC2:CC20)+COUNT(CD21:CG21)</f>
        <v>4</v>
      </c>
      <c r="CI21" s="5">
        <v>20</v>
      </c>
      <c r="CJ21" s="8">
        <v>8</v>
      </c>
      <c r="CK21" s="8">
        <v>20</v>
      </c>
      <c r="CM21">
        <v>20</v>
      </c>
      <c r="DG21" s="2">
        <f>COUNT(DG2:DG20)+COUNT(DH21:DK21)</f>
        <v>4</v>
      </c>
      <c r="DM21" s="5">
        <v>20</v>
      </c>
      <c r="DN21" s="8">
        <v>9</v>
      </c>
      <c r="DO21" s="8">
        <v>21</v>
      </c>
      <c r="DQ21">
        <v>20</v>
      </c>
      <c r="EK21" s="2">
        <f>COUNT(EK2:EK20)+COUNT(EL21:EO21)</f>
        <v>4</v>
      </c>
      <c r="EQ21" s="5">
        <v>20</v>
      </c>
      <c r="ER21" s="8">
        <v>9</v>
      </c>
      <c r="ES21" s="8">
        <v>20</v>
      </c>
      <c r="FU21" s="5">
        <v>20</v>
      </c>
      <c r="FV21" s="8">
        <v>11</v>
      </c>
      <c r="FW21" s="8">
        <v>12</v>
      </c>
      <c r="GY21" s="5">
        <v>20</v>
      </c>
      <c r="GZ21" s="8">
        <v>2</v>
      </c>
      <c r="HA21" s="8">
        <v>20</v>
      </c>
      <c r="IC21" s="5">
        <v>20</v>
      </c>
      <c r="ID21" s="8">
        <v>2</v>
      </c>
      <c r="IE21" s="8">
        <v>13</v>
      </c>
      <c r="JG21" s="5">
        <v>20</v>
      </c>
      <c r="JH21" s="8">
        <v>4</v>
      </c>
      <c r="JI21" s="8">
        <v>14</v>
      </c>
      <c r="KK21" s="5">
        <v>20</v>
      </c>
      <c r="KL21" s="8">
        <v>4</v>
      </c>
      <c r="KM21" s="8">
        <v>13</v>
      </c>
      <c r="LO21" s="5">
        <v>20</v>
      </c>
      <c r="LP21" s="8">
        <v>6</v>
      </c>
      <c r="LQ21" s="8">
        <v>14</v>
      </c>
      <c r="MS21" s="5">
        <v>20</v>
      </c>
      <c r="MT21" s="8">
        <v>8</v>
      </c>
      <c r="MU21" s="8">
        <v>9</v>
      </c>
      <c r="NW21" s="5">
        <v>20</v>
      </c>
      <c r="NX21" s="8">
        <v>1</v>
      </c>
      <c r="NY21" s="8">
        <v>9</v>
      </c>
      <c r="PA21" s="5">
        <v>20</v>
      </c>
      <c r="PB21" s="8">
        <v>2</v>
      </c>
      <c r="PC21" s="8">
        <v>10</v>
      </c>
      <c r="QE21" s="5">
        <v>20</v>
      </c>
      <c r="QF21" s="8">
        <v>6</v>
      </c>
      <c r="QG21" s="8">
        <v>8</v>
      </c>
    </row>
    <row r="22" spans="1:571">
      <c r="A22">
        <v>21</v>
      </c>
      <c r="V22" s="2">
        <f>COUNT(V2:V21)+COUNT(W22:Y22)</f>
        <v>4</v>
      </c>
      <c r="AA22" s="5">
        <v>21</v>
      </c>
      <c r="AB22" s="8">
        <v>9</v>
      </c>
      <c r="AC22" s="8">
        <v>22</v>
      </c>
      <c r="AE22">
        <v>21</v>
      </c>
      <c r="AZ22" s="2">
        <f>COUNT(AZ2:AZ21)+COUNT(BA22:BC22)</f>
        <v>4</v>
      </c>
      <c r="BE22" s="5">
        <v>21</v>
      </c>
      <c r="BF22" s="8">
        <v>9</v>
      </c>
      <c r="BG22" s="8">
        <v>21</v>
      </c>
      <c r="BI22">
        <v>21</v>
      </c>
      <c r="CD22" s="2">
        <f>COUNT(CD2:CD21)+COUNT(CE22:CG22)</f>
        <v>4</v>
      </c>
      <c r="CI22" s="5">
        <v>21</v>
      </c>
      <c r="CJ22" s="8">
        <v>9</v>
      </c>
      <c r="CK22" s="8">
        <v>21</v>
      </c>
      <c r="CM22">
        <v>21</v>
      </c>
      <c r="DH22" s="2">
        <f>COUNT(DH2:DH21)+COUNT(DI22:DK22)</f>
        <v>4</v>
      </c>
      <c r="DM22" s="5">
        <v>21</v>
      </c>
      <c r="DN22" s="8">
        <v>10</v>
      </c>
      <c r="DO22" s="8">
        <v>11</v>
      </c>
      <c r="EQ22" s="5">
        <v>21</v>
      </c>
      <c r="ER22" s="8">
        <v>1</v>
      </c>
      <c r="ES22" s="8">
        <v>13</v>
      </c>
      <c r="FU22" s="5">
        <v>21</v>
      </c>
      <c r="FV22" s="8">
        <v>1</v>
      </c>
      <c r="FW22" s="8">
        <v>13</v>
      </c>
      <c r="GY22" s="5">
        <v>21</v>
      </c>
      <c r="GZ22" s="8">
        <v>3</v>
      </c>
      <c r="HA22" s="8">
        <v>21</v>
      </c>
      <c r="IC22" s="5">
        <v>21</v>
      </c>
      <c r="ID22" s="8">
        <v>3</v>
      </c>
      <c r="IE22" s="8">
        <v>14</v>
      </c>
      <c r="JG22" s="5">
        <v>21</v>
      </c>
      <c r="JH22" s="8">
        <v>5</v>
      </c>
      <c r="JI22" s="8">
        <v>15</v>
      </c>
      <c r="KK22" s="5">
        <v>21</v>
      </c>
      <c r="KL22" s="8">
        <v>5</v>
      </c>
      <c r="KM22" s="8">
        <v>14</v>
      </c>
      <c r="LO22" s="5">
        <v>21</v>
      </c>
      <c r="LP22" s="8">
        <v>7</v>
      </c>
      <c r="LQ22" s="8">
        <v>8</v>
      </c>
      <c r="MS22" s="5">
        <v>21</v>
      </c>
      <c r="MT22" s="8">
        <v>1</v>
      </c>
      <c r="MU22" s="8">
        <v>10</v>
      </c>
      <c r="NW22" s="5">
        <v>21</v>
      </c>
      <c r="NX22" s="8">
        <v>2</v>
      </c>
      <c r="NY22" s="8">
        <v>10</v>
      </c>
      <c r="PA22" s="5">
        <v>21</v>
      </c>
      <c r="PB22" s="8">
        <v>3</v>
      </c>
      <c r="PC22" s="8">
        <v>11</v>
      </c>
    </row>
    <row r="23" spans="1:571">
      <c r="A23">
        <v>22</v>
      </c>
      <c r="W23" s="2">
        <f>COUNT(W2:W22)+COUNT(X23:Y23)</f>
        <v>4</v>
      </c>
      <c r="AA23" s="5">
        <v>22</v>
      </c>
      <c r="AB23" s="8">
        <v>10</v>
      </c>
      <c r="AC23" s="8">
        <v>23</v>
      </c>
      <c r="AE23">
        <v>22</v>
      </c>
      <c r="BA23" s="2">
        <f>COUNT(BA2:BA22)+COUNT(BB23:BC23)</f>
        <v>4</v>
      </c>
      <c r="BE23" s="5">
        <v>22</v>
      </c>
      <c r="BF23" s="8">
        <v>10</v>
      </c>
      <c r="BG23" s="8">
        <v>22</v>
      </c>
      <c r="BI23">
        <v>22</v>
      </c>
      <c r="CE23" s="2">
        <f>COUNT(CE2:CE22)+COUNT(CF23:CG23)</f>
        <v>4</v>
      </c>
      <c r="CI23" s="5">
        <v>22</v>
      </c>
      <c r="CJ23" s="8">
        <v>10</v>
      </c>
      <c r="CK23" s="8">
        <v>22</v>
      </c>
      <c r="DM23" s="5">
        <v>22</v>
      </c>
      <c r="DN23" s="8">
        <v>12</v>
      </c>
      <c r="DO23" s="8">
        <v>13</v>
      </c>
      <c r="EQ23" s="5">
        <v>22</v>
      </c>
      <c r="ER23" s="8">
        <v>2</v>
      </c>
      <c r="ES23" s="8">
        <v>14</v>
      </c>
      <c r="FU23" s="5">
        <v>22</v>
      </c>
      <c r="FV23" s="8">
        <v>2</v>
      </c>
      <c r="FW23" s="8">
        <v>14</v>
      </c>
      <c r="GY23" s="5">
        <v>22</v>
      </c>
      <c r="GZ23" s="8">
        <v>4</v>
      </c>
      <c r="HA23" s="8">
        <v>22</v>
      </c>
      <c r="IC23" s="5">
        <v>22</v>
      </c>
      <c r="ID23" s="8">
        <v>4</v>
      </c>
      <c r="IE23" s="8">
        <v>15</v>
      </c>
      <c r="JG23" s="5">
        <v>22</v>
      </c>
      <c r="JH23" s="8">
        <v>6</v>
      </c>
      <c r="JI23" s="8">
        <v>16</v>
      </c>
      <c r="KK23" s="5">
        <v>22</v>
      </c>
      <c r="KL23" s="8">
        <v>6</v>
      </c>
      <c r="KM23" s="8">
        <v>15</v>
      </c>
      <c r="LO23" s="5">
        <v>22</v>
      </c>
      <c r="LP23" s="8">
        <v>1</v>
      </c>
      <c r="LQ23" s="8">
        <v>11</v>
      </c>
      <c r="MS23" s="5">
        <v>22</v>
      </c>
      <c r="MT23" s="8">
        <v>2</v>
      </c>
      <c r="MU23" s="8">
        <v>11</v>
      </c>
      <c r="NW23" s="5">
        <v>22</v>
      </c>
      <c r="NX23" s="8">
        <v>3</v>
      </c>
      <c r="NY23" s="8">
        <v>11</v>
      </c>
      <c r="PA23" s="5">
        <v>22</v>
      </c>
      <c r="PB23" s="8">
        <v>4</v>
      </c>
      <c r="PC23" s="8">
        <v>5</v>
      </c>
    </row>
    <row r="24" spans="1:571">
      <c r="A24">
        <v>23</v>
      </c>
      <c r="X24" s="2">
        <f>COUNT(X2:X23)+COUNT(Y24:Y24)</f>
        <v>4</v>
      </c>
      <c r="AA24" s="5">
        <v>23</v>
      </c>
      <c r="AB24" s="8">
        <v>11</v>
      </c>
      <c r="AC24" s="8">
        <v>24</v>
      </c>
      <c r="AE24" s="10">
        <v>23</v>
      </c>
      <c r="BB24" s="2">
        <f>COUNT(BB2:BB23)+COUNT(BC24:BC24)</f>
        <v>4</v>
      </c>
      <c r="BE24" s="5">
        <v>23</v>
      </c>
      <c r="BF24" s="8">
        <v>11</v>
      </c>
      <c r="BG24" s="8">
        <v>23</v>
      </c>
      <c r="CI24" s="5">
        <v>23</v>
      </c>
      <c r="CJ24" s="8">
        <v>1</v>
      </c>
      <c r="CK24" s="8">
        <v>14</v>
      </c>
      <c r="DM24" s="5">
        <v>23</v>
      </c>
      <c r="DN24" s="8">
        <v>1</v>
      </c>
      <c r="DO24" s="8">
        <v>14</v>
      </c>
      <c r="EQ24" s="5">
        <v>23</v>
      </c>
      <c r="ER24" s="8">
        <v>3</v>
      </c>
      <c r="ES24" s="8">
        <v>15</v>
      </c>
      <c r="FU24" s="5">
        <v>23</v>
      </c>
      <c r="FV24" s="8">
        <v>3</v>
      </c>
      <c r="FW24" s="8">
        <v>15</v>
      </c>
      <c r="GY24" s="5">
        <v>23</v>
      </c>
      <c r="GZ24" s="8">
        <v>5</v>
      </c>
      <c r="HA24" s="8">
        <v>23</v>
      </c>
      <c r="IC24" s="5">
        <v>23</v>
      </c>
      <c r="ID24" s="8">
        <v>5</v>
      </c>
      <c r="IE24" s="8">
        <v>16</v>
      </c>
      <c r="JG24" s="5">
        <v>23</v>
      </c>
      <c r="JH24" s="8">
        <v>7</v>
      </c>
      <c r="JI24" s="8">
        <v>8</v>
      </c>
      <c r="KK24" s="5">
        <v>23</v>
      </c>
      <c r="KL24" s="8">
        <v>7</v>
      </c>
      <c r="KM24" s="8">
        <v>8</v>
      </c>
      <c r="LO24" s="5">
        <v>23</v>
      </c>
      <c r="LP24" s="8">
        <v>2</v>
      </c>
      <c r="LQ24" s="8">
        <v>12</v>
      </c>
      <c r="MS24" s="5">
        <v>23</v>
      </c>
      <c r="MT24" s="8">
        <v>3</v>
      </c>
      <c r="MU24" s="8">
        <v>12</v>
      </c>
      <c r="NW24" s="5">
        <v>23</v>
      </c>
      <c r="NX24" s="8">
        <v>4</v>
      </c>
      <c r="NY24" s="8">
        <v>12</v>
      </c>
    </row>
    <row r="25" spans="1:571">
      <c r="A25" s="10">
        <v>24</v>
      </c>
      <c r="Y25" s="2">
        <f>COUNT(Y2:Y24)</f>
        <v>4</v>
      </c>
      <c r="AA25" s="5">
        <v>24</v>
      </c>
      <c r="AB25" s="8">
        <v>12</v>
      </c>
      <c r="AC25" s="8">
        <v>13</v>
      </c>
      <c r="BE25" s="5">
        <v>24</v>
      </c>
      <c r="BF25" s="8">
        <v>12</v>
      </c>
      <c r="BG25" s="8">
        <v>13</v>
      </c>
      <c r="CI25" s="5">
        <v>24</v>
      </c>
      <c r="CJ25" s="8">
        <v>2</v>
      </c>
      <c r="CK25" s="8">
        <v>15</v>
      </c>
      <c r="DM25" s="5">
        <v>24</v>
      </c>
      <c r="DN25" s="8">
        <v>2</v>
      </c>
      <c r="DO25" s="8">
        <v>15</v>
      </c>
      <c r="EQ25" s="5">
        <v>24</v>
      </c>
      <c r="ER25" s="8">
        <v>4</v>
      </c>
      <c r="ES25" s="8">
        <v>16</v>
      </c>
      <c r="FU25" s="5">
        <v>24</v>
      </c>
      <c r="FV25" s="8">
        <v>9</v>
      </c>
      <c r="FW25" s="8">
        <v>11</v>
      </c>
      <c r="GY25" s="5">
        <v>24</v>
      </c>
      <c r="GZ25" s="8">
        <v>6</v>
      </c>
      <c r="HA25" s="8">
        <v>13</v>
      </c>
      <c r="IC25" s="5">
        <v>24</v>
      </c>
      <c r="ID25" s="8">
        <v>6</v>
      </c>
      <c r="IE25" s="8">
        <v>17</v>
      </c>
      <c r="JG25" s="5">
        <v>24</v>
      </c>
      <c r="JH25" s="8">
        <v>9</v>
      </c>
      <c r="JI25" s="8">
        <v>10</v>
      </c>
      <c r="KK25" s="5">
        <v>24</v>
      </c>
      <c r="KL25" s="8">
        <v>9</v>
      </c>
      <c r="KM25" s="8">
        <v>10</v>
      </c>
      <c r="LO25" s="5">
        <v>24</v>
      </c>
      <c r="LP25" s="8">
        <v>8</v>
      </c>
      <c r="LQ25" s="8">
        <v>10</v>
      </c>
      <c r="MS25" s="5">
        <v>24</v>
      </c>
      <c r="MT25" s="8">
        <v>4</v>
      </c>
      <c r="MU25" s="8">
        <v>13</v>
      </c>
      <c r="NW25" s="5">
        <v>24</v>
      </c>
      <c r="NX25" s="8">
        <v>5</v>
      </c>
      <c r="NY25" s="8">
        <v>6</v>
      </c>
    </row>
    <row r="26" spans="1:571">
      <c r="AA26" s="5">
        <v>25</v>
      </c>
      <c r="AB26" s="8">
        <v>1</v>
      </c>
      <c r="AC26" s="22">
        <v>15</v>
      </c>
      <c r="BE26" s="5">
        <v>25</v>
      </c>
      <c r="BF26" s="8">
        <v>1</v>
      </c>
      <c r="BG26" s="22">
        <v>14</v>
      </c>
      <c r="CI26" s="5">
        <v>25</v>
      </c>
      <c r="CJ26" s="8">
        <v>3</v>
      </c>
      <c r="CK26" s="22">
        <v>16</v>
      </c>
      <c r="DM26" s="5">
        <v>25</v>
      </c>
      <c r="DN26" s="8">
        <v>3</v>
      </c>
      <c r="DO26" s="22">
        <v>16</v>
      </c>
      <c r="EQ26" s="5">
        <v>25</v>
      </c>
      <c r="ER26" s="8">
        <v>5</v>
      </c>
      <c r="ES26" s="22">
        <v>17</v>
      </c>
      <c r="FU26" s="5">
        <v>25</v>
      </c>
      <c r="FV26" s="8">
        <v>5</v>
      </c>
      <c r="FW26" s="22">
        <v>17</v>
      </c>
      <c r="GY26" s="5">
        <v>25</v>
      </c>
      <c r="GZ26" s="8">
        <v>7</v>
      </c>
      <c r="HA26" s="8">
        <v>14</v>
      </c>
      <c r="IC26" s="5">
        <v>25</v>
      </c>
      <c r="ID26" s="8">
        <v>7</v>
      </c>
      <c r="IE26" s="8">
        <v>9</v>
      </c>
      <c r="JG26" s="5">
        <v>25</v>
      </c>
      <c r="JH26" s="8">
        <v>1</v>
      </c>
      <c r="JI26" s="8">
        <v>12</v>
      </c>
      <c r="KK26" s="5">
        <v>25</v>
      </c>
      <c r="KL26" s="8">
        <v>1</v>
      </c>
      <c r="KM26" s="8">
        <v>11</v>
      </c>
      <c r="LO26" s="5">
        <v>25</v>
      </c>
      <c r="LP26" s="8">
        <v>3</v>
      </c>
      <c r="LQ26" s="8">
        <v>13</v>
      </c>
      <c r="MS26" s="5">
        <v>25</v>
      </c>
      <c r="MT26" s="8">
        <v>1</v>
      </c>
      <c r="MU26" s="8">
        <v>14</v>
      </c>
    </row>
    <row r="27" spans="1:571">
      <c r="AA27" s="5">
        <v>26</v>
      </c>
      <c r="AB27" s="8">
        <v>2</v>
      </c>
      <c r="AC27" s="8">
        <v>16</v>
      </c>
      <c r="BE27" s="5">
        <v>26</v>
      </c>
      <c r="BF27" s="8">
        <v>2</v>
      </c>
      <c r="BG27" s="8">
        <v>15</v>
      </c>
      <c r="CI27" s="5">
        <v>26</v>
      </c>
      <c r="CJ27" s="8">
        <v>12</v>
      </c>
      <c r="CK27" s="8">
        <v>13</v>
      </c>
      <c r="DM27" s="5">
        <v>26</v>
      </c>
      <c r="DN27" s="8">
        <v>4</v>
      </c>
      <c r="DO27" s="8">
        <v>17</v>
      </c>
      <c r="EQ27" s="5">
        <v>26</v>
      </c>
      <c r="ER27" s="8">
        <v>6</v>
      </c>
      <c r="ES27" s="8">
        <v>18</v>
      </c>
      <c r="FU27" s="5">
        <v>26</v>
      </c>
      <c r="FV27" s="8">
        <v>6</v>
      </c>
      <c r="FW27" s="8">
        <v>18</v>
      </c>
      <c r="GY27" s="5">
        <v>26</v>
      </c>
      <c r="GZ27" s="8">
        <v>8</v>
      </c>
      <c r="HA27" s="8">
        <v>9</v>
      </c>
      <c r="IC27" s="5">
        <v>26</v>
      </c>
      <c r="ID27" s="8">
        <v>8</v>
      </c>
      <c r="IE27" s="8">
        <v>11</v>
      </c>
      <c r="JG27" s="5">
        <v>26</v>
      </c>
      <c r="JH27" s="8">
        <v>2</v>
      </c>
      <c r="JI27" s="8">
        <v>13</v>
      </c>
      <c r="KK27" s="5">
        <v>26</v>
      </c>
      <c r="KL27" s="8">
        <v>2</v>
      </c>
      <c r="KM27" s="8">
        <v>12</v>
      </c>
      <c r="LO27" s="5">
        <v>26</v>
      </c>
      <c r="LP27" s="8">
        <v>4</v>
      </c>
      <c r="LQ27" s="8">
        <v>14</v>
      </c>
      <c r="MS27" s="5">
        <v>26</v>
      </c>
      <c r="MT27" s="8">
        <v>7</v>
      </c>
      <c r="MU27" s="8">
        <v>8</v>
      </c>
    </row>
    <row r="28" spans="1:571">
      <c r="AA28" s="5">
        <v>27</v>
      </c>
      <c r="AB28" s="8">
        <v>3</v>
      </c>
      <c r="AC28" s="8">
        <v>17</v>
      </c>
      <c r="BE28" s="5">
        <v>27</v>
      </c>
      <c r="BF28" s="8">
        <v>3</v>
      </c>
      <c r="BG28" s="8">
        <v>16</v>
      </c>
      <c r="CI28" s="5">
        <v>27</v>
      </c>
      <c r="CJ28" s="8">
        <v>4</v>
      </c>
      <c r="CK28" s="8">
        <v>17</v>
      </c>
      <c r="DM28" s="5">
        <v>27</v>
      </c>
      <c r="DN28" s="8">
        <v>9</v>
      </c>
      <c r="DO28" s="8">
        <v>10</v>
      </c>
      <c r="EQ28" s="5">
        <v>27</v>
      </c>
      <c r="ER28" s="8">
        <v>7</v>
      </c>
      <c r="ES28" s="8">
        <v>19</v>
      </c>
      <c r="FU28" s="5">
        <v>27</v>
      </c>
      <c r="FV28" s="8">
        <v>7</v>
      </c>
      <c r="FW28" s="8">
        <v>19</v>
      </c>
      <c r="GY28" s="5">
        <v>27</v>
      </c>
      <c r="GZ28" s="8">
        <v>10</v>
      </c>
      <c r="HA28" s="8">
        <v>11</v>
      </c>
      <c r="IC28" s="5">
        <v>27</v>
      </c>
      <c r="ID28" s="8">
        <v>10</v>
      </c>
      <c r="IE28" s="8">
        <v>12</v>
      </c>
      <c r="JG28" s="5">
        <v>27</v>
      </c>
      <c r="JH28" s="8">
        <v>3</v>
      </c>
      <c r="JI28" s="8">
        <v>14</v>
      </c>
      <c r="KK28" s="5">
        <v>27</v>
      </c>
      <c r="KL28" s="8">
        <v>3</v>
      </c>
      <c r="KM28" s="8">
        <v>13</v>
      </c>
      <c r="LO28" s="5">
        <v>27</v>
      </c>
      <c r="LP28" s="8">
        <v>5</v>
      </c>
      <c r="LQ28" s="8">
        <v>6</v>
      </c>
    </row>
    <row r="29" spans="1:571">
      <c r="AA29" s="5">
        <v>28</v>
      </c>
      <c r="AB29" s="8">
        <v>4</v>
      </c>
      <c r="AC29" s="8">
        <v>18</v>
      </c>
      <c r="BE29" s="5">
        <v>28</v>
      </c>
      <c r="BF29" s="8">
        <v>4</v>
      </c>
      <c r="BG29" s="8">
        <v>17</v>
      </c>
      <c r="CI29" s="5">
        <v>28</v>
      </c>
      <c r="CJ29" s="8">
        <v>5</v>
      </c>
      <c r="CK29" s="8">
        <v>18</v>
      </c>
      <c r="DM29" s="5">
        <v>28</v>
      </c>
      <c r="DN29" s="8">
        <v>5</v>
      </c>
      <c r="DO29" s="8">
        <v>18</v>
      </c>
      <c r="EQ29" s="5">
        <v>28</v>
      </c>
      <c r="ER29" s="8">
        <v>8</v>
      </c>
      <c r="ES29" s="8">
        <v>20</v>
      </c>
      <c r="FU29" s="5">
        <v>28</v>
      </c>
      <c r="FV29" s="8">
        <v>8</v>
      </c>
      <c r="FW29" s="8">
        <v>9</v>
      </c>
      <c r="GY29" s="5">
        <v>28</v>
      </c>
      <c r="GZ29" s="8">
        <v>1</v>
      </c>
      <c r="HA29" s="8">
        <v>13</v>
      </c>
      <c r="IC29" s="5">
        <v>28</v>
      </c>
      <c r="ID29" s="8">
        <v>1</v>
      </c>
      <c r="IE29" s="8">
        <v>13</v>
      </c>
      <c r="JG29" s="5">
        <v>28</v>
      </c>
      <c r="JH29" s="8">
        <v>4</v>
      </c>
      <c r="JI29" s="8">
        <v>15</v>
      </c>
      <c r="KK29" s="5">
        <v>28</v>
      </c>
      <c r="KL29" s="8">
        <v>4</v>
      </c>
      <c r="KM29" s="8">
        <v>14</v>
      </c>
      <c r="LO29" s="5">
        <v>28</v>
      </c>
      <c r="LP29" s="8">
        <v>7</v>
      </c>
      <c r="LQ29" s="8">
        <v>9</v>
      </c>
    </row>
    <row r="30" spans="1:571">
      <c r="AA30" s="5">
        <v>29</v>
      </c>
      <c r="AB30" s="8">
        <v>5</v>
      </c>
      <c r="AC30" s="8">
        <v>19</v>
      </c>
      <c r="BE30" s="5">
        <v>29</v>
      </c>
      <c r="BF30" s="8">
        <v>5</v>
      </c>
      <c r="BG30" s="8">
        <v>18</v>
      </c>
      <c r="CI30" s="5">
        <v>29</v>
      </c>
      <c r="CJ30" s="8">
        <v>6</v>
      </c>
      <c r="CK30" s="8">
        <v>19</v>
      </c>
      <c r="DM30" s="5">
        <v>29</v>
      </c>
      <c r="DN30" s="8">
        <v>6</v>
      </c>
      <c r="DO30" s="8">
        <v>19</v>
      </c>
      <c r="EQ30" s="5">
        <v>29</v>
      </c>
      <c r="ER30" s="8">
        <v>9</v>
      </c>
      <c r="ES30" s="8">
        <v>10</v>
      </c>
      <c r="FU30" s="5">
        <v>29</v>
      </c>
      <c r="FV30" s="8">
        <v>10</v>
      </c>
      <c r="FW30" s="8">
        <v>12</v>
      </c>
      <c r="GY30" s="5">
        <v>29</v>
      </c>
      <c r="GZ30" s="8">
        <v>2</v>
      </c>
      <c r="HA30" s="8">
        <v>14</v>
      </c>
      <c r="IC30" s="5">
        <v>29</v>
      </c>
      <c r="ID30" s="8">
        <v>2</v>
      </c>
      <c r="IE30" s="8">
        <v>14</v>
      </c>
      <c r="JG30" s="5">
        <v>29</v>
      </c>
      <c r="JH30" s="8">
        <v>5</v>
      </c>
      <c r="JI30" s="8">
        <v>16</v>
      </c>
      <c r="KK30" s="5">
        <v>29</v>
      </c>
      <c r="KL30" s="8">
        <v>5</v>
      </c>
      <c r="KM30" s="8">
        <v>15</v>
      </c>
    </row>
    <row r="31" spans="1:571">
      <c r="AA31" s="5">
        <v>30</v>
      </c>
      <c r="AB31" s="8">
        <v>6</v>
      </c>
      <c r="AC31" s="8">
        <v>20</v>
      </c>
      <c r="BE31" s="5">
        <v>30</v>
      </c>
      <c r="BF31" s="8">
        <v>6</v>
      </c>
      <c r="BG31" s="8">
        <v>19</v>
      </c>
      <c r="CI31" s="5">
        <v>30</v>
      </c>
      <c r="CJ31" s="8">
        <v>7</v>
      </c>
      <c r="CK31" s="8">
        <v>20</v>
      </c>
      <c r="DM31" s="5">
        <v>30</v>
      </c>
      <c r="DN31" s="8">
        <v>7</v>
      </c>
      <c r="DO31" s="8">
        <v>20</v>
      </c>
      <c r="EQ31" s="5">
        <v>30</v>
      </c>
      <c r="ER31" s="8">
        <v>11</v>
      </c>
      <c r="ES31" s="8">
        <v>12</v>
      </c>
      <c r="FU31" s="5">
        <v>30</v>
      </c>
      <c r="FV31" s="8">
        <v>4</v>
      </c>
      <c r="FW31" s="8">
        <v>16</v>
      </c>
      <c r="GY31" s="5">
        <v>30</v>
      </c>
      <c r="GZ31" s="8">
        <v>3</v>
      </c>
      <c r="HA31" s="8">
        <v>15</v>
      </c>
      <c r="IC31" s="5">
        <v>30</v>
      </c>
      <c r="ID31" s="8">
        <v>3</v>
      </c>
      <c r="IE31" s="8">
        <v>15</v>
      </c>
      <c r="JG31" s="5">
        <v>30</v>
      </c>
      <c r="JH31" s="8">
        <v>6</v>
      </c>
      <c r="JI31" s="8">
        <v>7</v>
      </c>
      <c r="KK31" s="5">
        <v>30</v>
      </c>
      <c r="KL31" s="8">
        <v>6</v>
      </c>
      <c r="KM31" s="8">
        <v>7</v>
      </c>
    </row>
    <row r="32" spans="1:571">
      <c r="AA32" s="5">
        <v>31</v>
      </c>
      <c r="AB32" s="8">
        <v>7</v>
      </c>
      <c r="AC32" s="8">
        <v>21</v>
      </c>
      <c r="BE32" s="5">
        <v>31</v>
      </c>
      <c r="BF32" s="8">
        <v>7</v>
      </c>
      <c r="BG32" s="8">
        <v>20</v>
      </c>
      <c r="CI32" s="5">
        <v>31</v>
      </c>
      <c r="CJ32" s="8">
        <v>8</v>
      </c>
      <c r="CK32" s="8">
        <v>21</v>
      </c>
      <c r="DM32" s="5">
        <v>31</v>
      </c>
      <c r="DN32" s="8">
        <v>8</v>
      </c>
      <c r="DO32" s="8">
        <v>21</v>
      </c>
      <c r="EQ32" s="5">
        <v>31</v>
      </c>
      <c r="ER32" s="8">
        <v>1</v>
      </c>
      <c r="ES32" s="8">
        <v>14</v>
      </c>
      <c r="FU32" s="5">
        <v>31</v>
      </c>
      <c r="FV32" s="8">
        <v>1</v>
      </c>
      <c r="FW32" s="8">
        <v>14</v>
      </c>
      <c r="GY32" s="5">
        <v>31</v>
      </c>
      <c r="GZ32" s="8">
        <v>4</v>
      </c>
      <c r="HA32" s="8">
        <v>16</v>
      </c>
      <c r="IC32" s="5">
        <v>31</v>
      </c>
      <c r="ID32" s="8">
        <v>4</v>
      </c>
      <c r="IE32" s="8">
        <v>16</v>
      </c>
      <c r="JG32" s="5">
        <v>31</v>
      </c>
      <c r="JH32" s="8">
        <v>8</v>
      </c>
      <c r="JI32" s="8">
        <v>10</v>
      </c>
    </row>
    <row r="33" spans="27:269">
      <c r="AA33" s="5">
        <v>32</v>
      </c>
      <c r="AB33" s="8">
        <v>8</v>
      </c>
      <c r="AC33" s="8">
        <v>22</v>
      </c>
      <c r="BE33" s="5">
        <v>32</v>
      </c>
      <c r="BF33" s="8">
        <v>8</v>
      </c>
      <c r="BG33" s="8">
        <v>21</v>
      </c>
      <c r="CI33" s="5">
        <v>32</v>
      </c>
      <c r="CJ33" s="8">
        <v>9</v>
      </c>
      <c r="CK33" s="8">
        <v>22</v>
      </c>
      <c r="DM33" s="5">
        <v>32</v>
      </c>
      <c r="DN33" s="8">
        <v>11</v>
      </c>
      <c r="DO33" s="8">
        <v>13</v>
      </c>
      <c r="EQ33" s="5">
        <v>32</v>
      </c>
      <c r="ER33" s="8">
        <v>2</v>
      </c>
      <c r="ES33" s="8">
        <v>15</v>
      </c>
      <c r="FU33" s="5">
        <v>32</v>
      </c>
      <c r="FV33" s="8">
        <v>2</v>
      </c>
      <c r="FW33" s="8">
        <v>15</v>
      </c>
      <c r="GY33" s="5">
        <v>32</v>
      </c>
      <c r="GZ33" s="8">
        <v>5</v>
      </c>
      <c r="HA33" s="8">
        <v>17</v>
      </c>
      <c r="IC33" s="5">
        <v>32</v>
      </c>
      <c r="ID33" s="8">
        <v>5</v>
      </c>
      <c r="IE33" s="8">
        <v>17</v>
      </c>
      <c r="JG33" s="5">
        <v>32</v>
      </c>
      <c r="JH33" s="8">
        <v>9</v>
      </c>
      <c r="JI33" s="8">
        <v>11</v>
      </c>
    </row>
    <row r="34" spans="27:269">
      <c r="AA34" s="5">
        <v>33</v>
      </c>
      <c r="AB34" s="8">
        <v>9</v>
      </c>
      <c r="AC34" s="8">
        <v>23</v>
      </c>
      <c r="BE34" s="5">
        <v>33</v>
      </c>
      <c r="BF34" s="8">
        <v>9</v>
      </c>
      <c r="BG34" s="8">
        <v>22</v>
      </c>
      <c r="CI34" s="5">
        <v>33</v>
      </c>
      <c r="CJ34" s="8">
        <v>10</v>
      </c>
      <c r="CK34" s="8">
        <v>11</v>
      </c>
      <c r="DM34" s="5">
        <v>33</v>
      </c>
      <c r="DN34" s="8">
        <v>10</v>
      </c>
      <c r="DO34" s="8">
        <v>12</v>
      </c>
      <c r="EQ34" s="5">
        <v>33</v>
      </c>
      <c r="ER34" s="8">
        <v>3</v>
      </c>
      <c r="ES34" s="8">
        <v>16</v>
      </c>
      <c r="FU34" s="5">
        <v>33</v>
      </c>
      <c r="FV34" s="8">
        <v>3</v>
      </c>
      <c r="FW34" s="8">
        <v>16</v>
      </c>
      <c r="GY34" s="5">
        <v>33</v>
      </c>
      <c r="GZ34" s="8">
        <v>6</v>
      </c>
      <c r="HA34" s="8">
        <v>18</v>
      </c>
      <c r="IC34" s="5">
        <v>33</v>
      </c>
      <c r="ID34" s="8">
        <v>6</v>
      </c>
      <c r="IE34" s="8">
        <v>7</v>
      </c>
    </row>
    <row r="35" spans="27:269">
      <c r="AA35" s="5">
        <v>34</v>
      </c>
      <c r="AB35" s="8">
        <v>10</v>
      </c>
      <c r="AC35" s="8">
        <v>24</v>
      </c>
      <c r="BE35" s="5">
        <v>34</v>
      </c>
      <c r="BF35" s="8">
        <v>10</v>
      </c>
      <c r="BG35" s="8">
        <v>23</v>
      </c>
      <c r="CI35" s="5">
        <v>34</v>
      </c>
      <c r="CJ35" s="8">
        <v>1</v>
      </c>
      <c r="CK35" s="8">
        <v>15</v>
      </c>
      <c r="DM35" s="5">
        <v>34</v>
      </c>
      <c r="DN35" s="8">
        <v>1</v>
      </c>
      <c r="DO35" s="8">
        <v>15</v>
      </c>
      <c r="EQ35" s="5">
        <v>34</v>
      </c>
      <c r="ER35" s="8">
        <v>4</v>
      </c>
      <c r="ES35" s="8">
        <v>17</v>
      </c>
      <c r="FU35" s="5">
        <v>34</v>
      </c>
      <c r="FV35" s="8">
        <v>4</v>
      </c>
      <c r="FW35" s="8">
        <v>17</v>
      </c>
      <c r="GY35" s="5">
        <v>34</v>
      </c>
      <c r="GZ35" s="8">
        <v>7</v>
      </c>
      <c r="HA35" s="8">
        <v>8</v>
      </c>
      <c r="IC35" s="5">
        <v>34</v>
      </c>
      <c r="ID35" s="8">
        <v>8</v>
      </c>
      <c r="IE35" s="8">
        <v>9</v>
      </c>
    </row>
    <row r="36" spans="27:269">
      <c r="AA36" s="5">
        <v>35</v>
      </c>
      <c r="AB36" s="8">
        <v>11</v>
      </c>
      <c r="AC36" s="8">
        <v>13</v>
      </c>
      <c r="BE36" s="5">
        <v>35</v>
      </c>
      <c r="BF36" s="8">
        <v>11</v>
      </c>
      <c r="BG36" s="8">
        <v>12</v>
      </c>
      <c r="CI36" s="5">
        <v>35</v>
      </c>
      <c r="CJ36" s="8">
        <v>2</v>
      </c>
      <c r="CK36" s="8">
        <v>16</v>
      </c>
      <c r="DM36" s="5">
        <v>35</v>
      </c>
      <c r="DN36" s="8">
        <v>2</v>
      </c>
      <c r="DO36" s="8">
        <v>16</v>
      </c>
      <c r="EQ36" s="5">
        <v>35</v>
      </c>
      <c r="ER36" s="8">
        <v>5</v>
      </c>
      <c r="ES36" s="8">
        <v>18</v>
      </c>
      <c r="FU36" s="5">
        <v>35</v>
      </c>
      <c r="FV36" s="8">
        <v>5</v>
      </c>
      <c r="FW36" s="8">
        <v>18</v>
      </c>
      <c r="GY36" s="5">
        <v>35</v>
      </c>
      <c r="GZ36" s="8">
        <v>9</v>
      </c>
      <c r="HA36" s="8">
        <v>11</v>
      </c>
    </row>
    <row r="37" spans="27:269">
      <c r="AA37" s="5">
        <v>36</v>
      </c>
      <c r="AB37" s="8">
        <v>12</v>
      </c>
      <c r="AC37" s="8">
        <v>14</v>
      </c>
      <c r="BE37" s="5">
        <v>36</v>
      </c>
      <c r="BF37" s="8">
        <v>13</v>
      </c>
      <c r="BG37" s="8">
        <v>14</v>
      </c>
      <c r="CI37" s="5">
        <v>36</v>
      </c>
      <c r="CJ37" s="8">
        <v>3</v>
      </c>
      <c r="CK37" s="8">
        <v>17</v>
      </c>
      <c r="DM37" s="5">
        <v>36</v>
      </c>
      <c r="DN37" s="8">
        <v>3</v>
      </c>
      <c r="DO37" s="8">
        <v>17</v>
      </c>
      <c r="EQ37" s="5">
        <v>36</v>
      </c>
      <c r="ER37" s="8">
        <v>6</v>
      </c>
      <c r="ES37" s="8">
        <v>19</v>
      </c>
      <c r="FU37" s="5">
        <v>36</v>
      </c>
      <c r="FV37" s="8">
        <v>6</v>
      </c>
      <c r="FW37" s="8">
        <v>19</v>
      </c>
      <c r="GY37" s="5">
        <v>36</v>
      </c>
      <c r="GZ37" s="8">
        <v>10</v>
      </c>
      <c r="HA37" s="8">
        <v>12</v>
      </c>
    </row>
    <row r="38" spans="27:269">
      <c r="AA38" s="5">
        <v>37</v>
      </c>
      <c r="AB38" s="8">
        <v>1</v>
      </c>
      <c r="AC38" s="8">
        <v>16</v>
      </c>
      <c r="BE38" s="5">
        <v>37</v>
      </c>
      <c r="BF38" s="8">
        <v>1</v>
      </c>
      <c r="BG38" s="8">
        <v>15</v>
      </c>
      <c r="CI38" s="5">
        <v>37</v>
      </c>
      <c r="CJ38" s="8">
        <v>4</v>
      </c>
      <c r="CK38" s="8">
        <v>18</v>
      </c>
      <c r="DM38" s="5">
        <v>37</v>
      </c>
      <c r="DN38" s="8">
        <v>4</v>
      </c>
      <c r="DO38" s="8">
        <v>18</v>
      </c>
      <c r="EQ38" s="5">
        <v>37</v>
      </c>
      <c r="ER38" s="8">
        <v>7</v>
      </c>
      <c r="ES38" s="8">
        <v>20</v>
      </c>
      <c r="FU38" s="5">
        <v>37</v>
      </c>
      <c r="FV38" s="8">
        <v>7</v>
      </c>
      <c r="FW38" s="8">
        <v>8</v>
      </c>
    </row>
    <row r="39" spans="27:269">
      <c r="AA39" s="5">
        <v>38</v>
      </c>
      <c r="AB39" s="8">
        <v>2</v>
      </c>
      <c r="AC39" s="8">
        <v>17</v>
      </c>
      <c r="BE39" s="5">
        <v>38</v>
      </c>
      <c r="BF39" s="8">
        <v>2</v>
      </c>
      <c r="BG39" s="8">
        <v>16</v>
      </c>
      <c r="CI39" s="5">
        <v>38</v>
      </c>
      <c r="CJ39" s="8">
        <v>12</v>
      </c>
      <c r="CK39" s="8">
        <v>14</v>
      </c>
      <c r="DM39" s="5">
        <v>38</v>
      </c>
      <c r="DN39" s="8">
        <v>5</v>
      </c>
      <c r="DO39" s="8">
        <v>19</v>
      </c>
      <c r="EQ39" s="5">
        <v>38</v>
      </c>
      <c r="ER39" s="8">
        <v>8</v>
      </c>
      <c r="ES39" s="8">
        <v>9</v>
      </c>
      <c r="FU39" s="5">
        <v>38</v>
      </c>
      <c r="FV39" s="8">
        <v>10</v>
      </c>
      <c r="FW39" s="8">
        <v>13</v>
      </c>
    </row>
    <row r="40" spans="27:269">
      <c r="AA40" s="5">
        <v>39</v>
      </c>
      <c r="AB40" s="8">
        <v>3</v>
      </c>
      <c r="AC40" s="8">
        <v>18</v>
      </c>
      <c r="BE40" s="5">
        <v>39</v>
      </c>
      <c r="BF40" s="8">
        <v>3</v>
      </c>
      <c r="BG40" s="8">
        <v>17</v>
      </c>
      <c r="CI40" s="5">
        <v>39</v>
      </c>
      <c r="CJ40" s="8">
        <v>5</v>
      </c>
      <c r="CK40" s="8">
        <v>19</v>
      </c>
      <c r="DM40" s="5">
        <v>39</v>
      </c>
      <c r="DN40" s="8">
        <v>8</v>
      </c>
      <c r="DO40" s="8">
        <v>9</v>
      </c>
      <c r="EQ40" s="5">
        <v>39</v>
      </c>
      <c r="ER40" s="8">
        <v>10</v>
      </c>
      <c r="ES40" s="8">
        <v>12</v>
      </c>
    </row>
    <row r="41" spans="27:269">
      <c r="AA41" s="5">
        <v>40</v>
      </c>
      <c r="AB41" s="8">
        <v>4</v>
      </c>
      <c r="AC41" s="8">
        <v>19</v>
      </c>
      <c r="BE41" s="5">
        <v>40</v>
      </c>
      <c r="BF41" s="8">
        <v>4</v>
      </c>
      <c r="BG41" s="8">
        <v>18</v>
      </c>
      <c r="CI41" s="5">
        <v>40</v>
      </c>
      <c r="CJ41" s="8">
        <v>6</v>
      </c>
      <c r="CK41" s="8">
        <v>20</v>
      </c>
      <c r="DM41" s="5">
        <v>40</v>
      </c>
      <c r="DN41" s="8">
        <v>6</v>
      </c>
      <c r="DO41" s="8">
        <v>20</v>
      </c>
      <c r="EQ41" s="5">
        <v>40</v>
      </c>
      <c r="ER41" s="8">
        <v>11</v>
      </c>
      <c r="ES41" s="8">
        <v>13</v>
      </c>
    </row>
    <row r="42" spans="27:269">
      <c r="AA42" s="5">
        <v>41</v>
      </c>
      <c r="AB42" s="8">
        <v>5</v>
      </c>
      <c r="AC42" s="8">
        <v>20</v>
      </c>
      <c r="BE42" s="5">
        <v>41</v>
      </c>
      <c r="BF42" s="8">
        <v>5</v>
      </c>
      <c r="BG42" s="8">
        <v>19</v>
      </c>
      <c r="CI42" s="5">
        <v>41</v>
      </c>
      <c r="CJ42" s="8">
        <v>7</v>
      </c>
      <c r="CK42" s="8">
        <v>21</v>
      </c>
      <c r="DM42" s="5">
        <v>41</v>
      </c>
      <c r="DN42" s="8">
        <v>7</v>
      </c>
      <c r="DO42" s="8">
        <v>21</v>
      </c>
    </row>
    <row r="43" spans="27:269">
      <c r="AA43" s="5">
        <v>42</v>
      </c>
      <c r="AB43" s="8">
        <v>6</v>
      </c>
      <c r="AC43" s="8">
        <v>21</v>
      </c>
      <c r="BE43" s="5">
        <v>42</v>
      </c>
      <c r="BF43" s="8">
        <v>6</v>
      </c>
      <c r="BG43" s="8">
        <v>20</v>
      </c>
      <c r="CI43" s="5">
        <v>42</v>
      </c>
      <c r="CJ43" s="8">
        <v>8</v>
      </c>
      <c r="CK43" s="8">
        <v>22</v>
      </c>
      <c r="DM43" s="5">
        <v>42</v>
      </c>
      <c r="DN43" s="8">
        <v>11</v>
      </c>
      <c r="DO43" s="8">
        <v>14</v>
      </c>
    </row>
    <row r="44" spans="27:269">
      <c r="AA44" s="5">
        <v>43</v>
      </c>
      <c r="AB44" s="8">
        <v>7</v>
      </c>
      <c r="AC44" s="8">
        <v>22</v>
      </c>
      <c r="BE44" s="5">
        <v>43</v>
      </c>
      <c r="BF44" s="8">
        <v>7</v>
      </c>
      <c r="BG44" s="8">
        <v>21</v>
      </c>
      <c r="CI44" s="5">
        <v>43</v>
      </c>
      <c r="CJ44" s="8">
        <v>9</v>
      </c>
      <c r="CK44" s="8">
        <v>10</v>
      </c>
    </row>
    <row r="45" spans="27:269">
      <c r="AA45" s="5">
        <v>44</v>
      </c>
      <c r="AB45" s="8">
        <v>8</v>
      </c>
      <c r="AC45" s="8">
        <v>23</v>
      </c>
      <c r="BE45" s="5">
        <v>44</v>
      </c>
      <c r="BF45" s="8">
        <v>8</v>
      </c>
      <c r="BG45" s="8">
        <v>22</v>
      </c>
      <c r="CI45" s="5">
        <v>44</v>
      </c>
      <c r="CJ45" s="8">
        <v>11</v>
      </c>
      <c r="CK45" s="8">
        <v>13</v>
      </c>
    </row>
    <row r="46" spans="27:269">
      <c r="AA46" s="5">
        <v>45</v>
      </c>
      <c r="AB46" s="8">
        <v>9</v>
      </c>
      <c r="AC46" s="8">
        <v>24</v>
      </c>
      <c r="BE46" s="5">
        <v>45</v>
      </c>
      <c r="BF46" s="8">
        <v>9</v>
      </c>
      <c r="BG46" s="8">
        <v>23</v>
      </c>
    </row>
    <row r="47" spans="27:269">
      <c r="AA47" s="5">
        <v>46</v>
      </c>
      <c r="AB47" s="8">
        <v>10</v>
      </c>
      <c r="AC47" s="8">
        <v>11</v>
      </c>
      <c r="BE47" s="5">
        <v>46</v>
      </c>
      <c r="BF47" s="8">
        <v>10</v>
      </c>
      <c r="BG47" s="8">
        <v>11</v>
      </c>
    </row>
    <row r="48" spans="27:269">
      <c r="AA48" s="5">
        <v>47</v>
      </c>
      <c r="AB48" s="8">
        <v>13</v>
      </c>
      <c r="AC48" s="8">
        <v>14</v>
      </c>
    </row>
    <row r="49" spans="27:29">
      <c r="AA49" s="5">
        <v>48</v>
      </c>
      <c r="AB49" s="8">
        <v>12</v>
      </c>
      <c r="AC49" s="22">
        <v>15</v>
      </c>
    </row>
    <row r="150" spans="241:241">
      <c r="IG150" s="1"/>
    </row>
    <row r="151" spans="241:241">
      <c r="IG151" s="1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equipe</vt:lpstr>
      <vt:lpstr>feuille match</vt:lpstr>
      <vt:lpstr>finale 01</vt:lpstr>
      <vt:lpstr>finale 02</vt:lpstr>
      <vt:lpstr>calcul</vt:lpstr>
      <vt:lpstr>tableau</vt:lpstr>
      <vt:lpstr>plage04</vt:lpstr>
      <vt:lpstr>plage05</vt:lpstr>
      <vt:lpstr>plage06</vt:lpstr>
      <vt:lpstr>plage07</vt:lpstr>
      <vt:lpstr>plage08</vt:lpstr>
      <vt:lpstr>plage09</vt:lpstr>
      <vt:lpstr>plage10</vt:lpstr>
      <vt:lpstr>plage11</vt:lpstr>
      <vt:lpstr>plage12</vt:lpstr>
      <vt:lpstr>plage13</vt:lpstr>
      <vt:lpstr>plage14</vt:lpstr>
      <vt:lpstr>plage15</vt:lpstr>
      <vt:lpstr>plage16</vt:lpstr>
      <vt:lpstr>plage17</vt:lpstr>
      <vt:lpstr>plage18</vt:lpstr>
      <vt:lpstr>plage19</vt:lpstr>
      <vt:lpstr>plage20</vt:lpstr>
      <vt:lpstr>plage21</vt:lpstr>
      <vt:lpstr>plage22</vt:lpstr>
      <vt:lpstr>plage23</vt:lpstr>
      <vt:lpstr>plage24</vt:lpstr>
      <vt:lpstr>'finale 02'!Zone_d_impression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slti px</dc:creator>
  <cp:lastModifiedBy>YANN CHAPOUTY</cp:lastModifiedBy>
  <cp:lastPrinted>2013-06-19T21:27:30Z</cp:lastPrinted>
  <dcterms:created xsi:type="dcterms:W3CDTF">2013-06-19T08:59:14Z</dcterms:created>
  <dcterms:modified xsi:type="dcterms:W3CDTF">2013-07-11T19:50:54Z</dcterms:modified>
</cp:coreProperties>
</file>