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525"/>
  </bookViews>
  <sheets>
    <sheet name="Fréq." sheetId="1" r:id="rId1"/>
  </sheets>
  <externalReferences>
    <externalReference r:id="rId2"/>
    <externalReference r:id="rId3"/>
  </externalReferences>
  <definedNames>
    <definedName name="_MSH1">#REF!</definedName>
    <definedName name="_MSH2">#REF!</definedName>
    <definedName name="_MSH3">#REF!</definedName>
    <definedName name="_TCC1">[1]A.Sal.!$A$38</definedName>
    <definedName name="_TCC2">[1]A.Sal.!$A$39</definedName>
    <definedName name="Act_P">_L22C13</definedName>
    <definedName name="Affiche">Fréq.!$A$17:$A$92</definedName>
    <definedName name="ANI">[1]Para.!$F$6</definedName>
    <definedName name="ANS">[1]Para.!$F$7</definedName>
    <definedName name="APF">[2]C.Rés.!$M$8,[2]C.Rés.!$M$12,[2]C.Rés.!$M$13,[2]C.Rés.!$M$14,[2]C.Rés.!$M$15,[2]C.Rés.!$M$16,[2]C.Rés.!$M$17,[2]C.Rés.!$M$18,[2]C.Rés.!$M$19,[2]C.Rés.!$M$20,[2]C.Rés.!$M$21,[2]C.Rés.!$M$22,[2]C.Rés.!$M$23,[2]C.Rés.!$M$24,[2]C.Rés.!$M$25,[2]C.Rés.!$M$26,[2]C.Rés.!$M$27,[2]C.Rés.!$M$28,[2]C.Rés.!$M$29,[2]C.Rés.!$M$30,[2]C.Rés.!$M$31,[2]C.Rés.!$M$32,[2]C.Rés.!$M$33,[2]C.Rés.!$M$34,[2]C.Rés.!$M$35,[2]C.Rés.!$M$36,[2]C.Rés.!$M$37,[2]C.Rés.!$M$38,[2]C.Rés.!$M$39,[2]C.Rés.!$M$40,[2]C.Rés.!$M$41,[2]C.Rés.!$M$42,[2]C.Rés.!$M$46,[2]C.Rés.!$M$47,[2]C.Rés.!#REF!,[2]C.Rés.!$M$45</definedName>
    <definedName name="CodeFico">[1]Restau!$B$3</definedName>
    <definedName name="Copie_Freq">Fréq.!$G$17:$G$91</definedName>
    <definedName name="Data_CRe">[2]C.Rés.!$F$9,[2]C.Rés.!$A$15:$A$21,[2]C.Rés.!$B$15:$B$21,[2]C.Rés.!$F$15:$F$21,[2]C.Rés.!$D$22:$D$24,[2]C.Rés.!$A$25:$A$27,[2]C.Rés.!$F$25:$F$27,[2]C.Rés.!$H$15:$H$21,[2]C.Rés.!$J$23:$J$25,[2]C.Rés.!$I$25,[2]C.Rés.!$H$25,[2]C.Rés.!$A$1,[2]C.Rés.!$L$9,[2]C.Rés.!$N$8,[2]C.Rés.!$N$9,[2]C.Rés.!$N$12:$N$28,[2]C.Rés.!$N$30:$N$53,[2]C.Rés.!$L$33:$L$53,[2]C.Rés.!$J$41,[2]C.Rés.!$J$43:$J$47,[2]C.Rés.!$I$43:$I$47,[2]C.Rés.!$H$43:$H$47</definedName>
    <definedName name="Data_Res">[1]Restau!$A$1,[1]Restau!$B$4,[1]Restau!$B$6,[1]Restau!$B$8,[1]Restau!$B$13,[1]Restau!$B$14,[1]Restau!$B$15,[1]Restau!$D$18,[1]Restau!$D$19,[1]Restau!$C$20,[1]Restau!$C$21,[1]Restau!$E$20,[1]Restau!$B$24,[1]Restau!$B$30:$B$35,[1]Restau!$C$30:$C$35,[1]Restau!$D$30:$D$36,[1]Restau!$E$31:$E$36</definedName>
    <definedName name="DateFofp">[1]Para.!$W$11</definedName>
    <definedName name="factint">[1]A.Sal.!$U$39</definedName>
    <definedName name="FILIALE">[1]Para.!$P$17</definedName>
    <definedName name="FreH1">#REF!</definedName>
    <definedName name="FreH2">#REF!</definedName>
    <definedName name="FreH3">#REF!</definedName>
    <definedName name="FreH4">#REF!</definedName>
    <definedName name="FreH5">#REF!</definedName>
    <definedName name="HorH1">#REF!</definedName>
    <definedName name="HorH2">#REF!</definedName>
    <definedName name="HorH3">#REF!</definedName>
    <definedName name="HorH4">#REF!</definedName>
    <definedName name="HorH5">#REF!</definedName>
    <definedName name="_xlnm.Print_Titles" localSheetId="0">Fréq.!$1:$12</definedName>
    <definedName name="msal">[1]A.Sal.!$U$38</definedName>
    <definedName name="plafond">[1]Para.!$F$5</definedName>
    <definedName name="Prevu">[2]C.Rés.!$C$8:$C$29,[2]C.Rés.!$E$8:$E$29,[2]C.Rés.!$G$8:$G$30,[2]C.Rés.!$I$8:$I$21,[2]C.Rés.!$K$8:$K$55,[2]C.Rés.!$E$35:$E$55,[2]C.Rés.!$O$8:$O$55</definedName>
    <definedName name="Rea">[2]C.Rés.!$B$15:$B$21,[2]C.Rés.!$F$15:$F$21,[2]C.Rés.!$H$15:$H$21,[2]C.Rés.!$J$23:$J$25,[2]C.Rés.!$J$41,[2]C.Rés.!$J$43:$J$47</definedName>
    <definedName name="Repart">#REF!</definedName>
    <definedName name="Resume">[2]C.Rés.!$B$35,[2]C.Rés.!$C$35,[2]C.Rés.!$B$36,[2]C.Rés.!$C$36,[2]C.Rés.!$B$38,[2]C.Rés.!$C$38,[2]C.Rés.!$B$40,[2]C.Rés.!$C$40,[2]C.Rés.!$B$42,[2]C.Rés.!$C$42,[2]C.Rés.!$B$46,[2]C.Rés.!$C$46,[2]C.Rés.!$B$47,[2]C.Rés.!$C$47,[2]C.Rés.!$B$49,[2]C.Rés.!$C$49,[2]C.Rés.!$B$50,[2]C.Rés.!$C$50,[2]C.Rés.!$B$52,[2]C.Rés.!$C$52,[2]C.Rés.!$B$53,[2]C.Rés.!$C$53,[2]C.Rés.!$D$49,[2]C.Rés.!$D$50,[2]C.Rés.!$D$52</definedName>
    <definedName name="salhor">[1]Point.!$AM$66</definedName>
    <definedName name="SH_C1">#REF!</definedName>
    <definedName name="SH_C2">#REF!</definedName>
    <definedName name="SH_C3">#REF!</definedName>
    <definedName name="SH_C4">#REF!</definedName>
    <definedName name="SH_C5">#REF!</definedName>
    <definedName name="SH_F1">#REF!</definedName>
    <definedName name="SH_F2">#REF!</definedName>
    <definedName name="SH_F3">#REF!</definedName>
    <definedName name="SH_F4">#REF!</definedName>
    <definedName name="SH_F5">#REF!</definedName>
    <definedName name="SH_R1">#REF!</definedName>
    <definedName name="SH_R2">#REF!</definedName>
    <definedName name="SMIC">[1]Para.!$K$21</definedName>
    <definedName name="Standards">#REF!</definedName>
    <definedName name="Taux">[1]Para.!$D$4:$N$18</definedName>
    <definedName name="TauxSSDT">[1]Para.!$L$21</definedName>
    <definedName name="TaxSal">[1]A.Sal.!$U$41</definedName>
    <definedName name="version">[1]Para.!$C$22</definedName>
    <definedName name="ZERO_FREQ">Fréq.!#REF!</definedName>
  </definedNames>
  <calcPr calcId="124519"/>
</workbook>
</file>

<file path=xl/calcChain.xml><?xml version="1.0" encoding="utf-8"?>
<calcChain xmlns="http://schemas.openxmlformats.org/spreadsheetml/2006/main">
  <c r="H6" i="1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E17"/>
  <c r="E20"/>
  <c r="E23"/>
  <c r="E24"/>
  <c r="E25"/>
  <c r="E26"/>
  <c r="E27"/>
  <c r="E28"/>
  <c r="E29"/>
  <c r="E30"/>
  <c r="E31"/>
  <c r="F32"/>
  <c r="E32" s="1"/>
  <c r="E33"/>
  <c r="E34"/>
  <c r="F35"/>
  <c r="E35" s="1"/>
  <c r="E36"/>
  <c r="E37"/>
  <c r="F38"/>
  <c r="E38" s="1"/>
  <c r="E39"/>
  <c r="E40"/>
  <c r="F41"/>
  <c r="E41" s="1"/>
  <c r="E42"/>
  <c r="E43"/>
  <c r="F44"/>
  <c r="E44" s="1"/>
  <c r="E45"/>
  <c r="E46"/>
  <c r="F47"/>
  <c r="E47" s="1"/>
  <c r="E48"/>
  <c r="E49"/>
  <c r="F50"/>
  <c r="E50" s="1"/>
  <c r="E51"/>
  <c r="E52"/>
  <c r="F53"/>
  <c r="E53" s="1"/>
  <c r="E54"/>
  <c r="E55"/>
  <c r="F56"/>
  <c r="E56" s="1"/>
  <c r="E57"/>
  <c r="E58"/>
  <c r="F59"/>
  <c r="E59" s="1"/>
  <c r="E60"/>
  <c r="E61"/>
  <c r="F62"/>
  <c r="E62" s="1"/>
  <c r="E63"/>
  <c r="E64"/>
  <c r="F65"/>
  <c r="E65" s="1"/>
  <c r="E66"/>
  <c r="E67"/>
  <c r="F68"/>
  <c r="E68" s="1"/>
  <c r="E69"/>
  <c r="E70"/>
  <c r="F71"/>
  <c r="E71" s="1"/>
  <c r="E72"/>
  <c r="E73"/>
  <c r="F74"/>
  <c r="E74" s="1"/>
  <c r="E75"/>
  <c r="E76"/>
  <c r="F77"/>
  <c r="E77" s="1"/>
  <c r="E78"/>
  <c r="E79"/>
  <c r="F80"/>
  <c r="E80" s="1"/>
  <c r="E81"/>
  <c r="E82"/>
  <c r="F83"/>
  <c r="E83" s="1"/>
  <c r="E84"/>
  <c r="E85"/>
  <c r="F86"/>
  <c r="E86" s="1"/>
  <c r="E87"/>
  <c r="E88"/>
  <c r="E89"/>
  <c r="E90"/>
  <c r="E91"/>
  <c r="AM89"/>
  <c r="C89" s="1"/>
  <c r="D89"/>
  <c r="AM86"/>
  <c r="C86" s="1"/>
  <c r="D86"/>
  <c r="AM83"/>
  <c r="C83" s="1"/>
  <c r="D83"/>
  <c r="AM80"/>
  <c r="C80" s="1"/>
  <c r="D80"/>
  <c r="AM77"/>
  <c r="C77" s="1"/>
  <c r="D77"/>
  <c r="AM74"/>
  <c r="C74" s="1"/>
  <c r="D74"/>
  <c r="AM71"/>
  <c r="C71" s="1"/>
  <c r="D71"/>
  <c r="AM68"/>
  <c r="C68" s="1"/>
  <c r="D68"/>
  <c r="AM65"/>
  <c r="C65" s="1"/>
  <c r="D65"/>
  <c r="AM62"/>
  <c r="C62" s="1"/>
  <c r="D62"/>
  <c r="AM59"/>
  <c r="C59" s="1"/>
  <c r="D59"/>
  <c r="AM56"/>
  <c r="C56" s="1"/>
  <c r="D56"/>
  <c r="AM53"/>
  <c r="C53" s="1"/>
  <c r="D53"/>
  <c r="AM50"/>
  <c r="C50" s="1"/>
  <c r="D50"/>
  <c r="AM47"/>
  <c r="C47" s="1"/>
  <c r="D47"/>
  <c r="AM44"/>
  <c r="C44" s="1"/>
  <c r="D44"/>
  <c r="AM41"/>
  <c r="C41" s="1"/>
  <c r="D41"/>
  <c r="AM38"/>
  <c r="C38" s="1"/>
  <c r="D38"/>
  <c r="AM35"/>
  <c r="C35" s="1"/>
  <c r="D35"/>
  <c r="AM32"/>
  <c r="C32" s="1"/>
  <c r="D32"/>
  <c r="AM29"/>
  <c r="C29" s="1"/>
  <c r="D29"/>
  <c r="AM26"/>
  <c r="C26" s="1"/>
  <c r="D26"/>
  <c r="AM23"/>
  <c r="C23" s="1"/>
  <c r="D23"/>
  <c r="AM20"/>
  <c r="C20" s="1"/>
  <c r="D20"/>
  <c r="AM17"/>
  <c r="C17" s="1"/>
  <c r="G17"/>
  <c r="D17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G13"/>
  <c r="D4"/>
  <c r="H5" s="1"/>
  <c r="H7" s="1"/>
  <c r="H8" s="1"/>
  <c r="H9" s="1"/>
  <c r="H11" l="1"/>
  <c r="G79"/>
  <c r="G78"/>
  <c r="G67"/>
  <c r="G66"/>
  <c r="G55"/>
  <c r="G54"/>
  <c r="G43"/>
  <c r="G42"/>
  <c r="G31"/>
  <c r="G30"/>
  <c r="G82"/>
  <c r="G81"/>
  <c r="G70"/>
  <c r="G69"/>
  <c r="G58"/>
  <c r="G57"/>
  <c r="G46"/>
  <c r="G45"/>
  <c r="G34"/>
  <c r="G33"/>
  <c r="G28"/>
  <c r="G27"/>
  <c r="G91"/>
  <c r="G90"/>
  <c r="G88"/>
  <c r="G87"/>
  <c r="G76"/>
  <c r="G75"/>
  <c r="G64"/>
  <c r="G63"/>
  <c r="G52"/>
  <c r="G51"/>
  <c r="G40"/>
  <c r="G39"/>
  <c r="G84"/>
  <c r="G72"/>
  <c r="G60"/>
  <c r="G48"/>
  <c r="G36"/>
  <c r="G25"/>
  <c r="G24"/>
  <c r="G19"/>
  <c r="G22"/>
  <c r="G18"/>
  <c r="I5"/>
  <c r="G85"/>
  <c r="G73"/>
  <c r="G37"/>
  <c r="G21"/>
  <c r="G49"/>
  <c r="G61"/>
  <c r="I11" l="1"/>
  <c r="I7"/>
  <c r="I8" s="1"/>
  <c r="I9" s="1"/>
  <c r="I10"/>
  <c r="I12"/>
  <c r="J5"/>
  <c r="H13"/>
  <c r="H12"/>
  <c r="J7" l="1"/>
  <c r="J8" s="1"/>
  <c r="J9" s="1"/>
  <c r="J11"/>
  <c r="J10"/>
  <c r="I13"/>
  <c r="K5"/>
  <c r="K10" l="1"/>
  <c r="K7"/>
  <c r="K8" s="1"/>
  <c r="K9" s="1"/>
  <c r="K11"/>
  <c r="K12" s="1"/>
  <c r="J12"/>
  <c r="L5"/>
  <c r="J13"/>
  <c r="L7" l="1"/>
  <c r="L8" s="1"/>
  <c r="L9" s="1"/>
  <c r="L10"/>
  <c r="L11"/>
  <c r="K13"/>
  <c r="M5"/>
  <c r="M11" l="1"/>
  <c r="M7"/>
  <c r="M8" s="1"/>
  <c r="M9" s="1"/>
  <c r="M10"/>
  <c r="L13"/>
  <c r="N5"/>
  <c r="M12"/>
  <c r="L12"/>
  <c r="N7" l="1"/>
  <c r="N8" s="1"/>
  <c r="N9" s="1"/>
  <c r="N10"/>
  <c r="N11"/>
  <c r="M13"/>
  <c r="O5"/>
  <c r="O11" l="1"/>
  <c r="O12" s="1"/>
  <c r="O7"/>
  <c r="O8" s="1"/>
  <c r="O9" s="1"/>
  <c r="O10"/>
  <c r="N12"/>
  <c r="P5"/>
  <c r="N13"/>
  <c r="P7" l="1"/>
  <c r="P8" s="1"/>
  <c r="P9" s="1"/>
  <c r="P10"/>
  <c r="P11"/>
  <c r="Q5"/>
  <c r="O13"/>
  <c r="Q11" l="1"/>
  <c r="Q12" s="1"/>
  <c r="Q7"/>
  <c r="Q8" s="1"/>
  <c r="Q9" s="1"/>
  <c r="Q10"/>
  <c r="P13"/>
  <c r="P12"/>
  <c r="R5"/>
  <c r="R11" l="1"/>
  <c r="R7"/>
  <c r="R8" s="1"/>
  <c r="R9" s="1"/>
  <c r="R10"/>
  <c r="S5"/>
  <c r="R12"/>
  <c r="Q13"/>
  <c r="S10" l="1"/>
  <c r="S7"/>
  <c r="S8" s="1"/>
  <c r="S9" s="1"/>
  <c r="S11"/>
  <c r="S12" s="1"/>
  <c r="T5"/>
  <c r="R13"/>
  <c r="T7" l="1"/>
  <c r="T8" s="1"/>
  <c r="T9" s="1"/>
  <c r="T10"/>
  <c r="T11"/>
  <c r="T12" s="1"/>
  <c r="S13"/>
  <c r="U5"/>
  <c r="U11" l="1"/>
  <c r="U7"/>
  <c r="U8" s="1"/>
  <c r="U9" s="1"/>
  <c r="U10"/>
  <c r="T13"/>
  <c r="U12"/>
  <c r="V5"/>
  <c r="V7" l="1"/>
  <c r="V8" s="1"/>
  <c r="V9" s="1"/>
  <c r="V10"/>
  <c r="V11"/>
  <c r="V12" s="1"/>
  <c r="W5"/>
  <c r="U13"/>
  <c r="W7" l="1"/>
  <c r="W8" s="1"/>
  <c r="W9" s="1"/>
  <c r="W11"/>
  <c r="W12" s="1"/>
  <c r="W10"/>
  <c r="X5"/>
  <c r="V13"/>
  <c r="X7" l="1"/>
  <c r="X8" s="1"/>
  <c r="X9" s="1"/>
  <c r="X10"/>
  <c r="X11"/>
  <c r="X12" s="1"/>
  <c r="Y5"/>
  <c r="W13"/>
  <c r="Y11" l="1"/>
  <c r="Y7"/>
  <c r="Y8" s="1"/>
  <c r="Y9" s="1"/>
  <c r="Y10"/>
  <c r="Y12"/>
  <c r="Z5"/>
  <c r="X13"/>
  <c r="Z11" l="1"/>
  <c r="Z7"/>
  <c r="Z8" s="1"/>
  <c r="Z9" s="1"/>
  <c r="Z10"/>
  <c r="Y13"/>
  <c r="Z12"/>
  <c r="AA5"/>
  <c r="AA10" l="1"/>
  <c r="AA7"/>
  <c r="AA8" s="1"/>
  <c r="AA9" s="1"/>
  <c r="AA11"/>
  <c r="AA12" s="1"/>
  <c r="Z13"/>
  <c r="AB5"/>
  <c r="AB7" l="1"/>
  <c r="AB8" s="1"/>
  <c r="AB9" s="1"/>
  <c r="AB10"/>
  <c r="AB11"/>
  <c r="AB12" s="1"/>
  <c r="AC5"/>
  <c r="AA13"/>
  <c r="AC11" l="1"/>
  <c r="AC7"/>
  <c r="AC8" s="1"/>
  <c r="AC9" s="1"/>
  <c r="AC10"/>
  <c r="AB13"/>
  <c r="AD5"/>
  <c r="AC12"/>
  <c r="AD7" l="1"/>
  <c r="AD8" s="1"/>
  <c r="AD9" s="1"/>
  <c r="AD10"/>
  <c r="AD11"/>
  <c r="AC13"/>
  <c r="AE5"/>
  <c r="AD12"/>
  <c r="AE11" l="1"/>
  <c r="AE7"/>
  <c r="AE8" s="1"/>
  <c r="AE9" s="1"/>
  <c r="AE10"/>
  <c r="AE12"/>
  <c r="AF5"/>
  <c r="AD13"/>
  <c r="AF7" l="1"/>
  <c r="AF8" s="1"/>
  <c r="AF9" s="1"/>
  <c r="AF10"/>
  <c r="AF11"/>
  <c r="AE13"/>
  <c r="AF12"/>
  <c r="AG5"/>
  <c r="AG11" l="1"/>
  <c r="AG7"/>
  <c r="AG8" s="1"/>
  <c r="AG9" s="1"/>
  <c r="AG10"/>
  <c r="AG12"/>
  <c r="AH5"/>
  <c r="AF13"/>
  <c r="AH11" l="1"/>
  <c r="AH7"/>
  <c r="AH8" s="1"/>
  <c r="AH9" s="1"/>
  <c r="AH10"/>
  <c r="AG13"/>
  <c r="AH12"/>
  <c r="AI5"/>
  <c r="AI10" l="1"/>
  <c r="AI7"/>
  <c r="AI8" s="1"/>
  <c r="AI9" s="1"/>
  <c r="AI11"/>
  <c r="AI12" s="1"/>
  <c r="AJ5"/>
  <c r="AH13"/>
  <c r="AJ7" l="1"/>
  <c r="AJ8" s="1"/>
  <c r="AJ9" s="1"/>
  <c r="AJ10"/>
  <c r="AJ11"/>
  <c r="AJ12" s="1"/>
  <c r="AI13"/>
  <c r="AK5"/>
  <c r="AK11" l="1"/>
  <c r="AK7"/>
  <c r="AK8" s="1"/>
  <c r="AK9" s="1"/>
  <c r="AK10"/>
  <c r="AJ13"/>
  <c r="AK12"/>
  <c r="AL5"/>
  <c r="AL7" l="1"/>
  <c r="AL8" s="1"/>
  <c r="AL9" s="1"/>
  <c r="AL10"/>
  <c r="AL11"/>
  <c r="AM11" s="1"/>
  <c r="AL13"/>
  <c r="AK13"/>
  <c r="AL12" l="1"/>
  <c r="AM55" a="1"/>
  <c r="AM55" s="1"/>
  <c r="AM30" a="1"/>
  <c r="AM30" s="1"/>
  <c r="AM70" a="1"/>
  <c r="AM70" s="1"/>
  <c r="AM39" a="1"/>
  <c r="AM39" s="1"/>
  <c r="AM34" a="1"/>
  <c r="AM34" s="1"/>
  <c r="AM91" a="1"/>
  <c r="AM91" s="1"/>
  <c r="AM33" a="1"/>
  <c r="AM33" s="1"/>
  <c r="AM90" a="1"/>
  <c r="AM90" s="1"/>
  <c r="AM81" a="1"/>
  <c r="AM81" s="1"/>
  <c r="AM52" a="1"/>
  <c r="AM52" s="1"/>
  <c r="AM27" a="1"/>
  <c r="AM27" s="1"/>
  <c r="AM87" a="1"/>
  <c r="AM87" s="1"/>
  <c r="AM25" a="1"/>
  <c r="AM25" s="1"/>
  <c r="AM37" a="1"/>
  <c r="AM37" s="1"/>
  <c r="AM63" a="1"/>
  <c r="AM63" s="1"/>
  <c r="AM45" a="1"/>
  <c r="AM45" s="1"/>
  <c r="E4"/>
  <c r="AM78" a="1"/>
  <c r="AM78" s="1"/>
  <c r="AM69" a="1"/>
  <c r="AM69" s="1"/>
  <c r="AM85" a="1"/>
  <c r="AM85" s="1"/>
  <c r="AM67" a="1"/>
  <c r="AM67" s="1"/>
  <c r="AM76" a="1"/>
  <c r="AM76" s="1"/>
  <c r="AM72" a="1"/>
  <c r="AM72" s="1"/>
  <c r="AM51" a="1"/>
  <c r="AM51" s="1"/>
  <c r="AM28" a="1"/>
  <c r="AM28" s="1"/>
  <c r="AM19" a="1"/>
  <c r="AM19" s="1"/>
  <c r="AM22" a="1"/>
  <c r="AM22" s="1"/>
  <c r="AM64" a="1"/>
  <c r="AM64" s="1"/>
  <c r="AM49" a="1"/>
  <c r="AM49" s="1"/>
  <c r="AM75" a="1"/>
  <c r="AM75" s="1"/>
  <c r="AM84" a="1"/>
  <c r="AM84" s="1"/>
  <c r="AM31" a="1"/>
  <c r="AM31" s="1"/>
  <c r="AM58" a="1"/>
  <c r="AM58" s="1"/>
  <c r="AM48" a="1"/>
  <c r="AM48" s="1"/>
  <c r="AM54" a="1"/>
  <c r="AM54" s="1"/>
  <c r="AM43" a="1"/>
  <c r="AM43" s="1"/>
  <c r="AM61" a="1"/>
  <c r="AM61" s="1"/>
  <c r="AM88" a="1"/>
  <c r="AM88" s="1"/>
  <c r="AM24" a="1"/>
  <c r="AM24" s="1"/>
  <c r="AM79" a="1"/>
  <c r="AM79" s="1"/>
  <c r="AM73" a="1"/>
  <c r="AM73" s="1"/>
  <c r="AM46" a="1"/>
  <c r="AM46" s="1"/>
  <c r="AM42" a="1"/>
  <c r="AM42" s="1"/>
  <c r="AM82" a="1"/>
  <c r="AM82" s="1"/>
  <c r="AM60" a="1"/>
  <c r="AM60" s="1"/>
  <c r="AM18" a="1"/>
  <c r="AM18" s="1"/>
  <c r="AM57" a="1"/>
  <c r="AM57" s="1"/>
  <c r="AM36" a="1"/>
  <c r="AM36" s="1"/>
  <c r="AM40" a="1"/>
  <c r="AM40" s="1"/>
  <c r="AM66" a="1"/>
  <c r="AM66" s="1"/>
  <c r="AM21" a="1"/>
  <c r="AM21" s="1"/>
</calcChain>
</file>

<file path=xl/comments1.xml><?xml version="1.0" encoding="utf-8"?>
<comments xmlns="http://schemas.openxmlformats.org/spreadsheetml/2006/main">
  <authors>
    <author>Un utilisateur satisfait de Microsoft Office</author>
  </authors>
  <commentList>
    <comment ref="E5" authorId="0">
      <text>
        <r>
          <rPr>
            <sz val="8"/>
            <color indexed="81"/>
            <rFont val="Tahoma"/>
            <family val="2"/>
          </rPr>
          <t>*  Cette colonne permet d'intégrer le nombre de prestations d'une activité dans le suivi Hebdo.
**  Il convient de faire cette sélection AVANT de figer la prévision de début de mois.
***  Dans ce cas la fréquentation/jour indiquée dans le " Standard Equipe " doit inclure la fréq. de l' (des) activité(s) sélectionnées.</t>
        </r>
      </text>
    </comment>
  </commentList>
</comments>
</file>

<file path=xl/sharedStrings.xml><?xml version="1.0" encoding="utf-8"?>
<sst xmlns="http://schemas.openxmlformats.org/spreadsheetml/2006/main" count="78" uniqueCount="18">
  <si>
    <t>Suivi des Courses , CA Unitaires et Charges Unitaires.</t>
  </si>
  <si>
    <t xml:space="preserve">Mois : </t>
  </si>
  <si>
    <t>Jours</t>
  </si>
  <si>
    <t>Sous Activité</t>
  </si>
  <si>
    <t>N°</t>
  </si>
  <si>
    <t>ACTIVITE</t>
  </si>
  <si>
    <t>Total Mois</t>
  </si>
  <si>
    <t>Semaine</t>
  </si>
  <si>
    <t>Jours Fériés</t>
  </si>
  <si>
    <t>Mois</t>
  </si>
  <si>
    <t>Jour</t>
  </si>
  <si>
    <t>CA unitaire</t>
  </si>
  <si>
    <t>CD unitaire</t>
  </si>
  <si>
    <t>CAHIER DES EVENEMENTS =&gt;</t>
  </si>
  <si>
    <t>Si Congés scolaire =&gt;</t>
  </si>
  <si>
    <t>J</t>
  </si>
  <si>
    <t>§</t>
  </si>
  <si>
    <t>CHARGE Unitaire</t>
  </si>
</sst>
</file>

<file path=xl/styles.xml><?xml version="1.0" encoding="utf-8"?>
<styleSheet xmlns="http://schemas.openxmlformats.org/spreadsheetml/2006/main">
  <numFmts count="14">
    <numFmt numFmtId="164" formatCode="0000"/>
    <numFmt numFmtId="165" formatCode="mmmm\ yyyy"/>
    <numFmt numFmtId="166" formatCode="_-* #,##0.00\ _F_-;[Red]\(#,##0.00\)\ _F_-;_-* &quot;-&quot;??\ _F_-;_-@_-"/>
    <numFmt numFmtId="167" formatCode="dd"/>
    <numFmt numFmtId="168" formatCode="_-* #,##0.00\ _F_-;\-* #,##0.00\ _F_-;_-* &quot;-&quot;??\ _F_-;_-@_-"/>
    <numFmt numFmtId="169" formatCode="#,##0.0;[Red]\-#,##0.0"/>
    <numFmt numFmtId="170" formatCode="#,##0;[Red]\-#,##0"/>
    <numFmt numFmtId="171" formatCode="00&quot; h&quot;.00"/>
    <numFmt numFmtId="172" formatCode="0.0000"/>
    <numFmt numFmtId="173" formatCode="#,##0.000;&quot;***&quot;;&quot;&quot;"/>
    <numFmt numFmtId="174" formatCode="#,##0.000;[Red]\-#,##0.00;"/>
    <numFmt numFmtId="175" formatCode=";;;"/>
    <numFmt numFmtId="176" formatCode="#,##0.000;[Red]\-#,##0.000"/>
    <numFmt numFmtId="177" formatCode="#,##0.00;[Red]\(#,##0.00\)"/>
  </numFmts>
  <fonts count="23"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name val="MS Sans Serif"/>
      <family val="2"/>
    </font>
    <font>
      <b/>
      <sz val="12"/>
      <color indexed="12"/>
      <name val="Comic Sans MS"/>
      <family val="4"/>
    </font>
    <font>
      <b/>
      <sz val="14"/>
      <name val="Arial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name val="MS Sans Serif"/>
      <family val="2"/>
    </font>
    <font>
      <sz val="10"/>
      <color indexed="9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6"/>
      <color indexed="12"/>
      <name val="Arial"/>
      <family val="2"/>
    </font>
    <font>
      <sz val="10"/>
      <color indexed="19"/>
      <name val="Arial"/>
      <family val="2"/>
    </font>
    <font>
      <sz val="10"/>
      <color indexed="19"/>
      <name val="Wingdings"/>
      <charset val="2"/>
    </font>
    <font>
      <sz val="10"/>
      <color indexed="53"/>
      <name val="Wingdings"/>
      <charset val="2"/>
    </font>
    <font>
      <sz val="10"/>
      <color indexed="22"/>
      <name val="Arial"/>
      <family val="2"/>
    </font>
    <font>
      <sz val="10"/>
      <color indexed="23"/>
      <name val="Arial"/>
      <family val="2"/>
    </font>
    <font>
      <sz val="9"/>
      <name val="Arial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7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4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40"/>
      </top>
      <bottom style="thin">
        <color indexed="64"/>
      </bottom>
      <diagonal/>
    </border>
    <border>
      <left style="thin">
        <color indexed="64"/>
      </left>
      <right/>
      <top style="medium">
        <color indexed="40"/>
      </top>
      <bottom style="thin">
        <color indexed="64"/>
      </bottom>
      <diagonal/>
    </border>
    <border>
      <left/>
      <right style="medium">
        <color indexed="64"/>
      </right>
      <top style="medium">
        <color indexed="4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35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35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35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168" fontId="1" fillId="0" borderId="0" applyFont="0" applyFill="0" applyBorder="0" applyAlignment="0" applyProtection="0"/>
    <xf numFmtId="0" fontId="3" fillId="0" borderId="0"/>
  </cellStyleXfs>
  <cellXfs count="164">
    <xf numFmtId="0" fontId="0" fillId="0" borderId="0" xfId="0"/>
    <xf numFmtId="0" fontId="2" fillId="0" borderId="1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Fill="1" applyBorder="1" applyAlignment="1">
      <alignment horizontal="centerContinuous"/>
    </xf>
    <xf numFmtId="0" fontId="0" fillId="0" borderId="0" xfId="0" applyBorder="1"/>
    <xf numFmtId="0" fontId="2" fillId="0" borderId="4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164" fontId="0" fillId="0" borderId="0" xfId="0" applyNumberFormat="1" applyBorder="1" applyAlignment="1">
      <alignment horizontal="left"/>
    </xf>
    <xf numFmtId="0" fontId="4" fillId="0" borderId="0" xfId="2" applyFont="1" applyFill="1" applyBorder="1" applyAlignment="1">
      <alignment horizontal="left" vertical="center"/>
    </xf>
    <xf numFmtId="0" fontId="0" fillId="0" borderId="5" xfId="0" applyBorder="1" applyAlignment="1">
      <alignment horizontal="centerContinuous"/>
    </xf>
    <xf numFmtId="0" fontId="0" fillId="0" borderId="0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5" fillId="0" borderId="7" xfId="0" applyFont="1" applyBorder="1" applyAlignment="1">
      <alignment horizontal="right"/>
    </xf>
    <xf numFmtId="165" fontId="6" fillId="0" borderId="7" xfId="0" applyNumberFormat="1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1" fillId="0" borderId="7" xfId="0" applyFont="1" applyBorder="1"/>
    <xf numFmtId="0" fontId="0" fillId="2" borderId="7" xfId="0" applyFill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6" fontId="8" fillId="0" borderId="12" xfId="0" applyNumberFormat="1" applyFont="1" applyBorder="1" applyAlignment="1">
      <alignment horizontal="center" vertical="center" wrapText="1"/>
    </xf>
    <xf numFmtId="167" fontId="9" fillId="2" borderId="13" xfId="0" applyNumberFormat="1" applyFont="1" applyFill="1" applyBorder="1" applyAlignment="1">
      <alignment horizontal="center" vertical="center"/>
    </xf>
    <xf numFmtId="167" fontId="10" fillId="0" borderId="13" xfId="0" applyNumberFormat="1" applyFont="1" applyFill="1" applyBorder="1" applyAlignment="1">
      <alignment horizontal="center" vertical="center"/>
    </xf>
    <xf numFmtId="167" fontId="10" fillId="0" borderId="10" xfId="0" applyNumberFormat="1" applyFont="1" applyFill="1" applyBorder="1" applyAlignment="1">
      <alignment horizontal="center" vertical="center"/>
    </xf>
    <xf numFmtId="167" fontId="10" fillId="0" borderId="14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0" fillId="2" borderId="0" xfId="0" applyFill="1" applyBorder="1"/>
    <xf numFmtId="0" fontId="0" fillId="2" borderId="5" xfId="0" applyFill="1" applyBorder="1"/>
    <xf numFmtId="0" fontId="0" fillId="0" borderId="0" xfId="0" applyFill="1" applyBorder="1"/>
    <xf numFmtId="0" fontId="11" fillId="0" borderId="16" xfId="0" applyFont="1" applyFill="1" applyBorder="1" applyAlignment="1">
      <alignment horizontal="center"/>
    </xf>
    <xf numFmtId="0" fontId="0" fillId="0" borderId="17" xfId="0" applyFill="1" applyBorder="1"/>
    <xf numFmtId="0" fontId="11" fillId="0" borderId="17" xfId="0" applyFont="1" applyFill="1" applyBorder="1" applyAlignment="1">
      <alignment horizontal="center"/>
    </xf>
    <xf numFmtId="168" fontId="11" fillId="0" borderId="18" xfId="1" applyFont="1" applyFill="1" applyBorder="1" applyAlignment="1">
      <alignment horizontal="center"/>
    </xf>
    <xf numFmtId="168" fontId="11" fillId="0" borderId="19" xfId="1" applyFont="1" applyFill="1" applyBorder="1" applyAlignment="1">
      <alignment horizontal="center"/>
    </xf>
    <xf numFmtId="166" fontId="0" fillId="0" borderId="20" xfId="0" applyNumberFormat="1" applyFill="1" applyBorder="1"/>
    <xf numFmtId="0" fontId="0" fillId="2" borderId="19" xfId="0" applyFill="1" applyBorder="1"/>
    <xf numFmtId="169" fontId="11" fillId="0" borderId="21" xfId="1" applyNumberFormat="1" applyFont="1" applyFill="1" applyBorder="1" applyAlignment="1">
      <alignment horizontal="center"/>
    </xf>
    <xf numFmtId="169" fontId="11" fillId="0" borderId="18" xfId="1" applyNumberFormat="1" applyFont="1" applyFill="1" applyBorder="1" applyAlignment="1">
      <alignment horizontal="center"/>
    </xf>
    <xf numFmtId="169" fontId="11" fillId="0" borderId="22" xfId="1" applyNumberFormat="1" applyFont="1" applyFill="1" applyBorder="1" applyAlignment="1">
      <alignment horizontal="center"/>
    </xf>
    <xf numFmtId="170" fontId="11" fillId="0" borderId="23" xfId="0" applyNumberFormat="1" applyFont="1" applyFill="1" applyBorder="1" applyAlignment="1">
      <alignment horizontal="center"/>
    </xf>
    <xf numFmtId="164" fontId="0" fillId="2" borderId="24" xfId="0" applyNumberFormat="1" applyFill="1" applyBorder="1" applyAlignment="1" applyProtection="1">
      <alignment horizontal="center"/>
      <protection locked="0"/>
    </xf>
    <xf numFmtId="0" fontId="0" fillId="2" borderId="25" xfId="0" applyFill="1" applyBorder="1" applyAlignment="1" applyProtection="1">
      <alignment horizontal="center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0" fillId="2" borderId="26" xfId="0" applyFill="1" applyBorder="1" applyProtection="1">
      <protection locked="0"/>
    </xf>
    <xf numFmtId="170" fontId="0" fillId="2" borderId="26" xfId="0" applyNumberFormat="1" applyFill="1" applyBorder="1" applyAlignment="1" applyProtection="1">
      <alignment horizontal="center"/>
      <protection locked="0"/>
    </xf>
    <xf numFmtId="171" fontId="0" fillId="2" borderId="27" xfId="0" applyNumberFormat="1" applyFill="1" applyBorder="1" applyAlignment="1" applyProtection="1">
      <alignment horizontal="center"/>
      <protection locked="0"/>
    </xf>
    <xf numFmtId="172" fontId="0" fillId="2" borderId="26" xfId="0" applyNumberFormat="1" applyFill="1" applyBorder="1" applyProtection="1">
      <protection locked="0"/>
    </xf>
    <xf numFmtId="164" fontId="0" fillId="3" borderId="28" xfId="0" applyNumberFormat="1" applyFill="1" applyBorder="1" applyAlignment="1" applyProtection="1">
      <alignment horizontal="center"/>
      <protection locked="0"/>
    </xf>
    <xf numFmtId="164" fontId="0" fillId="3" borderId="25" xfId="0" applyNumberFormat="1" applyFill="1" applyBorder="1" applyAlignment="1" applyProtection="1">
      <alignment horizontal="center"/>
      <protection locked="0"/>
    </xf>
    <xf numFmtId="164" fontId="0" fillId="3" borderId="29" xfId="0" applyNumberFormat="1" applyFill="1" applyBorder="1" applyAlignment="1" applyProtection="1">
      <alignment horizontal="center"/>
      <protection locked="0"/>
    </xf>
    <xf numFmtId="170" fontId="0" fillId="2" borderId="30" xfId="0" applyNumberFormat="1" applyFill="1" applyBorder="1" applyAlignment="1" applyProtection="1">
      <alignment horizontal="center"/>
      <protection locked="0"/>
    </xf>
    <xf numFmtId="0" fontId="1" fillId="0" borderId="32" xfId="0" applyFont="1" applyFill="1" applyBorder="1" applyAlignment="1" applyProtection="1">
      <alignment vertical="center"/>
    </xf>
    <xf numFmtId="0" fontId="14" fillId="0" borderId="32" xfId="0" applyFont="1" applyFill="1" applyBorder="1" applyAlignment="1" applyProtection="1">
      <alignment vertical="center"/>
    </xf>
    <xf numFmtId="171" fontId="14" fillId="0" borderId="33" xfId="0" applyNumberFormat="1" applyFont="1" applyFill="1" applyBorder="1" applyAlignment="1" applyProtection="1">
      <alignment horizontal="center" vertical="center"/>
    </xf>
    <xf numFmtId="0" fontId="15" fillId="4" borderId="35" xfId="0" applyFont="1" applyFill="1" applyBorder="1" applyAlignment="1">
      <alignment horizontal="centerContinuous" vertical="center"/>
    </xf>
    <xf numFmtId="0" fontId="0" fillId="4" borderId="17" xfId="0" applyFill="1" applyBorder="1" applyAlignment="1">
      <alignment horizontal="centerContinuous"/>
    </xf>
    <xf numFmtId="0" fontId="0" fillId="4" borderId="36" xfId="0" applyFill="1" applyBorder="1" applyAlignment="1">
      <alignment horizontal="centerContinuous"/>
    </xf>
    <xf numFmtId="0" fontId="0" fillId="2" borderId="37" xfId="0" applyFill="1" applyBorder="1"/>
    <xf numFmtId="0" fontId="8" fillId="4" borderId="38" xfId="0" applyFont="1" applyFill="1" applyBorder="1" applyAlignment="1" applyProtection="1">
      <alignment horizontal="left" vertical="top" wrapText="1"/>
      <protection locked="0"/>
    </xf>
    <xf numFmtId="0" fontId="8" fillId="4" borderId="39" xfId="0" applyFont="1" applyFill="1" applyBorder="1" applyAlignment="1" applyProtection="1">
      <alignment horizontal="left" vertical="top" wrapText="1"/>
      <protection locked="0"/>
    </xf>
    <xf numFmtId="170" fontId="0" fillId="0" borderId="40" xfId="0" applyNumberFormat="1" applyBorder="1" applyAlignment="1">
      <alignment horizontal="center"/>
    </xf>
    <xf numFmtId="0" fontId="0" fillId="0" borderId="41" xfId="0" applyFill="1" applyBorder="1"/>
    <xf numFmtId="0" fontId="16" fillId="0" borderId="41" xfId="0" applyFont="1" applyBorder="1" applyAlignment="1">
      <alignment vertical="center"/>
    </xf>
    <xf numFmtId="0" fontId="17" fillId="0" borderId="41" xfId="0" applyFont="1" applyBorder="1" applyAlignment="1">
      <alignment horizontal="left" vertical="center"/>
    </xf>
    <xf numFmtId="0" fontId="0" fillId="0" borderId="41" xfId="0" applyFill="1" applyBorder="1" applyAlignment="1">
      <alignment horizontal="centerContinuous"/>
    </xf>
    <xf numFmtId="0" fontId="18" fillId="2" borderId="42" xfId="0" applyFont="1" applyFill="1" applyBorder="1"/>
    <xf numFmtId="0" fontId="18" fillId="0" borderId="42" xfId="0" applyFont="1" applyFill="1" applyBorder="1"/>
    <xf numFmtId="0" fontId="18" fillId="0" borderId="43" xfId="0" applyFont="1" applyFill="1" applyBorder="1"/>
    <xf numFmtId="170" fontId="0" fillId="0" borderId="0" xfId="0" applyNumberFormat="1" applyBorder="1" applyAlignment="1">
      <alignment horizontal="center"/>
    </xf>
    <xf numFmtId="164" fontId="10" fillId="5" borderId="44" xfId="0" applyNumberFormat="1" applyFont="1" applyFill="1" applyBorder="1" applyAlignment="1" applyProtection="1">
      <alignment horizontal="center" vertical="center"/>
      <protection locked="0"/>
    </xf>
    <xf numFmtId="0" fontId="10" fillId="5" borderId="45" xfId="0" applyFont="1" applyFill="1" applyBorder="1" applyAlignment="1" applyProtection="1">
      <alignment horizontal="center" vertical="center"/>
      <protection locked="0"/>
    </xf>
    <xf numFmtId="0" fontId="10" fillId="5" borderId="45" xfId="0" applyFont="1" applyFill="1" applyBorder="1" applyAlignment="1" applyProtection="1">
      <alignment horizontal="left" vertical="center"/>
      <protection locked="0"/>
    </xf>
    <xf numFmtId="0" fontId="10" fillId="5" borderId="45" xfId="0" applyFont="1" applyFill="1" applyBorder="1" applyAlignment="1" applyProtection="1">
      <alignment vertical="center"/>
    </xf>
    <xf numFmtId="170" fontId="10" fillId="5" borderId="45" xfId="0" applyNumberFormat="1" applyFont="1" applyFill="1" applyBorder="1" applyAlignment="1" applyProtection="1">
      <alignment horizontal="center" vertical="center"/>
    </xf>
    <xf numFmtId="175" fontId="10" fillId="5" borderId="45" xfId="0" applyNumberFormat="1" applyFont="1" applyFill="1" applyBorder="1" applyAlignment="1" applyProtection="1">
      <alignment horizontal="center" vertical="center"/>
    </xf>
    <xf numFmtId="170" fontId="1" fillId="5" borderId="45" xfId="0" applyNumberFormat="1" applyFont="1" applyFill="1" applyBorder="1" applyAlignment="1" applyProtection="1">
      <alignment horizontal="center" vertical="center"/>
    </xf>
    <xf numFmtId="170" fontId="1" fillId="5" borderId="17" xfId="0" applyNumberFormat="1" applyFont="1" applyFill="1" applyBorder="1" applyAlignment="1" applyProtection="1">
      <alignment horizontal="center" vertical="center"/>
    </xf>
    <xf numFmtId="170" fontId="1" fillId="5" borderId="36" xfId="0" applyNumberFormat="1" applyFont="1" applyFill="1" applyBorder="1" applyAlignment="1" applyProtection="1">
      <alignment horizontal="center" vertical="center"/>
    </xf>
    <xf numFmtId="164" fontId="0" fillId="6" borderId="46" xfId="0" applyNumberFormat="1" applyFill="1" applyBorder="1" applyAlignment="1" applyProtection="1">
      <alignment horizontal="left" vertical="center"/>
      <protection locked="0"/>
    </xf>
    <xf numFmtId="0" fontId="0" fillId="0" borderId="38" xfId="0" applyFill="1" applyBorder="1" applyAlignment="1" applyProtection="1">
      <alignment horizontal="center" vertical="center"/>
    </xf>
    <xf numFmtId="0" fontId="12" fillId="0" borderId="38" xfId="0" applyFont="1" applyFill="1" applyBorder="1" applyAlignment="1" applyProtection="1">
      <alignment horizontal="left" vertical="center"/>
    </xf>
    <xf numFmtId="0" fontId="0" fillId="7" borderId="47" xfId="0" applyFont="1" applyFill="1" applyBorder="1" applyAlignment="1" applyProtection="1">
      <alignment vertical="center"/>
    </xf>
    <xf numFmtId="170" fontId="12" fillId="6" borderId="47" xfId="0" applyNumberFormat="1" applyFont="1" applyFill="1" applyBorder="1" applyAlignment="1" applyProtection="1">
      <alignment horizontal="center" vertical="center"/>
    </xf>
    <xf numFmtId="175" fontId="0" fillId="6" borderId="48" xfId="0" applyNumberFormat="1" applyFont="1" applyFill="1" applyBorder="1" applyAlignment="1" applyProtection="1">
      <alignment horizontal="center" vertical="center"/>
    </xf>
    <xf numFmtId="170" fontId="0" fillId="0" borderId="49" xfId="0" applyNumberFormat="1" applyFont="1" applyFill="1" applyBorder="1" applyAlignment="1" applyProtection="1">
      <alignment horizontal="center" vertical="center"/>
      <protection locked="0"/>
    </xf>
    <xf numFmtId="170" fontId="0" fillId="0" borderId="50" xfId="0" applyNumberFormat="1" applyFont="1" applyFill="1" applyBorder="1" applyAlignment="1" applyProtection="1">
      <alignment horizontal="center" vertical="center"/>
      <protection locked="0"/>
    </xf>
    <xf numFmtId="170" fontId="0" fillId="0" borderId="51" xfId="0" applyNumberFormat="1" applyFont="1" applyFill="1" applyBorder="1" applyAlignment="1" applyProtection="1">
      <alignment horizontal="center" vertical="center"/>
    </xf>
    <xf numFmtId="164" fontId="19" fillId="5" borderId="52" xfId="0" applyNumberFormat="1" applyFont="1" applyFill="1" applyBorder="1" applyAlignment="1" applyProtection="1">
      <alignment horizontal="left" vertical="center"/>
    </xf>
    <xf numFmtId="0" fontId="0" fillId="0" borderId="53" xfId="0" applyFill="1" applyBorder="1" applyAlignment="1" applyProtection="1">
      <alignment horizontal="center" vertical="center"/>
    </xf>
    <xf numFmtId="0" fontId="12" fillId="0" borderId="25" xfId="0" applyFont="1" applyFill="1" applyBorder="1" applyAlignment="1" applyProtection="1">
      <alignment horizontal="left" vertical="center"/>
    </xf>
    <xf numFmtId="0" fontId="13" fillId="0" borderId="54" xfId="0" applyFont="1" applyFill="1" applyBorder="1" applyAlignment="1" applyProtection="1">
      <alignment vertical="center"/>
    </xf>
    <xf numFmtId="176" fontId="20" fillId="0" borderId="55" xfId="0" applyNumberFormat="1" applyFont="1" applyFill="1" applyBorder="1" applyAlignment="1" applyProtection="1">
      <alignment horizontal="center" vertical="center"/>
      <protection locked="0"/>
    </xf>
    <xf numFmtId="171" fontId="13" fillId="0" borderId="56" xfId="0" applyNumberFormat="1" applyFont="1" applyFill="1" applyBorder="1" applyAlignment="1" applyProtection="1">
      <alignment horizontal="center" vertical="center"/>
    </xf>
    <xf numFmtId="173" fontId="13" fillId="0" borderId="57" xfId="0" applyNumberFormat="1" applyFont="1" applyFill="1" applyBorder="1" applyAlignment="1" applyProtection="1">
      <alignment horizontal="center" vertical="center"/>
      <protection locked="0"/>
    </xf>
    <xf numFmtId="173" fontId="13" fillId="0" borderId="58" xfId="0" applyNumberFormat="1" applyFont="1" applyFill="1" applyBorder="1" applyAlignment="1" applyProtection="1">
      <alignment horizontal="center" vertical="center"/>
      <protection locked="0"/>
    </xf>
    <xf numFmtId="174" fontId="13" fillId="0" borderId="59" xfId="0" applyNumberFormat="1" applyFont="1" applyFill="1" applyBorder="1" applyAlignment="1" applyProtection="1">
      <alignment horizontal="center" vertical="center"/>
    </xf>
    <xf numFmtId="164" fontId="19" fillId="5" borderId="60" xfId="0" applyNumberFormat="1" applyFont="1" applyFill="1" applyBorder="1" applyAlignment="1" applyProtection="1">
      <alignment horizontal="left" vertical="center"/>
    </xf>
    <xf numFmtId="0" fontId="0" fillId="0" borderId="57" xfId="0" applyFill="1" applyBorder="1" applyAlignment="1" applyProtection="1">
      <alignment horizontal="center" vertical="center"/>
    </xf>
    <xf numFmtId="0" fontId="12" fillId="0" borderId="61" xfId="0" applyFont="1" applyFill="1" applyBorder="1" applyAlignment="1" applyProtection="1">
      <alignment horizontal="left" vertical="center"/>
    </xf>
    <xf numFmtId="0" fontId="14" fillId="0" borderId="54" xfId="0" applyFont="1" applyFill="1" applyBorder="1" applyAlignment="1" applyProtection="1">
      <alignment vertical="center"/>
    </xf>
    <xf numFmtId="176" fontId="20" fillId="0" borderId="54" xfId="0" applyNumberFormat="1" applyFont="1" applyFill="1" applyBorder="1" applyAlignment="1" applyProtection="1">
      <alignment horizontal="center" vertical="center"/>
      <protection locked="0"/>
    </xf>
    <xf numFmtId="171" fontId="14" fillId="0" borderId="62" xfId="0" applyNumberFormat="1" applyFont="1" applyFill="1" applyBorder="1" applyAlignment="1" applyProtection="1">
      <alignment horizontal="center" vertical="center"/>
    </xf>
    <xf numFmtId="173" fontId="14" fillId="0" borderId="57" xfId="0" applyNumberFormat="1" applyFont="1" applyFill="1" applyBorder="1" applyAlignment="1" applyProtection="1">
      <alignment horizontal="center" vertical="center"/>
      <protection locked="0"/>
    </xf>
    <xf numFmtId="173" fontId="14" fillId="0" borderId="63" xfId="0" applyNumberFormat="1" applyFont="1" applyFill="1" applyBorder="1" applyAlignment="1" applyProtection="1">
      <alignment horizontal="center" vertical="center"/>
      <protection locked="0"/>
    </xf>
    <xf numFmtId="174" fontId="14" fillId="0" borderId="59" xfId="0" applyNumberFormat="1" applyFont="1" applyFill="1" applyBorder="1" applyAlignment="1" applyProtection="1">
      <alignment horizontal="center" vertical="center"/>
    </xf>
    <xf numFmtId="164" fontId="1" fillId="6" borderId="24" xfId="0" applyNumberFormat="1" applyFont="1" applyFill="1" applyBorder="1" applyAlignment="1" applyProtection="1">
      <alignment horizontal="left" vertical="center"/>
      <protection locked="0"/>
    </xf>
    <xf numFmtId="0" fontId="1" fillId="0" borderId="31" xfId="0" applyFont="1" applyFill="1" applyBorder="1" applyAlignment="1" applyProtection="1">
      <alignment horizontal="center" vertical="center"/>
    </xf>
    <xf numFmtId="170" fontId="12" fillId="0" borderId="54" xfId="0" applyNumberFormat="1" applyFont="1" applyFill="1" applyBorder="1" applyAlignment="1" applyProtection="1">
      <alignment horizontal="center" vertical="center"/>
    </xf>
    <xf numFmtId="175" fontId="0" fillId="0" borderId="27" xfId="0" applyNumberFormat="1" applyFont="1" applyFill="1" applyBorder="1" applyAlignment="1" applyProtection="1">
      <alignment horizontal="center" vertical="center"/>
      <protection locked="0"/>
    </xf>
    <xf numFmtId="170" fontId="1" fillId="0" borderId="64" xfId="0" applyNumberFormat="1" applyFont="1" applyFill="1" applyBorder="1" applyAlignment="1" applyProtection="1">
      <alignment horizontal="center" vertical="center"/>
      <protection locked="0"/>
    </xf>
    <xf numFmtId="170" fontId="1" fillId="0" borderId="25" xfId="0" applyNumberFormat="1" applyFont="1" applyFill="1" applyBorder="1" applyAlignment="1" applyProtection="1">
      <alignment horizontal="center" vertical="center"/>
      <protection locked="0"/>
    </xf>
    <xf numFmtId="170" fontId="0" fillId="0" borderId="30" xfId="0" applyNumberFormat="1" applyFont="1" applyFill="1" applyBorder="1" applyAlignment="1" applyProtection="1">
      <alignment horizontal="center" vertical="center"/>
    </xf>
    <xf numFmtId="164" fontId="12" fillId="0" borderId="52" xfId="0" applyNumberFormat="1" applyFont="1" applyFill="1" applyBorder="1" applyAlignment="1" applyProtection="1">
      <alignment horizontal="left" vertical="center"/>
    </xf>
    <xf numFmtId="0" fontId="14" fillId="0" borderId="31" xfId="0" applyFont="1" applyFill="1" applyBorder="1" applyAlignment="1" applyProtection="1">
      <alignment horizontal="center" vertical="center"/>
    </xf>
    <xf numFmtId="0" fontId="14" fillId="0" borderId="31" xfId="0" applyFont="1" applyFill="1" applyBorder="1" applyAlignment="1" applyProtection="1">
      <alignment horizontal="left" vertical="center"/>
    </xf>
    <xf numFmtId="0" fontId="13" fillId="0" borderId="26" xfId="0" applyFont="1" applyFill="1" applyBorder="1" applyAlignment="1" applyProtection="1">
      <alignment vertical="center"/>
    </xf>
    <xf numFmtId="176" fontId="13" fillId="6" borderId="32" xfId="0" applyNumberFormat="1" applyFont="1" applyFill="1" applyBorder="1" applyAlignment="1" applyProtection="1">
      <alignment horizontal="center" vertical="center"/>
      <protection locked="0"/>
    </xf>
    <xf numFmtId="164" fontId="12" fillId="0" borderId="60" xfId="0" applyNumberFormat="1" applyFont="1" applyFill="1" applyBorder="1" applyAlignment="1" applyProtection="1">
      <alignment horizontal="left" vertical="center"/>
    </xf>
    <xf numFmtId="176" fontId="14" fillId="6" borderId="32" xfId="0" applyNumberFormat="1" applyFont="1" applyFill="1" applyBorder="1" applyAlignment="1" applyProtection="1">
      <alignment horizontal="center" vertical="center"/>
      <protection locked="0"/>
    </xf>
    <xf numFmtId="164" fontId="12" fillId="0" borderId="65" xfId="0" applyNumberFormat="1" applyFont="1" applyFill="1" applyBorder="1" applyAlignment="1" applyProtection="1">
      <alignment horizontal="left" vertical="center"/>
    </xf>
    <xf numFmtId="173" fontId="14" fillId="0" borderId="66" xfId="0" applyNumberFormat="1" applyFont="1" applyFill="1" applyBorder="1" applyAlignment="1" applyProtection="1">
      <alignment horizontal="center" vertical="center"/>
      <protection locked="0"/>
    </xf>
    <xf numFmtId="174" fontId="14" fillId="0" borderId="34" xfId="0" applyNumberFormat="1" applyFont="1" applyFill="1" applyBorder="1" applyAlignment="1" applyProtection="1">
      <alignment horizontal="center" vertical="center"/>
    </xf>
    <xf numFmtId="164" fontId="0" fillId="6" borderId="67" xfId="0" applyNumberFormat="1" applyFill="1" applyBorder="1" applyAlignment="1" applyProtection="1">
      <alignment horizontal="left" vertical="center"/>
      <protection locked="0"/>
    </xf>
    <xf numFmtId="0" fontId="1" fillId="0" borderId="68" xfId="0" applyFont="1" applyFill="1" applyBorder="1" applyAlignment="1" applyProtection="1">
      <alignment horizontal="center" vertical="center"/>
    </xf>
    <xf numFmtId="0" fontId="12" fillId="0" borderId="68" xfId="0" applyFont="1" applyFill="1" applyBorder="1" applyAlignment="1" applyProtection="1">
      <alignment horizontal="left" vertical="center"/>
    </xf>
    <xf numFmtId="0" fontId="0" fillId="7" borderId="69" xfId="0" applyFont="1" applyFill="1" applyBorder="1" applyAlignment="1" applyProtection="1">
      <alignment vertical="center"/>
    </xf>
    <xf numFmtId="170" fontId="12" fillId="6" borderId="69" xfId="0" applyNumberFormat="1" applyFont="1" applyFill="1" applyBorder="1" applyAlignment="1" applyProtection="1">
      <alignment horizontal="center" vertical="center"/>
    </xf>
    <xf numFmtId="175" fontId="0" fillId="6" borderId="70" xfId="0" applyNumberFormat="1" applyFont="1" applyFill="1" applyBorder="1" applyAlignment="1" applyProtection="1">
      <alignment horizontal="center" vertical="center"/>
      <protection locked="0"/>
    </xf>
    <xf numFmtId="170" fontId="0" fillId="0" borderId="71" xfId="0" applyNumberFormat="1" applyFont="1" applyFill="1" applyBorder="1" applyAlignment="1" applyProtection="1">
      <alignment horizontal="center" vertical="center"/>
      <protection locked="0"/>
    </xf>
    <xf numFmtId="0" fontId="13" fillId="0" borderId="25" xfId="0" applyFont="1" applyFill="1" applyBorder="1" applyAlignment="1" applyProtection="1">
      <alignment horizontal="center" vertical="center"/>
    </xf>
    <xf numFmtId="171" fontId="13" fillId="0" borderId="62" xfId="0" applyNumberFormat="1" applyFont="1" applyFill="1" applyBorder="1" applyAlignment="1" applyProtection="1">
      <alignment horizontal="center" vertical="center"/>
    </xf>
    <xf numFmtId="0" fontId="14" fillId="0" borderId="61" xfId="0" applyFont="1" applyFill="1" applyBorder="1" applyAlignment="1" applyProtection="1">
      <alignment horizontal="center" vertical="center"/>
    </xf>
    <xf numFmtId="164" fontId="0" fillId="6" borderId="72" xfId="0" applyNumberFormat="1" applyFill="1" applyBorder="1" applyAlignment="1" applyProtection="1">
      <alignment horizontal="left" vertical="center"/>
      <protection locked="0"/>
    </xf>
    <xf numFmtId="170" fontId="1" fillId="0" borderId="29" xfId="0" applyNumberFormat="1" applyFont="1" applyFill="1" applyBorder="1" applyAlignment="1" applyProtection="1">
      <alignment horizontal="center" vertical="center"/>
      <protection locked="0"/>
    </xf>
    <xf numFmtId="173" fontId="13" fillId="0" borderId="73" xfId="0" applyNumberFormat="1" applyFont="1" applyFill="1" applyBorder="1" applyAlignment="1" applyProtection="1">
      <alignment horizontal="center" vertical="center"/>
      <protection locked="0"/>
    </xf>
    <xf numFmtId="173" fontId="14" fillId="0" borderId="74" xfId="0" applyNumberFormat="1" applyFont="1" applyFill="1" applyBorder="1" applyAlignment="1" applyProtection="1">
      <alignment horizontal="center" vertical="center"/>
      <protection locked="0"/>
    </xf>
    <xf numFmtId="173" fontId="14" fillId="0" borderId="75" xfId="0" applyNumberFormat="1" applyFont="1" applyFill="1" applyBorder="1" applyAlignment="1" applyProtection="1">
      <alignment horizontal="center" vertical="center"/>
      <protection locked="0"/>
    </xf>
    <xf numFmtId="0" fontId="1" fillId="7" borderId="69" xfId="0" applyFont="1" applyFill="1" applyBorder="1" applyAlignment="1" applyProtection="1">
      <alignment vertical="center"/>
    </xf>
    <xf numFmtId="170" fontId="0" fillId="0" borderId="76" xfId="0" applyNumberFormat="1" applyFont="1" applyFill="1" applyBorder="1" applyAlignment="1" applyProtection="1">
      <alignment horizontal="center" vertical="center"/>
      <protection locked="0"/>
    </xf>
    <xf numFmtId="171" fontId="13" fillId="0" borderId="27" xfId="0" applyNumberFormat="1" applyFont="1" applyFill="1" applyBorder="1" applyAlignment="1" applyProtection="1">
      <alignment horizontal="center" vertical="center"/>
    </xf>
    <xf numFmtId="0" fontId="12" fillId="0" borderId="31" xfId="0" applyFont="1" applyFill="1" applyBorder="1" applyAlignment="1" applyProtection="1">
      <alignment horizontal="left" vertical="center"/>
    </xf>
    <xf numFmtId="0" fontId="1" fillId="0" borderId="61" xfId="0" applyFont="1" applyFill="1" applyBorder="1" applyAlignment="1" applyProtection="1">
      <alignment horizontal="center" vertical="center"/>
    </xf>
    <xf numFmtId="0" fontId="1" fillId="0" borderId="54" xfId="0" applyFont="1" applyFill="1" applyBorder="1" applyAlignment="1" applyProtection="1">
      <alignment vertical="center"/>
    </xf>
    <xf numFmtId="175" fontId="0" fillId="0" borderId="62" xfId="0" applyNumberFormat="1" applyFont="1" applyFill="1" applyBorder="1" applyAlignment="1" applyProtection="1">
      <alignment horizontal="center" vertical="center"/>
      <protection locked="0"/>
    </xf>
    <xf numFmtId="0" fontId="13" fillId="0" borderId="25" xfId="0" applyFont="1" applyFill="1" applyBorder="1" applyAlignment="1" applyProtection="1">
      <alignment horizontal="left" vertical="center"/>
    </xf>
    <xf numFmtId="0" fontId="14" fillId="0" borderId="61" xfId="0" applyFont="1" applyFill="1" applyBorder="1" applyAlignment="1" applyProtection="1">
      <alignment horizontal="left" vertical="center"/>
    </xf>
    <xf numFmtId="170" fontId="0" fillId="0" borderId="77" xfId="0" applyNumberFormat="1" applyFill="1" applyBorder="1" applyAlignment="1" applyProtection="1">
      <alignment horizontal="left" vertical="center"/>
    </xf>
    <xf numFmtId="0" fontId="14" fillId="0" borderId="77" xfId="0" applyFont="1" applyFill="1" applyBorder="1" applyAlignment="1" applyProtection="1">
      <alignment horizontal="center" vertical="center"/>
      <protection locked="0"/>
    </xf>
    <xf numFmtId="0" fontId="14" fillId="0" borderId="77" xfId="0" applyFont="1" applyFill="1" applyBorder="1" applyAlignment="1" applyProtection="1">
      <alignment horizontal="left" vertical="center"/>
      <protection locked="0"/>
    </xf>
    <xf numFmtId="0" fontId="14" fillId="0" borderId="77" xfId="0" applyFont="1" applyFill="1" applyBorder="1" applyAlignment="1" applyProtection="1">
      <alignment vertical="center"/>
    </xf>
    <xf numFmtId="170" fontId="14" fillId="0" borderId="77" xfId="0" applyNumberFormat="1" applyFont="1" applyFill="1" applyBorder="1" applyAlignment="1" applyProtection="1">
      <alignment horizontal="center" vertical="center"/>
      <protection locked="0"/>
    </xf>
    <xf numFmtId="171" fontId="14" fillId="0" borderId="77" xfId="0" applyNumberFormat="1" applyFont="1" applyFill="1" applyBorder="1" applyAlignment="1" applyProtection="1">
      <alignment horizontal="center" vertical="center"/>
    </xf>
    <xf numFmtId="172" fontId="14" fillId="0" borderId="77" xfId="0" applyNumberFormat="1" applyFont="1" applyBorder="1" applyAlignment="1" applyProtection="1">
      <alignment vertical="center"/>
      <protection locked="0"/>
    </xf>
    <xf numFmtId="173" fontId="14" fillId="0" borderId="77" xfId="0" applyNumberFormat="1" applyFont="1" applyFill="1" applyBorder="1" applyAlignment="1" applyProtection="1">
      <alignment horizontal="center" vertical="center"/>
      <protection locked="0"/>
    </xf>
    <xf numFmtId="174" fontId="14" fillId="0" borderId="78" xfId="0" applyNumberFormat="1" applyFont="1" applyFill="1" applyBorder="1" applyAlignment="1" applyProtection="1">
      <alignment horizontal="center" vertical="center"/>
    </xf>
    <xf numFmtId="0" fontId="21" fillId="0" borderId="0" xfId="1" applyNumberFormat="1" applyFont="1" applyFill="1" applyBorder="1" applyAlignment="1">
      <alignment horizontal="center"/>
    </xf>
    <xf numFmtId="177" fontId="21" fillId="0" borderId="0" xfId="1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Continuous"/>
    </xf>
  </cellXfs>
  <cellStyles count="3">
    <cellStyle name="Milliers" xfId="1" builtinId="3"/>
    <cellStyle name="Normal" xfId="0" builtinId="0"/>
    <cellStyle name="Normal_Restaurant" xfId="2"/>
  </cellStyles>
  <dxfs count="12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ees/excel/PLT2008/P001058_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ILOTE%2009%20201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AppelFct"/>
      <sheetName val="Old PTI"/>
      <sheetName val="Perso"/>
      <sheetName val="ModGeneral"/>
      <sheetName val="Dialog1"/>
      <sheetName val="Pass"/>
      <sheetName val="Restau"/>
      <sheetName val="Point."/>
      <sheetName val="Pointage (2)"/>
      <sheetName val="Rép.MS"/>
      <sheetName val="S.BEV"/>
      <sheetName val="A.Sal."/>
      <sheetName val="Horaires"/>
      <sheetName val="Récap.Point."/>
      <sheetName val="Fréq."/>
      <sheetName val="C.Rés."/>
      <sheetName val="C.Act."/>
      <sheetName val="Hebdo"/>
      <sheetName val="CACD"/>
      <sheetName val="Para."/>
      <sheetName val="Delta"/>
      <sheetName val="Stat Orga"/>
      <sheetName val="Ctrl Macro"/>
      <sheetName val="P001058_09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>
        <row r="1">
          <cell r="A1" t="str">
            <v>Mois :</v>
          </cell>
        </row>
        <row r="3">
          <cell r="B3" t="str">
            <v>FR001058</v>
          </cell>
        </row>
        <row r="4">
          <cell r="B4" t="str">
            <v>SICMA</v>
          </cell>
        </row>
        <row r="6">
          <cell r="B6" t="str">
            <v>frederic.violet@sodexho-fr.com</v>
          </cell>
        </row>
        <row r="8">
          <cell r="B8" t="str">
            <v>jeanmarc.carmine@sodexho-fr.com</v>
          </cell>
        </row>
        <row r="13">
          <cell r="B13" t="str">
            <v>marcelle.carbone@sodexho-fr.com</v>
          </cell>
        </row>
        <row r="14">
          <cell r="B14">
            <v>1.1299999999999999E-2</v>
          </cell>
        </row>
        <row r="15">
          <cell r="B15">
            <v>1.0500000000000001E-2</v>
          </cell>
        </row>
        <row r="20">
          <cell r="C20" t="str">
            <v>30 pierre bretonnneau 66017 perpignan</v>
          </cell>
        </row>
        <row r="21">
          <cell r="C21" t="str">
            <v>diane.dumartin@sodexho-fr.com</v>
          </cell>
        </row>
        <row r="24">
          <cell r="B24">
            <v>43.8</v>
          </cell>
        </row>
        <row r="30">
          <cell r="B30">
            <v>4.2</v>
          </cell>
          <cell r="C30">
            <v>2.351</v>
          </cell>
          <cell r="D30">
            <v>230</v>
          </cell>
        </row>
        <row r="31">
          <cell r="B31">
            <v>16.899999999999999</v>
          </cell>
          <cell r="C31">
            <v>8</v>
          </cell>
          <cell r="D31">
            <v>3</v>
          </cell>
          <cell r="E31">
            <v>3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 t="str">
            <v/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D36">
            <v>0</v>
          </cell>
          <cell r="E36">
            <v>0</v>
          </cell>
        </row>
        <row r="56">
          <cell r="A56" t="str">
            <v/>
          </cell>
        </row>
      </sheetData>
      <sheetData sheetId="7">
        <row r="5">
          <cell r="H5">
            <v>1</v>
          </cell>
          <cell r="I5">
            <v>1</v>
          </cell>
          <cell r="J5">
            <v>1</v>
          </cell>
          <cell r="K5">
            <v>1</v>
          </cell>
          <cell r="L5">
            <v>1</v>
          </cell>
          <cell r="M5">
            <v>1</v>
          </cell>
          <cell r="N5">
            <v>2</v>
          </cell>
          <cell r="O5">
            <v>2</v>
          </cell>
          <cell r="P5">
            <v>2</v>
          </cell>
          <cell r="Q5">
            <v>2</v>
          </cell>
          <cell r="R5">
            <v>2</v>
          </cell>
          <cell r="S5">
            <v>2</v>
          </cell>
          <cell r="T5">
            <v>2</v>
          </cell>
          <cell r="U5">
            <v>3</v>
          </cell>
          <cell r="V5">
            <v>3</v>
          </cell>
          <cell r="W5">
            <v>3</v>
          </cell>
          <cell r="X5">
            <v>3</v>
          </cell>
          <cell r="Y5">
            <v>3</v>
          </cell>
          <cell r="Z5">
            <v>3</v>
          </cell>
          <cell r="AA5">
            <v>3</v>
          </cell>
          <cell r="AB5">
            <v>4</v>
          </cell>
          <cell r="AC5">
            <v>4</v>
          </cell>
          <cell r="AD5">
            <v>4</v>
          </cell>
          <cell r="AE5">
            <v>4</v>
          </cell>
          <cell r="AF5">
            <v>4</v>
          </cell>
          <cell r="AG5">
            <v>4</v>
          </cell>
          <cell r="AH5">
            <v>4</v>
          </cell>
          <cell r="AI5">
            <v>5</v>
          </cell>
          <cell r="AJ5">
            <v>5</v>
          </cell>
          <cell r="AK5">
            <v>5</v>
          </cell>
          <cell r="AL5">
            <v>5</v>
          </cell>
        </row>
        <row r="66">
          <cell r="AM66">
            <v>17.515874863786483</v>
          </cell>
        </row>
      </sheetData>
      <sheetData sheetId="8">
        <row r="7"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 t="str">
            <v>TPA</v>
          </cell>
          <cell r="AK7" t="str">
            <v>TPA</v>
          </cell>
          <cell r="AL7" t="str">
            <v>TPA</v>
          </cell>
        </row>
      </sheetData>
      <sheetData sheetId="9"/>
      <sheetData sheetId="10"/>
      <sheetData sheetId="11">
        <row r="38">
          <cell r="A38">
            <v>1.4823</v>
          </cell>
          <cell r="U38">
            <v>17085.860135880521</v>
          </cell>
        </row>
        <row r="39">
          <cell r="A39">
            <v>1.4823</v>
          </cell>
          <cell r="U39">
            <v>0</v>
          </cell>
        </row>
        <row r="41">
          <cell r="U41">
            <v>358.13333076584809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A2" t="str">
            <v>Jours Fériés ou Fermé</v>
          </cell>
        </row>
        <row r="3">
          <cell r="A3" t="str">
            <v>(Pentecôte)</v>
          </cell>
        </row>
        <row r="4">
          <cell r="A4" t="str">
            <v>FE = FERME PAYE (Alsace)</v>
          </cell>
          <cell r="E4">
            <v>0</v>
          </cell>
          <cell r="F4">
            <v>1</v>
          </cell>
          <cell r="G4">
            <v>2</v>
          </cell>
          <cell r="H4">
            <v>3</v>
          </cell>
          <cell r="I4">
            <v>4</v>
          </cell>
          <cell r="J4">
            <v>5</v>
          </cell>
          <cell r="K4">
            <v>6</v>
          </cell>
          <cell r="L4">
            <v>7</v>
          </cell>
          <cell r="M4">
            <v>8</v>
          </cell>
          <cell r="N4">
            <v>9</v>
          </cell>
        </row>
        <row r="5">
          <cell r="A5">
            <v>39387</v>
          </cell>
          <cell r="B5" t="str">
            <v>FE</v>
          </cell>
          <cell r="D5" t="str">
            <v>Plafond Sécu (Tableau / Date)</v>
          </cell>
          <cell r="E5">
            <v>2589</v>
          </cell>
          <cell r="F5">
            <v>2589</v>
          </cell>
          <cell r="G5">
            <v>2589</v>
          </cell>
          <cell r="H5">
            <v>2589</v>
          </cell>
          <cell r="I5">
            <v>2589</v>
          </cell>
          <cell r="J5">
            <v>2589</v>
          </cell>
          <cell r="K5">
            <v>2589</v>
          </cell>
          <cell r="L5">
            <v>2589</v>
          </cell>
          <cell r="M5">
            <v>2589</v>
          </cell>
          <cell r="N5">
            <v>0</v>
          </cell>
        </row>
        <row r="6">
          <cell r="A6">
            <v>39397</v>
          </cell>
          <cell r="B6" t="str">
            <v>FE</v>
          </cell>
          <cell r="D6" t="str">
            <v>Av Nature &lt; Plafond sécu (En Euro)</v>
          </cell>
          <cell r="E6">
            <v>3</v>
          </cell>
          <cell r="F6">
            <v>3</v>
          </cell>
          <cell r="G6">
            <v>3</v>
          </cell>
          <cell r="H6">
            <v>3</v>
          </cell>
          <cell r="I6">
            <v>3</v>
          </cell>
          <cell r="J6">
            <v>3</v>
          </cell>
          <cell r="K6">
            <v>3</v>
          </cell>
          <cell r="L6">
            <v>3</v>
          </cell>
          <cell r="M6">
            <v>3</v>
          </cell>
          <cell r="N6">
            <v>0</v>
          </cell>
        </row>
        <row r="7">
          <cell r="D7" t="str">
            <v>Av Nature &gt; Plafond sécu (En Euro)</v>
          </cell>
          <cell r="E7">
            <v>3</v>
          </cell>
          <cell r="F7">
            <v>3</v>
          </cell>
          <cell r="G7">
            <v>3</v>
          </cell>
          <cell r="H7">
            <v>3</v>
          </cell>
          <cell r="I7">
            <v>3</v>
          </cell>
          <cell r="J7">
            <v>3</v>
          </cell>
          <cell r="K7">
            <v>3</v>
          </cell>
          <cell r="L7">
            <v>3</v>
          </cell>
          <cell r="M7">
            <v>3</v>
          </cell>
          <cell r="N7">
            <v>0</v>
          </cell>
        </row>
        <row r="8">
          <cell r="A8">
            <v>39441</v>
          </cell>
          <cell r="B8" t="str">
            <v>FE</v>
          </cell>
          <cell r="D8" t="str">
            <v>Taux de CP</v>
          </cell>
          <cell r="E8">
            <v>0.1</v>
          </cell>
          <cell r="F8">
            <v>0.1</v>
          </cell>
          <cell r="G8">
            <v>0.1</v>
          </cell>
          <cell r="H8">
            <v>0.1</v>
          </cell>
          <cell r="I8">
            <v>0.1</v>
          </cell>
          <cell r="J8">
            <v>0.1</v>
          </cell>
          <cell r="K8">
            <v>0.1</v>
          </cell>
          <cell r="L8">
            <v>0.1</v>
          </cell>
          <cell r="M8">
            <v>0.1</v>
          </cell>
          <cell r="N8">
            <v>0</v>
          </cell>
        </row>
        <row r="9">
          <cell r="A9">
            <v>39448</v>
          </cell>
          <cell r="B9" t="str">
            <v>FE</v>
          </cell>
          <cell r="D9" t="str">
            <v>Taux Charge Patronale</v>
          </cell>
          <cell r="E9">
            <v>0.41799999999999998</v>
          </cell>
          <cell r="F9">
            <v>0.435</v>
          </cell>
          <cell r="G9">
            <v>0.435</v>
          </cell>
          <cell r="H9">
            <v>0.435</v>
          </cell>
          <cell r="I9">
            <v>0.41799999999999998</v>
          </cell>
          <cell r="J9">
            <v>0.41799999999999998</v>
          </cell>
          <cell r="K9">
            <v>0.41799999999999998</v>
          </cell>
          <cell r="L9">
            <v>0.41799999999999998</v>
          </cell>
          <cell r="M9">
            <v>0.113</v>
          </cell>
          <cell r="N9">
            <v>0</v>
          </cell>
        </row>
        <row r="10">
          <cell r="D10" t="str">
            <v>AT</v>
          </cell>
          <cell r="E10">
            <v>1.1299999999999999E-2</v>
          </cell>
          <cell r="F10">
            <v>1.1299999999999999E-2</v>
          </cell>
          <cell r="G10">
            <v>1.1299999999999999E-2</v>
          </cell>
          <cell r="H10">
            <v>1.1299999999999999E-2</v>
          </cell>
          <cell r="I10">
            <v>1.1299999999999999E-2</v>
          </cell>
          <cell r="J10">
            <v>1.1299999999999999E-2</v>
          </cell>
          <cell r="K10">
            <v>1.1299999999999999E-2</v>
          </cell>
          <cell r="L10">
            <v>1.1299999999999999E-2</v>
          </cell>
          <cell r="M10">
            <v>1.1299999999999999E-2</v>
          </cell>
          <cell r="N10">
            <v>0</v>
          </cell>
        </row>
        <row r="11">
          <cell r="A11">
            <v>39531</v>
          </cell>
          <cell r="B11" t="str">
            <v>FE</v>
          </cell>
          <cell r="D11" t="str">
            <v>Transport</v>
          </cell>
          <cell r="E11">
            <v>1.0500000000000001E-2</v>
          </cell>
          <cell r="F11">
            <v>1.0500000000000001E-2</v>
          </cell>
          <cell r="G11">
            <v>1.0500000000000001E-2</v>
          </cell>
          <cell r="H11">
            <v>1.0500000000000001E-2</v>
          </cell>
          <cell r="I11">
            <v>1.0500000000000001E-2</v>
          </cell>
          <cell r="J11">
            <v>1.0500000000000001E-2</v>
          </cell>
          <cell r="K11">
            <v>1.0500000000000001E-2</v>
          </cell>
          <cell r="L11">
            <v>1.0500000000000001E-2</v>
          </cell>
          <cell r="M11">
            <v>1.0500000000000001E-2</v>
          </cell>
          <cell r="N11">
            <v>0</v>
          </cell>
          <cell r="W11" t="b">
            <v>0</v>
          </cell>
        </row>
        <row r="12">
          <cell r="A12">
            <v>39569</v>
          </cell>
          <cell r="B12" t="str">
            <v>FE</v>
          </cell>
          <cell r="D12" t="str">
            <v>Taux de 13ème mois</v>
          </cell>
          <cell r="E12">
            <v>8.5000000000000006E-2</v>
          </cell>
          <cell r="F12">
            <v>8.5000000000000006E-2</v>
          </cell>
          <cell r="G12">
            <v>8.5000000000000006E-2</v>
          </cell>
          <cell r="H12">
            <v>8.5000000000000006E-2</v>
          </cell>
          <cell r="I12">
            <v>8.5000000000000006E-2</v>
          </cell>
          <cell r="J12">
            <v>8.5000000000000006E-2</v>
          </cell>
          <cell r="K12">
            <v>7.7499999999999999E-2</v>
          </cell>
          <cell r="L12">
            <v>0</v>
          </cell>
          <cell r="M12">
            <v>8.5000000000000006E-2</v>
          </cell>
          <cell r="N12">
            <v>0</v>
          </cell>
        </row>
        <row r="13">
          <cell r="A13">
            <v>39576</v>
          </cell>
          <cell r="B13" t="str">
            <v>FE</v>
          </cell>
          <cell r="D13" t="str">
            <v>Formation Continue</v>
          </cell>
          <cell r="E13">
            <v>2.1000000000000001E-2</v>
          </cell>
          <cell r="F13">
            <v>2.1000000000000001E-2</v>
          </cell>
          <cell r="G13">
            <v>2.1000000000000001E-2</v>
          </cell>
          <cell r="H13">
            <v>2.1000000000000001E-2</v>
          </cell>
          <cell r="I13">
            <v>2.1000000000000001E-2</v>
          </cell>
          <cell r="J13">
            <v>2.1000000000000001E-2</v>
          </cell>
          <cell r="K13">
            <v>2.1000000000000001E-2</v>
          </cell>
          <cell r="L13">
            <v>2.1000000000000001E-2</v>
          </cell>
          <cell r="M13">
            <v>2.1000000000000001E-2</v>
          </cell>
          <cell r="N13">
            <v>0</v>
          </cell>
        </row>
        <row r="14">
          <cell r="A14">
            <v>39580</v>
          </cell>
          <cell r="D14" t="str">
            <v>Construction</v>
          </cell>
          <cell r="E14">
            <v>4.4999999999999997E-3</v>
          </cell>
          <cell r="F14">
            <v>4.4999999999999997E-3</v>
          </cell>
          <cell r="G14">
            <v>4.4999999999999997E-3</v>
          </cell>
          <cell r="H14">
            <v>4.4999999999999997E-3</v>
          </cell>
          <cell r="I14">
            <v>4.4999999999999997E-3</v>
          </cell>
          <cell r="J14">
            <v>4.4999999999999997E-3</v>
          </cell>
          <cell r="K14">
            <v>4.4999999999999997E-3</v>
          </cell>
          <cell r="L14">
            <v>4.4999999999999997E-3</v>
          </cell>
          <cell r="M14">
            <v>4.4999999999999997E-3</v>
          </cell>
          <cell r="N14">
            <v>0</v>
          </cell>
        </row>
        <row r="15">
          <cell r="A15">
            <v>39643</v>
          </cell>
          <cell r="B15" t="str">
            <v>FE</v>
          </cell>
          <cell r="D15" t="str">
            <v>Taxe Pro / Valeur Ajoutée</v>
          </cell>
          <cell r="E15">
            <v>1.03E-2</v>
          </cell>
          <cell r="F15">
            <v>1.03E-2</v>
          </cell>
          <cell r="G15">
            <v>1.03E-2</v>
          </cell>
          <cell r="H15">
            <v>1.03E-2</v>
          </cell>
          <cell r="I15">
            <v>1.03E-2</v>
          </cell>
          <cell r="J15">
            <v>1.03E-2</v>
          </cell>
          <cell r="K15">
            <v>1.03E-2</v>
          </cell>
          <cell r="L15">
            <v>1.03E-2</v>
          </cell>
          <cell r="M15">
            <v>1.03E-2</v>
          </cell>
          <cell r="N15">
            <v>0</v>
          </cell>
        </row>
        <row r="16">
          <cell r="A16">
            <v>39675</v>
          </cell>
          <cell r="B16" t="str">
            <v>FE</v>
          </cell>
          <cell r="D16" t="str">
            <v>Taxe Apprentissage</v>
          </cell>
          <cell r="E16">
            <v>6.6E-3</v>
          </cell>
          <cell r="F16">
            <v>6.6E-3</v>
          </cell>
          <cell r="G16">
            <v>6.6E-3</v>
          </cell>
          <cell r="H16">
            <v>6.6E-3</v>
          </cell>
          <cell r="I16">
            <v>6.6E-3</v>
          </cell>
          <cell r="J16">
            <v>6.6E-3</v>
          </cell>
          <cell r="K16">
            <v>6.6E-3</v>
          </cell>
          <cell r="L16">
            <v>6.6E-3</v>
          </cell>
          <cell r="M16">
            <v>6.6E-3</v>
          </cell>
          <cell r="N16">
            <v>0</v>
          </cell>
        </row>
        <row r="17">
          <cell r="A17">
            <v>39753</v>
          </cell>
          <cell r="B17" t="str">
            <v>FE</v>
          </cell>
          <cell r="D17" t="str">
            <v>TVA Sur Repas</v>
          </cell>
          <cell r="E17">
            <v>8.3000000000000004E-2</v>
          </cell>
          <cell r="F17">
            <v>8.3000000000000004E-2</v>
          </cell>
          <cell r="G17">
            <v>8.3000000000000004E-2</v>
          </cell>
          <cell r="H17">
            <v>8.3000000000000004E-2</v>
          </cell>
          <cell r="I17">
            <v>8.3000000000000004E-2</v>
          </cell>
          <cell r="J17">
            <v>8.3000000000000004E-2</v>
          </cell>
          <cell r="K17">
            <v>8.3000000000000004E-2</v>
          </cell>
          <cell r="L17">
            <v>8.3000000000000004E-2</v>
          </cell>
          <cell r="M17">
            <v>8.3000000000000004E-2</v>
          </cell>
          <cell r="N17">
            <v>8.3000000000000004E-2</v>
          </cell>
          <cell r="P17">
            <v>1</v>
          </cell>
        </row>
        <row r="18">
          <cell r="A18">
            <v>39763</v>
          </cell>
          <cell r="B18" t="str">
            <v>FE</v>
          </cell>
          <cell r="E18">
            <v>0.46529999999999999</v>
          </cell>
          <cell r="F18">
            <v>0.48230000000000001</v>
          </cell>
          <cell r="G18">
            <v>0.48230000000000001</v>
          </cell>
          <cell r="H18">
            <v>0.48230000000000001</v>
          </cell>
          <cell r="I18">
            <v>0.46529999999999999</v>
          </cell>
          <cell r="J18">
            <v>0.46529999999999999</v>
          </cell>
          <cell r="K18">
            <v>0.46529999999999999</v>
          </cell>
          <cell r="L18">
            <v>0.46529999999999999</v>
          </cell>
          <cell r="M18">
            <v>0.1603</v>
          </cell>
          <cell r="N18">
            <v>0</v>
          </cell>
        </row>
        <row r="20">
          <cell r="A20">
            <v>39807</v>
          </cell>
          <cell r="B20" t="str">
            <v>FE</v>
          </cell>
        </row>
        <row r="21">
          <cell r="A21">
            <v>39814</v>
          </cell>
          <cell r="B21" t="str">
            <v>FE</v>
          </cell>
          <cell r="K21">
            <v>8.0299999999999994</v>
          </cell>
          <cell r="L21">
            <v>11.241999999999999</v>
          </cell>
        </row>
        <row r="22">
          <cell r="C22" t="str">
            <v xml:space="preserve">PILOTE V12 -- Exercice 2007/2008 </v>
          </cell>
        </row>
        <row r="23">
          <cell r="A23">
            <v>39916</v>
          </cell>
          <cell r="B23" t="str">
            <v>FE</v>
          </cell>
        </row>
        <row r="24">
          <cell r="A24">
            <v>39934</v>
          </cell>
          <cell r="B24" t="str">
            <v>FE</v>
          </cell>
        </row>
        <row r="25">
          <cell r="A25">
            <v>39941</v>
          </cell>
          <cell r="B25" t="str">
            <v>FE</v>
          </cell>
        </row>
        <row r="26">
          <cell r="A26">
            <v>39954</v>
          </cell>
          <cell r="B26" t="str">
            <v>FE</v>
          </cell>
        </row>
        <row r="27">
          <cell r="A27">
            <v>39965</v>
          </cell>
        </row>
        <row r="28">
          <cell r="E28">
            <v>1</v>
          </cell>
          <cell r="F28" t="str">
            <v>L</v>
          </cell>
        </row>
        <row r="29">
          <cell r="E29">
            <v>2</v>
          </cell>
          <cell r="F29" t="str">
            <v>Ma</v>
          </cell>
        </row>
        <row r="30">
          <cell r="E30">
            <v>3</v>
          </cell>
          <cell r="F30" t="str">
            <v>Me</v>
          </cell>
        </row>
        <row r="31">
          <cell r="E31">
            <v>4</v>
          </cell>
          <cell r="F31" t="str">
            <v>J</v>
          </cell>
        </row>
        <row r="32">
          <cell r="E32">
            <v>5</v>
          </cell>
          <cell r="F32" t="str">
            <v>V</v>
          </cell>
        </row>
        <row r="33">
          <cell r="E33">
            <v>6</v>
          </cell>
          <cell r="F33" t="str">
            <v>S</v>
          </cell>
        </row>
        <row r="34">
          <cell r="E34">
            <v>7</v>
          </cell>
          <cell r="F34" t="str">
            <v>D</v>
          </cell>
        </row>
        <row r="35">
          <cell r="X35">
            <v>38200</v>
          </cell>
          <cell r="Y35">
            <v>0</v>
          </cell>
        </row>
        <row r="36">
          <cell r="X36">
            <v>38591</v>
          </cell>
          <cell r="Y36">
            <v>0</v>
          </cell>
        </row>
        <row r="37">
          <cell r="X37">
            <v>38592</v>
          </cell>
          <cell r="Y37">
            <v>0</v>
          </cell>
        </row>
        <row r="38">
          <cell r="X38">
            <v>38593</v>
          </cell>
        </row>
        <row r="39">
          <cell r="X39">
            <v>38594</v>
          </cell>
        </row>
        <row r="40">
          <cell r="X40">
            <v>38595</v>
          </cell>
        </row>
        <row r="41">
          <cell r="X41">
            <v>38596</v>
          </cell>
        </row>
        <row r="42">
          <cell r="X42">
            <v>38597</v>
          </cell>
        </row>
        <row r="43">
          <cell r="X43">
            <v>38598</v>
          </cell>
        </row>
        <row r="44">
          <cell r="X44">
            <v>38599</v>
          </cell>
        </row>
        <row r="45">
          <cell r="X45">
            <v>38600</v>
          </cell>
        </row>
        <row r="46">
          <cell r="X46">
            <v>38601</v>
          </cell>
        </row>
        <row r="47">
          <cell r="X47">
            <v>38602</v>
          </cell>
        </row>
        <row r="48">
          <cell r="X48">
            <v>38603</v>
          </cell>
        </row>
        <row r="49">
          <cell r="X49">
            <v>38604</v>
          </cell>
        </row>
        <row r="50">
          <cell r="X50">
            <v>38605</v>
          </cell>
        </row>
        <row r="51">
          <cell r="X51">
            <v>38606</v>
          </cell>
        </row>
        <row r="52">
          <cell r="X52">
            <v>38607</v>
          </cell>
        </row>
        <row r="53">
          <cell r="X53">
            <v>38608</v>
          </cell>
        </row>
        <row r="54">
          <cell r="X54">
            <v>38609</v>
          </cell>
        </row>
        <row r="55">
          <cell r="X55">
            <v>38610</v>
          </cell>
        </row>
        <row r="56">
          <cell r="X56">
            <v>38611</v>
          </cell>
        </row>
        <row r="57">
          <cell r="X57">
            <v>38612</v>
          </cell>
        </row>
        <row r="58">
          <cell r="X58">
            <v>38613</v>
          </cell>
        </row>
        <row r="59">
          <cell r="X59">
            <v>38614</v>
          </cell>
        </row>
        <row r="60">
          <cell r="X60">
            <v>38615</v>
          </cell>
        </row>
        <row r="61">
          <cell r="X61">
            <v>38616</v>
          </cell>
        </row>
        <row r="62">
          <cell r="X62">
            <v>38617</v>
          </cell>
        </row>
        <row r="63">
          <cell r="X63">
            <v>38618</v>
          </cell>
        </row>
        <row r="64">
          <cell r="X64">
            <v>38619</v>
          </cell>
        </row>
        <row r="65">
          <cell r="X65">
            <v>38620</v>
          </cell>
        </row>
        <row r="66">
          <cell r="X66">
            <v>38621</v>
          </cell>
        </row>
        <row r="67">
          <cell r="X67">
            <v>38622</v>
          </cell>
        </row>
        <row r="68">
          <cell r="X68">
            <v>38623</v>
          </cell>
        </row>
        <row r="69">
          <cell r="X69">
            <v>38624</v>
          </cell>
        </row>
        <row r="70">
          <cell r="X70">
            <v>38625</v>
          </cell>
        </row>
        <row r="71">
          <cell r="X71">
            <v>38626</v>
          </cell>
        </row>
        <row r="72">
          <cell r="X72">
            <v>38627</v>
          </cell>
        </row>
        <row r="73">
          <cell r="X73">
            <v>38628</v>
          </cell>
        </row>
        <row r="74">
          <cell r="X74">
            <v>38629</v>
          </cell>
        </row>
        <row r="75">
          <cell r="X75">
            <v>38630</v>
          </cell>
        </row>
        <row r="76">
          <cell r="X76">
            <v>38631</v>
          </cell>
        </row>
        <row r="77">
          <cell r="X77">
            <v>38632</v>
          </cell>
        </row>
        <row r="78">
          <cell r="X78">
            <v>38633</v>
          </cell>
        </row>
        <row r="79">
          <cell r="X79">
            <v>38634</v>
          </cell>
        </row>
        <row r="80">
          <cell r="X80">
            <v>38635</v>
          </cell>
        </row>
        <row r="81">
          <cell r="X81">
            <v>38636</v>
          </cell>
        </row>
        <row r="82">
          <cell r="X82">
            <v>38637</v>
          </cell>
        </row>
        <row r="83">
          <cell r="X83">
            <v>38638</v>
          </cell>
        </row>
        <row r="84">
          <cell r="X84">
            <v>38639</v>
          </cell>
        </row>
        <row r="85">
          <cell r="X85">
            <v>38640</v>
          </cell>
        </row>
        <row r="86">
          <cell r="X86">
            <v>38641</v>
          </cell>
        </row>
        <row r="87">
          <cell r="X87">
            <v>38642</v>
          </cell>
        </row>
        <row r="88">
          <cell r="X88">
            <v>38643</v>
          </cell>
        </row>
        <row r="89">
          <cell r="X89">
            <v>38644</v>
          </cell>
        </row>
        <row r="90">
          <cell r="X90">
            <v>38645</v>
          </cell>
        </row>
        <row r="91">
          <cell r="X91">
            <v>38646</v>
          </cell>
        </row>
        <row r="92">
          <cell r="X92">
            <v>38647</v>
          </cell>
        </row>
        <row r="93">
          <cell r="X93">
            <v>38648</v>
          </cell>
        </row>
        <row r="94">
          <cell r="X94">
            <v>38649</v>
          </cell>
        </row>
        <row r="95">
          <cell r="X95">
            <v>38650</v>
          </cell>
        </row>
        <row r="96">
          <cell r="X96">
            <v>38651</v>
          </cell>
        </row>
        <row r="97">
          <cell r="X97">
            <v>38652</v>
          </cell>
        </row>
        <row r="98">
          <cell r="X98">
            <v>38653</v>
          </cell>
        </row>
        <row r="99">
          <cell r="X99">
            <v>38654</v>
          </cell>
        </row>
        <row r="100">
          <cell r="X100">
            <v>38655</v>
          </cell>
        </row>
        <row r="101">
          <cell r="X101">
            <v>38656</v>
          </cell>
        </row>
        <row r="102">
          <cell r="X102">
            <v>38657</v>
          </cell>
        </row>
        <row r="103">
          <cell r="X103">
            <v>38658</v>
          </cell>
        </row>
        <row r="104">
          <cell r="X104">
            <v>38659</v>
          </cell>
        </row>
        <row r="105">
          <cell r="X105">
            <v>38660</v>
          </cell>
        </row>
        <row r="106">
          <cell r="X106">
            <v>38661</v>
          </cell>
        </row>
        <row r="107">
          <cell r="X107">
            <v>38662</v>
          </cell>
        </row>
        <row r="108">
          <cell r="X108">
            <v>38663</v>
          </cell>
        </row>
        <row r="109">
          <cell r="X109">
            <v>38664</v>
          </cell>
        </row>
        <row r="110">
          <cell r="X110">
            <v>38665</v>
          </cell>
        </row>
        <row r="111">
          <cell r="X111">
            <v>38666</v>
          </cell>
        </row>
        <row r="112">
          <cell r="X112">
            <v>38667</v>
          </cell>
        </row>
        <row r="113">
          <cell r="X113">
            <v>38668</v>
          </cell>
        </row>
        <row r="114">
          <cell r="X114">
            <v>38669</v>
          </cell>
        </row>
        <row r="115">
          <cell r="X115">
            <v>38670</v>
          </cell>
        </row>
        <row r="116">
          <cell r="X116">
            <v>38671</v>
          </cell>
        </row>
        <row r="117">
          <cell r="X117">
            <v>38672</v>
          </cell>
        </row>
        <row r="118">
          <cell r="X118">
            <v>38673</v>
          </cell>
        </row>
        <row r="119">
          <cell r="X119">
            <v>38674</v>
          </cell>
        </row>
        <row r="120">
          <cell r="X120">
            <v>38675</v>
          </cell>
        </row>
        <row r="121">
          <cell r="X121">
            <v>38676</v>
          </cell>
        </row>
        <row r="122">
          <cell r="X122">
            <v>38677</v>
          </cell>
        </row>
        <row r="123">
          <cell r="X123">
            <v>38678</v>
          </cell>
        </row>
        <row r="124">
          <cell r="X124">
            <v>38679</v>
          </cell>
        </row>
        <row r="125">
          <cell r="X125">
            <v>38680</v>
          </cell>
        </row>
        <row r="126">
          <cell r="X126">
            <v>38681</v>
          </cell>
        </row>
        <row r="127">
          <cell r="X127">
            <v>38682</v>
          </cell>
        </row>
        <row r="128">
          <cell r="X128">
            <v>38683</v>
          </cell>
        </row>
        <row r="129">
          <cell r="X129">
            <v>38684</v>
          </cell>
        </row>
        <row r="130">
          <cell r="X130">
            <v>38685</v>
          </cell>
        </row>
        <row r="131">
          <cell r="X131">
            <v>38686</v>
          </cell>
        </row>
        <row r="132">
          <cell r="X132">
            <v>38687</v>
          </cell>
        </row>
        <row r="133">
          <cell r="X133">
            <v>38688</v>
          </cell>
        </row>
        <row r="134">
          <cell r="X134">
            <v>38689</v>
          </cell>
        </row>
        <row r="135">
          <cell r="X135">
            <v>38690</v>
          </cell>
        </row>
        <row r="136">
          <cell r="X136">
            <v>38691</v>
          </cell>
        </row>
        <row r="137">
          <cell r="X137">
            <v>38692</v>
          </cell>
        </row>
        <row r="138">
          <cell r="X138">
            <v>38693</v>
          </cell>
        </row>
        <row r="139">
          <cell r="X139">
            <v>38694</v>
          </cell>
        </row>
        <row r="140">
          <cell r="X140">
            <v>38695</v>
          </cell>
        </row>
        <row r="141">
          <cell r="X141">
            <v>38696</v>
          </cell>
        </row>
        <row r="142">
          <cell r="X142">
            <v>38697</v>
          </cell>
        </row>
        <row r="143">
          <cell r="X143">
            <v>38698</v>
          </cell>
        </row>
        <row r="144">
          <cell r="X144">
            <v>38699</v>
          </cell>
        </row>
        <row r="145">
          <cell r="X145">
            <v>38700</v>
          </cell>
        </row>
        <row r="146">
          <cell r="X146">
            <v>38701</v>
          </cell>
        </row>
        <row r="147">
          <cell r="X147">
            <v>38702</v>
          </cell>
        </row>
        <row r="148">
          <cell r="X148">
            <v>38703</v>
          </cell>
        </row>
        <row r="149">
          <cell r="X149">
            <v>38704</v>
          </cell>
        </row>
        <row r="150">
          <cell r="X150">
            <v>38705</v>
          </cell>
        </row>
        <row r="151">
          <cell r="X151">
            <v>38706</v>
          </cell>
        </row>
        <row r="152">
          <cell r="X152">
            <v>38707</v>
          </cell>
        </row>
        <row r="153">
          <cell r="X153">
            <v>38708</v>
          </cell>
        </row>
        <row r="154">
          <cell r="X154">
            <v>38709</v>
          </cell>
        </row>
        <row r="155">
          <cell r="X155">
            <v>38710</v>
          </cell>
        </row>
        <row r="156">
          <cell r="X156">
            <v>38711</v>
          </cell>
        </row>
        <row r="157">
          <cell r="X157">
            <v>38712</v>
          </cell>
        </row>
        <row r="158">
          <cell r="X158">
            <v>38713</v>
          </cell>
        </row>
        <row r="159">
          <cell r="X159">
            <v>38714</v>
          </cell>
        </row>
        <row r="160">
          <cell r="X160">
            <v>38715</v>
          </cell>
        </row>
        <row r="161">
          <cell r="X161">
            <v>38716</v>
          </cell>
        </row>
        <row r="162">
          <cell r="X162">
            <v>38717</v>
          </cell>
        </row>
        <row r="163">
          <cell r="X163">
            <v>38718</v>
          </cell>
        </row>
        <row r="164">
          <cell r="X164">
            <v>38719</v>
          </cell>
        </row>
        <row r="165">
          <cell r="X165">
            <v>38720</v>
          </cell>
        </row>
        <row r="166">
          <cell r="X166">
            <v>38721</v>
          </cell>
        </row>
        <row r="167">
          <cell r="X167">
            <v>38722</v>
          </cell>
        </row>
        <row r="168">
          <cell r="X168">
            <v>38723</v>
          </cell>
        </row>
        <row r="169">
          <cell r="X169">
            <v>38724</v>
          </cell>
        </row>
        <row r="170">
          <cell r="X170">
            <v>38725</v>
          </cell>
        </row>
        <row r="171">
          <cell r="X171">
            <v>38726</v>
          </cell>
        </row>
        <row r="172">
          <cell r="X172">
            <v>38727</v>
          </cell>
        </row>
        <row r="173">
          <cell r="X173">
            <v>38728</v>
          </cell>
        </row>
        <row r="174">
          <cell r="X174">
            <v>38729</v>
          </cell>
        </row>
        <row r="175">
          <cell r="X175">
            <v>38730</v>
          </cell>
        </row>
        <row r="176">
          <cell r="X176">
            <v>38731</v>
          </cell>
        </row>
        <row r="177">
          <cell r="X177">
            <v>38732</v>
          </cell>
        </row>
        <row r="178">
          <cell r="X178">
            <v>38733</v>
          </cell>
        </row>
        <row r="179">
          <cell r="X179">
            <v>38734</v>
          </cell>
        </row>
        <row r="180">
          <cell r="X180">
            <v>38735</v>
          </cell>
        </row>
        <row r="181">
          <cell r="X181">
            <v>38736</v>
          </cell>
        </row>
        <row r="182">
          <cell r="X182">
            <v>38737</v>
          </cell>
        </row>
        <row r="183">
          <cell r="X183">
            <v>38738</v>
          </cell>
        </row>
        <row r="184">
          <cell r="X184">
            <v>38739</v>
          </cell>
        </row>
        <row r="185">
          <cell r="X185">
            <v>38740</v>
          </cell>
        </row>
        <row r="186">
          <cell r="X186">
            <v>38741</v>
          </cell>
        </row>
        <row r="187">
          <cell r="X187">
            <v>38742</v>
          </cell>
        </row>
        <row r="188">
          <cell r="X188">
            <v>38743</v>
          </cell>
        </row>
        <row r="189">
          <cell r="X189">
            <v>38744</v>
          </cell>
        </row>
        <row r="190">
          <cell r="X190">
            <v>38745</v>
          </cell>
        </row>
        <row r="191">
          <cell r="X191">
            <v>38746</v>
          </cell>
        </row>
        <row r="192">
          <cell r="X192">
            <v>38747</v>
          </cell>
        </row>
        <row r="193">
          <cell r="X193">
            <v>38748</v>
          </cell>
        </row>
        <row r="194">
          <cell r="X194">
            <v>38749</v>
          </cell>
        </row>
        <row r="195">
          <cell r="X195">
            <v>38750</v>
          </cell>
        </row>
        <row r="196">
          <cell r="X196">
            <v>38751</v>
          </cell>
        </row>
        <row r="197">
          <cell r="X197">
            <v>38752</v>
          </cell>
        </row>
        <row r="198">
          <cell r="X198">
            <v>38753</v>
          </cell>
        </row>
        <row r="199">
          <cell r="X199">
            <v>38754</v>
          </cell>
        </row>
        <row r="200">
          <cell r="X200">
            <v>38755</v>
          </cell>
        </row>
        <row r="201">
          <cell r="X201">
            <v>38756</v>
          </cell>
        </row>
        <row r="202">
          <cell r="X202">
            <v>38757</v>
          </cell>
        </row>
        <row r="203">
          <cell r="X203">
            <v>38758</v>
          </cell>
        </row>
        <row r="204">
          <cell r="X204">
            <v>38759</v>
          </cell>
        </row>
        <row r="205">
          <cell r="X205">
            <v>38760</v>
          </cell>
        </row>
        <row r="206">
          <cell r="X206">
            <v>38761</v>
          </cell>
        </row>
        <row r="207">
          <cell r="X207">
            <v>38762</v>
          </cell>
        </row>
        <row r="208">
          <cell r="X208">
            <v>38763</v>
          </cell>
        </row>
        <row r="209">
          <cell r="X209">
            <v>38764</v>
          </cell>
        </row>
        <row r="210">
          <cell r="X210">
            <v>38765</v>
          </cell>
        </row>
        <row r="211">
          <cell r="X211">
            <v>38766</v>
          </cell>
        </row>
        <row r="212">
          <cell r="X212">
            <v>38767</v>
          </cell>
        </row>
        <row r="213">
          <cell r="X213">
            <v>38768</v>
          </cell>
        </row>
        <row r="214">
          <cell r="X214">
            <v>38769</v>
          </cell>
        </row>
        <row r="215">
          <cell r="X215">
            <v>38770</v>
          </cell>
        </row>
        <row r="216">
          <cell r="X216">
            <v>38771</v>
          </cell>
        </row>
        <row r="217">
          <cell r="X217">
            <v>38772</v>
          </cell>
        </row>
        <row r="218">
          <cell r="X218">
            <v>38773</v>
          </cell>
        </row>
        <row r="219">
          <cell r="X219">
            <v>38774</v>
          </cell>
        </row>
        <row r="220">
          <cell r="X220">
            <v>38775</v>
          </cell>
        </row>
        <row r="221">
          <cell r="X221">
            <v>38776</v>
          </cell>
        </row>
        <row r="222">
          <cell r="X222">
            <v>38777</v>
          </cell>
        </row>
        <row r="223">
          <cell r="X223">
            <v>38778</v>
          </cell>
        </row>
        <row r="224">
          <cell r="X224">
            <v>38779</v>
          </cell>
        </row>
        <row r="225">
          <cell r="X225">
            <v>38780</v>
          </cell>
        </row>
        <row r="226">
          <cell r="X226">
            <v>38781</v>
          </cell>
        </row>
        <row r="227">
          <cell r="X227">
            <v>38782</v>
          </cell>
        </row>
        <row r="228">
          <cell r="X228">
            <v>38783</v>
          </cell>
        </row>
        <row r="229">
          <cell r="X229">
            <v>38784</v>
          </cell>
        </row>
        <row r="230">
          <cell r="X230">
            <v>38785</v>
          </cell>
        </row>
        <row r="231">
          <cell r="X231">
            <v>38786</v>
          </cell>
        </row>
        <row r="232">
          <cell r="X232">
            <v>38787</v>
          </cell>
        </row>
        <row r="233">
          <cell r="X233">
            <v>38788</v>
          </cell>
        </row>
        <row r="234">
          <cell r="X234">
            <v>38789</v>
          </cell>
        </row>
        <row r="235">
          <cell r="X235">
            <v>38790</v>
          </cell>
        </row>
        <row r="236">
          <cell r="X236">
            <v>38791</v>
          </cell>
        </row>
        <row r="237">
          <cell r="X237">
            <v>38792</v>
          </cell>
        </row>
        <row r="238">
          <cell r="X238">
            <v>38793</v>
          </cell>
        </row>
        <row r="239">
          <cell r="X239">
            <v>38794</v>
          </cell>
        </row>
        <row r="240">
          <cell r="X240">
            <v>38795</v>
          </cell>
        </row>
        <row r="241">
          <cell r="X241">
            <v>38796</v>
          </cell>
        </row>
        <row r="242">
          <cell r="X242">
            <v>38797</v>
          </cell>
        </row>
        <row r="243">
          <cell r="X243">
            <v>38798</v>
          </cell>
        </row>
        <row r="244">
          <cell r="X244">
            <v>38799</v>
          </cell>
        </row>
        <row r="245">
          <cell r="X245">
            <v>38800</v>
          </cell>
        </row>
        <row r="246">
          <cell r="X246">
            <v>38801</v>
          </cell>
        </row>
        <row r="247">
          <cell r="X247">
            <v>38802</v>
          </cell>
        </row>
        <row r="248">
          <cell r="X248">
            <v>38803</v>
          </cell>
        </row>
        <row r="249">
          <cell r="X249">
            <v>38804</v>
          </cell>
        </row>
        <row r="250">
          <cell r="X250">
            <v>38805</v>
          </cell>
        </row>
        <row r="251">
          <cell r="X251">
            <v>38806</v>
          </cell>
        </row>
        <row r="252">
          <cell r="X252">
            <v>38807</v>
          </cell>
        </row>
        <row r="253">
          <cell r="X253">
            <v>38808</v>
          </cell>
        </row>
        <row r="254">
          <cell r="X254">
            <v>38809</v>
          </cell>
        </row>
        <row r="255">
          <cell r="X255">
            <v>38810</v>
          </cell>
        </row>
        <row r="256">
          <cell r="X256">
            <v>38811</v>
          </cell>
        </row>
        <row r="257">
          <cell r="X257">
            <v>38812</v>
          </cell>
        </row>
        <row r="258">
          <cell r="X258">
            <v>38813</v>
          </cell>
        </row>
        <row r="259">
          <cell r="X259">
            <v>38814</v>
          </cell>
        </row>
        <row r="260">
          <cell r="X260">
            <v>38815</v>
          </cell>
        </row>
        <row r="261">
          <cell r="X261">
            <v>38816</v>
          </cell>
        </row>
        <row r="262">
          <cell r="X262">
            <v>38817</v>
          </cell>
        </row>
        <row r="263">
          <cell r="X263">
            <v>38818</v>
          </cell>
        </row>
        <row r="264">
          <cell r="X264">
            <v>38819</v>
          </cell>
        </row>
        <row r="265">
          <cell r="X265">
            <v>38820</v>
          </cell>
        </row>
        <row r="266">
          <cell r="X266">
            <v>38821</v>
          </cell>
        </row>
        <row r="267">
          <cell r="X267">
            <v>38822</v>
          </cell>
        </row>
        <row r="268">
          <cell r="X268">
            <v>38823</v>
          </cell>
        </row>
        <row r="269">
          <cell r="X269">
            <v>38824</v>
          </cell>
        </row>
        <row r="270">
          <cell r="X270">
            <v>38825</v>
          </cell>
        </row>
        <row r="271">
          <cell r="X271">
            <v>38826</v>
          </cell>
        </row>
        <row r="272">
          <cell r="X272">
            <v>38827</v>
          </cell>
        </row>
        <row r="273">
          <cell r="X273">
            <v>38828</v>
          </cell>
        </row>
        <row r="274">
          <cell r="X274">
            <v>38829</v>
          </cell>
        </row>
        <row r="275">
          <cell r="X275">
            <v>38830</v>
          </cell>
        </row>
        <row r="276">
          <cell r="X276">
            <v>38831</v>
          </cell>
        </row>
        <row r="277">
          <cell r="X277">
            <v>38832</v>
          </cell>
        </row>
        <row r="278">
          <cell r="X278">
            <v>38833</v>
          </cell>
        </row>
        <row r="279">
          <cell r="X279">
            <v>38834</v>
          </cell>
        </row>
        <row r="280">
          <cell r="X280">
            <v>38835</v>
          </cell>
        </row>
        <row r="281">
          <cell r="X281">
            <v>38836</v>
          </cell>
        </row>
        <row r="282">
          <cell r="X282">
            <v>38837</v>
          </cell>
        </row>
        <row r="283">
          <cell r="X283">
            <v>38838</v>
          </cell>
        </row>
        <row r="284">
          <cell r="X284">
            <v>38839</v>
          </cell>
        </row>
        <row r="285">
          <cell r="X285">
            <v>38840</v>
          </cell>
        </row>
        <row r="286">
          <cell r="X286">
            <v>38841</v>
          </cell>
        </row>
        <row r="287">
          <cell r="X287">
            <v>38842</v>
          </cell>
        </row>
        <row r="288">
          <cell r="X288">
            <v>38843</v>
          </cell>
        </row>
        <row r="289">
          <cell r="X289">
            <v>38844</v>
          </cell>
        </row>
        <row r="290">
          <cell r="X290">
            <v>38845</v>
          </cell>
        </row>
        <row r="291">
          <cell r="X291">
            <v>38846</v>
          </cell>
        </row>
        <row r="292">
          <cell r="X292">
            <v>38847</v>
          </cell>
        </row>
        <row r="293">
          <cell r="X293">
            <v>38848</v>
          </cell>
        </row>
        <row r="294">
          <cell r="X294">
            <v>38849</v>
          </cell>
        </row>
        <row r="295">
          <cell r="X295">
            <v>38850</v>
          </cell>
        </row>
        <row r="296">
          <cell r="X296">
            <v>38851</v>
          </cell>
        </row>
        <row r="297">
          <cell r="X297">
            <v>38852</v>
          </cell>
        </row>
        <row r="298">
          <cell r="X298">
            <v>38853</v>
          </cell>
        </row>
        <row r="299">
          <cell r="X299">
            <v>38854</v>
          </cell>
        </row>
        <row r="300">
          <cell r="X300">
            <v>38855</v>
          </cell>
        </row>
        <row r="301">
          <cell r="X301">
            <v>38856</v>
          </cell>
        </row>
        <row r="302">
          <cell r="X302">
            <v>38857</v>
          </cell>
        </row>
        <row r="303">
          <cell r="X303">
            <v>38858</v>
          </cell>
        </row>
        <row r="304">
          <cell r="X304">
            <v>38859</v>
          </cell>
        </row>
        <row r="305">
          <cell r="X305">
            <v>38860</v>
          </cell>
        </row>
        <row r="306">
          <cell r="X306">
            <v>38861</v>
          </cell>
        </row>
        <row r="307">
          <cell r="X307">
            <v>38862</v>
          </cell>
        </row>
        <row r="308">
          <cell r="X308">
            <v>38863</v>
          </cell>
        </row>
        <row r="309">
          <cell r="X309">
            <v>38864</v>
          </cell>
        </row>
        <row r="310">
          <cell r="X310">
            <v>38865</v>
          </cell>
        </row>
        <row r="311">
          <cell r="X311">
            <v>38866</v>
          </cell>
        </row>
        <row r="312">
          <cell r="X312">
            <v>38867</v>
          </cell>
        </row>
        <row r="313">
          <cell r="X313">
            <v>38868</v>
          </cell>
        </row>
        <row r="314">
          <cell r="X314">
            <v>38869</v>
          </cell>
        </row>
        <row r="315">
          <cell r="X315">
            <v>38870</v>
          </cell>
        </row>
        <row r="316">
          <cell r="X316">
            <v>38871</v>
          </cell>
        </row>
        <row r="317">
          <cell r="X317">
            <v>38872</v>
          </cell>
        </row>
        <row r="318">
          <cell r="X318">
            <v>38873</v>
          </cell>
        </row>
        <row r="319">
          <cell r="X319">
            <v>38874</v>
          </cell>
        </row>
        <row r="320">
          <cell r="X320">
            <v>38875</v>
          </cell>
        </row>
        <row r="321">
          <cell r="X321">
            <v>38876</v>
          </cell>
        </row>
        <row r="322">
          <cell r="X322">
            <v>38877</v>
          </cell>
        </row>
        <row r="323">
          <cell r="X323">
            <v>38878</v>
          </cell>
        </row>
        <row r="324">
          <cell r="X324">
            <v>38879</v>
          </cell>
        </row>
        <row r="325">
          <cell r="X325">
            <v>38880</v>
          </cell>
        </row>
        <row r="326">
          <cell r="X326">
            <v>38881</v>
          </cell>
        </row>
        <row r="327">
          <cell r="X327">
            <v>38882</v>
          </cell>
        </row>
        <row r="328">
          <cell r="X328">
            <v>38883</v>
          </cell>
        </row>
        <row r="329">
          <cell r="X329">
            <v>38884</v>
          </cell>
        </row>
        <row r="330">
          <cell r="X330">
            <v>38885</v>
          </cell>
        </row>
        <row r="331">
          <cell r="X331">
            <v>38886</v>
          </cell>
        </row>
        <row r="332">
          <cell r="X332">
            <v>38887</v>
          </cell>
        </row>
        <row r="333">
          <cell r="X333">
            <v>38888</v>
          </cell>
        </row>
        <row r="334">
          <cell r="X334">
            <v>38889</v>
          </cell>
        </row>
        <row r="335">
          <cell r="X335">
            <v>38890</v>
          </cell>
        </row>
        <row r="336">
          <cell r="X336">
            <v>38891</v>
          </cell>
        </row>
        <row r="337">
          <cell r="X337">
            <v>38892</v>
          </cell>
        </row>
        <row r="338">
          <cell r="X338">
            <v>38893</v>
          </cell>
        </row>
        <row r="339">
          <cell r="X339">
            <v>38894</v>
          </cell>
        </row>
        <row r="340">
          <cell r="X340">
            <v>38895</v>
          </cell>
        </row>
        <row r="341">
          <cell r="X341">
            <v>38896</v>
          </cell>
        </row>
        <row r="342">
          <cell r="X342">
            <v>38897</v>
          </cell>
        </row>
        <row r="343">
          <cell r="X343">
            <v>38898</v>
          </cell>
        </row>
        <row r="344">
          <cell r="X344">
            <v>38899</v>
          </cell>
        </row>
        <row r="345">
          <cell r="X345">
            <v>38900</v>
          </cell>
        </row>
        <row r="346">
          <cell r="X346">
            <v>38901</v>
          </cell>
        </row>
        <row r="347">
          <cell r="X347">
            <v>38902</v>
          </cell>
        </row>
        <row r="348">
          <cell r="X348">
            <v>38903</v>
          </cell>
        </row>
        <row r="349">
          <cell r="X349">
            <v>38904</v>
          </cell>
        </row>
        <row r="350">
          <cell r="X350">
            <v>38905</v>
          </cell>
        </row>
        <row r="351">
          <cell r="X351">
            <v>38906</v>
          </cell>
        </row>
        <row r="352">
          <cell r="X352">
            <v>38907</v>
          </cell>
        </row>
        <row r="353">
          <cell r="X353">
            <v>38908</v>
          </cell>
        </row>
        <row r="354">
          <cell r="X354">
            <v>38909</v>
          </cell>
        </row>
        <row r="355">
          <cell r="X355">
            <v>38910</v>
          </cell>
        </row>
        <row r="356">
          <cell r="X356">
            <v>38911</v>
          </cell>
        </row>
        <row r="357">
          <cell r="X357">
            <v>38912</v>
          </cell>
        </row>
        <row r="358">
          <cell r="X358">
            <v>38913</v>
          </cell>
        </row>
        <row r="359">
          <cell r="X359">
            <v>38914</v>
          </cell>
        </row>
        <row r="360">
          <cell r="X360">
            <v>38915</v>
          </cell>
        </row>
        <row r="361">
          <cell r="X361">
            <v>38916</v>
          </cell>
        </row>
        <row r="362">
          <cell r="X362">
            <v>38917</v>
          </cell>
        </row>
        <row r="363">
          <cell r="X363">
            <v>38918</v>
          </cell>
        </row>
        <row r="364">
          <cell r="X364">
            <v>38919</v>
          </cell>
        </row>
        <row r="365">
          <cell r="X365">
            <v>38920</v>
          </cell>
        </row>
        <row r="366">
          <cell r="X366">
            <v>38921</v>
          </cell>
        </row>
        <row r="367">
          <cell r="X367">
            <v>38922</v>
          </cell>
        </row>
        <row r="368">
          <cell r="X368">
            <v>38923</v>
          </cell>
        </row>
        <row r="369">
          <cell r="X369">
            <v>38924</v>
          </cell>
        </row>
        <row r="370">
          <cell r="X370">
            <v>38925</v>
          </cell>
        </row>
        <row r="371">
          <cell r="X371">
            <v>38926</v>
          </cell>
        </row>
        <row r="372">
          <cell r="X372">
            <v>38927</v>
          </cell>
        </row>
        <row r="373">
          <cell r="X373">
            <v>38928</v>
          </cell>
        </row>
        <row r="374">
          <cell r="X374">
            <v>38929</v>
          </cell>
        </row>
        <row r="375">
          <cell r="X375">
            <v>38930</v>
          </cell>
        </row>
        <row r="376">
          <cell r="X376">
            <v>38931</v>
          </cell>
        </row>
        <row r="377">
          <cell r="X377">
            <v>38932</v>
          </cell>
        </row>
        <row r="378">
          <cell r="X378">
            <v>38933</v>
          </cell>
        </row>
        <row r="379">
          <cell r="X379">
            <v>38934</v>
          </cell>
        </row>
        <row r="380">
          <cell r="X380">
            <v>38935</v>
          </cell>
        </row>
        <row r="381">
          <cell r="X381">
            <v>38936</v>
          </cell>
        </row>
        <row r="382">
          <cell r="X382">
            <v>38937</v>
          </cell>
        </row>
        <row r="383">
          <cell r="X383">
            <v>38938</v>
          </cell>
        </row>
        <row r="384">
          <cell r="X384">
            <v>38939</v>
          </cell>
        </row>
        <row r="385">
          <cell r="X385">
            <v>38940</v>
          </cell>
        </row>
        <row r="386">
          <cell r="X386">
            <v>38941</v>
          </cell>
        </row>
        <row r="387">
          <cell r="X387">
            <v>38942</v>
          </cell>
        </row>
        <row r="388">
          <cell r="X388">
            <v>38943</v>
          </cell>
        </row>
        <row r="389">
          <cell r="X389">
            <v>38944</v>
          </cell>
        </row>
        <row r="390">
          <cell r="X390">
            <v>38945</v>
          </cell>
        </row>
        <row r="391">
          <cell r="X391">
            <v>38946</v>
          </cell>
        </row>
        <row r="392">
          <cell r="X392">
            <v>38947</v>
          </cell>
        </row>
        <row r="393">
          <cell r="X393">
            <v>38948</v>
          </cell>
        </row>
        <row r="394">
          <cell r="X394">
            <v>38949</v>
          </cell>
        </row>
        <row r="395">
          <cell r="X395">
            <v>38950</v>
          </cell>
        </row>
        <row r="396">
          <cell r="X396">
            <v>38951</v>
          </cell>
        </row>
        <row r="397">
          <cell r="X397">
            <v>38952</v>
          </cell>
        </row>
        <row r="398">
          <cell r="X398">
            <v>38953</v>
          </cell>
        </row>
        <row r="399">
          <cell r="X399">
            <v>38954</v>
          </cell>
        </row>
        <row r="400">
          <cell r="X400">
            <v>38955</v>
          </cell>
        </row>
        <row r="401">
          <cell r="X401">
            <v>38956</v>
          </cell>
        </row>
        <row r="402">
          <cell r="X402">
            <v>38957</v>
          </cell>
        </row>
        <row r="403">
          <cell r="X403">
            <v>38958</v>
          </cell>
        </row>
        <row r="404">
          <cell r="X404">
            <v>38959</v>
          </cell>
        </row>
        <row r="405">
          <cell r="X405">
            <v>38960</v>
          </cell>
        </row>
      </sheetData>
      <sheetData sheetId="20"/>
      <sheetData sheetId="21"/>
      <sheetData sheetId="22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stau"/>
      <sheetName val="Fréq."/>
      <sheetName val="C.Rés."/>
    </sheetNames>
    <sheetDataSet>
      <sheetData sheetId="0">
        <row r="1">
          <cell r="B1">
            <v>41518</v>
          </cell>
        </row>
        <row r="30">
          <cell r="A30" t="str">
            <v>part secu</v>
          </cell>
        </row>
        <row r="31">
          <cell r="A31" t="str">
            <v>part jour</v>
          </cell>
        </row>
        <row r="32">
          <cell r="A32" t="str">
            <v>part nuit</v>
          </cell>
        </row>
        <row r="33">
          <cell r="A33" t="str">
            <v>part we/feriee</v>
          </cell>
        </row>
        <row r="34">
          <cell r="A34" t="str">
            <v/>
          </cell>
        </row>
        <row r="35">
          <cell r="A35" t="str">
            <v/>
          </cell>
        </row>
      </sheetData>
      <sheetData sheetId="1"/>
      <sheetData sheetId="2">
        <row r="1">
          <cell r="A1"/>
        </row>
        <row r="8">
          <cell r="C8"/>
          <cell r="E8"/>
          <cell r="G8"/>
          <cell r="I8"/>
          <cell r="K8"/>
          <cell r="M8"/>
          <cell r="N8">
            <v>680</v>
          </cell>
          <cell r="O8"/>
        </row>
        <row r="9">
          <cell r="C9"/>
          <cell r="E9"/>
          <cell r="F9">
            <v>1050</v>
          </cell>
          <cell r="G9"/>
          <cell r="I9"/>
          <cell r="K9"/>
          <cell r="L9" t="str">
            <v>TAXIMETRE 2500€</v>
          </cell>
          <cell r="N9">
            <v>30</v>
          </cell>
          <cell r="O9"/>
        </row>
        <row r="10">
          <cell r="C10"/>
          <cell r="E10"/>
          <cell r="G10"/>
          <cell r="I10"/>
          <cell r="K10"/>
          <cell r="O10"/>
        </row>
        <row r="11">
          <cell r="C11"/>
          <cell r="E11"/>
          <cell r="G11"/>
          <cell r="I11"/>
          <cell r="K11"/>
          <cell r="O11"/>
        </row>
        <row r="12">
          <cell r="C12"/>
          <cell r="E12"/>
          <cell r="G12"/>
          <cell r="I12"/>
          <cell r="K12"/>
          <cell r="M12"/>
          <cell r="N12"/>
          <cell r="O12"/>
        </row>
        <row r="13">
          <cell r="C13"/>
          <cell r="E13"/>
          <cell r="G13"/>
          <cell r="I13"/>
          <cell r="K13"/>
          <cell r="M13"/>
          <cell r="N13"/>
          <cell r="O13"/>
        </row>
        <row r="14">
          <cell r="C14"/>
          <cell r="E14"/>
          <cell r="G14"/>
          <cell r="I14"/>
          <cell r="K14"/>
          <cell r="M14"/>
          <cell r="N14"/>
          <cell r="O14"/>
        </row>
        <row r="15">
          <cell r="A15"/>
          <cell r="B15"/>
          <cell r="C15"/>
          <cell r="E15"/>
          <cell r="F15"/>
          <cell r="G15"/>
          <cell r="H15"/>
          <cell r="I15"/>
          <cell r="K15"/>
          <cell r="M15"/>
          <cell r="N15"/>
          <cell r="O15"/>
        </row>
        <row r="16">
          <cell r="A16"/>
          <cell r="B16"/>
          <cell r="C16"/>
          <cell r="E16"/>
          <cell r="F16"/>
          <cell r="G16"/>
          <cell r="H16"/>
          <cell r="I16"/>
          <cell r="K16"/>
          <cell r="M16"/>
          <cell r="N16"/>
          <cell r="O16"/>
        </row>
        <row r="17">
          <cell r="A17"/>
          <cell r="B17"/>
          <cell r="C17"/>
          <cell r="E17"/>
          <cell r="F17"/>
          <cell r="G17"/>
          <cell r="H17"/>
          <cell r="I17"/>
          <cell r="K17"/>
          <cell r="M17"/>
          <cell r="N17"/>
          <cell r="O17"/>
        </row>
        <row r="18">
          <cell r="A18" t="str">
            <v>..................</v>
          </cell>
          <cell r="B18"/>
          <cell r="C18"/>
          <cell r="E18"/>
          <cell r="F18"/>
          <cell r="G18"/>
          <cell r="H18"/>
          <cell r="I18"/>
          <cell r="K18"/>
          <cell r="M18"/>
          <cell r="N18"/>
          <cell r="O18"/>
        </row>
        <row r="19">
          <cell r="A19" t="str">
            <v>..................</v>
          </cell>
          <cell r="B19"/>
          <cell r="C19"/>
          <cell r="E19"/>
          <cell r="F19"/>
          <cell r="G19"/>
          <cell r="H19"/>
          <cell r="I19"/>
          <cell r="K19"/>
          <cell r="M19"/>
          <cell r="N19">
            <v>500</v>
          </cell>
          <cell r="O19"/>
        </row>
        <row r="20">
          <cell r="A20" t="str">
            <v>..................</v>
          </cell>
          <cell r="B20"/>
          <cell r="C20"/>
          <cell r="E20"/>
          <cell r="F20"/>
          <cell r="G20"/>
          <cell r="H20"/>
          <cell r="I20"/>
          <cell r="K20"/>
          <cell r="M20"/>
          <cell r="N20">
            <v>100</v>
          </cell>
          <cell r="O20"/>
        </row>
        <row r="21">
          <cell r="A21" t="str">
            <v>..................</v>
          </cell>
          <cell r="B21"/>
          <cell r="C21"/>
          <cell r="E21"/>
          <cell r="F21"/>
          <cell r="G21"/>
          <cell r="H21"/>
          <cell r="I21"/>
          <cell r="K21"/>
          <cell r="M21"/>
          <cell r="N21">
            <v>210</v>
          </cell>
          <cell r="O21"/>
        </row>
        <row r="22">
          <cell r="C22"/>
          <cell r="D22">
            <v>0</v>
          </cell>
          <cell r="E22"/>
          <cell r="G22"/>
          <cell r="K22"/>
          <cell r="M22"/>
          <cell r="N22"/>
          <cell r="O22"/>
        </row>
        <row r="23">
          <cell r="C23"/>
          <cell r="D23">
            <v>0</v>
          </cell>
          <cell r="E23"/>
          <cell r="G23"/>
          <cell r="J23"/>
          <cell r="K23"/>
          <cell r="M23"/>
          <cell r="N23">
            <v>200</v>
          </cell>
          <cell r="O23"/>
        </row>
        <row r="24">
          <cell r="C24"/>
          <cell r="D24">
            <v>0</v>
          </cell>
          <cell r="E24"/>
          <cell r="G24"/>
          <cell r="J24"/>
          <cell r="K24"/>
          <cell r="M24"/>
          <cell r="N24">
            <v>20</v>
          </cell>
          <cell r="O24"/>
        </row>
        <row r="25">
          <cell r="A25"/>
          <cell r="C25"/>
          <cell r="E25"/>
          <cell r="F25">
            <v>0</v>
          </cell>
          <cell r="G25"/>
          <cell r="H25"/>
          <cell r="I25"/>
          <cell r="J25"/>
          <cell r="K25"/>
          <cell r="M25"/>
          <cell r="N25">
            <v>25</v>
          </cell>
          <cell r="O25"/>
        </row>
        <row r="26">
          <cell r="A26"/>
          <cell r="C26"/>
          <cell r="E26"/>
          <cell r="F26"/>
          <cell r="G26"/>
          <cell r="K26"/>
          <cell r="M26"/>
          <cell r="N26">
            <v>22</v>
          </cell>
          <cell r="O26"/>
        </row>
        <row r="27">
          <cell r="A27"/>
          <cell r="C27"/>
          <cell r="E27"/>
          <cell r="F27">
            <v>0</v>
          </cell>
          <cell r="G27"/>
          <cell r="K27"/>
          <cell r="M27"/>
          <cell r="N27">
            <v>20</v>
          </cell>
          <cell r="O27"/>
        </row>
        <row r="28">
          <cell r="C28"/>
          <cell r="E28"/>
          <cell r="G28"/>
          <cell r="K28"/>
          <cell r="M28"/>
          <cell r="N28"/>
          <cell r="O28"/>
        </row>
        <row r="29">
          <cell r="C29"/>
          <cell r="E29"/>
          <cell r="G29"/>
          <cell r="K29"/>
          <cell r="M29"/>
          <cell r="O29"/>
        </row>
        <row r="30">
          <cell r="G30"/>
          <cell r="K30"/>
          <cell r="M30"/>
          <cell r="N30"/>
          <cell r="O30"/>
        </row>
        <row r="31">
          <cell r="K31"/>
          <cell r="M31"/>
          <cell r="N31"/>
          <cell r="O31"/>
        </row>
        <row r="32">
          <cell r="K32"/>
          <cell r="M32"/>
          <cell r="N32"/>
          <cell r="O32"/>
        </row>
        <row r="33">
          <cell r="K33"/>
          <cell r="L33"/>
          <cell r="M33"/>
          <cell r="N33"/>
          <cell r="O33"/>
        </row>
        <row r="34">
          <cell r="K34"/>
          <cell r="L34"/>
          <cell r="M34"/>
          <cell r="N34"/>
          <cell r="O34"/>
        </row>
        <row r="35">
          <cell r="B35"/>
          <cell r="C35"/>
          <cell r="E35"/>
          <cell r="K35"/>
          <cell r="L35"/>
          <cell r="M35"/>
          <cell r="N35"/>
          <cell r="O35"/>
        </row>
        <row r="36">
          <cell r="B36"/>
          <cell r="C36"/>
          <cell r="E36"/>
          <cell r="K36"/>
          <cell r="L36"/>
          <cell r="M36"/>
          <cell r="N36"/>
          <cell r="O36"/>
        </row>
        <row r="37">
          <cell r="E37"/>
          <cell r="K37"/>
          <cell r="L37"/>
          <cell r="M37"/>
          <cell r="N37"/>
          <cell r="O37"/>
        </row>
        <row r="38">
          <cell r="B38"/>
          <cell r="C38"/>
          <cell r="E38"/>
          <cell r="K38"/>
          <cell r="L38"/>
          <cell r="M38"/>
          <cell r="N38"/>
          <cell r="O38"/>
        </row>
        <row r="39">
          <cell r="E39"/>
          <cell r="K39"/>
          <cell r="L39"/>
          <cell r="M39"/>
          <cell r="N39"/>
          <cell r="O39"/>
        </row>
        <row r="40">
          <cell r="B40">
            <v>0</v>
          </cell>
          <cell r="C40">
            <v>0</v>
          </cell>
          <cell r="E40"/>
          <cell r="K40"/>
          <cell r="L40"/>
          <cell r="M40"/>
          <cell r="N40"/>
          <cell r="O40"/>
        </row>
        <row r="41">
          <cell r="E41"/>
          <cell r="J41"/>
          <cell r="K41"/>
          <cell r="L41"/>
          <cell r="M41"/>
          <cell r="N41"/>
          <cell r="O41"/>
        </row>
        <row r="42">
          <cell r="B42"/>
          <cell r="C42"/>
          <cell r="E42"/>
          <cell r="K42"/>
          <cell r="L42"/>
          <cell r="M42"/>
          <cell r="N42"/>
          <cell r="O42"/>
        </row>
        <row r="43">
          <cell r="E43"/>
          <cell r="H43" t="str">
            <v>PAIMENT CHARGES SOCIALES</v>
          </cell>
          <cell r="I43"/>
          <cell r="J43">
            <v>1000</v>
          </cell>
          <cell r="K43"/>
          <cell r="L43"/>
          <cell r="N43"/>
          <cell r="O43"/>
        </row>
        <row r="44">
          <cell r="E44"/>
          <cell r="H44"/>
          <cell r="I44"/>
          <cell r="J44"/>
          <cell r="K44"/>
          <cell r="L44"/>
          <cell r="N44"/>
          <cell r="O44"/>
        </row>
        <row r="45">
          <cell r="E45"/>
          <cell r="H45"/>
          <cell r="I45"/>
          <cell r="J45"/>
          <cell r="K45"/>
          <cell r="L45"/>
          <cell r="M45"/>
          <cell r="N45"/>
          <cell r="O45"/>
        </row>
        <row r="46">
          <cell r="B46"/>
          <cell r="C46"/>
          <cell r="E46"/>
          <cell r="H46"/>
          <cell r="I46"/>
          <cell r="J46"/>
          <cell r="K46"/>
          <cell r="L46"/>
          <cell r="M46"/>
          <cell r="N46"/>
          <cell r="O46"/>
        </row>
        <row r="47">
          <cell r="B47"/>
          <cell r="C47"/>
          <cell r="E47"/>
          <cell r="H47"/>
          <cell r="I47"/>
          <cell r="J47"/>
          <cell r="K47"/>
          <cell r="L47"/>
          <cell r="M47"/>
          <cell r="N47"/>
          <cell r="O47"/>
        </row>
        <row r="48">
          <cell r="E48"/>
          <cell r="K48"/>
          <cell r="L48"/>
          <cell r="N48"/>
          <cell r="O48"/>
        </row>
        <row r="49">
          <cell r="B49"/>
          <cell r="C49"/>
          <cell r="D49"/>
          <cell r="E49"/>
          <cell r="K49"/>
          <cell r="L49"/>
          <cell r="N49"/>
          <cell r="O49"/>
        </row>
        <row r="50">
          <cell r="B50"/>
          <cell r="C50"/>
          <cell r="D50"/>
          <cell r="E50"/>
          <cell r="K50"/>
          <cell r="L50"/>
          <cell r="N50">
            <v>0</v>
          </cell>
          <cell r="O50"/>
        </row>
        <row r="51">
          <cell r="E51"/>
          <cell r="K51"/>
          <cell r="L51"/>
          <cell r="N51">
            <v>0</v>
          </cell>
          <cell r="O51"/>
        </row>
        <row r="52">
          <cell r="B52">
            <v>0</v>
          </cell>
          <cell r="C52">
            <v>0</v>
          </cell>
          <cell r="D52"/>
          <cell r="E52"/>
          <cell r="K52"/>
          <cell r="L52"/>
          <cell r="N52">
            <v>0</v>
          </cell>
          <cell r="O52"/>
        </row>
        <row r="53">
          <cell r="B53"/>
          <cell r="C53"/>
          <cell r="E53"/>
          <cell r="K53"/>
          <cell r="L53"/>
          <cell r="N53">
            <v>0</v>
          </cell>
          <cell r="O53"/>
        </row>
        <row r="54">
          <cell r="E54"/>
          <cell r="K54"/>
          <cell r="O54"/>
        </row>
        <row r="55">
          <cell r="E55"/>
          <cell r="K55"/>
          <cell r="O55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AO110"/>
  <sheetViews>
    <sheetView showZeros="0" tabSelected="1" showOutlineSymbols="0" zoomScaleNormal="75" workbookViewId="0">
      <selection activeCell="I96" sqref="I96"/>
    </sheetView>
  </sheetViews>
  <sheetFormatPr baseColWidth="10" defaultColWidth="0" defaultRowHeight="12.75"/>
  <cols>
    <col min="1" max="1" width="11.28515625" customWidth="1"/>
    <col min="2" max="3" width="3.7109375" customWidth="1"/>
    <col min="4" max="4" width="20.7109375" customWidth="1"/>
    <col min="5" max="5" width="9.85546875" customWidth="1"/>
    <col min="6" max="6" width="6.7109375" customWidth="1"/>
    <col min="7" max="7" width="11.42578125" hidden="1" customWidth="1"/>
    <col min="8" max="38" width="6.7109375" customWidth="1"/>
    <col min="39" max="39" width="11.42578125" customWidth="1"/>
    <col min="40" max="40" width="3.5703125" style="4" customWidth="1"/>
    <col min="41" max="16384" width="0" style="4" hidden="1"/>
  </cols>
  <sheetData>
    <row r="1" spans="1:39" ht="21" thickTop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</row>
    <row r="2" spans="1:39" ht="20.25">
      <c r="A2" s="5"/>
      <c r="B2" s="6"/>
      <c r="C2" s="6"/>
      <c r="D2" s="7"/>
      <c r="E2" s="6"/>
      <c r="F2" s="6"/>
      <c r="G2" s="6"/>
      <c r="H2" s="6"/>
      <c r="I2" s="8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9"/>
    </row>
    <row r="3" spans="1:39" ht="20.25">
      <c r="A3" s="5"/>
      <c r="B3" s="6"/>
      <c r="C3" s="6"/>
      <c r="D3" s="10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9"/>
    </row>
    <row r="4" spans="1:39" ht="18.75" thickBot="1">
      <c r="A4" s="11"/>
      <c r="B4" s="12"/>
      <c r="C4" s="13" t="s">
        <v>1</v>
      </c>
      <c r="D4" s="14">
        <f>[2]Restau!B1</f>
        <v>41518</v>
      </c>
      <c r="E4" s="15">
        <f>COUNTIF(H13:AL13,"P")</f>
        <v>21</v>
      </c>
      <c r="F4" s="16" t="s">
        <v>2</v>
      </c>
      <c r="G4" s="17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9"/>
    </row>
    <row r="5" spans="1:39" ht="14.25" thickTop="1" thickBot="1">
      <c r="A5" s="20" t="s">
        <v>3</v>
      </c>
      <c r="B5" s="21" t="s">
        <v>4</v>
      </c>
      <c r="C5" s="22"/>
      <c r="D5" s="23" t="s">
        <v>5</v>
      </c>
      <c r="E5" s="24"/>
      <c r="F5" s="25"/>
      <c r="G5" s="26">
        <v>38596</v>
      </c>
      <c r="H5" s="27">
        <f>D4</f>
        <v>41518</v>
      </c>
      <c r="I5" s="28">
        <f t="shared" ref="I5:AI5" si="0">H5+1</f>
        <v>41519</v>
      </c>
      <c r="J5" s="28">
        <f t="shared" si="0"/>
        <v>41520</v>
      </c>
      <c r="K5" s="28">
        <f t="shared" si="0"/>
        <v>41521</v>
      </c>
      <c r="L5" s="28">
        <f t="shared" si="0"/>
        <v>41522</v>
      </c>
      <c r="M5" s="28">
        <f t="shared" si="0"/>
        <v>41523</v>
      </c>
      <c r="N5" s="28">
        <f t="shared" si="0"/>
        <v>41524</v>
      </c>
      <c r="O5" s="28">
        <f t="shared" si="0"/>
        <v>41525</v>
      </c>
      <c r="P5" s="28">
        <f t="shared" si="0"/>
        <v>41526</v>
      </c>
      <c r="Q5" s="28">
        <f t="shared" si="0"/>
        <v>41527</v>
      </c>
      <c r="R5" s="28">
        <f t="shared" si="0"/>
        <v>41528</v>
      </c>
      <c r="S5" s="28">
        <f t="shared" si="0"/>
        <v>41529</v>
      </c>
      <c r="T5" s="28">
        <f t="shared" si="0"/>
        <v>41530</v>
      </c>
      <c r="U5" s="28">
        <f t="shared" si="0"/>
        <v>41531</v>
      </c>
      <c r="V5" s="28">
        <f t="shared" si="0"/>
        <v>41532</v>
      </c>
      <c r="W5" s="28">
        <f t="shared" si="0"/>
        <v>41533</v>
      </c>
      <c r="X5" s="28">
        <f t="shared" si="0"/>
        <v>41534</v>
      </c>
      <c r="Y5" s="28">
        <f t="shared" si="0"/>
        <v>41535</v>
      </c>
      <c r="Z5" s="28">
        <f t="shared" si="0"/>
        <v>41536</v>
      </c>
      <c r="AA5" s="28">
        <f t="shared" si="0"/>
        <v>41537</v>
      </c>
      <c r="AB5" s="28">
        <f t="shared" si="0"/>
        <v>41538</v>
      </c>
      <c r="AC5" s="28">
        <f t="shared" si="0"/>
        <v>41539</v>
      </c>
      <c r="AD5" s="28">
        <f t="shared" si="0"/>
        <v>41540</v>
      </c>
      <c r="AE5" s="28">
        <f t="shared" si="0"/>
        <v>41541</v>
      </c>
      <c r="AF5" s="28">
        <f t="shared" si="0"/>
        <v>41542</v>
      </c>
      <c r="AG5" s="28">
        <f t="shared" si="0"/>
        <v>41543</v>
      </c>
      <c r="AH5" s="28">
        <f t="shared" si="0"/>
        <v>41544</v>
      </c>
      <c r="AI5" s="28">
        <f t="shared" si="0"/>
        <v>41545</v>
      </c>
      <c r="AJ5" s="28">
        <f>IF(MONTH(AI5+1)=MONTH($H5),AI5+1,0)</f>
        <v>41546</v>
      </c>
      <c r="AK5" s="28">
        <f>IF(MONTH(AJ5+1)=MONTH($H5),AJ5+1,0)</f>
        <v>41547</v>
      </c>
      <c r="AL5" s="29">
        <f>IF(MONTH(AK5+1)=MONTH($H5),AK5+1,0)</f>
        <v>0</v>
      </c>
      <c r="AM5" s="30" t="s">
        <v>6</v>
      </c>
    </row>
    <row r="6" spans="1:39" s="33" customFormat="1" ht="3.75" customHeight="1" thickBot="1">
      <c r="A6" s="31" t="s">
        <v>7</v>
      </c>
      <c r="B6" s="31"/>
      <c r="C6" s="31"/>
      <c r="D6" s="31"/>
      <c r="E6" s="31"/>
      <c r="F6" s="31">
        <v>1</v>
      </c>
      <c r="G6" s="31"/>
      <c r="H6" s="31">
        <f>[1]Point.!H5</f>
        <v>1</v>
      </c>
      <c r="I6" s="31">
        <f>[1]Point.!I5</f>
        <v>1</v>
      </c>
      <c r="J6" s="31">
        <f>[1]Point.!J5</f>
        <v>1</v>
      </c>
      <c r="K6" s="31">
        <f>[1]Point.!K5</f>
        <v>1</v>
      </c>
      <c r="L6" s="31">
        <f>[1]Point.!L5</f>
        <v>1</v>
      </c>
      <c r="M6" s="31">
        <f>[1]Point.!M5</f>
        <v>1</v>
      </c>
      <c r="N6" s="31">
        <f>[1]Point.!N5</f>
        <v>2</v>
      </c>
      <c r="O6" s="31">
        <f>[1]Point.!O5</f>
        <v>2</v>
      </c>
      <c r="P6" s="31">
        <f>[1]Point.!P5</f>
        <v>2</v>
      </c>
      <c r="Q6" s="31">
        <f>[1]Point.!Q5</f>
        <v>2</v>
      </c>
      <c r="R6" s="31">
        <f>[1]Point.!R5</f>
        <v>2</v>
      </c>
      <c r="S6" s="31">
        <f>[1]Point.!S5</f>
        <v>2</v>
      </c>
      <c r="T6" s="31">
        <f>[1]Point.!T5</f>
        <v>2</v>
      </c>
      <c r="U6" s="31">
        <f>[1]Point.!U5</f>
        <v>3</v>
      </c>
      <c r="V6" s="31">
        <f>[1]Point.!V5</f>
        <v>3</v>
      </c>
      <c r="W6" s="31">
        <f>[1]Point.!W5</f>
        <v>3</v>
      </c>
      <c r="X6" s="31">
        <f>[1]Point.!X5</f>
        <v>3</v>
      </c>
      <c r="Y6" s="31">
        <f>[1]Point.!Y5</f>
        <v>3</v>
      </c>
      <c r="Z6" s="31">
        <f>[1]Point.!Z5</f>
        <v>3</v>
      </c>
      <c r="AA6" s="31">
        <f>[1]Point.!AA5</f>
        <v>3</v>
      </c>
      <c r="AB6" s="31">
        <f>[1]Point.!AB5</f>
        <v>4</v>
      </c>
      <c r="AC6" s="31">
        <f>[1]Point.!AC5</f>
        <v>4</v>
      </c>
      <c r="AD6" s="31">
        <f>[1]Point.!AD5</f>
        <v>4</v>
      </c>
      <c r="AE6" s="31">
        <f>[1]Point.!AE5</f>
        <v>4</v>
      </c>
      <c r="AF6" s="31">
        <f>[1]Point.!AF5</f>
        <v>4</v>
      </c>
      <c r="AG6" s="31">
        <f>[1]Point.!AG5</f>
        <v>4</v>
      </c>
      <c r="AH6" s="31">
        <f>[1]Point.!AH5</f>
        <v>4</v>
      </c>
      <c r="AI6" s="31">
        <f>[1]Point.!AI5</f>
        <v>5</v>
      </c>
      <c r="AJ6" s="31">
        <f>[1]Point.!AJ5</f>
        <v>5</v>
      </c>
      <c r="AK6" s="31">
        <f>[1]Point.!AK5</f>
        <v>5</v>
      </c>
      <c r="AL6" s="32">
        <f>[1]Point.!AL5</f>
        <v>5</v>
      </c>
      <c r="AM6" s="31"/>
    </row>
    <row r="7" spans="1:39" s="33" customFormat="1" ht="13.5" hidden="1" thickBot="1">
      <c r="A7" s="31" t="s">
        <v>8</v>
      </c>
      <c r="B7" s="31"/>
      <c r="C7" s="31"/>
      <c r="D7" s="31"/>
      <c r="E7" s="31"/>
      <c r="F7" s="31"/>
      <c r="G7" s="31"/>
      <c r="H7" s="31" t="e">
        <f>VLOOKUP(H5,[1]Para.!$A2:$B27,2,0)</f>
        <v>#N/A</v>
      </c>
      <c r="I7" s="31" t="e">
        <f>VLOOKUP(I5,[1]Para.!$A2:$B27,2,0)</f>
        <v>#N/A</v>
      </c>
      <c r="J7" s="31" t="e">
        <f>VLOOKUP(J5,[1]Para.!$A2:$B27,2,0)</f>
        <v>#N/A</v>
      </c>
      <c r="K7" s="31" t="e">
        <f>VLOOKUP(K5,[1]Para.!$A2:$B27,2,0)</f>
        <v>#N/A</v>
      </c>
      <c r="L7" s="31" t="e">
        <f>VLOOKUP(L5,[1]Para.!$A2:$B27,2,0)</f>
        <v>#N/A</v>
      </c>
      <c r="M7" s="31" t="e">
        <f>VLOOKUP(M5,[1]Para.!$A2:$B27,2,0)</f>
        <v>#N/A</v>
      </c>
      <c r="N7" s="31" t="e">
        <f>VLOOKUP(N5,[1]Para.!$A2:$B27,2,0)</f>
        <v>#N/A</v>
      </c>
      <c r="O7" s="31" t="e">
        <f>VLOOKUP(O5,[1]Para.!$A2:$B27,2,0)</f>
        <v>#N/A</v>
      </c>
      <c r="P7" s="31" t="e">
        <f>VLOOKUP(P5,[1]Para.!$A2:$B27,2,0)</f>
        <v>#N/A</v>
      </c>
      <c r="Q7" s="31" t="e">
        <f>VLOOKUP(Q5,[1]Para.!$A2:$B27,2,0)</f>
        <v>#N/A</v>
      </c>
      <c r="R7" s="31" t="e">
        <f>VLOOKUP(R5,[1]Para.!$A2:$B27,2,0)</f>
        <v>#N/A</v>
      </c>
      <c r="S7" s="31" t="e">
        <f>VLOOKUP(S5,[1]Para.!$A2:$B27,2,0)</f>
        <v>#N/A</v>
      </c>
      <c r="T7" s="31" t="e">
        <f>VLOOKUP(T5,[1]Para.!$A2:$B27,2,0)</f>
        <v>#N/A</v>
      </c>
      <c r="U7" s="31" t="e">
        <f>VLOOKUP(U5,[1]Para.!$A2:$B27,2,0)</f>
        <v>#N/A</v>
      </c>
      <c r="V7" s="31" t="e">
        <f>VLOOKUP(V5,[1]Para.!$A2:$B27,2,0)</f>
        <v>#N/A</v>
      </c>
      <c r="W7" s="31" t="e">
        <f>VLOOKUP(W5,[1]Para.!$A2:$B27,2,0)</f>
        <v>#N/A</v>
      </c>
      <c r="X7" s="31" t="e">
        <f>VLOOKUP(X5,[1]Para.!$A2:$B27,2,0)</f>
        <v>#N/A</v>
      </c>
      <c r="Y7" s="31" t="e">
        <f>VLOOKUP(Y5,[1]Para.!$A2:$B27,2,0)</f>
        <v>#N/A</v>
      </c>
      <c r="Z7" s="31" t="e">
        <f>VLOOKUP(Z5,[1]Para.!$A2:$B27,2,0)</f>
        <v>#N/A</v>
      </c>
      <c r="AA7" s="31" t="e">
        <f>VLOOKUP(AA5,[1]Para.!$A2:$B27,2,0)</f>
        <v>#N/A</v>
      </c>
      <c r="AB7" s="31" t="e">
        <f>VLOOKUP(AB5,[1]Para.!$A2:$B27,2,0)</f>
        <v>#N/A</v>
      </c>
      <c r="AC7" s="31" t="e">
        <f>VLOOKUP(AC5,[1]Para.!$A2:$B27,2,0)</f>
        <v>#N/A</v>
      </c>
      <c r="AD7" s="31" t="e">
        <f>VLOOKUP(AD5,[1]Para.!$A2:$B27,2,0)</f>
        <v>#N/A</v>
      </c>
      <c r="AE7" s="31" t="e">
        <f>VLOOKUP(AE5,[1]Para.!$A2:$B27,2,0)</f>
        <v>#N/A</v>
      </c>
      <c r="AF7" s="31" t="e">
        <f>VLOOKUP(AF5,[1]Para.!$A2:$B27,2,0)</f>
        <v>#N/A</v>
      </c>
      <c r="AG7" s="31" t="e">
        <f>VLOOKUP(AG5,[1]Para.!$A2:$B27,2,0)</f>
        <v>#N/A</v>
      </c>
      <c r="AH7" s="31" t="e">
        <f>VLOOKUP(AH5,[1]Para.!$A2:$B27,2,0)</f>
        <v>#N/A</v>
      </c>
      <c r="AI7" s="31" t="e">
        <f>VLOOKUP(AI5,[1]Para.!$A2:$B27,2,0)</f>
        <v>#N/A</v>
      </c>
      <c r="AJ7" s="31" t="e">
        <f>VLOOKUP(AJ5,[1]Para.!$A2:$B27,2,0)</f>
        <v>#N/A</v>
      </c>
      <c r="AK7" s="31" t="e">
        <f>VLOOKUP(AK5,[1]Para.!$A2:$B27,2,0)</f>
        <v>#N/A</v>
      </c>
      <c r="AL7" s="32" t="e">
        <f>VLOOKUP(AL5,[1]Para.!$A2:$B27,2,0)</f>
        <v>#N/A</v>
      </c>
      <c r="AM7" s="31"/>
    </row>
    <row r="8" spans="1:39" s="33" customFormat="1" ht="13.5" hidden="1" thickBot="1">
      <c r="A8" s="31" t="s">
        <v>8</v>
      </c>
      <c r="B8" s="31"/>
      <c r="C8" s="31"/>
      <c r="D8" s="31"/>
      <c r="E8" s="31"/>
      <c r="F8" s="31"/>
      <c r="G8" s="31"/>
      <c r="H8" s="31" t="b">
        <f t="shared" ref="H8:AL8" si="1">ISNA(H7)</f>
        <v>1</v>
      </c>
      <c r="I8" s="31" t="b">
        <f t="shared" si="1"/>
        <v>1</v>
      </c>
      <c r="J8" s="31" t="b">
        <f t="shared" si="1"/>
        <v>1</v>
      </c>
      <c r="K8" s="31" t="b">
        <f t="shared" si="1"/>
        <v>1</v>
      </c>
      <c r="L8" s="31" t="b">
        <f t="shared" si="1"/>
        <v>1</v>
      </c>
      <c r="M8" s="31" t="b">
        <f t="shared" si="1"/>
        <v>1</v>
      </c>
      <c r="N8" s="31" t="b">
        <f t="shared" si="1"/>
        <v>1</v>
      </c>
      <c r="O8" s="31" t="b">
        <f t="shared" si="1"/>
        <v>1</v>
      </c>
      <c r="P8" s="31" t="b">
        <f t="shared" si="1"/>
        <v>1</v>
      </c>
      <c r="Q8" s="31" t="b">
        <f t="shared" si="1"/>
        <v>1</v>
      </c>
      <c r="R8" s="31" t="b">
        <f t="shared" si="1"/>
        <v>1</v>
      </c>
      <c r="S8" s="31" t="b">
        <f t="shared" si="1"/>
        <v>1</v>
      </c>
      <c r="T8" s="31" t="b">
        <f t="shared" si="1"/>
        <v>1</v>
      </c>
      <c r="U8" s="31" t="b">
        <f t="shared" si="1"/>
        <v>1</v>
      </c>
      <c r="V8" s="31" t="b">
        <f t="shared" si="1"/>
        <v>1</v>
      </c>
      <c r="W8" s="31" t="b">
        <f t="shared" si="1"/>
        <v>1</v>
      </c>
      <c r="X8" s="31" t="b">
        <f t="shared" si="1"/>
        <v>1</v>
      </c>
      <c r="Y8" s="31" t="b">
        <f t="shared" si="1"/>
        <v>1</v>
      </c>
      <c r="Z8" s="31" t="b">
        <f t="shared" si="1"/>
        <v>1</v>
      </c>
      <c r="AA8" s="31" t="b">
        <f t="shared" si="1"/>
        <v>1</v>
      </c>
      <c r="AB8" s="31" t="b">
        <f t="shared" si="1"/>
        <v>1</v>
      </c>
      <c r="AC8" s="31" t="b">
        <f t="shared" si="1"/>
        <v>1</v>
      </c>
      <c r="AD8" s="31" t="b">
        <f t="shared" si="1"/>
        <v>1</v>
      </c>
      <c r="AE8" s="31" t="b">
        <f t="shared" si="1"/>
        <v>1</v>
      </c>
      <c r="AF8" s="31" t="b">
        <f t="shared" si="1"/>
        <v>1</v>
      </c>
      <c r="AG8" s="31" t="b">
        <f t="shared" si="1"/>
        <v>1</v>
      </c>
      <c r="AH8" s="31" t="b">
        <f t="shared" si="1"/>
        <v>1</v>
      </c>
      <c r="AI8" s="31" t="b">
        <f t="shared" si="1"/>
        <v>1</v>
      </c>
      <c r="AJ8" s="31" t="b">
        <f t="shared" si="1"/>
        <v>1</v>
      </c>
      <c r="AK8" s="31" t="b">
        <f t="shared" si="1"/>
        <v>1</v>
      </c>
      <c r="AL8" s="32" t="b">
        <f t="shared" si="1"/>
        <v>1</v>
      </c>
      <c r="AM8" s="31"/>
    </row>
    <row r="9" spans="1:39" s="33" customFormat="1" ht="13.5" hidden="1" thickBot="1">
      <c r="A9" s="31" t="s">
        <v>8</v>
      </c>
      <c r="B9" s="31"/>
      <c r="C9" s="31"/>
      <c r="D9" s="31"/>
      <c r="E9" s="31"/>
      <c r="F9" s="31"/>
      <c r="G9" s="31"/>
      <c r="H9" s="31" t="str">
        <f t="shared" ref="H9:AL9" si="2">IF(H8,"",H7)</f>
        <v/>
      </c>
      <c r="I9" s="31" t="str">
        <f t="shared" si="2"/>
        <v/>
      </c>
      <c r="J9" s="31" t="str">
        <f t="shared" si="2"/>
        <v/>
      </c>
      <c r="K9" s="31" t="str">
        <f t="shared" si="2"/>
        <v/>
      </c>
      <c r="L9" s="31" t="str">
        <f t="shared" si="2"/>
        <v/>
      </c>
      <c r="M9" s="31" t="str">
        <f t="shared" si="2"/>
        <v/>
      </c>
      <c r="N9" s="31" t="str">
        <f t="shared" si="2"/>
        <v/>
      </c>
      <c r="O9" s="31" t="str">
        <f t="shared" si="2"/>
        <v/>
      </c>
      <c r="P9" s="31" t="str">
        <f t="shared" si="2"/>
        <v/>
      </c>
      <c r="Q9" s="31" t="str">
        <f t="shared" si="2"/>
        <v/>
      </c>
      <c r="R9" s="31" t="str">
        <f t="shared" si="2"/>
        <v/>
      </c>
      <c r="S9" s="31" t="str">
        <f t="shared" si="2"/>
        <v/>
      </c>
      <c r="T9" s="31" t="str">
        <f t="shared" si="2"/>
        <v/>
      </c>
      <c r="U9" s="31" t="str">
        <f t="shared" si="2"/>
        <v/>
      </c>
      <c r="V9" s="31" t="str">
        <f t="shared" si="2"/>
        <v/>
      </c>
      <c r="W9" s="31" t="str">
        <f t="shared" si="2"/>
        <v/>
      </c>
      <c r="X9" s="31" t="str">
        <f t="shared" si="2"/>
        <v/>
      </c>
      <c r="Y9" s="31" t="str">
        <f t="shared" si="2"/>
        <v/>
      </c>
      <c r="Z9" s="31" t="str">
        <f t="shared" si="2"/>
        <v/>
      </c>
      <c r="AA9" s="31" t="str">
        <f t="shared" si="2"/>
        <v/>
      </c>
      <c r="AB9" s="31" t="str">
        <f t="shared" si="2"/>
        <v/>
      </c>
      <c r="AC9" s="31" t="str">
        <f t="shared" si="2"/>
        <v/>
      </c>
      <c r="AD9" s="31" t="str">
        <f t="shared" si="2"/>
        <v/>
      </c>
      <c r="AE9" s="31" t="str">
        <f t="shared" si="2"/>
        <v/>
      </c>
      <c r="AF9" s="31" t="str">
        <f t="shared" si="2"/>
        <v/>
      </c>
      <c r="AG9" s="31" t="str">
        <f t="shared" si="2"/>
        <v/>
      </c>
      <c r="AH9" s="31" t="str">
        <f t="shared" si="2"/>
        <v/>
      </c>
      <c r="AI9" s="31" t="str">
        <f t="shared" si="2"/>
        <v/>
      </c>
      <c r="AJ9" s="31" t="str">
        <f t="shared" si="2"/>
        <v/>
      </c>
      <c r="AK9" s="31" t="str">
        <f t="shared" si="2"/>
        <v/>
      </c>
      <c r="AL9" s="32" t="str">
        <f t="shared" si="2"/>
        <v/>
      </c>
      <c r="AM9" s="31"/>
    </row>
    <row r="10" spans="1:39" s="33" customFormat="1" ht="13.5" hidden="1" thickBot="1">
      <c r="A10" s="31" t="s">
        <v>9</v>
      </c>
      <c r="B10" s="31"/>
      <c r="C10" s="31"/>
      <c r="D10" s="31"/>
      <c r="E10" s="31"/>
      <c r="F10" s="31"/>
      <c r="G10" s="31"/>
      <c r="H10" s="31" t="b">
        <v>1</v>
      </c>
      <c r="I10" s="31" t="b">
        <f t="shared" ref="I10:AL10" si="3">MONTH(I5)=MONTH($H5)</f>
        <v>1</v>
      </c>
      <c r="J10" s="31" t="b">
        <f t="shared" si="3"/>
        <v>1</v>
      </c>
      <c r="K10" s="31" t="b">
        <f t="shared" si="3"/>
        <v>1</v>
      </c>
      <c r="L10" s="31" t="b">
        <f t="shared" si="3"/>
        <v>1</v>
      </c>
      <c r="M10" s="31" t="b">
        <f t="shared" si="3"/>
        <v>1</v>
      </c>
      <c r="N10" s="31" t="b">
        <f t="shared" si="3"/>
        <v>1</v>
      </c>
      <c r="O10" s="31" t="b">
        <f t="shared" si="3"/>
        <v>1</v>
      </c>
      <c r="P10" s="31" t="b">
        <f t="shared" si="3"/>
        <v>1</v>
      </c>
      <c r="Q10" s="31" t="b">
        <f t="shared" si="3"/>
        <v>1</v>
      </c>
      <c r="R10" s="31" t="b">
        <f t="shared" si="3"/>
        <v>1</v>
      </c>
      <c r="S10" s="31" t="b">
        <f t="shared" si="3"/>
        <v>1</v>
      </c>
      <c r="T10" s="31" t="b">
        <f t="shared" si="3"/>
        <v>1</v>
      </c>
      <c r="U10" s="31" t="b">
        <f t="shared" si="3"/>
        <v>1</v>
      </c>
      <c r="V10" s="31" t="b">
        <f t="shared" si="3"/>
        <v>1</v>
      </c>
      <c r="W10" s="31" t="b">
        <f t="shared" si="3"/>
        <v>1</v>
      </c>
      <c r="X10" s="31" t="b">
        <f t="shared" si="3"/>
        <v>1</v>
      </c>
      <c r="Y10" s="31" t="b">
        <f t="shared" si="3"/>
        <v>1</v>
      </c>
      <c r="Z10" s="31" t="b">
        <f t="shared" si="3"/>
        <v>1</v>
      </c>
      <c r="AA10" s="31" t="b">
        <f t="shared" si="3"/>
        <v>1</v>
      </c>
      <c r="AB10" s="31" t="b">
        <f t="shared" si="3"/>
        <v>1</v>
      </c>
      <c r="AC10" s="31" t="b">
        <f t="shared" si="3"/>
        <v>1</v>
      </c>
      <c r="AD10" s="31" t="b">
        <f t="shared" si="3"/>
        <v>1</v>
      </c>
      <c r="AE10" s="31" t="b">
        <f t="shared" si="3"/>
        <v>1</v>
      </c>
      <c r="AF10" s="31" t="b">
        <f t="shared" si="3"/>
        <v>1</v>
      </c>
      <c r="AG10" s="31" t="b">
        <f t="shared" si="3"/>
        <v>1</v>
      </c>
      <c r="AH10" s="31" t="b">
        <f t="shared" si="3"/>
        <v>1</v>
      </c>
      <c r="AI10" s="31" t="b">
        <f t="shared" si="3"/>
        <v>1</v>
      </c>
      <c r="AJ10" s="31" t="b">
        <f t="shared" si="3"/>
        <v>1</v>
      </c>
      <c r="AK10" s="31" t="b">
        <f t="shared" si="3"/>
        <v>1</v>
      </c>
      <c r="AL10" s="32" t="b">
        <f t="shared" si="3"/>
        <v>0</v>
      </c>
      <c r="AM10" s="31"/>
    </row>
    <row r="11" spans="1:39" s="33" customFormat="1" ht="13.5" hidden="1" thickBot="1">
      <c r="A11" s="31" t="s">
        <v>10</v>
      </c>
      <c r="B11" s="31"/>
      <c r="C11" s="31"/>
      <c r="D11" s="31"/>
      <c r="E11" s="31"/>
      <c r="F11" s="31"/>
      <c r="G11" s="31"/>
      <c r="H11" s="31">
        <f t="shared" ref="H11:AL11" si="4">WEEKDAY(H5,2)</f>
        <v>7</v>
      </c>
      <c r="I11" s="31">
        <f t="shared" si="4"/>
        <v>1</v>
      </c>
      <c r="J11" s="31">
        <f t="shared" si="4"/>
        <v>2</v>
      </c>
      <c r="K11" s="31">
        <f t="shared" si="4"/>
        <v>3</v>
      </c>
      <c r="L11" s="31">
        <f t="shared" si="4"/>
        <v>4</v>
      </c>
      <c r="M11" s="31">
        <f t="shared" si="4"/>
        <v>5</v>
      </c>
      <c r="N11" s="31">
        <f t="shared" si="4"/>
        <v>6</v>
      </c>
      <c r="O11" s="31">
        <f t="shared" si="4"/>
        <v>7</v>
      </c>
      <c r="P11" s="31">
        <f t="shared" si="4"/>
        <v>1</v>
      </c>
      <c r="Q11" s="31">
        <f t="shared" si="4"/>
        <v>2</v>
      </c>
      <c r="R11" s="31">
        <f t="shared" si="4"/>
        <v>3</v>
      </c>
      <c r="S11" s="31">
        <f t="shared" si="4"/>
        <v>4</v>
      </c>
      <c r="T11" s="31">
        <f t="shared" si="4"/>
        <v>5</v>
      </c>
      <c r="U11" s="31">
        <f t="shared" si="4"/>
        <v>6</v>
      </c>
      <c r="V11" s="31">
        <f t="shared" si="4"/>
        <v>7</v>
      </c>
      <c r="W11" s="31">
        <f t="shared" si="4"/>
        <v>1</v>
      </c>
      <c r="X11" s="31">
        <f t="shared" si="4"/>
        <v>2</v>
      </c>
      <c r="Y11" s="31">
        <f t="shared" si="4"/>
        <v>3</v>
      </c>
      <c r="Z11" s="31">
        <f t="shared" si="4"/>
        <v>4</v>
      </c>
      <c r="AA11" s="31">
        <f t="shared" si="4"/>
        <v>5</v>
      </c>
      <c r="AB11" s="31">
        <f t="shared" si="4"/>
        <v>6</v>
      </c>
      <c r="AC11" s="31">
        <f t="shared" si="4"/>
        <v>7</v>
      </c>
      <c r="AD11" s="31">
        <f t="shared" si="4"/>
        <v>1</v>
      </c>
      <c r="AE11" s="31">
        <f t="shared" si="4"/>
        <v>2</v>
      </c>
      <c r="AF11" s="31">
        <f t="shared" si="4"/>
        <v>3</v>
      </c>
      <c r="AG11" s="31">
        <f t="shared" si="4"/>
        <v>4</v>
      </c>
      <c r="AH11" s="31">
        <f t="shared" si="4"/>
        <v>5</v>
      </c>
      <c r="AI11" s="31">
        <f t="shared" si="4"/>
        <v>6</v>
      </c>
      <c r="AJ11" s="31">
        <f t="shared" si="4"/>
        <v>7</v>
      </c>
      <c r="AK11" s="31">
        <f t="shared" si="4"/>
        <v>1</v>
      </c>
      <c r="AL11" s="32">
        <f t="shared" si="4"/>
        <v>6</v>
      </c>
      <c r="AM11" s="31">
        <f>COUNTIF(H11:AL11,"*")</f>
        <v>0</v>
      </c>
    </row>
    <row r="12" spans="1:39" s="33" customFormat="1" ht="13.5" thickBot="1">
      <c r="A12" s="34"/>
      <c r="B12" s="35"/>
      <c r="C12" s="36"/>
      <c r="D12" s="37"/>
      <c r="E12" s="38"/>
      <c r="F12" s="39"/>
      <c r="G12" s="40"/>
      <c r="H12" s="41" t="str">
        <f>VLOOKUP(H11,[1]Para.!$E$28:$F$34,2)</f>
        <v>D</v>
      </c>
      <c r="I12" s="42" t="str">
        <f>VLOOKUP(I11,[1]Para.!$E$28:$F$34,2)</f>
        <v>L</v>
      </c>
      <c r="J12" s="42" t="str">
        <f>VLOOKUP(J11,[1]Para.!$E$28:$F$34,2)</f>
        <v>Ma</v>
      </c>
      <c r="K12" s="42" t="str">
        <f>VLOOKUP(K11,[1]Para.!$E$28:$F$34,2)</f>
        <v>Me</v>
      </c>
      <c r="L12" s="42" t="str">
        <f>VLOOKUP(L11,[1]Para.!$E$28:$F$34,2)</f>
        <v>J</v>
      </c>
      <c r="M12" s="42" t="str">
        <f>VLOOKUP(M11,[1]Para.!$E$28:$F$34,2)</f>
        <v>V</v>
      </c>
      <c r="N12" s="42" t="str">
        <f>VLOOKUP(N11,[1]Para.!$E$28:$F$34,2)</f>
        <v>S</v>
      </c>
      <c r="O12" s="42" t="str">
        <f>VLOOKUP(O11,[1]Para.!$E$28:$F$34,2)</f>
        <v>D</v>
      </c>
      <c r="P12" s="42" t="str">
        <f>VLOOKUP(P11,[1]Para.!$E$28:$F$34,2)</f>
        <v>L</v>
      </c>
      <c r="Q12" s="42" t="str">
        <f>VLOOKUP(Q11,[1]Para.!$E$28:$F$34,2)</f>
        <v>Ma</v>
      </c>
      <c r="R12" s="42" t="str">
        <f>VLOOKUP(R11,[1]Para.!$E$28:$F$34,2)</f>
        <v>Me</v>
      </c>
      <c r="S12" s="42" t="str">
        <f>VLOOKUP(S11,[1]Para.!$E$28:$F$34,2)</f>
        <v>J</v>
      </c>
      <c r="T12" s="42" t="str">
        <f>VLOOKUP(T11,[1]Para.!$E$28:$F$34,2)</f>
        <v>V</v>
      </c>
      <c r="U12" s="42" t="str">
        <f>VLOOKUP(U11,[1]Para.!$E$28:$F$34,2)</f>
        <v>S</v>
      </c>
      <c r="V12" s="42" t="str">
        <f>VLOOKUP(V11,[1]Para.!$E$28:$F$34,2)</f>
        <v>D</v>
      </c>
      <c r="W12" s="42" t="str">
        <f>VLOOKUP(W11,[1]Para.!$E$28:$F$34,2)</f>
        <v>L</v>
      </c>
      <c r="X12" s="42" t="str">
        <f>VLOOKUP(X11,[1]Para.!$E$28:$F$34,2)</f>
        <v>Ma</v>
      </c>
      <c r="Y12" s="42" t="str">
        <f>VLOOKUP(Y11,[1]Para.!$E$28:$F$34,2)</f>
        <v>Me</v>
      </c>
      <c r="Z12" s="42" t="str">
        <f>VLOOKUP(Z11,[1]Para.!$E$28:$F$34,2)</f>
        <v>J</v>
      </c>
      <c r="AA12" s="42" t="str">
        <f>VLOOKUP(AA11,[1]Para.!$E$28:$F$34,2)</f>
        <v>V</v>
      </c>
      <c r="AB12" s="42" t="str">
        <f>VLOOKUP(AB11,[1]Para.!$E$28:$F$34,2)</f>
        <v>S</v>
      </c>
      <c r="AC12" s="42" t="str">
        <f>VLOOKUP(AC11,[1]Para.!$E$28:$F$34,2)</f>
        <v>D</v>
      </c>
      <c r="AD12" s="42" t="str">
        <f>VLOOKUP(AD11,[1]Para.!$E$28:$F$34,2)</f>
        <v>L</v>
      </c>
      <c r="AE12" s="42" t="str">
        <f>VLOOKUP(AE11,[1]Para.!$E$28:$F$34,2)</f>
        <v>Ma</v>
      </c>
      <c r="AF12" s="42" t="str">
        <f>VLOOKUP(AF11,[1]Para.!$E$28:$F$34,2)</f>
        <v>Me</v>
      </c>
      <c r="AG12" s="42" t="str">
        <f>VLOOKUP(AG11,[1]Para.!$E$28:$F$34,2)</f>
        <v>J</v>
      </c>
      <c r="AH12" s="42" t="str">
        <f>VLOOKUP(AH11,[1]Para.!$E$28:$F$34,2)</f>
        <v>V</v>
      </c>
      <c r="AI12" s="42" t="str">
        <f>VLOOKUP(AI11,[1]Para.!$E$28:$F$34,2)</f>
        <v>S</v>
      </c>
      <c r="AJ12" s="42" t="str">
        <f>VLOOKUP(AJ11,[1]Para.!$E$28:$F$34,2)</f>
        <v>D</v>
      </c>
      <c r="AK12" s="42" t="str">
        <f>VLOOKUP(AK11,[1]Para.!$E$28:$F$34,2)</f>
        <v>L</v>
      </c>
      <c r="AL12" s="43" t="str">
        <f>VLOOKUP(AL11,[1]Para.!$E$28:$F$34,2)</f>
        <v>S</v>
      </c>
      <c r="AM12" s="44"/>
    </row>
    <row r="13" spans="1:39" s="33" customFormat="1" ht="26.25" customHeight="1" thickBot="1">
      <c r="A13" s="45"/>
      <c r="B13" s="46">
        <v>5</v>
      </c>
      <c r="C13" s="47"/>
      <c r="D13" s="48"/>
      <c r="E13" s="49"/>
      <c r="F13" s="50"/>
      <c r="G13" s="51">
        <f>((-INT(F13)+F13)/0.6)+INT(F13)</f>
        <v>0</v>
      </c>
      <c r="H13" s="52" t="str">
        <f t="shared" ref="H13:AL13" si="5">IF(H$10,IF(OR(H$11=6,H$11=7),"",IF(H$9="*","*",IF(H$9="FE","FE",IF(OR($B13=6,$B13=9),"Horaire","P")))),"")</f>
        <v/>
      </c>
      <c r="I13" s="53" t="str">
        <f t="shared" si="5"/>
        <v>P</v>
      </c>
      <c r="J13" s="53" t="str">
        <f t="shared" si="5"/>
        <v>P</v>
      </c>
      <c r="K13" s="53" t="str">
        <f t="shared" si="5"/>
        <v>P</v>
      </c>
      <c r="L13" s="53" t="str">
        <f t="shared" si="5"/>
        <v>P</v>
      </c>
      <c r="M13" s="53" t="str">
        <f t="shared" si="5"/>
        <v>P</v>
      </c>
      <c r="N13" s="53" t="str">
        <f t="shared" si="5"/>
        <v/>
      </c>
      <c r="O13" s="53" t="str">
        <f t="shared" si="5"/>
        <v/>
      </c>
      <c r="P13" s="53" t="str">
        <f t="shared" si="5"/>
        <v>P</v>
      </c>
      <c r="Q13" s="53" t="str">
        <f t="shared" si="5"/>
        <v>P</v>
      </c>
      <c r="R13" s="53" t="str">
        <f t="shared" si="5"/>
        <v>P</v>
      </c>
      <c r="S13" s="53" t="str">
        <f t="shared" si="5"/>
        <v>P</v>
      </c>
      <c r="T13" s="53" t="str">
        <f t="shared" si="5"/>
        <v>P</v>
      </c>
      <c r="U13" s="53" t="str">
        <f t="shared" si="5"/>
        <v/>
      </c>
      <c r="V13" s="53" t="str">
        <f t="shared" si="5"/>
        <v/>
      </c>
      <c r="W13" s="53" t="str">
        <f t="shared" si="5"/>
        <v>P</v>
      </c>
      <c r="X13" s="53" t="str">
        <f t="shared" si="5"/>
        <v>P</v>
      </c>
      <c r="Y13" s="53" t="str">
        <f t="shared" si="5"/>
        <v>P</v>
      </c>
      <c r="Z13" s="53" t="str">
        <f t="shared" si="5"/>
        <v>P</v>
      </c>
      <c r="AA13" s="53" t="str">
        <f t="shared" si="5"/>
        <v>P</v>
      </c>
      <c r="AB13" s="53" t="str">
        <f t="shared" si="5"/>
        <v/>
      </c>
      <c r="AC13" s="53" t="str">
        <f t="shared" si="5"/>
        <v/>
      </c>
      <c r="AD13" s="53" t="str">
        <f t="shared" si="5"/>
        <v>P</v>
      </c>
      <c r="AE13" s="53" t="str">
        <f t="shared" si="5"/>
        <v>P</v>
      </c>
      <c r="AF13" s="53" t="str">
        <f t="shared" si="5"/>
        <v>P</v>
      </c>
      <c r="AG13" s="53" t="str">
        <f t="shared" si="5"/>
        <v>P</v>
      </c>
      <c r="AH13" s="53" t="str">
        <f t="shared" si="5"/>
        <v>P</v>
      </c>
      <c r="AI13" s="53" t="str">
        <f t="shared" si="5"/>
        <v/>
      </c>
      <c r="AJ13" s="53" t="str">
        <f t="shared" si="5"/>
        <v/>
      </c>
      <c r="AK13" s="53" t="str">
        <f t="shared" si="5"/>
        <v>P</v>
      </c>
      <c r="AL13" s="54" t="str">
        <f t="shared" si="5"/>
        <v/>
      </c>
      <c r="AM13" s="55"/>
    </row>
    <row r="14" spans="1:39" s="33" customFormat="1" ht="21" thickBot="1">
      <c r="A14" s="59" t="s">
        <v>13</v>
      </c>
      <c r="B14" s="60"/>
      <c r="C14" s="60"/>
      <c r="D14" s="60"/>
      <c r="E14" s="60"/>
      <c r="F14" s="61"/>
      <c r="G14" s="62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4"/>
      <c r="AM14" s="65"/>
    </row>
    <row r="15" spans="1:39" s="33" customFormat="1" ht="16.5" customHeight="1" thickBot="1">
      <c r="A15" s="66"/>
      <c r="B15" s="66"/>
      <c r="C15" s="66"/>
      <c r="D15" s="67" t="s">
        <v>14</v>
      </c>
      <c r="E15" s="68" t="s">
        <v>15</v>
      </c>
      <c r="F15" s="69"/>
      <c r="G15" s="70">
        <f>IF('[1]Pointage (2)'!G$7="TPA","J",0)</f>
        <v>0</v>
      </c>
      <c r="H15" s="71">
        <f>IF('[1]Pointage (2)'!H$7="TPA","J",0)</f>
        <v>0</v>
      </c>
      <c r="I15" s="71">
        <f>IF('[1]Pointage (2)'!I$7="TPA","J",0)</f>
        <v>0</v>
      </c>
      <c r="J15" s="71">
        <f>IF('[1]Pointage (2)'!J$7="TPA","J",0)</f>
        <v>0</v>
      </c>
      <c r="K15" s="71">
        <f>IF('[1]Pointage (2)'!K$7="TPA","J",0)</f>
        <v>0</v>
      </c>
      <c r="L15" s="71">
        <f>IF('[1]Pointage (2)'!L$7="TPA","J",0)</f>
        <v>0</v>
      </c>
      <c r="M15" s="71">
        <f>IF('[1]Pointage (2)'!M$7="TPA","J",0)</f>
        <v>0</v>
      </c>
      <c r="N15" s="71">
        <f>IF('[1]Pointage (2)'!N$7="TPA","J",0)</f>
        <v>0</v>
      </c>
      <c r="O15" s="71">
        <f>IF('[1]Pointage (2)'!O$7="TPA","J",0)</f>
        <v>0</v>
      </c>
      <c r="P15" s="71">
        <f>IF('[1]Pointage (2)'!P$7="TPA","J",0)</f>
        <v>0</v>
      </c>
      <c r="Q15" s="71">
        <f>IF('[1]Pointage (2)'!Q$7="TPA","J",0)</f>
        <v>0</v>
      </c>
      <c r="R15" s="71">
        <f>IF('[1]Pointage (2)'!R$7="TPA","J",0)</f>
        <v>0</v>
      </c>
      <c r="S15" s="71">
        <f>IF('[1]Pointage (2)'!S$7="TPA","J",0)</f>
        <v>0</v>
      </c>
      <c r="T15" s="71">
        <f>IF('[1]Pointage (2)'!T$7="TPA","J",0)</f>
        <v>0</v>
      </c>
      <c r="U15" s="71">
        <f>IF('[1]Pointage (2)'!U$7="TPA","J",0)</f>
        <v>0</v>
      </c>
      <c r="V15" s="71">
        <f>IF('[1]Pointage (2)'!V$7="TPA","J",0)</f>
        <v>0</v>
      </c>
      <c r="W15" s="71">
        <f>IF('[1]Pointage (2)'!W$7="TPA","J",0)</f>
        <v>0</v>
      </c>
      <c r="X15" s="71">
        <f>IF('[1]Pointage (2)'!X$7="TPA","J",0)</f>
        <v>0</v>
      </c>
      <c r="Y15" s="71">
        <f>IF('[1]Pointage (2)'!Y$7="TPA","J",0)</f>
        <v>0</v>
      </c>
      <c r="Z15" s="71">
        <f>IF('[1]Pointage (2)'!Z$7="TPA","J",0)</f>
        <v>0</v>
      </c>
      <c r="AA15" s="71">
        <f>IF('[1]Pointage (2)'!AA$7="TPA","J",0)</f>
        <v>0</v>
      </c>
      <c r="AB15" s="71">
        <f>IF('[1]Pointage (2)'!AB$7="TPA","J",0)</f>
        <v>0</v>
      </c>
      <c r="AC15" s="71">
        <f>IF('[1]Pointage (2)'!AC$7="TPA","J",0)</f>
        <v>0</v>
      </c>
      <c r="AD15" s="71">
        <f>IF('[1]Pointage (2)'!AD$7="TPA","J",0)</f>
        <v>0</v>
      </c>
      <c r="AE15" s="71">
        <f>IF('[1]Pointage (2)'!AE$7="TPA","J",0)</f>
        <v>0</v>
      </c>
      <c r="AF15" s="71">
        <f>IF('[1]Pointage (2)'!AF$7="TPA","J",0)</f>
        <v>0</v>
      </c>
      <c r="AG15" s="71">
        <f>IF('[1]Pointage (2)'!AG$7="TPA","J",0)</f>
        <v>0</v>
      </c>
      <c r="AH15" s="71">
        <f>IF('[1]Pointage (2)'!AH$7="TPA","J",0)</f>
        <v>0</v>
      </c>
      <c r="AI15" s="71">
        <f>IF('[1]Pointage (2)'!AI$7="TPA","J",0)</f>
        <v>0</v>
      </c>
      <c r="AJ15" s="71" t="str">
        <f>IF('[1]Pointage (2)'!AJ$7="TPA","J",0)</f>
        <v>J</v>
      </c>
      <c r="AK15" s="71" t="str">
        <f>IF('[1]Pointage (2)'!AK$7="TPA","J",0)</f>
        <v>J</v>
      </c>
      <c r="AL15" s="72" t="str">
        <f>IF('[1]Pointage (2)'!AL$7="TPA","J",0)</f>
        <v>J</v>
      </c>
      <c r="AM15" s="73"/>
    </row>
    <row r="16" spans="1:39" s="33" customFormat="1" ht="8.25" customHeight="1" thickTop="1" thickBot="1">
      <c r="A16" s="74"/>
      <c r="B16" s="75"/>
      <c r="C16" s="76"/>
      <c r="D16" s="77"/>
      <c r="E16" s="78"/>
      <c r="F16" s="79"/>
      <c r="G16" s="80"/>
      <c r="H16" s="80"/>
      <c r="I16" s="80"/>
      <c r="J16" s="80"/>
      <c r="K16" s="80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2"/>
    </row>
    <row r="17" spans="1:39" s="33" customFormat="1" ht="21.95" customHeight="1">
      <c r="A17" s="83"/>
      <c r="B17" s="84">
        <v>1</v>
      </c>
      <c r="C17" s="85" t="str">
        <f>IF(AM17&gt;0,"O","N")</f>
        <v>O</v>
      </c>
      <c r="D17" s="86" t="str">
        <f>[2]Restau!A30</f>
        <v>part secu</v>
      </c>
      <c r="E17" s="87" t="str">
        <f>IF(F17=TRUE,"P","")</f>
        <v>P</v>
      </c>
      <c r="F17" s="88" t="b">
        <v>1</v>
      </c>
      <c r="G17" s="89">
        <f>IF(AND([1]Restau!$A$56="FOFP",G5&gt;0),VLOOKUP(G$5,[1]Para.!$X$35:$Y$405,2,0),0)</f>
        <v>0</v>
      </c>
      <c r="H17" s="90"/>
      <c r="I17" s="90">
        <v>100</v>
      </c>
      <c r="J17" s="90">
        <v>100</v>
      </c>
      <c r="K17" s="90">
        <v>100</v>
      </c>
      <c r="L17" s="90">
        <v>100</v>
      </c>
      <c r="M17" s="90">
        <v>100</v>
      </c>
      <c r="N17" s="90"/>
      <c r="O17" s="90"/>
      <c r="P17" s="90">
        <v>100</v>
      </c>
      <c r="Q17" s="90">
        <v>100</v>
      </c>
      <c r="R17" s="90">
        <v>100</v>
      </c>
      <c r="S17" s="90">
        <v>100</v>
      </c>
      <c r="T17" s="90">
        <v>100</v>
      </c>
      <c r="U17" s="90"/>
      <c r="V17" s="90"/>
      <c r="W17" s="90">
        <v>100</v>
      </c>
      <c r="X17" s="90">
        <v>100</v>
      </c>
      <c r="Y17" s="90">
        <v>100</v>
      </c>
      <c r="Z17" s="90">
        <v>100</v>
      </c>
      <c r="AA17" s="90">
        <v>100</v>
      </c>
      <c r="AB17" s="90"/>
      <c r="AC17" s="90"/>
      <c r="AD17" s="90">
        <v>100</v>
      </c>
      <c r="AE17" s="90">
        <v>100</v>
      </c>
      <c r="AF17" s="90">
        <v>100</v>
      </c>
      <c r="AG17" s="90">
        <v>100</v>
      </c>
      <c r="AH17" s="90">
        <v>100</v>
      </c>
      <c r="AI17" s="90"/>
      <c r="AJ17" s="90"/>
      <c r="AK17" s="90">
        <v>100</v>
      </c>
      <c r="AL17" s="90"/>
      <c r="AM17" s="91">
        <f>SUM(H17:AL17)</f>
        <v>2100</v>
      </c>
    </row>
    <row r="18" spans="1:39" s="33" customFormat="1" ht="16.5" customHeight="1">
      <c r="A18" s="92" t="s">
        <v>16</v>
      </c>
      <c r="B18" s="93"/>
      <c r="C18" s="94"/>
      <c r="D18" s="95" t="s">
        <v>11</v>
      </c>
      <c r="E18" s="96"/>
      <c r="F18" s="97"/>
      <c r="G18" s="98">
        <f>IF(G$13="P",[1]Restau!$B$30,-1E-25)</f>
        <v>-1E-25</v>
      </c>
      <c r="H18" s="99"/>
      <c r="I18" s="99">
        <v>2</v>
      </c>
      <c r="J18" s="99">
        <v>1</v>
      </c>
      <c r="K18" s="99">
        <v>1</v>
      </c>
      <c r="L18" s="99">
        <v>1</v>
      </c>
      <c r="M18" s="99">
        <v>1</v>
      </c>
      <c r="N18" s="99"/>
      <c r="O18" s="99"/>
      <c r="P18" s="99">
        <v>1</v>
      </c>
      <c r="Q18" s="99">
        <v>1</v>
      </c>
      <c r="R18" s="99">
        <v>1</v>
      </c>
      <c r="S18" s="99">
        <v>1</v>
      </c>
      <c r="T18" s="99">
        <v>1</v>
      </c>
      <c r="U18" s="99"/>
      <c r="V18" s="99"/>
      <c r="W18" s="99">
        <v>1</v>
      </c>
      <c r="X18" s="99">
        <v>1</v>
      </c>
      <c r="Y18" s="99">
        <v>1</v>
      </c>
      <c r="Z18" s="99">
        <v>1</v>
      </c>
      <c r="AA18" s="99">
        <v>1</v>
      </c>
      <c r="AB18" s="99"/>
      <c r="AC18" s="99"/>
      <c r="AD18" s="99">
        <v>1</v>
      </c>
      <c r="AE18" s="99">
        <v>1</v>
      </c>
      <c r="AF18" s="99">
        <v>1</v>
      </c>
      <c r="AG18" s="99">
        <v>1</v>
      </c>
      <c r="AH18" s="99">
        <v>1</v>
      </c>
      <c r="AI18" s="99"/>
      <c r="AJ18" s="99"/>
      <c r="AK18" s="99">
        <v>1</v>
      </c>
      <c r="AL18" s="99"/>
      <c r="AM18" s="100">
        <f t="array" ref="AM18">IF(SUM(IF($H$13:$AL$13="p",H17:AL17))=0,0,SUM(IF(H17:AL17&gt;0,H18:AL18*H17:AL17))/SUM(IF(H18:AL18&gt;=0,H17:AL17)))</f>
        <v>1.0476190476190477</v>
      </c>
    </row>
    <row r="19" spans="1:39" s="33" customFormat="1" ht="19.5" customHeight="1" thickBot="1">
      <c r="A19" s="101" t="s">
        <v>16</v>
      </c>
      <c r="B19" s="102"/>
      <c r="C19" s="103"/>
      <c r="D19" s="104" t="s">
        <v>17</v>
      </c>
      <c r="E19" s="105"/>
      <c r="F19" s="106"/>
      <c r="G19" s="107">
        <f>IF(G$13="P",[1]Restau!$C$30,-1E-25)</f>
        <v>-1E-25</v>
      </c>
      <c r="H19" s="108"/>
      <c r="I19" s="108">
        <v>2</v>
      </c>
      <c r="J19" s="108">
        <v>0.08</v>
      </c>
      <c r="K19" s="108">
        <v>0.08</v>
      </c>
      <c r="L19" s="108">
        <v>0.08</v>
      </c>
      <c r="M19" s="108">
        <v>0.08</v>
      </c>
      <c r="N19" s="108"/>
      <c r="O19" s="108"/>
      <c r="P19" s="108">
        <v>0.08</v>
      </c>
      <c r="Q19" s="108">
        <v>0.08</v>
      </c>
      <c r="R19" s="108">
        <v>0.08</v>
      </c>
      <c r="S19" s="108">
        <v>0.08</v>
      </c>
      <c r="T19" s="108">
        <v>0.08</v>
      </c>
      <c r="U19" s="108"/>
      <c r="V19" s="108"/>
      <c r="W19" s="108">
        <v>0.08</v>
      </c>
      <c r="X19" s="108">
        <v>0.08</v>
      </c>
      <c r="Y19" s="108">
        <v>0.08</v>
      </c>
      <c r="Z19" s="108">
        <v>0.08</v>
      </c>
      <c r="AA19" s="108">
        <v>0.08</v>
      </c>
      <c r="AB19" s="108"/>
      <c r="AC19" s="108"/>
      <c r="AD19" s="108">
        <v>0.08</v>
      </c>
      <c r="AE19" s="108">
        <v>0.08</v>
      </c>
      <c r="AF19" s="108">
        <v>0.08</v>
      </c>
      <c r="AG19" s="108">
        <v>0.08</v>
      </c>
      <c r="AH19" s="108">
        <v>0.08</v>
      </c>
      <c r="AI19" s="108"/>
      <c r="AJ19" s="108"/>
      <c r="AK19" s="108">
        <v>0.08</v>
      </c>
      <c r="AL19" s="108"/>
      <c r="AM19" s="109">
        <f t="array" ref="AM19">IF(SUM(IF($H$13:$AL$13="p",H17:AL17))=0,0,SUM(IF(H17:AL17&gt;0,H19:AL19*H17:AL17))/SUM(IF(H19:AL19&gt;=0,H17:AL17)))</f>
        <v>0.17142857142857143</v>
      </c>
    </row>
    <row r="20" spans="1:39" s="33" customFormat="1" ht="19.5" customHeight="1">
      <c r="A20" s="127"/>
      <c r="B20" s="128">
        <v>1</v>
      </c>
      <c r="C20" s="129" t="str">
        <f>IF(AM20&gt;0,"O","N")</f>
        <v>O</v>
      </c>
      <c r="D20" s="130" t="str">
        <f>[2]Restau!A31</f>
        <v>part jour</v>
      </c>
      <c r="E20" s="131" t="str">
        <f>IF(F20=TRUE,"P","")</f>
        <v>P</v>
      </c>
      <c r="F20" s="132" t="b">
        <v>1</v>
      </c>
      <c r="G20" s="114"/>
      <c r="H20" s="133"/>
      <c r="I20" s="133">
        <v>50</v>
      </c>
      <c r="J20" s="133">
        <v>50</v>
      </c>
      <c r="K20" s="133">
        <v>50</v>
      </c>
      <c r="L20" s="133">
        <v>50</v>
      </c>
      <c r="M20" s="133">
        <v>50</v>
      </c>
      <c r="N20" s="133"/>
      <c r="O20" s="133"/>
      <c r="P20" s="133">
        <v>50</v>
      </c>
      <c r="Q20" s="133">
        <v>50</v>
      </c>
      <c r="R20" s="133">
        <v>50</v>
      </c>
      <c r="S20" s="133">
        <v>50</v>
      </c>
      <c r="T20" s="133">
        <v>50</v>
      </c>
      <c r="U20" s="133"/>
      <c r="V20" s="133"/>
      <c r="W20" s="133">
        <v>50</v>
      </c>
      <c r="X20" s="133">
        <v>50</v>
      </c>
      <c r="Y20" s="133">
        <v>50</v>
      </c>
      <c r="Z20" s="133">
        <v>50</v>
      </c>
      <c r="AA20" s="133">
        <v>50</v>
      </c>
      <c r="AB20" s="133"/>
      <c r="AC20" s="133"/>
      <c r="AD20" s="133">
        <v>50</v>
      </c>
      <c r="AE20" s="133">
        <v>50</v>
      </c>
      <c r="AF20" s="133">
        <v>50</v>
      </c>
      <c r="AG20" s="133">
        <v>50</v>
      </c>
      <c r="AH20" s="133">
        <v>50</v>
      </c>
      <c r="AI20" s="133"/>
      <c r="AJ20" s="133"/>
      <c r="AK20" s="133">
        <v>50</v>
      </c>
      <c r="AL20" s="133"/>
      <c r="AM20" s="116">
        <f>SUM(H20:AL20)</f>
        <v>1050</v>
      </c>
    </row>
    <row r="21" spans="1:39" s="33" customFormat="1" ht="16.5" customHeight="1">
      <c r="A21" s="92" t="s">
        <v>16</v>
      </c>
      <c r="B21" s="134"/>
      <c r="C21" s="94"/>
      <c r="D21" s="95" t="s">
        <v>11</v>
      </c>
      <c r="E21" s="96"/>
      <c r="F21" s="135"/>
      <c r="G21" s="98">
        <f>IF(G$13="P",[1]Restau!$B$31,-1E-25)</f>
        <v>-1E-25</v>
      </c>
      <c r="H21" s="99"/>
      <c r="I21" s="99">
        <v>1</v>
      </c>
      <c r="J21" s="99">
        <v>1</v>
      </c>
      <c r="K21" s="99">
        <v>1</v>
      </c>
      <c r="L21" s="99">
        <v>1</v>
      </c>
      <c r="M21" s="99">
        <v>1</v>
      </c>
      <c r="N21" s="99"/>
      <c r="O21" s="99"/>
      <c r="P21" s="99">
        <v>1</v>
      </c>
      <c r="Q21" s="99">
        <v>1</v>
      </c>
      <c r="R21" s="99">
        <v>1</v>
      </c>
      <c r="S21" s="99">
        <v>1</v>
      </c>
      <c r="T21" s="99">
        <v>1</v>
      </c>
      <c r="U21" s="99"/>
      <c r="V21" s="99"/>
      <c r="W21" s="99">
        <v>1</v>
      </c>
      <c r="X21" s="99">
        <v>1</v>
      </c>
      <c r="Y21" s="99">
        <v>1</v>
      </c>
      <c r="Z21" s="99">
        <v>1</v>
      </c>
      <c r="AA21" s="99">
        <v>1</v>
      </c>
      <c r="AB21" s="99"/>
      <c r="AC21" s="99"/>
      <c r="AD21" s="99">
        <v>1</v>
      </c>
      <c r="AE21" s="99">
        <v>1</v>
      </c>
      <c r="AF21" s="99">
        <v>1</v>
      </c>
      <c r="AG21" s="99">
        <v>1</v>
      </c>
      <c r="AH21" s="99">
        <v>1</v>
      </c>
      <c r="AI21" s="99"/>
      <c r="AJ21" s="99"/>
      <c r="AK21" s="99">
        <v>1</v>
      </c>
      <c r="AL21" s="99"/>
      <c r="AM21" s="100">
        <f t="array" ref="AM21">IF(SUM(IF($H$13:$AL$13="p",H20:AL20))=0,0,SUM(IF(H20:AL20&gt;0,H21:AL21*H20:AL20))/SUM(IF(H21:AL21&gt;=0,H20:AL20)))</f>
        <v>1</v>
      </c>
    </row>
    <row r="22" spans="1:39" s="33" customFormat="1" ht="15.75" customHeight="1" thickBot="1">
      <c r="A22" s="101" t="s">
        <v>16</v>
      </c>
      <c r="B22" s="136"/>
      <c r="C22" s="103"/>
      <c r="D22" s="104" t="s">
        <v>17</v>
      </c>
      <c r="E22" s="105"/>
      <c r="F22" s="106"/>
      <c r="G22" s="107">
        <f>IF(G$13="P",[1]Restau!$C$31,-1E-25)</f>
        <v>-1E-25</v>
      </c>
      <c r="H22" s="108"/>
      <c r="I22" s="108">
        <v>0.08</v>
      </c>
      <c r="J22" s="108">
        <v>0.08</v>
      </c>
      <c r="K22" s="108">
        <v>0.08</v>
      </c>
      <c r="L22" s="108">
        <v>0.08</v>
      </c>
      <c r="M22" s="108">
        <v>0.08</v>
      </c>
      <c r="N22" s="108"/>
      <c r="O22" s="108"/>
      <c r="P22" s="108">
        <v>0.08</v>
      </c>
      <c r="Q22" s="108">
        <v>0.08</v>
      </c>
      <c r="R22" s="108">
        <v>0.08</v>
      </c>
      <c r="S22" s="108">
        <v>0.08</v>
      </c>
      <c r="T22" s="108">
        <v>0.08</v>
      </c>
      <c r="U22" s="108"/>
      <c r="V22" s="108"/>
      <c r="W22" s="108">
        <v>0.08</v>
      </c>
      <c r="X22" s="108">
        <v>0.08</v>
      </c>
      <c r="Y22" s="108">
        <v>0.08</v>
      </c>
      <c r="Z22" s="108">
        <v>0.08</v>
      </c>
      <c r="AA22" s="108">
        <v>0.08</v>
      </c>
      <c r="AB22" s="108"/>
      <c r="AC22" s="108"/>
      <c r="AD22" s="108">
        <v>0.08</v>
      </c>
      <c r="AE22" s="108">
        <v>0.08</v>
      </c>
      <c r="AF22" s="108">
        <v>0.08</v>
      </c>
      <c r="AG22" s="108">
        <v>0.08</v>
      </c>
      <c r="AH22" s="108">
        <v>0.08</v>
      </c>
      <c r="AI22" s="108"/>
      <c r="AJ22" s="108"/>
      <c r="AK22" s="108">
        <v>0.08</v>
      </c>
      <c r="AL22" s="108"/>
      <c r="AM22" s="109">
        <f t="array" ref="AM22">IF(SUM(IF($H$13:$AL$13="p",H20:AL20))=0,0,SUM(IF(H20:AL20&gt;0,H22:AL22*H20:AL20))/SUM(IF(H22:AL22&gt;=0,H20:AL20)))</f>
        <v>0.08</v>
      </c>
    </row>
    <row r="23" spans="1:39" s="33" customFormat="1" ht="15.75" customHeight="1">
      <c r="A23" s="137"/>
      <c r="B23" s="128">
        <v>1</v>
      </c>
      <c r="C23" s="129" t="str">
        <f>IF(AM23&gt;0,"O","N")</f>
        <v>O</v>
      </c>
      <c r="D23" s="130" t="str">
        <f>[2]Restau!A32</f>
        <v>part nuit</v>
      </c>
      <c r="E23" s="131" t="str">
        <f>IF(F23=TRUE,"P","")</f>
        <v>P</v>
      </c>
      <c r="F23" s="132" t="b">
        <v>1</v>
      </c>
      <c r="G23" s="114"/>
      <c r="H23" s="133"/>
      <c r="I23" s="133">
        <v>50</v>
      </c>
      <c r="J23" s="133">
        <v>50</v>
      </c>
      <c r="K23" s="133">
        <v>50</v>
      </c>
      <c r="L23" s="133">
        <v>50</v>
      </c>
      <c r="M23" s="133">
        <v>50</v>
      </c>
      <c r="N23" s="133"/>
      <c r="O23" s="133"/>
      <c r="P23" s="133">
        <v>50</v>
      </c>
      <c r="Q23" s="133">
        <v>50</v>
      </c>
      <c r="R23" s="133">
        <v>50</v>
      </c>
      <c r="S23" s="133">
        <v>50</v>
      </c>
      <c r="T23" s="133">
        <v>50</v>
      </c>
      <c r="U23" s="133"/>
      <c r="V23" s="133"/>
      <c r="W23" s="133">
        <v>50</v>
      </c>
      <c r="X23" s="133">
        <v>50</v>
      </c>
      <c r="Y23" s="133">
        <v>50</v>
      </c>
      <c r="Z23" s="133">
        <v>50</v>
      </c>
      <c r="AA23" s="133">
        <v>50</v>
      </c>
      <c r="AB23" s="133"/>
      <c r="AC23" s="133"/>
      <c r="AD23" s="133">
        <v>50</v>
      </c>
      <c r="AE23" s="133">
        <v>50</v>
      </c>
      <c r="AF23" s="133">
        <v>50</v>
      </c>
      <c r="AG23" s="133">
        <v>50</v>
      </c>
      <c r="AH23" s="133">
        <v>50</v>
      </c>
      <c r="AI23" s="133"/>
      <c r="AJ23" s="133"/>
      <c r="AK23" s="133">
        <v>50</v>
      </c>
      <c r="AL23" s="133"/>
      <c r="AM23" s="116">
        <f>SUM(H23:AL23)</f>
        <v>1050</v>
      </c>
    </row>
    <row r="24" spans="1:39" s="33" customFormat="1" ht="16.5" customHeight="1">
      <c r="A24" s="92" t="s">
        <v>16</v>
      </c>
      <c r="B24" s="134"/>
      <c r="C24" s="94"/>
      <c r="D24" s="95" t="s">
        <v>11</v>
      </c>
      <c r="E24" s="96">
        <f>[1]Restau!$B$32</f>
        <v>0</v>
      </c>
      <c r="F24" s="135"/>
      <c r="G24" s="98">
        <f>IF(G$13="P",[1]Restau!$B$32,-1E-25)</f>
        <v>-1E-25</v>
      </c>
      <c r="H24" s="99"/>
      <c r="I24" s="99">
        <v>2</v>
      </c>
      <c r="J24" s="99">
        <v>2</v>
      </c>
      <c r="K24" s="99">
        <v>2</v>
      </c>
      <c r="L24" s="99">
        <v>2</v>
      </c>
      <c r="M24" s="99">
        <v>2</v>
      </c>
      <c r="N24" s="99"/>
      <c r="O24" s="99"/>
      <c r="P24" s="99">
        <v>2</v>
      </c>
      <c r="Q24" s="99">
        <v>2</v>
      </c>
      <c r="R24" s="99">
        <v>2</v>
      </c>
      <c r="S24" s="99">
        <v>2</v>
      </c>
      <c r="T24" s="99">
        <v>2</v>
      </c>
      <c r="U24" s="99"/>
      <c r="V24" s="99"/>
      <c r="W24" s="99">
        <v>2</v>
      </c>
      <c r="X24" s="99">
        <v>2</v>
      </c>
      <c r="Y24" s="99">
        <v>2</v>
      </c>
      <c r="Z24" s="99">
        <v>2</v>
      </c>
      <c r="AA24" s="99">
        <v>2</v>
      </c>
      <c r="AB24" s="99"/>
      <c r="AC24" s="99"/>
      <c r="AD24" s="99">
        <v>2</v>
      </c>
      <c r="AE24" s="99">
        <v>2</v>
      </c>
      <c r="AF24" s="99">
        <v>2</v>
      </c>
      <c r="AG24" s="99">
        <v>2</v>
      </c>
      <c r="AH24" s="99">
        <v>2</v>
      </c>
      <c r="AI24" s="99"/>
      <c r="AJ24" s="99"/>
      <c r="AK24" s="99">
        <v>2</v>
      </c>
      <c r="AL24" s="99"/>
      <c r="AM24" s="100">
        <f t="array" ref="AM24">IF(SUM(IF($H$13:$AL$13="p",H23:AL23))=0,0,SUM(IF(H23:AL23&gt;0,H24:AL24*H23:AL23))/SUM(IF(H24:AL24&gt;=0,H23:AL23)))</f>
        <v>2</v>
      </c>
    </row>
    <row r="25" spans="1:39" s="33" customFormat="1" ht="13.5" thickBot="1">
      <c r="A25" s="101" t="s">
        <v>16</v>
      </c>
      <c r="B25" s="136"/>
      <c r="C25" s="103"/>
      <c r="D25" s="104" t="s">
        <v>17</v>
      </c>
      <c r="E25" s="105">
        <f>[1]Restau!$C$32</f>
        <v>0</v>
      </c>
      <c r="F25" s="106"/>
      <c r="G25" s="107">
        <f>IF(G$13="P",[1]Restau!$C$32,-1E-25)</f>
        <v>-1E-25</v>
      </c>
      <c r="H25" s="108"/>
      <c r="I25" s="108">
        <v>0.08</v>
      </c>
      <c r="J25" s="108">
        <v>0.08</v>
      </c>
      <c r="K25" s="108">
        <v>0.08</v>
      </c>
      <c r="L25" s="108">
        <v>0.08</v>
      </c>
      <c r="M25" s="108">
        <v>0.08</v>
      </c>
      <c r="N25" s="108"/>
      <c r="O25" s="108"/>
      <c r="P25" s="108">
        <v>0.08</v>
      </c>
      <c r="Q25" s="108">
        <v>0.08</v>
      </c>
      <c r="R25" s="108">
        <v>0.08</v>
      </c>
      <c r="S25" s="108">
        <v>0.08</v>
      </c>
      <c r="T25" s="108">
        <v>0.08</v>
      </c>
      <c r="U25" s="108"/>
      <c r="V25" s="108"/>
      <c r="W25" s="108">
        <v>0.08</v>
      </c>
      <c r="X25" s="108">
        <v>0.08</v>
      </c>
      <c r="Y25" s="108">
        <v>0.08</v>
      </c>
      <c r="Z25" s="108">
        <v>0.08</v>
      </c>
      <c r="AA25" s="108">
        <v>0.08</v>
      </c>
      <c r="AB25" s="108"/>
      <c r="AC25" s="108"/>
      <c r="AD25" s="108">
        <v>0.08</v>
      </c>
      <c r="AE25" s="108">
        <v>0.08</v>
      </c>
      <c r="AF25" s="108">
        <v>0.08</v>
      </c>
      <c r="AG25" s="108">
        <v>0.08</v>
      </c>
      <c r="AH25" s="108">
        <v>0.08</v>
      </c>
      <c r="AI25" s="108"/>
      <c r="AJ25" s="108"/>
      <c r="AK25" s="108">
        <v>0.08</v>
      </c>
      <c r="AL25" s="108"/>
      <c r="AM25" s="109">
        <f t="array" ref="AM25">IF(SUM(IF($H$13:$AL$13="p",H23:AL23))=0,0,SUM(IF(H23:AL23&gt;0,H25:AL25*H23:AL23))/SUM(IF(H25:AL25&gt;=0,H23:AL23)))</f>
        <v>0.08</v>
      </c>
    </row>
    <row r="26" spans="1:39" s="33" customFormat="1">
      <c r="A26" s="137"/>
      <c r="B26" s="128">
        <v>1</v>
      </c>
      <c r="C26" s="129" t="str">
        <f>IF(AM26&gt;0,"O","N")</f>
        <v>N</v>
      </c>
      <c r="D26" s="142" t="str">
        <f>[2]Restau!A33</f>
        <v>part we/feriee</v>
      </c>
      <c r="E26" s="131" t="str">
        <f>IF(F26=TRUE,"P","")</f>
        <v>P</v>
      </c>
      <c r="F26" s="132" t="b">
        <v>1</v>
      </c>
      <c r="G26" s="114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43"/>
      <c r="AM26" s="116">
        <f>SUM(H26:AL26)</f>
        <v>0</v>
      </c>
    </row>
    <row r="27" spans="1:39" s="33" customFormat="1" ht="16.5" customHeight="1">
      <c r="A27" s="92" t="s">
        <v>16</v>
      </c>
      <c r="B27" s="134"/>
      <c r="C27" s="94"/>
      <c r="D27" s="120" t="s">
        <v>11</v>
      </c>
      <c r="E27" s="96">
        <f>[1]Restau!$B$33</f>
        <v>0</v>
      </c>
      <c r="F27" s="144"/>
      <c r="G27" s="98">
        <f>IF(G$13="P",[1]Restau!$B$33,-1E-25)</f>
        <v>-1E-25</v>
      </c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139"/>
      <c r="AM27" s="100">
        <f t="array" ref="AM27">IF(SUM(IF($H$13:$AL$13="p",H26:AL26))=0,0,SUM(IF(H26:AL26&gt;0,H27:AL27*H26:AL26))/SUM(IF(H27:AL27&gt;=0,H26:AL26)))</f>
        <v>0</v>
      </c>
    </row>
    <row r="28" spans="1:39" s="33" customFormat="1" ht="13.5" thickBot="1">
      <c r="A28" s="92" t="s">
        <v>16</v>
      </c>
      <c r="B28" s="136"/>
      <c r="C28" s="103"/>
      <c r="D28" s="104" t="s">
        <v>17</v>
      </c>
      <c r="E28" s="105">
        <f>[1]Restau!$C$33</f>
        <v>0</v>
      </c>
      <c r="F28" s="106"/>
      <c r="G28" s="107">
        <f>IF(G$13="P",[1]Restau!$C$33,-1E-25)</f>
        <v>-1E-25</v>
      </c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40"/>
      <c r="AM28" s="109">
        <f t="array" ref="AM28">IF(SUM(IF($H$13:$AL$13="p",H26:AL26))=0,0,SUM(IF(H26:AL26&gt;0,H28:AL28*H26:AL26))/SUM(IF(H28:AL28&gt;=0,H26:AL26)))</f>
        <v>0</v>
      </c>
    </row>
    <row r="29" spans="1:39" s="33" customFormat="1">
      <c r="A29" s="137"/>
      <c r="B29" s="128">
        <v>1</v>
      </c>
      <c r="C29" s="129" t="str">
        <f>IF(AM29&gt;0,"O","N")</f>
        <v>N</v>
      </c>
      <c r="D29" s="142" t="str">
        <f>[2]Restau!A34</f>
        <v/>
      </c>
      <c r="E29" s="131" t="str">
        <f>IF(F29=TRUE,"P","")</f>
        <v>P</v>
      </c>
      <c r="F29" s="132" t="b">
        <v>1</v>
      </c>
      <c r="G29" s="114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43"/>
      <c r="AM29" s="116">
        <f>SUM(H29:AL29)</f>
        <v>0</v>
      </c>
    </row>
    <row r="30" spans="1:39" s="33" customFormat="1" ht="16.5" customHeight="1">
      <c r="A30" s="92" t="s">
        <v>16</v>
      </c>
      <c r="B30" s="134"/>
      <c r="C30" s="94"/>
      <c r="D30" s="120" t="s">
        <v>11</v>
      </c>
      <c r="E30" s="96">
        <f>[1]Restau!$B$34</f>
        <v>0</v>
      </c>
      <c r="F30" s="144"/>
      <c r="G30" s="98">
        <f>IF(G$13="P",[1]Restau!$B$34,-1E-25)</f>
        <v>-1E-25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139"/>
      <c r="AM30" s="100">
        <f t="array" ref="AM30">IF(SUM(IF($H$13:$AL$13="p",H29:AL29))=0,0,SUM(IF(H29:AL29&gt;0,H30:AL30*H29:AL29))/SUM(IF(H30:AL30&gt;=0,H29:AL29)))</f>
        <v>0</v>
      </c>
    </row>
    <row r="31" spans="1:39" s="33" customFormat="1" ht="16.5" customHeight="1" thickBot="1">
      <c r="A31" s="92" t="s">
        <v>16</v>
      </c>
      <c r="B31" s="118"/>
      <c r="C31" s="145"/>
      <c r="D31" s="104" t="s">
        <v>17</v>
      </c>
      <c r="E31" s="105">
        <f>[1]Restau!$C$34</f>
        <v>0</v>
      </c>
      <c r="F31" s="58"/>
      <c r="G31" s="107">
        <f>IF(G$13="P",[1]Restau!$C$34,-1E-25)</f>
        <v>-1E-25</v>
      </c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40"/>
      <c r="AM31" s="126">
        <f t="array" ref="AM31">IF(SUM(IF($H$13:$AL$13="p",H29:AL29))=0,0,SUM(IF(H29:AL29&gt;0,H31:AL31*H29:AL29))/SUM(IF(H31:AL31&gt;=0,H29:AL29)))</f>
        <v>0</v>
      </c>
    </row>
    <row r="32" spans="1:39" s="33" customFormat="1" ht="13.5" hidden="1" customHeight="1" thickBot="1">
      <c r="A32" s="110"/>
      <c r="B32" s="146">
        <v>2</v>
      </c>
      <c r="C32" s="103" t="str">
        <f>IF(AM32&gt;0,"O","N")</f>
        <v>N</v>
      </c>
      <c r="D32" s="147" t="str">
        <f>[1]Restau!A$34</f>
        <v/>
      </c>
      <c r="E32" s="112" t="str">
        <f>IF(F32=TRUE,"P","")</f>
        <v>P</v>
      </c>
      <c r="F32" s="148" t="b">
        <f>F$29</f>
        <v>1</v>
      </c>
      <c r="G32" s="114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38"/>
      <c r="AM32" s="116">
        <f>SUM(H32:AL32)</f>
        <v>0</v>
      </c>
    </row>
    <row r="33" spans="1:39" s="33" customFormat="1" ht="13.5" hidden="1" customHeight="1" thickBot="1">
      <c r="A33" s="117"/>
      <c r="B33" s="118"/>
      <c r="C33" s="119"/>
      <c r="D33" s="120" t="s">
        <v>11</v>
      </c>
      <c r="E33" s="121">
        <f>IF(A33="§",$E$30,0)</f>
        <v>0</v>
      </c>
      <c r="F33" s="58"/>
      <c r="G33" s="98">
        <f>IF(G$13="P",$E33,-1E-25)</f>
        <v>-1E-25</v>
      </c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139"/>
      <c r="AM33" s="100">
        <f t="array" ref="AM33">IF(SUM(IF($H$13:$AL$13="p",H32:AL32))=0,0,SUM(IF(H32:AL32&gt;0,H33:AL33*H32:AL32))/SUM(IF(H33:AL33&gt;=0,H32:AL32)))</f>
        <v>0</v>
      </c>
    </row>
    <row r="34" spans="1:39" s="33" customFormat="1" ht="13.5" hidden="1" customHeight="1" thickBot="1">
      <c r="A34" s="122"/>
      <c r="B34" s="118"/>
      <c r="C34" s="119"/>
      <c r="D34" s="104" t="s">
        <v>12</v>
      </c>
      <c r="E34" s="123">
        <f>IF(A34="§",$E$31,0)</f>
        <v>0</v>
      </c>
      <c r="F34" s="58"/>
      <c r="G34" s="107">
        <f>IF(G$13="P",$E34,-1E-25)</f>
        <v>-1E-25</v>
      </c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40"/>
      <c r="AM34" s="109">
        <f t="array" ref="AM34">IF(SUM(IF($H$13:$AL$13="p",H32:AL32))=0,0,SUM(IF(H32:AL32&gt;0,H34:AL34*H32:AL32))/SUM(IF(H34:AL34&gt;=0,H32:AL32)))</f>
        <v>0</v>
      </c>
    </row>
    <row r="35" spans="1:39" s="33" customFormat="1" ht="13.5" hidden="1" customHeight="1" thickBot="1">
      <c r="A35" s="110"/>
      <c r="B35" s="111">
        <v>3</v>
      </c>
      <c r="C35" s="94" t="str">
        <f>IF(AM35&gt;0,"O","N")</f>
        <v>N</v>
      </c>
      <c r="D35" s="56" t="str">
        <f>[1]Restau!A$34</f>
        <v/>
      </c>
      <c r="E35" s="112" t="str">
        <f>IF(F35=TRUE,"P","")</f>
        <v>P</v>
      </c>
      <c r="F35" s="113" t="b">
        <f>F$29</f>
        <v>1</v>
      </c>
      <c r="G35" s="114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38"/>
      <c r="AM35" s="116">
        <f>SUM(H35:AL35)</f>
        <v>0</v>
      </c>
    </row>
    <row r="36" spans="1:39" s="33" customFormat="1" ht="13.5" hidden="1" customHeight="1" thickBot="1">
      <c r="A36" s="117"/>
      <c r="B36" s="118"/>
      <c r="C36" s="119"/>
      <c r="D36" s="120" t="s">
        <v>11</v>
      </c>
      <c r="E36" s="121">
        <f>IF(A36="§",$E$30,0)</f>
        <v>0</v>
      </c>
      <c r="F36" s="58"/>
      <c r="G36" s="98">
        <f>IF(G$13="P",$E36,-1E-25)</f>
        <v>-1E-25</v>
      </c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139"/>
      <c r="AM36" s="100">
        <f t="array" ref="AM36">IF(SUM(IF($H$13:$AL$13="p",H35:AL35))=0,0,SUM(IF(H35:AL35&gt;0,H36:AL36*H35:AL35))/SUM(IF(H36:AL36&gt;=0,H35:AL35)))</f>
        <v>0</v>
      </c>
    </row>
    <row r="37" spans="1:39" s="33" customFormat="1" ht="13.5" hidden="1" customHeight="1" thickBot="1">
      <c r="A37" s="122"/>
      <c r="B37" s="118"/>
      <c r="C37" s="119"/>
      <c r="D37" s="104" t="s">
        <v>12</v>
      </c>
      <c r="E37" s="123">
        <f>IF(A37="§",$E$31,0)</f>
        <v>0</v>
      </c>
      <c r="F37" s="58"/>
      <c r="G37" s="107">
        <f>IF(G$13="P",$E37,-1E-25)</f>
        <v>-1E-25</v>
      </c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40"/>
      <c r="AM37" s="109">
        <f t="array" ref="AM37">IF(SUM(IF($H$13:$AL$13="p",H35:AL35))=0,0,SUM(IF(H35:AL35&gt;0,H37:AL37*H35:AL35))/SUM(IF(H37:AL37&gt;=0,H35:AL35)))</f>
        <v>0</v>
      </c>
    </row>
    <row r="38" spans="1:39" s="33" customFormat="1" ht="13.5" hidden="1" customHeight="1" thickBot="1">
      <c r="A38" s="110"/>
      <c r="B38" s="111">
        <v>4</v>
      </c>
      <c r="C38" s="94" t="str">
        <f>IF(AM38&gt;0,"O","N")</f>
        <v>N</v>
      </c>
      <c r="D38" s="56" t="str">
        <f>[1]Restau!A$34</f>
        <v/>
      </c>
      <c r="E38" s="112" t="str">
        <f>IF(F38=TRUE,"P","")</f>
        <v>P</v>
      </c>
      <c r="F38" s="113" t="b">
        <f>F$29</f>
        <v>1</v>
      </c>
      <c r="G38" s="114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38"/>
      <c r="AM38" s="116">
        <f>SUM(H38:AL38)</f>
        <v>0</v>
      </c>
    </row>
    <row r="39" spans="1:39" s="33" customFormat="1" ht="13.5" hidden="1" customHeight="1" thickBot="1">
      <c r="A39" s="117"/>
      <c r="B39" s="118"/>
      <c r="C39" s="119"/>
      <c r="D39" s="120" t="s">
        <v>11</v>
      </c>
      <c r="E39" s="121">
        <f>IF(A39="§",$E$30,0)</f>
        <v>0</v>
      </c>
      <c r="F39" s="58"/>
      <c r="G39" s="98">
        <f>IF(G$13="P",$E39,-1E-25)</f>
        <v>-1E-25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139"/>
      <c r="AM39" s="100">
        <f t="array" ref="AM39">IF(SUM(IF($H$13:$AL$13="p",H38:AL38))=0,0,SUM(IF(H38:AL38&gt;0,H39:AL39*H38:AL38))/SUM(IF(H39:AL39&gt;=0,H38:AL38)))</f>
        <v>0</v>
      </c>
    </row>
    <row r="40" spans="1:39" s="33" customFormat="1" ht="13.5" hidden="1" customHeight="1" thickBot="1">
      <c r="A40" s="122"/>
      <c r="B40" s="118"/>
      <c r="C40" s="119"/>
      <c r="D40" s="104" t="s">
        <v>12</v>
      </c>
      <c r="E40" s="123">
        <f>IF(A40="§",$E$31,0)</f>
        <v>0</v>
      </c>
      <c r="F40" s="58"/>
      <c r="G40" s="107">
        <f>IF(G$13="P",$E40,-1E-25)</f>
        <v>-1E-25</v>
      </c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40"/>
      <c r="AM40" s="109">
        <f t="array" ref="AM40">IF(SUM(IF($H$13:$AL$13="p",H38:AL38))=0,0,SUM(IF(H38:AL38&gt;0,H40:AL40*H38:AL38))/SUM(IF(H40:AL40&gt;=0,H38:AL38)))</f>
        <v>0</v>
      </c>
    </row>
    <row r="41" spans="1:39" s="33" customFormat="1" ht="13.5" hidden="1" customHeight="1" thickBot="1">
      <c r="A41" s="110"/>
      <c r="B41" s="111">
        <v>5</v>
      </c>
      <c r="C41" s="94" t="str">
        <f>IF(AM41&gt;0,"O","N")</f>
        <v>N</v>
      </c>
      <c r="D41" s="56" t="str">
        <f>[1]Restau!A$34</f>
        <v/>
      </c>
      <c r="E41" s="112" t="str">
        <f>IF(F41=TRUE,"P","")</f>
        <v>P</v>
      </c>
      <c r="F41" s="113" t="b">
        <f>F$29</f>
        <v>1</v>
      </c>
      <c r="G41" s="114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38"/>
      <c r="AM41" s="116">
        <f>SUM(H41:AL41)</f>
        <v>0</v>
      </c>
    </row>
    <row r="42" spans="1:39" s="33" customFormat="1" ht="13.5" hidden="1" customHeight="1" thickBot="1">
      <c r="A42" s="117"/>
      <c r="B42" s="118"/>
      <c r="C42" s="119"/>
      <c r="D42" s="120" t="s">
        <v>11</v>
      </c>
      <c r="E42" s="121">
        <f>IF(A42="§",$E$30,0)</f>
        <v>0</v>
      </c>
      <c r="F42" s="58"/>
      <c r="G42" s="98">
        <f>IF(G$13="P",$E42,-1E-25)</f>
        <v>-1E-25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139"/>
      <c r="AM42" s="100">
        <f t="array" ref="AM42">IF(SUM(IF($H$13:$AL$13="p",H41:AL41))=0,0,SUM(IF(H41:AL41&gt;0,H42:AL42*H41:AL41))/SUM(IF(H42:AL42&gt;=0,H41:AL41)))</f>
        <v>0</v>
      </c>
    </row>
    <row r="43" spans="1:39" s="33" customFormat="1" ht="13.5" hidden="1" customHeight="1" thickBot="1">
      <c r="A43" s="122"/>
      <c r="B43" s="118"/>
      <c r="C43" s="119"/>
      <c r="D43" s="104" t="s">
        <v>12</v>
      </c>
      <c r="E43" s="123">
        <f>IF(A43="§",$E$31,0)</f>
        <v>0</v>
      </c>
      <c r="F43" s="58"/>
      <c r="G43" s="107">
        <f>IF(G$13="P",$E43,-1E-25)</f>
        <v>-1E-25</v>
      </c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40"/>
      <c r="AM43" s="109">
        <f t="array" ref="AM43">IF(SUM(IF($H$13:$AL$13="p",H41:AL41))=0,0,SUM(IF(H41:AL41&gt;0,H43:AL43*H41:AL41))/SUM(IF(H43:AL43&gt;=0,H41:AL41)))</f>
        <v>0</v>
      </c>
    </row>
    <row r="44" spans="1:39" s="33" customFormat="1" ht="13.5" hidden="1" customHeight="1" thickBot="1">
      <c r="A44" s="110"/>
      <c r="B44" s="111">
        <v>6</v>
      </c>
      <c r="C44" s="94" t="str">
        <f>IF(AM44&gt;0,"O","N")</f>
        <v>N</v>
      </c>
      <c r="D44" s="56" t="str">
        <f>[1]Restau!A$34</f>
        <v/>
      </c>
      <c r="E44" s="112" t="str">
        <f>IF(F44=TRUE,"P","")</f>
        <v>P</v>
      </c>
      <c r="F44" s="113" t="b">
        <f>F$29</f>
        <v>1</v>
      </c>
      <c r="G44" s="114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38"/>
      <c r="AM44" s="116">
        <f>SUM(H44:AL44)</f>
        <v>0</v>
      </c>
    </row>
    <row r="45" spans="1:39" s="33" customFormat="1" ht="13.5" hidden="1" customHeight="1" thickBot="1">
      <c r="A45" s="117"/>
      <c r="B45" s="118"/>
      <c r="C45" s="119"/>
      <c r="D45" s="120" t="s">
        <v>11</v>
      </c>
      <c r="E45" s="121">
        <f>IF(A45="§",$E$30,0)</f>
        <v>0</v>
      </c>
      <c r="F45" s="58"/>
      <c r="G45" s="98">
        <f>IF(G$13="P",$E45,-1E-25)</f>
        <v>-1E-25</v>
      </c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139"/>
      <c r="AM45" s="100">
        <f t="array" ref="AM45">IF(SUM(IF($H$13:$AL$13="p",H44:AL44))=0,0,SUM(IF(H44:AL44&gt;0,H45:AL45*H44:AL44))/SUM(IF(H45:AL45&gt;=0,H44:AL44)))</f>
        <v>0</v>
      </c>
    </row>
    <row r="46" spans="1:39" s="33" customFormat="1" ht="13.5" hidden="1" customHeight="1" thickBot="1">
      <c r="A46" s="122"/>
      <c r="B46" s="118"/>
      <c r="C46" s="119"/>
      <c r="D46" s="104" t="s">
        <v>12</v>
      </c>
      <c r="E46" s="123">
        <f>IF(A46="§",$E$31,0)</f>
        <v>0</v>
      </c>
      <c r="F46" s="58"/>
      <c r="G46" s="107">
        <f>IF(G$13="P",$E46,-1E-25)</f>
        <v>-1E-25</v>
      </c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40"/>
      <c r="AM46" s="109">
        <f t="array" ref="AM46">IF(SUM(IF($H$13:$AL$13="p",H44:AL44))=0,0,SUM(IF(H44:AL44&gt;0,H46:AL46*H44:AL44))/SUM(IF(H46:AL46&gt;=0,H44:AL44)))</f>
        <v>0</v>
      </c>
    </row>
    <row r="47" spans="1:39" s="33" customFormat="1" ht="13.5" hidden="1" customHeight="1" thickBot="1">
      <c r="A47" s="110"/>
      <c r="B47" s="111">
        <v>7</v>
      </c>
      <c r="C47" s="94" t="str">
        <f>IF(AM47&gt;0,"O","N")</f>
        <v>N</v>
      </c>
      <c r="D47" s="56" t="str">
        <f>[1]Restau!A$34</f>
        <v/>
      </c>
      <c r="E47" s="112" t="str">
        <f>IF(F47=TRUE,"P","")</f>
        <v>P</v>
      </c>
      <c r="F47" s="113" t="b">
        <f>F$29</f>
        <v>1</v>
      </c>
      <c r="G47" s="114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38"/>
      <c r="AM47" s="116">
        <f>SUM(H47:AL47)</f>
        <v>0</v>
      </c>
    </row>
    <row r="48" spans="1:39" s="33" customFormat="1" ht="13.5" hidden="1" customHeight="1" thickBot="1">
      <c r="A48" s="117"/>
      <c r="B48" s="118"/>
      <c r="C48" s="119"/>
      <c r="D48" s="120" t="s">
        <v>11</v>
      </c>
      <c r="E48" s="121">
        <f>IF(A48="§",$E$30,0)</f>
        <v>0</v>
      </c>
      <c r="F48" s="58"/>
      <c r="G48" s="98">
        <f>IF(G$13="P",$E48,-1E-25)</f>
        <v>-1E-25</v>
      </c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139"/>
      <c r="AM48" s="100">
        <f t="array" ref="AM48">IF(SUM(IF($H$13:$AL$13="p",H47:AL47))=0,0,SUM(IF(H47:AL47&gt;0,H48:AL48*H47:AL47))/SUM(IF(H48:AL48&gt;=0,H47:AL47)))</f>
        <v>0</v>
      </c>
    </row>
    <row r="49" spans="1:39" s="33" customFormat="1" ht="13.5" hidden="1" customHeight="1" thickBot="1">
      <c r="A49" s="122"/>
      <c r="B49" s="118"/>
      <c r="C49" s="119"/>
      <c r="D49" s="104" t="s">
        <v>12</v>
      </c>
      <c r="E49" s="123">
        <f>IF(A49="§",$E$31,0)</f>
        <v>0</v>
      </c>
      <c r="F49" s="58"/>
      <c r="G49" s="107">
        <f>IF(G$13="P",$E49,-1E-25)</f>
        <v>-1E-25</v>
      </c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40"/>
      <c r="AM49" s="109">
        <f t="array" ref="AM49">IF(SUM(IF($H$13:$AL$13="p",H47:AL47))=0,0,SUM(IF(H47:AL47&gt;0,H49:AL49*H47:AL47))/SUM(IF(H49:AL49&gt;=0,H47:AL47)))</f>
        <v>0</v>
      </c>
    </row>
    <row r="50" spans="1:39" s="33" customFormat="1" ht="13.5" hidden="1" customHeight="1" thickBot="1">
      <c r="A50" s="110"/>
      <c r="B50" s="111">
        <v>8</v>
      </c>
      <c r="C50" s="94" t="str">
        <f>IF(AM50&gt;0,"O","N")</f>
        <v>N</v>
      </c>
      <c r="D50" s="56" t="str">
        <f>[1]Restau!A$34</f>
        <v/>
      </c>
      <c r="E50" s="112" t="str">
        <f>IF(F50=TRUE,"P","")</f>
        <v>P</v>
      </c>
      <c r="F50" s="113" t="b">
        <f>F$29</f>
        <v>1</v>
      </c>
      <c r="G50" s="114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38"/>
      <c r="AM50" s="116">
        <f>SUM(H50:AL50)</f>
        <v>0</v>
      </c>
    </row>
    <row r="51" spans="1:39" s="33" customFormat="1" ht="13.5" hidden="1" customHeight="1" thickBot="1">
      <c r="A51" s="117"/>
      <c r="B51" s="118"/>
      <c r="C51" s="119"/>
      <c r="D51" s="120" t="s">
        <v>11</v>
      </c>
      <c r="E51" s="121">
        <f>IF(A51="§",$E$30,0)</f>
        <v>0</v>
      </c>
      <c r="F51" s="58"/>
      <c r="G51" s="98">
        <f>IF(G$13="P",$E51,-1E-25)</f>
        <v>-1E-25</v>
      </c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139"/>
      <c r="AM51" s="100">
        <f t="array" ref="AM51">IF(SUM(IF($H$13:$AL$13="p",H50:AL50))=0,0,SUM(IF(H50:AL50&gt;0,H51:AL51*H50:AL50))/SUM(IF(H51:AL51&gt;=0,H50:AL50)))</f>
        <v>0</v>
      </c>
    </row>
    <row r="52" spans="1:39" s="33" customFormat="1" ht="13.5" hidden="1" customHeight="1" thickBot="1">
      <c r="A52" s="122"/>
      <c r="B52" s="118"/>
      <c r="C52" s="119"/>
      <c r="D52" s="104" t="s">
        <v>12</v>
      </c>
      <c r="E52" s="123">
        <f>IF(A52="§",$E$31,0)</f>
        <v>0</v>
      </c>
      <c r="F52" s="58"/>
      <c r="G52" s="107">
        <f>IF(G$13="P",$E52,-1E-25)</f>
        <v>-1E-25</v>
      </c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40"/>
      <c r="AM52" s="109">
        <f t="array" ref="AM52">IF(SUM(IF($H$13:$AL$13="p",H50:AL50))=0,0,SUM(IF(H50:AL50&gt;0,H52:AL52*H50:AL50))/SUM(IF(H52:AL52&gt;=0,H50:AL50)))</f>
        <v>0</v>
      </c>
    </row>
    <row r="53" spans="1:39" s="33" customFormat="1" ht="13.5" hidden="1" customHeight="1" thickBot="1">
      <c r="A53" s="110"/>
      <c r="B53" s="111">
        <v>9</v>
      </c>
      <c r="C53" s="94" t="str">
        <f>IF(AM53&gt;0,"O","N")</f>
        <v>N</v>
      </c>
      <c r="D53" s="56" t="str">
        <f>[1]Restau!A$34</f>
        <v/>
      </c>
      <c r="E53" s="112" t="str">
        <f>IF(F53=TRUE,"P","")</f>
        <v>P</v>
      </c>
      <c r="F53" s="113" t="b">
        <f>F$29</f>
        <v>1</v>
      </c>
      <c r="G53" s="114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38"/>
      <c r="AM53" s="116">
        <f>SUM(H53:AL53)</f>
        <v>0</v>
      </c>
    </row>
    <row r="54" spans="1:39" s="33" customFormat="1" ht="13.5" hidden="1" customHeight="1" thickBot="1">
      <c r="A54" s="117"/>
      <c r="B54" s="118"/>
      <c r="C54" s="119"/>
      <c r="D54" s="120" t="s">
        <v>11</v>
      </c>
      <c r="E54" s="121">
        <f>IF(A54="§",$E$30,0)</f>
        <v>0</v>
      </c>
      <c r="F54" s="58"/>
      <c r="G54" s="98">
        <f>IF(G$13="P",$E54,-1E-25)</f>
        <v>-1E-25</v>
      </c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139"/>
      <c r="AM54" s="100">
        <f t="array" ref="AM54">IF(SUM(IF($H$13:$AL$13="p",H53:AL53))=0,0,SUM(IF(H53:AL53&gt;0,H54:AL54*H53:AL53))/SUM(IF(H54:AL54&gt;=0,H53:AL53)))</f>
        <v>0</v>
      </c>
    </row>
    <row r="55" spans="1:39" s="33" customFormat="1" ht="13.5" hidden="1" customHeight="1" thickBot="1">
      <c r="A55" s="122"/>
      <c r="B55" s="118"/>
      <c r="C55" s="119"/>
      <c r="D55" s="104" t="s">
        <v>12</v>
      </c>
      <c r="E55" s="123">
        <f>IF(A55="§",$E$31,0)</f>
        <v>0</v>
      </c>
      <c r="F55" s="58"/>
      <c r="G55" s="107">
        <f>IF(G$13="P",$E55,-1E-25)</f>
        <v>-1E-25</v>
      </c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8"/>
      <c r="AL55" s="140"/>
      <c r="AM55" s="109">
        <f t="array" ref="AM55">IF(SUM(IF($H$13:$AL$13="p",H53:AL53))=0,0,SUM(IF(H53:AL53&gt;0,H55:AL55*H53:AL53))/SUM(IF(H55:AL55&gt;=0,H53:AL53)))</f>
        <v>0</v>
      </c>
    </row>
    <row r="56" spans="1:39" s="33" customFormat="1" ht="13.5" hidden="1" customHeight="1" thickBot="1">
      <c r="A56" s="110"/>
      <c r="B56" s="111">
        <v>10</v>
      </c>
      <c r="C56" s="94" t="str">
        <f>IF(AM56&gt;0,"O","N")</f>
        <v>N</v>
      </c>
      <c r="D56" s="56" t="str">
        <f>[1]Restau!A$34</f>
        <v/>
      </c>
      <c r="E56" s="112" t="str">
        <f>IF(F56=TRUE,"P","")</f>
        <v>P</v>
      </c>
      <c r="F56" s="113" t="b">
        <f>F$29</f>
        <v>1</v>
      </c>
      <c r="G56" s="114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38"/>
      <c r="AM56" s="116">
        <f>SUM(H56:AL56)</f>
        <v>0</v>
      </c>
    </row>
    <row r="57" spans="1:39" s="33" customFormat="1" ht="13.5" hidden="1" customHeight="1" thickBot="1">
      <c r="A57" s="117"/>
      <c r="B57" s="118"/>
      <c r="C57" s="119"/>
      <c r="D57" s="120" t="s">
        <v>11</v>
      </c>
      <c r="E57" s="121">
        <f>IF(A57="§",$E$30,0)</f>
        <v>0</v>
      </c>
      <c r="F57" s="58"/>
      <c r="G57" s="98">
        <f>IF(G$13="P",$E57,-1E-25)</f>
        <v>-1E-25</v>
      </c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139"/>
      <c r="AM57" s="100">
        <f t="array" ref="AM57">IF(SUM(IF($H$13:$AL$13="p",H56:AL56))=0,0,SUM(IF(H56:AL56&gt;0,H57:AL57*H56:AL56))/SUM(IF(H57:AL57&gt;=0,H56:AL56)))</f>
        <v>0</v>
      </c>
    </row>
    <row r="58" spans="1:39" s="33" customFormat="1" ht="13.5" hidden="1" customHeight="1" thickBot="1">
      <c r="A58" s="122"/>
      <c r="B58" s="118"/>
      <c r="C58" s="119"/>
      <c r="D58" s="104" t="s">
        <v>12</v>
      </c>
      <c r="E58" s="123">
        <f>IF(A58="§",$E$31,0)</f>
        <v>0</v>
      </c>
      <c r="F58" s="58"/>
      <c r="G58" s="107">
        <f>IF(G$13="P",$E58,-1E-25)</f>
        <v>-1E-25</v>
      </c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40"/>
      <c r="AM58" s="109">
        <f t="array" ref="AM58">IF(SUM(IF($H$13:$AL$13="p",H56:AL56))=0,0,SUM(IF(H56:AL56&gt;0,H58:AL58*H56:AL56))/SUM(IF(H58:AL58&gt;=0,H56:AL56)))</f>
        <v>0</v>
      </c>
    </row>
    <row r="59" spans="1:39" s="33" customFormat="1" ht="13.5" hidden="1" customHeight="1" thickBot="1">
      <c r="A59" s="110"/>
      <c r="B59" s="111">
        <v>11</v>
      </c>
      <c r="C59" s="94" t="str">
        <f>IF(AM59&gt;0,"O","N")</f>
        <v>N</v>
      </c>
      <c r="D59" s="56" t="str">
        <f>[1]Restau!A$34</f>
        <v/>
      </c>
      <c r="E59" s="112" t="str">
        <f>IF(F59=TRUE,"P","")</f>
        <v>P</v>
      </c>
      <c r="F59" s="113" t="b">
        <f>F$29</f>
        <v>1</v>
      </c>
      <c r="G59" s="114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38"/>
      <c r="AM59" s="116">
        <f>SUM(H59:AL59)</f>
        <v>0</v>
      </c>
    </row>
    <row r="60" spans="1:39" s="33" customFormat="1" ht="13.5" hidden="1" customHeight="1" thickBot="1">
      <c r="A60" s="117"/>
      <c r="B60" s="118"/>
      <c r="C60" s="119"/>
      <c r="D60" s="120" t="s">
        <v>11</v>
      </c>
      <c r="E60" s="121">
        <f>IF(A60="§",$E$30,0)</f>
        <v>0</v>
      </c>
      <c r="F60" s="58"/>
      <c r="G60" s="98">
        <f>IF(G$13="P",$E60,-1E-25)</f>
        <v>-1E-25</v>
      </c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139"/>
      <c r="AM60" s="100">
        <f t="array" ref="AM60">IF(SUM(IF($H$13:$AL$13="p",H59:AL59))=0,0,SUM(IF(H59:AL59&gt;0,H60:AL60*H59:AL59))/SUM(IF(H60:AL60&gt;=0,H59:AL59)))</f>
        <v>0</v>
      </c>
    </row>
    <row r="61" spans="1:39" s="33" customFormat="1" ht="13.5" hidden="1" customHeight="1" thickBot="1">
      <c r="A61" s="122"/>
      <c r="B61" s="118"/>
      <c r="C61" s="119"/>
      <c r="D61" s="104" t="s">
        <v>12</v>
      </c>
      <c r="E61" s="123">
        <f>IF(A61="§",$E$31,0)</f>
        <v>0</v>
      </c>
      <c r="F61" s="58"/>
      <c r="G61" s="107">
        <f>IF(G$13="P",$E61,-1E-25)</f>
        <v>-1E-25</v>
      </c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40"/>
      <c r="AM61" s="109">
        <f t="array" ref="AM61">IF(SUM(IF($H$13:$AL$13="p",H59:AL59))=0,0,SUM(IF(H59:AL59&gt;0,H61:AL61*H59:AL59))/SUM(IF(H61:AL61&gt;=0,H59:AL59)))</f>
        <v>0</v>
      </c>
    </row>
    <row r="62" spans="1:39" s="33" customFormat="1" ht="13.5" hidden="1" customHeight="1" thickBot="1">
      <c r="A62" s="110"/>
      <c r="B62" s="111">
        <v>12</v>
      </c>
      <c r="C62" s="94" t="str">
        <f>IF(AM62&gt;0,"O","N")</f>
        <v>N</v>
      </c>
      <c r="D62" s="56" t="str">
        <f>[1]Restau!A$34</f>
        <v/>
      </c>
      <c r="E62" s="112" t="str">
        <f>IF(F62=TRUE,"P","")</f>
        <v>P</v>
      </c>
      <c r="F62" s="113" t="b">
        <f>F$29</f>
        <v>1</v>
      </c>
      <c r="G62" s="114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38"/>
      <c r="AM62" s="116">
        <f>SUM(H62:AL62)</f>
        <v>0</v>
      </c>
    </row>
    <row r="63" spans="1:39" s="33" customFormat="1" ht="13.5" hidden="1" customHeight="1" thickBot="1">
      <c r="A63" s="117"/>
      <c r="B63" s="118"/>
      <c r="C63" s="119"/>
      <c r="D63" s="120" t="s">
        <v>11</v>
      </c>
      <c r="E63" s="121">
        <f>IF(A63="§",$E$30,0)</f>
        <v>0</v>
      </c>
      <c r="F63" s="58"/>
      <c r="G63" s="98">
        <f>IF(G$13="P",$E63,-1E-25)</f>
        <v>-1E-25</v>
      </c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139"/>
      <c r="AM63" s="100">
        <f t="array" ref="AM63">IF(SUM(IF($H$13:$AL$13="p",H62:AL62))=0,0,SUM(IF(H62:AL62&gt;0,H63:AL63*H62:AL62))/SUM(IF(H63:AL63&gt;=0,H62:AL62)))</f>
        <v>0</v>
      </c>
    </row>
    <row r="64" spans="1:39" s="33" customFormat="1" ht="13.5" hidden="1" customHeight="1" thickBot="1">
      <c r="A64" s="122"/>
      <c r="B64" s="118"/>
      <c r="C64" s="119"/>
      <c r="D64" s="104" t="s">
        <v>12</v>
      </c>
      <c r="E64" s="123">
        <f>IF(A64="§",$E$31,0)</f>
        <v>0</v>
      </c>
      <c r="F64" s="58"/>
      <c r="G64" s="107">
        <f>IF(G$13="P",$E64,-1E-25)</f>
        <v>-1E-25</v>
      </c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40"/>
      <c r="AM64" s="109">
        <f t="array" ref="AM64">IF(SUM(IF($H$13:$AL$13="p",H62:AL62))=0,0,SUM(IF(H62:AL62&gt;0,H64:AL64*H62:AL62))/SUM(IF(H64:AL64&gt;=0,H62:AL62)))</f>
        <v>0</v>
      </c>
    </row>
    <row r="65" spans="1:39" s="33" customFormat="1" ht="13.5" hidden="1" customHeight="1" thickBot="1">
      <c r="A65" s="110"/>
      <c r="B65" s="111">
        <v>13</v>
      </c>
      <c r="C65" s="94" t="str">
        <f>IF(AM65&gt;0,"O","N")</f>
        <v>N</v>
      </c>
      <c r="D65" s="56" t="str">
        <f>[1]Restau!A$34</f>
        <v/>
      </c>
      <c r="E65" s="112" t="str">
        <f>IF(F65=TRUE,"P","")</f>
        <v>P</v>
      </c>
      <c r="F65" s="113" t="b">
        <f>F$29</f>
        <v>1</v>
      </c>
      <c r="G65" s="114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38"/>
      <c r="AM65" s="116">
        <f>SUM(H65:AL65)</f>
        <v>0</v>
      </c>
    </row>
    <row r="66" spans="1:39" s="33" customFormat="1" ht="13.5" hidden="1" customHeight="1" thickBot="1">
      <c r="A66" s="117"/>
      <c r="B66" s="118"/>
      <c r="C66" s="119"/>
      <c r="D66" s="120" t="s">
        <v>11</v>
      </c>
      <c r="E66" s="121">
        <f>IF(A66="§",$E$30,0)</f>
        <v>0</v>
      </c>
      <c r="F66" s="58"/>
      <c r="G66" s="98">
        <f>IF(G$13="P",$E66,-1E-25)</f>
        <v>-1E-25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139"/>
      <c r="AM66" s="100">
        <f t="array" ref="AM66">IF(SUM(IF($H$13:$AL$13="p",H65:AL65))=0,0,SUM(IF(H65:AL65&gt;0,H66:AL66*H65:AL65))/SUM(IF(H66:AL66&gt;=0,H65:AL65)))</f>
        <v>0</v>
      </c>
    </row>
    <row r="67" spans="1:39" s="33" customFormat="1" ht="13.5" hidden="1" customHeight="1" thickBot="1">
      <c r="A67" s="122"/>
      <c r="B67" s="118"/>
      <c r="C67" s="119"/>
      <c r="D67" s="104" t="s">
        <v>12</v>
      </c>
      <c r="E67" s="123">
        <f>IF(A67="§",$E$31,0)</f>
        <v>0</v>
      </c>
      <c r="F67" s="58"/>
      <c r="G67" s="107">
        <f>IF(G$13="P",$E67,-1E-25)</f>
        <v>-1E-25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40"/>
      <c r="AM67" s="109">
        <f t="array" ref="AM67">IF(SUM(IF($H$13:$AL$13="p",H65:AL65))=0,0,SUM(IF(H65:AL65&gt;0,H67:AL67*H65:AL65))/SUM(IF(H67:AL67&gt;=0,H65:AL65)))</f>
        <v>0</v>
      </c>
    </row>
    <row r="68" spans="1:39" s="33" customFormat="1" ht="13.5" hidden="1" customHeight="1" thickBot="1">
      <c r="A68" s="110"/>
      <c r="B68" s="111">
        <v>14</v>
      </c>
      <c r="C68" s="94" t="str">
        <f>IF(AM68&gt;0,"O","N")</f>
        <v>N</v>
      </c>
      <c r="D68" s="56" t="str">
        <f>[1]Restau!A$34</f>
        <v/>
      </c>
      <c r="E68" s="112" t="str">
        <f>IF(F68=TRUE,"P","")</f>
        <v>P</v>
      </c>
      <c r="F68" s="113" t="b">
        <f>F$29</f>
        <v>1</v>
      </c>
      <c r="G68" s="114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38"/>
      <c r="AM68" s="116">
        <f>SUM(H68:AL68)</f>
        <v>0</v>
      </c>
    </row>
    <row r="69" spans="1:39" s="33" customFormat="1" ht="13.5" hidden="1" customHeight="1" thickBot="1">
      <c r="A69" s="117"/>
      <c r="B69" s="118"/>
      <c r="C69" s="119"/>
      <c r="D69" s="120" t="s">
        <v>11</v>
      </c>
      <c r="E69" s="121">
        <f>IF(A69="§",$E$30,0)</f>
        <v>0</v>
      </c>
      <c r="F69" s="58"/>
      <c r="G69" s="98">
        <f>IF(G$13="P",$E69,-1E-25)</f>
        <v>-1E-25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139"/>
      <c r="AM69" s="100">
        <f t="array" ref="AM69">IF(SUM(IF($H$13:$AL$13="p",H68:AL68))=0,0,SUM(IF(H68:AL68&gt;0,H69:AL69*H68:AL68))/SUM(IF(H69:AL69&gt;=0,H68:AL68)))</f>
        <v>0</v>
      </c>
    </row>
    <row r="70" spans="1:39" s="33" customFormat="1" ht="13.5" hidden="1" customHeight="1" thickBot="1">
      <c r="A70" s="122"/>
      <c r="B70" s="118"/>
      <c r="C70" s="119"/>
      <c r="D70" s="104" t="s">
        <v>12</v>
      </c>
      <c r="E70" s="123">
        <f>IF(A70="§",$E$31,0)</f>
        <v>0</v>
      </c>
      <c r="F70" s="58"/>
      <c r="G70" s="107">
        <f>IF(G$13="P",$E70,-1E-25)</f>
        <v>-1E-25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40"/>
      <c r="AM70" s="109">
        <f t="array" ref="AM70">IF(SUM(IF($H$13:$AL$13="p",H68:AL68))=0,0,SUM(IF(H68:AL68&gt;0,H70:AL70*H68:AL68))/SUM(IF(H70:AL70&gt;=0,H68:AL68)))</f>
        <v>0</v>
      </c>
    </row>
    <row r="71" spans="1:39" s="33" customFormat="1" ht="13.5" hidden="1" customHeight="1" thickBot="1">
      <c r="A71" s="110"/>
      <c r="B71" s="111">
        <v>15</v>
      </c>
      <c r="C71" s="94" t="str">
        <f>IF(AM71&gt;0,"O","N")</f>
        <v>N</v>
      </c>
      <c r="D71" s="56" t="str">
        <f>[1]Restau!A$34</f>
        <v/>
      </c>
      <c r="E71" s="112" t="str">
        <f>IF(F71=TRUE,"P","")</f>
        <v>P</v>
      </c>
      <c r="F71" s="113" t="b">
        <f>F$29</f>
        <v>1</v>
      </c>
      <c r="G71" s="114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38"/>
      <c r="AM71" s="116">
        <f>SUM(H71:AL71)</f>
        <v>0</v>
      </c>
    </row>
    <row r="72" spans="1:39" s="33" customFormat="1" ht="13.5" hidden="1" customHeight="1" thickBot="1">
      <c r="A72" s="117"/>
      <c r="B72" s="118"/>
      <c r="C72" s="119"/>
      <c r="D72" s="120" t="s">
        <v>11</v>
      </c>
      <c r="E72" s="121">
        <f>IF(A72="§",$E$30,0)</f>
        <v>0</v>
      </c>
      <c r="F72" s="58"/>
      <c r="G72" s="98">
        <f>IF(G$13="P",$E72,-1E-25)</f>
        <v>-1E-25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139"/>
      <c r="AM72" s="100">
        <f t="array" ref="AM72">IF(SUM(IF($H$13:$AL$13="p",H71:AL71))=0,0,SUM(IF(H71:AL71&gt;0,H72:AL72*H71:AL71))/SUM(IF(H72:AL72&gt;=0,H71:AL71)))</f>
        <v>0</v>
      </c>
    </row>
    <row r="73" spans="1:39" s="33" customFormat="1" ht="13.5" hidden="1" customHeight="1" thickBot="1">
      <c r="A73" s="122"/>
      <c r="B73" s="118"/>
      <c r="C73" s="119"/>
      <c r="D73" s="104" t="s">
        <v>12</v>
      </c>
      <c r="E73" s="123">
        <f>IF(A73="§",$E$31,0)</f>
        <v>0</v>
      </c>
      <c r="F73" s="58"/>
      <c r="G73" s="107">
        <f>IF(G$13="P",$E73,-1E-25)</f>
        <v>-1E-25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40"/>
      <c r="AM73" s="109">
        <f t="array" ref="AM73">IF(SUM(IF($H$13:$AL$13="p",H71:AL71))=0,0,SUM(IF(H71:AL71&gt;0,H73:AL73*H71:AL71))/SUM(IF(H73:AL73&gt;=0,H71:AL71)))</f>
        <v>0</v>
      </c>
    </row>
    <row r="74" spans="1:39" s="33" customFormat="1" ht="13.5" hidden="1" customHeight="1" thickBot="1">
      <c r="A74" s="110"/>
      <c r="B74" s="111">
        <v>16</v>
      </c>
      <c r="C74" s="94" t="str">
        <f>IF(AM74&gt;0,"O","N")</f>
        <v>N</v>
      </c>
      <c r="D74" s="56" t="str">
        <f>[1]Restau!A$34</f>
        <v/>
      </c>
      <c r="E74" s="112" t="str">
        <f>IF(F74=TRUE,"P","")</f>
        <v>P</v>
      </c>
      <c r="F74" s="113" t="b">
        <f>F$29</f>
        <v>1</v>
      </c>
      <c r="G74" s="114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38"/>
      <c r="AM74" s="116">
        <f>SUM(H74:AL74)</f>
        <v>0</v>
      </c>
    </row>
    <row r="75" spans="1:39" s="33" customFormat="1" ht="13.5" hidden="1" customHeight="1" thickBot="1">
      <c r="A75" s="117"/>
      <c r="B75" s="118"/>
      <c r="C75" s="119"/>
      <c r="D75" s="120" t="s">
        <v>11</v>
      </c>
      <c r="E75" s="121">
        <f>IF(A75="§",$E$30,0)</f>
        <v>0</v>
      </c>
      <c r="F75" s="58"/>
      <c r="G75" s="98">
        <f>IF(G$13="P",$E75,-1E-25)</f>
        <v>-1E-25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139"/>
      <c r="AM75" s="100">
        <f t="array" ref="AM75">IF(SUM(IF($H$13:$AL$13="p",H74:AL74))=0,0,SUM(IF(H74:AL74&gt;0,H75:AL75*H74:AL74))/SUM(IF(H75:AL75&gt;=0,H74:AL74)))</f>
        <v>0</v>
      </c>
    </row>
    <row r="76" spans="1:39" s="33" customFormat="1" ht="13.5" hidden="1" customHeight="1" thickBot="1">
      <c r="A76" s="122"/>
      <c r="B76" s="118"/>
      <c r="C76" s="119"/>
      <c r="D76" s="104" t="s">
        <v>12</v>
      </c>
      <c r="E76" s="123">
        <f>IF(A76="§",$E$31,0)</f>
        <v>0</v>
      </c>
      <c r="F76" s="58"/>
      <c r="G76" s="107">
        <f>IF(G$13="P",$E76,-1E-25)</f>
        <v>-1E-25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40"/>
      <c r="AM76" s="109">
        <f t="array" ref="AM76">IF(SUM(IF($H$13:$AL$13="p",H74:AL74))=0,0,SUM(IF(H74:AL74&gt;0,H76:AL76*H74:AL74))/SUM(IF(H76:AL76&gt;=0,H74:AL74)))</f>
        <v>0</v>
      </c>
    </row>
    <row r="77" spans="1:39" s="33" customFormat="1" ht="13.5" hidden="1" customHeight="1" thickBot="1">
      <c r="A77" s="110"/>
      <c r="B77" s="111">
        <v>17</v>
      </c>
      <c r="C77" s="94" t="str">
        <f>IF(AM77&gt;0,"O","N")</f>
        <v>N</v>
      </c>
      <c r="D77" s="56" t="str">
        <f>[1]Restau!A$34</f>
        <v/>
      </c>
      <c r="E77" s="112" t="str">
        <f>IF(F77=TRUE,"P","")</f>
        <v>P</v>
      </c>
      <c r="F77" s="113" t="b">
        <f>F$29</f>
        <v>1</v>
      </c>
      <c r="G77" s="114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38"/>
      <c r="AM77" s="116">
        <f>SUM(H77:AL77)</f>
        <v>0</v>
      </c>
    </row>
    <row r="78" spans="1:39" s="33" customFormat="1" ht="13.5" hidden="1" customHeight="1" thickBot="1">
      <c r="A78" s="117"/>
      <c r="B78" s="118"/>
      <c r="C78" s="119"/>
      <c r="D78" s="120" t="s">
        <v>11</v>
      </c>
      <c r="E78" s="121">
        <f>IF(A78="§",$E$30,0)</f>
        <v>0</v>
      </c>
      <c r="F78" s="58"/>
      <c r="G78" s="98">
        <f>IF(G$13="P",$E78,-1E-25)</f>
        <v>-1E-25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139"/>
      <c r="AM78" s="100">
        <f t="array" ref="AM78">IF(SUM(IF($H$13:$AL$13="p",H77:AL77))=0,0,SUM(IF(H77:AL77&gt;0,H78:AL78*H77:AL77))/SUM(IF(H78:AL78&gt;=0,H77:AL77)))</f>
        <v>0</v>
      </c>
    </row>
    <row r="79" spans="1:39" s="33" customFormat="1" ht="13.5" hidden="1" customHeight="1" thickBot="1">
      <c r="A79" s="122"/>
      <c r="B79" s="118"/>
      <c r="C79" s="119"/>
      <c r="D79" s="104" t="s">
        <v>12</v>
      </c>
      <c r="E79" s="123">
        <f>IF(A79="§",$E$31,0)</f>
        <v>0</v>
      </c>
      <c r="F79" s="58"/>
      <c r="G79" s="107">
        <f>IF(G$13="P",$E79,-1E-25)</f>
        <v>-1E-25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40"/>
      <c r="AM79" s="109">
        <f t="array" ref="AM79">IF(SUM(IF($H$13:$AL$13="p",H77:AL77))=0,0,SUM(IF(H77:AL77&gt;0,H79:AL79*H77:AL77))/SUM(IF(H79:AL79&gt;=0,H77:AL77)))</f>
        <v>0</v>
      </c>
    </row>
    <row r="80" spans="1:39" s="33" customFormat="1" ht="13.5" hidden="1" customHeight="1" thickBot="1">
      <c r="A80" s="110"/>
      <c r="B80" s="111">
        <v>18</v>
      </c>
      <c r="C80" s="94" t="str">
        <f>IF(AM80&gt;0,"O","N")</f>
        <v>N</v>
      </c>
      <c r="D80" s="56" t="str">
        <f>[1]Restau!A$34</f>
        <v/>
      </c>
      <c r="E80" s="112" t="str">
        <f>IF(F80=TRUE,"P","")</f>
        <v>P</v>
      </c>
      <c r="F80" s="113" t="b">
        <f>F$29</f>
        <v>1</v>
      </c>
      <c r="G80" s="114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38"/>
      <c r="AM80" s="116">
        <f>SUM(H80:AL80)</f>
        <v>0</v>
      </c>
    </row>
    <row r="81" spans="1:41" s="33" customFormat="1" ht="13.5" hidden="1" customHeight="1" thickBot="1">
      <c r="A81" s="117"/>
      <c r="B81" s="118"/>
      <c r="C81" s="119"/>
      <c r="D81" s="120" t="s">
        <v>11</v>
      </c>
      <c r="E81" s="121">
        <f>IF(A81="§",$E$30,0)</f>
        <v>0</v>
      </c>
      <c r="F81" s="58"/>
      <c r="G81" s="98">
        <f>IF(G$13="P",$E81,-1E-25)</f>
        <v>-1E-25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99"/>
      <c r="AL81" s="139"/>
      <c r="AM81" s="100">
        <f t="array" ref="AM81">IF(SUM(IF($H$13:$AL$13="p",H80:AL80))=0,0,SUM(IF(H80:AL80&gt;0,H81:AL81*H80:AL80))/SUM(IF(H81:AL81&gt;=0,H80:AL80)))</f>
        <v>0</v>
      </c>
    </row>
    <row r="82" spans="1:41" s="33" customFormat="1" ht="13.5" hidden="1" customHeight="1" thickBot="1">
      <c r="A82" s="122"/>
      <c r="B82" s="118"/>
      <c r="C82" s="119"/>
      <c r="D82" s="104" t="s">
        <v>12</v>
      </c>
      <c r="E82" s="123">
        <f>IF(A82="§",$E$31,0)</f>
        <v>0</v>
      </c>
      <c r="F82" s="58"/>
      <c r="G82" s="107">
        <f>IF(G$13="P",$E82,-1E-25)</f>
        <v>-1E-25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40"/>
      <c r="AM82" s="109">
        <f t="array" ref="AM82">IF(SUM(IF($H$13:$AL$13="p",H80:AL80))=0,0,SUM(IF(H80:AL80&gt;0,H82:AL82*H80:AL80))/SUM(IF(H82:AL82&gt;=0,H80:AL80)))</f>
        <v>0</v>
      </c>
    </row>
    <row r="83" spans="1:41" s="33" customFormat="1" ht="13.5" hidden="1" customHeight="1" thickBot="1">
      <c r="A83" s="110"/>
      <c r="B83" s="111">
        <v>19</v>
      </c>
      <c r="C83" s="94" t="str">
        <f>IF(AM83&gt;0,"O","N")</f>
        <v>N</v>
      </c>
      <c r="D83" s="56" t="str">
        <f>[1]Restau!A$34</f>
        <v/>
      </c>
      <c r="E83" s="112" t="str">
        <f>IF(F83=TRUE,"P","")</f>
        <v>P</v>
      </c>
      <c r="F83" s="113" t="b">
        <f>F$29</f>
        <v>1</v>
      </c>
      <c r="G83" s="114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38"/>
      <c r="AM83" s="116">
        <f>SUM(H83:AL83)</f>
        <v>0</v>
      </c>
    </row>
    <row r="84" spans="1:41" s="33" customFormat="1" ht="13.5" hidden="1" customHeight="1" thickBot="1">
      <c r="A84" s="117"/>
      <c r="B84" s="118"/>
      <c r="C84" s="119"/>
      <c r="D84" s="120" t="s">
        <v>11</v>
      </c>
      <c r="E84" s="121">
        <f>IF(A84="§",$E$30,0)</f>
        <v>0</v>
      </c>
      <c r="F84" s="58"/>
      <c r="G84" s="98">
        <f>IF(G$13="P",$E84,-1E-25)</f>
        <v>-1E-25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139"/>
      <c r="AM84" s="100">
        <f t="array" ref="AM84">IF(SUM(IF($H$13:$AL$13="p",H83:AL83))=0,0,SUM(IF(H83:AL83&gt;0,H84:AL84*H83:AL83))/SUM(IF(H84:AL84&gt;=0,H83:AL83)))</f>
        <v>0</v>
      </c>
    </row>
    <row r="85" spans="1:41" s="33" customFormat="1" ht="13.5" hidden="1" customHeight="1" thickBot="1">
      <c r="A85" s="122"/>
      <c r="B85" s="118"/>
      <c r="C85" s="119"/>
      <c r="D85" s="104" t="s">
        <v>12</v>
      </c>
      <c r="E85" s="123">
        <f>IF(A85="§",$E$31,0)</f>
        <v>0</v>
      </c>
      <c r="F85" s="58"/>
      <c r="G85" s="107">
        <f>IF(G$13="P",$E85,-1E-25)</f>
        <v>-1E-25</v>
      </c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40"/>
      <c r="AM85" s="109">
        <f t="array" ref="AM85">IF(SUM(IF($H$13:$AL$13="p",H83:AL83))=0,0,SUM(IF(H83:AL83&gt;0,H85:AL85*H83:AL83))/SUM(IF(H85:AL85&gt;=0,H83:AL83)))</f>
        <v>0</v>
      </c>
    </row>
    <row r="86" spans="1:41" s="33" customFormat="1" ht="13.5" hidden="1" customHeight="1" thickBot="1">
      <c r="A86" s="110"/>
      <c r="B86" s="111">
        <v>20</v>
      </c>
      <c r="C86" s="94" t="str">
        <f>IF(AM86&gt;0,"O","N")</f>
        <v>N</v>
      </c>
      <c r="D86" s="56" t="str">
        <f>[1]Restau!A$34</f>
        <v/>
      </c>
      <c r="E86" s="112" t="str">
        <f>IF(F86=TRUE,"P","")</f>
        <v>P</v>
      </c>
      <c r="F86" s="113" t="b">
        <f>F$29</f>
        <v>1</v>
      </c>
      <c r="G86" s="114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38"/>
      <c r="AM86" s="116">
        <f>SUM(H86:AL86)</f>
        <v>0</v>
      </c>
    </row>
    <row r="87" spans="1:41" s="33" customFormat="1" ht="13.5" hidden="1" customHeight="1" thickBot="1">
      <c r="A87" s="117"/>
      <c r="B87" s="118"/>
      <c r="C87" s="119"/>
      <c r="D87" s="120" t="s">
        <v>11</v>
      </c>
      <c r="E87" s="121">
        <f>IF(A87="§",$E$30,0)</f>
        <v>0</v>
      </c>
      <c r="F87" s="58"/>
      <c r="G87" s="98">
        <f>IF(G$13="P",$E87,-1E-25)</f>
        <v>-1E-25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139"/>
      <c r="AM87" s="100">
        <f t="array" ref="AM87">IF(SUM(IF($H$13:$AL$13="p",H86:AL86))=0,0,SUM(IF(H86:AL86&gt;0,H87:AL87*H86:AL86))/SUM(IF(H87:AL87&gt;=0,H86:AL86)))</f>
        <v>0</v>
      </c>
    </row>
    <row r="88" spans="1:41" s="33" customFormat="1" ht="13.5" hidden="1" customHeight="1" thickBot="1">
      <c r="A88" s="124"/>
      <c r="B88" s="118"/>
      <c r="C88" s="119"/>
      <c r="D88" s="57" t="s">
        <v>12</v>
      </c>
      <c r="E88" s="123">
        <f>IF(A88="§",$E$31,0)</f>
        <v>0</v>
      </c>
      <c r="F88" s="58"/>
      <c r="G88" s="107">
        <f>IF(G$13="P",$E88,-1E-25)</f>
        <v>-1E-25</v>
      </c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41"/>
      <c r="AM88" s="126">
        <f t="array" ref="AM88">IF(SUM(IF($H$13:$AL$13="p",H86:AL86))=0,0,SUM(IF(H86:AL86&gt;0,H88:AL88*H86:AL86))/SUM(IF(H88:AL88&gt;=0,H86:AL86)))</f>
        <v>0</v>
      </c>
    </row>
    <row r="89" spans="1:41" s="33" customFormat="1" ht="21.95" customHeight="1">
      <c r="A89" s="137"/>
      <c r="B89" s="128">
        <v>1</v>
      </c>
      <c r="C89" s="129" t="str">
        <f>IF(AM89&gt;0,"O","N")</f>
        <v>N</v>
      </c>
      <c r="D89" s="142" t="str">
        <f>[2]Restau!A35</f>
        <v/>
      </c>
      <c r="E89" s="131" t="str">
        <f>IF(F89=TRUE,"P","")</f>
        <v>P</v>
      </c>
      <c r="F89" s="132" t="b">
        <v>1</v>
      </c>
      <c r="G89" s="114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  <c r="AJ89" s="133"/>
      <c r="AK89" s="133"/>
      <c r="AL89" s="143"/>
      <c r="AM89" s="116">
        <f>SUM(H89:AL89)</f>
        <v>0</v>
      </c>
    </row>
    <row r="90" spans="1:41" s="33" customFormat="1" ht="16.5" customHeight="1">
      <c r="A90" s="92" t="s">
        <v>16</v>
      </c>
      <c r="B90" s="134"/>
      <c r="C90" s="149"/>
      <c r="D90" s="120" t="s">
        <v>11</v>
      </c>
      <c r="E90" s="96">
        <f>[1]Restau!$B$35</f>
        <v>0</v>
      </c>
      <c r="F90" s="144"/>
      <c r="G90" s="98">
        <f>IF(G$13="P",[1]Restau!$B$35,-1E-25)</f>
        <v>-1E-25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139"/>
      <c r="AM90" s="100">
        <f t="array" ref="AM90">IF(SUM(IF($H$13:$AL$13="p",H89:AL89))=0,0,SUM(IF(H89:AL89&gt;0,H90:AL90*H89:AL89))/SUM(IF(H90:AL90&gt;=0,H89:AL89)))</f>
        <v>0</v>
      </c>
    </row>
    <row r="91" spans="1:41" s="33" customFormat="1" ht="13.5" thickBot="1">
      <c r="A91" s="92" t="s">
        <v>16</v>
      </c>
      <c r="B91" s="136"/>
      <c r="C91" s="150"/>
      <c r="D91" s="104" t="s">
        <v>17</v>
      </c>
      <c r="E91" s="105">
        <f>[1]Restau!$C$35</f>
        <v>0</v>
      </c>
      <c r="F91" s="106"/>
      <c r="G91" s="107">
        <f>IF(G$13="P",[1]Restau!$C$35,-1E-25)</f>
        <v>-1E-25</v>
      </c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40"/>
      <c r="AM91" s="109">
        <f t="array" ref="AM91">IF(SUM(IF($H$13:$AL$13="p",H89:AL89))=0,0,SUM(IF(H89:AL89&gt;0,H91:AL91*H89:AL89))/SUM(IF(H91:AL91&gt;=0,H89:AL89)))</f>
        <v>0</v>
      </c>
    </row>
    <row r="92" spans="1:41" s="33" customFormat="1" ht="14.25" thickTop="1" thickBot="1">
      <c r="A92" s="151"/>
      <c r="B92" s="152"/>
      <c r="C92" s="153"/>
      <c r="D92" s="154"/>
      <c r="E92" s="155"/>
      <c r="F92" s="156"/>
      <c r="G92" s="157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  <c r="AJ92" s="158"/>
      <c r="AK92" s="158"/>
      <c r="AL92" s="158"/>
      <c r="AM92" s="159"/>
    </row>
    <row r="93" spans="1:41" s="33" customFormat="1" ht="13.5" customHeight="1" thickTop="1">
      <c r="E93" s="160"/>
      <c r="F93" s="160"/>
      <c r="N93" s="161"/>
      <c r="O93" s="161"/>
      <c r="V93" s="161"/>
      <c r="W93" s="161"/>
      <c r="AD93" s="161"/>
      <c r="AE93" s="161"/>
      <c r="AL93" s="161"/>
      <c r="AM93" s="161"/>
    </row>
    <row r="94" spans="1:41" s="33" customFormat="1" ht="13.15" customHeight="1"/>
    <row r="95" spans="1:41">
      <c r="AN95" s="33"/>
      <c r="AO95" s="33"/>
    </row>
    <row r="98" spans="5:38"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</row>
    <row r="99" spans="5:38"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</row>
    <row r="100" spans="5:38">
      <c r="E100" s="163"/>
      <c r="F100" s="163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</row>
    <row r="101" spans="5:38"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</row>
    <row r="102" spans="5:38"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</row>
    <row r="103" spans="5:38"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</row>
    <row r="104" spans="5:38"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</row>
    <row r="105" spans="5:38"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</row>
    <row r="106" spans="5:38"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</row>
    <row r="107" spans="5:38"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</row>
    <row r="108" spans="5:38">
      <c r="H108" s="162"/>
      <c r="I108" s="162"/>
      <c r="J108" s="162"/>
      <c r="K108" s="162"/>
      <c r="L108" s="162"/>
      <c r="M108" s="162"/>
      <c r="N108" s="162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162"/>
    </row>
    <row r="109" spans="5:38">
      <c r="H109" s="162"/>
      <c r="I109" s="162"/>
      <c r="J109" s="162"/>
      <c r="K109" s="162"/>
      <c r="L109" s="162"/>
      <c r="M109" s="162"/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162"/>
    </row>
    <row r="110" spans="5:38">
      <c r="H110" s="162"/>
      <c r="I110" s="162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  <c r="AL110" s="162"/>
    </row>
  </sheetData>
  <sheetProtection pivotTables="0"/>
  <conditionalFormatting sqref="H17:AL91">
    <cfRule type="expression" dxfId="11" priority="12" stopIfTrue="1">
      <formula>H$13&lt;&gt;"P"</formula>
    </cfRule>
  </conditionalFormatting>
  <conditionalFormatting sqref="H17:AL17">
    <cfRule type="expression" dxfId="10" priority="11" stopIfTrue="1">
      <formula>H$13&lt;&gt;"P"</formula>
    </cfRule>
  </conditionalFormatting>
  <conditionalFormatting sqref="AG17">
    <cfRule type="expression" dxfId="9" priority="10" stopIfTrue="1">
      <formula>AG$13&lt;&gt;"P"</formula>
    </cfRule>
  </conditionalFormatting>
  <conditionalFormatting sqref="AH17">
    <cfRule type="expression" dxfId="8" priority="9" stopIfTrue="1">
      <formula>AH$13&lt;&gt;"P"</formula>
    </cfRule>
  </conditionalFormatting>
  <conditionalFormatting sqref="AK17">
    <cfRule type="expression" dxfId="7" priority="8" stopIfTrue="1">
      <formula>AK$13&lt;&gt;"P"</formula>
    </cfRule>
  </conditionalFormatting>
  <conditionalFormatting sqref="H17:AL17">
    <cfRule type="expression" dxfId="6" priority="7" stopIfTrue="1">
      <formula>H$13&lt;&gt;"P"</formula>
    </cfRule>
  </conditionalFormatting>
  <conditionalFormatting sqref="H17:AL17">
    <cfRule type="expression" dxfId="5" priority="6" stopIfTrue="1">
      <formula>H$13&lt;&gt;"P"</formula>
    </cfRule>
  </conditionalFormatting>
  <conditionalFormatting sqref="M17:Q17">
    <cfRule type="expression" dxfId="4" priority="5" stopIfTrue="1">
      <formula>M$13&lt;&gt;"P"</formula>
    </cfRule>
  </conditionalFormatting>
  <conditionalFormatting sqref="T17:X17">
    <cfRule type="expression" dxfId="3" priority="4" stopIfTrue="1">
      <formula>T$13&lt;&gt;"P"</formula>
    </cfRule>
  </conditionalFormatting>
  <conditionalFormatting sqref="AA17:AE17">
    <cfRule type="expression" dxfId="2" priority="3" stopIfTrue="1">
      <formula>AA$13&lt;&gt;"P"</formula>
    </cfRule>
  </conditionalFormatting>
  <conditionalFormatting sqref="AH17:AL17">
    <cfRule type="expression" dxfId="1" priority="2" stopIfTrue="1">
      <formula>AH$13&lt;&gt;"P"</formula>
    </cfRule>
  </conditionalFormatting>
  <conditionalFormatting sqref="AL17">
    <cfRule type="expression" dxfId="0" priority="1" stopIfTrue="1">
      <formula>AL$13&lt;&gt;"P"</formula>
    </cfRule>
  </conditionalFormatting>
  <printOptions horizontalCentered="1"/>
  <pageMargins left="0.19685039370078741" right="0.51181102362204722" top="0.98425196850393704" bottom="0.98425196850393704" header="0.51181102362204722" footer="0.51181102362204722"/>
  <pageSetup paperSize="9" scale="51" fitToHeight="0" orientation="landscape" horizontalDpi="4294967292" verticalDpi="360" r:id="rId1"/>
  <headerFooter alignWithMargins="0">
    <oddFooter>&amp;L&amp;12PILOTEv10 - &amp;F - &amp;A.&amp;R&amp;12Edition du  : &amp;D.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Fréq.</vt:lpstr>
      <vt:lpstr>Affiche</vt:lpstr>
      <vt:lpstr>Copie_Freq</vt:lpstr>
      <vt:lpstr>Fréq.!Impression_des_titres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Clevo</dc:creator>
  <cp:lastModifiedBy>Clevo</cp:lastModifiedBy>
  <dcterms:created xsi:type="dcterms:W3CDTF">2013-06-28T11:03:49Z</dcterms:created>
  <dcterms:modified xsi:type="dcterms:W3CDTF">2013-06-28T11:17:38Z</dcterms:modified>
</cp:coreProperties>
</file>