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 activeTab="1"/>
  </bookViews>
  <sheets>
    <sheet name="TdB trim" sheetId="2" r:id="rId1"/>
    <sheet name="Graphe trim" sheetId="3" r:id="rId2"/>
  </sheets>
  <definedNames>
    <definedName name="année_trim" localSheetId="0">'TdB trim'!$C$1:$Z$2</definedName>
    <definedName name="conso_c" localSheetId="0">OFFSET('TdB trim'!$C$5,,,,COUNTIF('TdB trim'!$5:$5,"&gt;0"))</definedName>
    <definedName name="conso_compresseurs" localSheetId="0">OFFSET('TdB trim'!$C$36,,,,COUNTIF('TdB trim'!$36:$36,"&gt;0"))</definedName>
    <definedName name="conso_d" localSheetId="0">OFFSET('TdB trim'!$C$20,,,,COUNTIF('TdB trim'!$20:$20,"&gt;0"))</definedName>
    <definedName name="conso_e" localSheetId="0">OFFSET('TdB trim'!$C$15,,,,COUNTIF('TdB trim'!$15:$15,"&gt;0"))</definedName>
    <definedName name="conso_elec" localSheetId="0">OFFSET('TdB trim'!$C$26,,,,COUNTIF('TdB trim'!$26:$26,"&gt;0"))</definedName>
    <definedName name="conso_gaz" localSheetId="0">OFFSET('TdB trim'!$C$28,,,,COUNTIF('TdB trim'!$28:$28,"&gt;0"))</definedName>
    <definedName name="conso_m" localSheetId="0">OFFSET('TdB trim'!$C$10,,,,COUNTIF('TdB trim'!$10:$10,"&gt;0"))</definedName>
    <definedName name="cout_elec" localSheetId="0">OFFSET('TdB trim'!$C$27,,,,COUNTIF('TdB trim'!$27:$27,"&gt;0"))</definedName>
    <definedName name="cout_gaz" localSheetId="0">OFFSET('TdB trim'!$C$29,,,,COUNTIF('TdB trim'!$29:$29,"&gt;0"))</definedName>
    <definedName name="part_conso_compresseurs" localSheetId="0">OFFSET('TdB trim'!$C$37,,,,COUNTIF('TdB trim'!$37:$37,"&gt;0"))</definedName>
    <definedName name="pièces_c" localSheetId="0">OFFSET('TdB trim'!$C$4,,,,COUNTIF('TdB trim'!$4:$4,"&gt;0"))</definedName>
    <definedName name="pièces_d" localSheetId="0">OFFSET('TdB trim'!$C$19,,,,COUNTIF('TdB trim'!$19:$19,"&gt;0"))</definedName>
    <definedName name="pièces_e" localSheetId="0">OFFSET('TdB trim'!$C$14,,,,COUNTIF('TdB trim'!$14:$14,"&gt;0"))</definedName>
    <definedName name="pièces_m" localSheetId="0">OFFSET('TdB trim'!$C$9,,,,COUNTIF('TdB trim'!$9:$9,"&gt;0"))</definedName>
    <definedName name="production_tot" localSheetId="0">OFFSET('TdB trim'!$C$25,,,,COUNTIF('TdB trim'!$25:$25,"&gt;0"))</definedName>
    <definedName name="rendement_c" localSheetId="0">OFFSET('TdB trim'!$C$6,,,,COUNTIF('TdB trim'!$6:$6,"&gt;0"))</definedName>
    <definedName name="rendement_d" localSheetId="0">OFFSET('TdB trim'!$C$21,,,,COUNTIF('TdB trim'!$21:$21,"&gt;0"))</definedName>
    <definedName name="rendement_e" localSheetId="0">OFFSET('TdB trim'!$C$16,,,,COUNTIF('TdB trim'!$16:$16,"&gt;0"))</definedName>
    <definedName name="rendement_m" localSheetId="0">OFFSET('TdB trim'!$C$11,,,,COUNTIF('TdB trim'!$11:$11,"&gt;0"))</definedName>
    <definedName name="rendement_tot" localSheetId="0">OFFSET('TdB trim'!$C$31,,,,COUNTIF('TdB trim'!$31:$31,"&gt;0"))</definedName>
  </definedNames>
  <calcPr calcId="145621"/>
</workbook>
</file>

<file path=xl/calcChain.xml><?xml version="1.0" encoding="utf-8"?>
<calcChain xmlns="http://schemas.openxmlformats.org/spreadsheetml/2006/main">
  <c r="F6" i="2" l="1"/>
  <c r="E6" i="2"/>
  <c r="D6" i="2"/>
  <c r="C6" i="2"/>
  <c r="G1" i="2"/>
  <c r="K1" i="2" s="1"/>
  <c r="O1" i="2" s="1"/>
  <c r="S1" i="2" s="1"/>
  <c r="W1" i="2" s="1"/>
  <c r="T6" i="2" l="1"/>
  <c r="X6" i="2"/>
  <c r="P6" i="2"/>
  <c r="L6" i="2"/>
  <c r="H6" i="2"/>
  <c r="C24" i="2" l="1"/>
  <c r="G24" i="2"/>
  <c r="S24" i="2"/>
  <c r="D11" i="2" l="1"/>
  <c r="E11" i="2"/>
  <c r="F11" i="2"/>
  <c r="C11" i="2"/>
  <c r="D16" i="2"/>
  <c r="E16" i="2"/>
  <c r="F16" i="2"/>
  <c r="C16" i="2"/>
  <c r="D21" i="2"/>
  <c r="E21" i="2"/>
  <c r="F21" i="2"/>
  <c r="C21" i="2"/>
  <c r="H21" i="2"/>
  <c r="I21" i="2"/>
  <c r="J21" i="2"/>
  <c r="G21" i="2"/>
  <c r="H16" i="2"/>
  <c r="I16" i="2"/>
  <c r="J16" i="2"/>
  <c r="G16" i="2"/>
  <c r="H11" i="2"/>
  <c r="I11" i="2"/>
  <c r="J11" i="2"/>
  <c r="L11" i="2"/>
  <c r="M11" i="2"/>
  <c r="N11" i="2"/>
  <c r="L16" i="2"/>
  <c r="M16" i="2"/>
  <c r="N16" i="2"/>
  <c r="K16" i="2"/>
  <c r="L21" i="2"/>
  <c r="M21" i="2"/>
  <c r="N21" i="2"/>
  <c r="K21" i="2"/>
  <c r="P21" i="2"/>
  <c r="Q21" i="2"/>
  <c r="R21" i="2"/>
  <c r="O21" i="2"/>
  <c r="P16" i="2"/>
  <c r="Q16" i="2"/>
  <c r="R16" i="2"/>
  <c r="O16" i="2"/>
  <c r="P11" i="2"/>
  <c r="Q11" i="2"/>
  <c r="R11" i="2"/>
  <c r="O11" i="2"/>
  <c r="T21" i="2"/>
  <c r="U21" i="2"/>
  <c r="V21" i="2"/>
  <c r="S21" i="2"/>
  <c r="T16" i="2"/>
  <c r="U16" i="2"/>
  <c r="V16" i="2"/>
  <c r="S16" i="2"/>
  <c r="T11" i="2"/>
  <c r="U11" i="2"/>
  <c r="V11" i="2"/>
  <c r="X11" i="2"/>
  <c r="Y11" i="2"/>
  <c r="W11" i="2"/>
  <c r="X16" i="2"/>
  <c r="Y16" i="2"/>
  <c r="Z16" i="2"/>
  <c r="W16" i="2"/>
  <c r="X21" i="2"/>
  <c r="Y21" i="2"/>
  <c r="Z21" i="2"/>
  <c r="W21" i="2"/>
  <c r="X24" i="2"/>
  <c r="T24" i="2"/>
  <c r="P24" i="2"/>
  <c r="L24" i="2"/>
  <c r="H24" i="2"/>
  <c r="D24" i="2"/>
  <c r="E24" i="2"/>
  <c r="F24" i="2"/>
  <c r="G6" i="2"/>
  <c r="K6" i="2"/>
  <c r="O6" i="2"/>
  <c r="S6" i="2"/>
  <c r="W6" i="2"/>
  <c r="M6" i="2"/>
  <c r="Q6" i="2"/>
  <c r="U6" i="2"/>
  <c r="Y6" i="2"/>
  <c r="N6" i="2"/>
  <c r="R6" i="2"/>
  <c r="V6" i="2"/>
  <c r="Z6" i="2"/>
  <c r="J6" i="2"/>
  <c r="I6" i="2"/>
  <c r="T25" i="2" l="1"/>
  <c r="Q25" i="2"/>
  <c r="H25" i="2"/>
  <c r="O25" i="2"/>
  <c r="P25" i="2"/>
  <c r="I24" i="2"/>
  <c r="W24" i="2"/>
  <c r="S11" i="2"/>
  <c r="G11" i="2"/>
  <c r="Y24" i="2"/>
  <c r="K24" i="2"/>
  <c r="Q24" i="2"/>
  <c r="U24" i="2"/>
  <c r="Y25" i="2"/>
  <c r="V25" i="2"/>
  <c r="M25" i="2"/>
  <c r="J25" i="2"/>
  <c r="E25" i="2"/>
  <c r="N24" i="2"/>
  <c r="M24" i="2"/>
  <c r="R24" i="2"/>
  <c r="V24" i="2"/>
  <c r="Z25" i="2"/>
  <c r="N25" i="2"/>
  <c r="F25" i="2"/>
  <c r="Z24" i="2"/>
  <c r="J24" i="2"/>
  <c r="O24" i="2"/>
  <c r="W25" i="2"/>
  <c r="X25" i="2"/>
  <c r="U25" i="2"/>
  <c r="R25" i="2"/>
  <c r="K11" i="2"/>
  <c r="L25" i="2"/>
  <c r="I25" i="2"/>
  <c r="C25" i="2"/>
  <c r="D25" i="2"/>
  <c r="Z11" i="2" l="1"/>
  <c r="K25" i="2"/>
  <c r="G25" i="2"/>
  <c r="S25" i="2"/>
  <c r="F31" i="2" l="1"/>
  <c r="F37" i="2"/>
  <c r="D31" i="2"/>
  <c r="D37" i="2"/>
  <c r="E31" i="2"/>
  <c r="E37" i="2"/>
  <c r="C31" i="2"/>
  <c r="C37" i="2"/>
  <c r="G37" i="2"/>
  <c r="G31" i="2"/>
  <c r="C33" i="2"/>
  <c r="C32" i="2"/>
  <c r="F34" i="2" l="1"/>
  <c r="D34" i="2"/>
  <c r="E34" i="2" l="1"/>
  <c r="C34" i="2"/>
  <c r="P37" i="2" l="1"/>
  <c r="M37" i="2"/>
  <c r="K37" i="2"/>
  <c r="K31" i="2"/>
  <c r="M31" i="2"/>
  <c r="P31" i="2"/>
  <c r="T37" i="2"/>
  <c r="R37" i="2" l="1"/>
  <c r="Q37" i="2"/>
  <c r="O37" i="2"/>
  <c r="N37" i="2"/>
  <c r="J37" i="2"/>
  <c r="I37" i="2"/>
  <c r="L37" i="2"/>
  <c r="N31" i="2"/>
  <c r="Q31" i="2"/>
  <c r="J31" i="2"/>
  <c r="R31" i="2"/>
  <c r="I31" i="2"/>
  <c r="T31" i="2"/>
  <c r="O31" i="2"/>
  <c r="L31" i="2"/>
  <c r="H37" i="2"/>
  <c r="F33" i="2"/>
  <c r="F32" i="2"/>
  <c r="G32" i="2"/>
  <c r="G33" i="2"/>
  <c r="D33" i="2"/>
  <c r="D32" i="2"/>
  <c r="E33" i="2"/>
  <c r="E32" i="2"/>
  <c r="H31" i="2" l="1"/>
  <c r="S37" i="2" l="1"/>
  <c r="S31" i="2"/>
  <c r="T32" i="2"/>
  <c r="T33" i="2"/>
  <c r="O33" i="2"/>
  <c r="O32" i="2"/>
  <c r="O34" i="2" l="1"/>
  <c r="S32" i="2"/>
  <c r="S33" i="2"/>
  <c r="R34" i="2"/>
  <c r="K34" i="2"/>
  <c r="R33" i="2"/>
  <c r="R32" i="2"/>
  <c r="G34" i="2"/>
  <c r="N34" i="2"/>
  <c r="Q34" i="2"/>
  <c r="L33" i="2"/>
  <c r="L32" i="2"/>
  <c r="Q33" i="2"/>
  <c r="Q32" i="2"/>
  <c r="N33" i="2"/>
  <c r="N32" i="2"/>
  <c r="M32" i="2"/>
  <c r="M33" i="2"/>
  <c r="I34" i="2"/>
  <c r="H32" i="2"/>
  <c r="H33" i="2"/>
  <c r="J33" i="2"/>
  <c r="J32" i="2"/>
  <c r="J34" i="2"/>
  <c r="H34" i="2"/>
  <c r="M34" i="2"/>
  <c r="P34" i="2"/>
  <c r="S34" i="2"/>
  <c r="K33" i="2"/>
  <c r="K32" i="2"/>
  <c r="P33" i="2"/>
  <c r="P32" i="2"/>
  <c r="I33" i="2"/>
  <c r="I32" i="2"/>
  <c r="T34" i="2" l="1"/>
  <c r="L34" i="2"/>
  <c r="V37" i="2" l="1"/>
  <c r="V31" i="2"/>
  <c r="Z37" i="2"/>
  <c r="Z31" i="2"/>
  <c r="U31" i="2" l="1"/>
  <c r="V33" i="2" l="1"/>
  <c r="V32" i="2"/>
  <c r="Z33" i="2"/>
  <c r="Z32" i="2"/>
  <c r="U37" i="2"/>
  <c r="U33" i="2"/>
  <c r="U32" i="2"/>
  <c r="W34" i="2" l="1"/>
  <c r="Z34" i="2"/>
  <c r="Y34" i="2"/>
  <c r="Y33" i="2"/>
  <c r="Y32" i="2"/>
  <c r="X33" i="2"/>
  <c r="X32" i="2"/>
  <c r="W37" i="2"/>
  <c r="W31" i="2"/>
  <c r="W32" i="2"/>
  <c r="W33" i="2"/>
  <c r="V34" i="2"/>
  <c r="U34" i="2"/>
  <c r="X34" i="2"/>
  <c r="Y37" i="2"/>
  <c r="Y31" i="2"/>
  <c r="X37" i="2"/>
  <c r="X31" i="2"/>
</calcChain>
</file>

<file path=xl/sharedStrings.xml><?xml version="1.0" encoding="utf-8"?>
<sst xmlns="http://schemas.openxmlformats.org/spreadsheetml/2006/main" count="31" uniqueCount="22">
  <si>
    <t>année</t>
  </si>
  <si>
    <t>pièces produites</t>
  </si>
  <si>
    <t>conso élec (kWh)</t>
  </si>
  <si>
    <t>Total</t>
  </si>
  <si>
    <t>Consommation électrique (kWh)</t>
  </si>
  <si>
    <t>Coût électricité (euros HT)</t>
  </si>
  <si>
    <t>Consommation gaz de ville (kWh)</t>
  </si>
  <si>
    <t>Coût gaz (euros HT)</t>
  </si>
  <si>
    <r>
      <t>conso élec (</t>
    </r>
    <r>
      <rPr>
        <sz val="11"/>
        <color theme="1"/>
        <rFont val="Calibri"/>
        <family val="2"/>
      </rPr>
      <t xml:space="preserve">€ </t>
    </r>
    <r>
      <rPr>
        <sz val="9.9"/>
        <color theme="1"/>
        <rFont val="Calibri"/>
        <family val="2"/>
      </rPr>
      <t xml:space="preserve">/ </t>
    </r>
    <r>
      <rPr>
        <sz val="11"/>
        <color theme="1"/>
        <rFont val="Calibri"/>
        <family val="2"/>
        <scheme val="minor"/>
      </rPr>
      <t>kWh)</t>
    </r>
  </si>
  <si>
    <t>conso élec total compresseur (kWh)</t>
  </si>
  <si>
    <t>part de la conso des compresseurs sur la totalité de la conso élec</t>
  </si>
  <si>
    <t>trimestres</t>
  </si>
  <si>
    <r>
      <t>conso gaz (</t>
    </r>
    <r>
      <rPr>
        <sz val="11"/>
        <rFont val="Calibri"/>
        <family val="2"/>
      </rPr>
      <t xml:space="preserve">€ </t>
    </r>
    <r>
      <rPr>
        <sz val="9.9"/>
        <rFont val="Calibri"/>
        <family val="2"/>
      </rPr>
      <t xml:space="preserve">/ </t>
    </r>
    <r>
      <rPr>
        <sz val="11"/>
        <rFont val="Calibri"/>
        <family val="2"/>
        <scheme val="minor"/>
      </rPr>
      <t>kWh)</t>
    </r>
  </si>
  <si>
    <t>conso élec (kWh/ 1000 )</t>
  </si>
  <si>
    <t>Atelier C</t>
  </si>
  <si>
    <t>Atelier D</t>
  </si>
  <si>
    <t>Atelier E</t>
  </si>
  <si>
    <t>Atelier M</t>
  </si>
  <si>
    <t>Production (C)</t>
  </si>
  <si>
    <t>Production (M+E+D)</t>
  </si>
  <si>
    <t>conso élec (kWh/ 1000)</t>
  </si>
  <si>
    <r>
      <t>cout élec pour 1000 pièces (</t>
    </r>
    <r>
      <rPr>
        <sz val="11"/>
        <color theme="1"/>
        <rFont val="Calibri"/>
        <family val="2"/>
      </rPr>
      <t>€</t>
    </r>
    <r>
      <rPr>
        <sz val="9.9"/>
        <color theme="1"/>
        <rFont val="Calibri"/>
        <family val="2"/>
      </rPr>
      <t>/1000)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</si>
</sst>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5" formatCode="_-* #,##0.00\ _F_-;\-* #,##0.00\ _F_-;_-* &quot;-&quot;??\ _F_-;_-@_-"/>
    <numFmt numFmtId="166" formatCode="_ * #,##0.00_)_F_ ;_ * \(#,##0.00\)_F_ ;_ * &quot;-&quot;??_)_F_ ;_ @_ 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9.9"/>
      <color theme="1"/>
      <name val="Calibri"/>
      <family val="2"/>
    </font>
    <font>
      <sz val="10"/>
      <name val="Arial"/>
      <family val="2"/>
    </font>
    <font>
      <sz val="10"/>
      <name val="Arial"/>
    </font>
    <font>
      <b/>
      <sz val="11"/>
      <name val="Calibri"/>
      <family val="2"/>
      <scheme val="minor"/>
    </font>
    <font>
      <sz val="11"/>
      <name val="Calibri"/>
      <family val="2"/>
    </font>
    <font>
      <sz val="9.9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697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1">
    <xf numFmtId="0" fontId="0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72">
    <xf numFmtId="0" fontId="0" fillId="0" borderId="0" xfId="0"/>
    <xf numFmtId="1" fontId="3" fillId="0" borderId="0" xfId="0" applyNumberFormat="1" applyFont="1"/>
    <xf numFmtId="3" fontId="0" fillId="0" borderId="0" xfId="0" applyNumberFormat="1" applyFont="1"/>
    <xf numFmtId="164" fontId="3" fillId="0" borderId="0" xfId="0" applyNumberFormat="1" applyFont="1"/>
    <xf numFmtId="164" fontId="3" fillId="0" borderId="1" xfId="0" applyNumberFormat="1" applyFont="1" applyBorder="1"/>
    <xf numFmtId="1" fontId="0" fillId="0" borderId="0" xfId="0" applyNumberFormat="1" applyFont="1"/>
    <xf numFmtId="3" fontId="2" fillId="5" borderId="0" xfId="0" applyNumberFormat="1" applyFont="1" applyFill="1" applyBorder="1" applyAlignment="1">
      <alignment wrapText="1"/>
    </xf>
    <xf numFmtId="3" fontId="2" fillId="5" borderId="1" xfId="0" applyNumberFormat="1" applyFont="1" applyFill="1" applyBorder="1" applyAlignment="1">
      <alignment wrapText="1"/>
    </xf>
    <xf numFmtId="3" fontId="4" fillId="0" borderId="1" xfId="0" applyNumberFormat="1" applyFont="1" applyFill="1" applyBorder="1" applyAlignment="1">
      <alignment horizontal="center"/>
    </xf>
    <xf numFmtId="3" fontId="2" fillId="6" borderId="5" xfId="0" applyNumberFormat="1" applyFont="1" applyFill="1" applyBorder="1" applyAlignment="1">
      <alignment wrapText="1"/>
    </xf>
    <xf numFmtId="2" fontId="0" fillId="0" borderId="0" xfId="0" applyNumberFormat="1"/>
    <xf numFmtId="4" fontId="0" fillId="0" borderId="0" xfId="0" applyNumberFormat="1" applyFont="1"/>
    <xf numFmtId="4" fontId="0" fillId="6" borderId="3" xfId="0" applyNumberFormat="1" applyFont="1" applyFill="1" applyBorder="1"/>
    <xf numFmtId="4" fontId="0" fillId="8" borderId="0" xfId="0" applyNumberFormat="1" applyFont="1" applyFill="1"/>
    <xf numFmtId="4" fontId="0" fillId="0" borderId="1" xfId="0" applyNumberFormat="1" applyFont="1" applyFill="1" applyBorder="1" applyAlignment="1">
      <alignment horizontal="center"/>
    </xf>
    <xf numFmtId="4" fontId="0" fillId="8" borderId="0" xfId="0" applyNumberFormat="1" applyFont="1" applyFill="1" applyAlignment="1">
      <alignment horizontal="left"/>
    </xf>
    <xf numFmtId="1" fontId="0" fillId="2" borderId="0" xfId="0" applyNumberFormat="1" applyFill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0" borderId="0" xfId="0" applyNumberFormat="1" applyFont="1" applyFill="1" applyAlignment="1">
      <alignment horizontal="center"/>
    </xf>
    <xf numFmtId="3" fontId="0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49" fontId="0" fillId="0" borderId="0" xfId="0" applyNumberFormat="1"/>
    <xf numFmtId="3" fontId="0" fillId="0" borderId="0" xfId="0" applyNumberFormat="1"/>
    <xf numFmtId="3" fontId="0" fillId="0" borderId="1" xfId="0" applyNumberFormat="1" applyBorder="1"/>
    <xf numFmtId="2" fontId="0" fillId="0" borderId="1" xfId="0" applyNumberFormat="1" applyBorder="1"/>
    <xf numFmtId="2" fontId="0" fillId="0" borderId="0" xfId="0" applyNumberFormat="1" applyFont="1" applyAlignment="1">
      <alignment horizontal="center"/>
    </xf>
    <xf numFmtId="2" fontId="0" fillId="0" borderId="1" xfId="0" applyNumberFormat="1" applyFont="1" applyBorder="1" applyAlignment="1">
      <alignment horizontal="center"/>
    </xf>
    <xf numFmtId="3" fontId="0" fillId="0" borderId="3" xfId="0" applyNumberFormat="1" applyFont="1" applyBorder="1" applyAlignment="1">
      <alignment horizontal="center"/>
    </xf>
    <xf numFmtId="3" fontId="0" fillId="0" borderId="4" xfId="0" applyNumberFormat="1" applyFont="1" applyBorder="1" applyAlignment="1">
      <alignment horizontal="center"/>
    </xf>
    <xf numFmtId="4" fontId="0" fillId="0" borderId="0" xfId="0" applyNumberFormat="1"/>
    <xf numFmtId="4" fontId="0" fillId="0" borderId="1" xfId="0" applyNumberFormat="1" applyBorder="1"/>
    <xf numFmtId="1" fontId="0" fillId="0" borderId="0" xfId="0" applyNumberFormat="1"/>
    <xf numFmtId="1" fontId="0" fillId="0" borderId="1" xfId="0" applyNumberFormat="1" applyBorder="1"/>
    <xf numFmtId="3" fontId="4" fillId="0" borderId="0" xfId="0" applyNumberFormat="1" applyFont="1" applyFill="1" applyBorder="1" applyAlignment="1">
      <alignment horizontal="center"/>
    </xf>
    <xf numFmtId="3" fontId="2" fillId="6" borderId="6" xfId="0" applyNumberFormat="1" applyFont="1" applyFill="1" applyBorder="1" applyAlignment="1">
      <alignment wrapText="1"/>
    </xf>
    <xf numFmtId="3" fontId="0" fillId="0" borderId="6" xfId="0" applyNumberFormat="1" applyFont="1" applyBorder="1" applyAlignment="1">
      <alignment horizontal="center"/>
    </xf>
    <xf numFmtId="3" fontId="0" fillId="0" borderId="7" xfId="0" applyNumberFormat="1" applyFont="1" applyBorder="1" applyAlignment="1">
      <alignment horizontal="center"/>
    </xf>
    <xf numFmtId="3" fontId="9" fillId="7" borderId="5" xfId="0" applyNumberFormat="1" applyFont="1" applyFill="1" applyBorder="1" applyAlignment="1">
      <alignment wrapText="1"/>
    </xf>
    <xf numFmtId="3" fontId="9" fillId="7" borderId="6" xfId="0" applyNumberFormat="1" applyFont="1" applyFill="1" applyBorder="1" applyAlignment="1">
      <alignment wrapText="1"/>
    </xf>
    <xf numFmtId="4" fontId="2" fillId="6" borderId="4" xfId="0" applyNumberFormat="1" applyFont="1" applyFill="1" applyBorder="1"/>
    <xf numFmtId="4" fontId="0" fillId="0" borderId="3" xfId="0" applyNumberFormat="1" applyFont="1" applyBorder="1" applyAlignment="1">
      <alignment horizontal="center"/>
    </xf>
    <xf numFmtId="4" fontId="0" fillId="0" borderId="4" xfId="0" applyNumberFormat="1" applyFont="1" applyBorder="1" applyAlignment="1">
      <alignment horizontal="center"/>
    </xf>
    <xf numFmtId="4" fontId="0" fillId="0" borderId="3" xfId="0" applyNumberFormat="1" applyBorder="1"/>
    <xf numFmtId="4" fontId="2" fillId="8" borderId="1" xfId="0" applyNumberFormat="1" applyFont="1" applyFill="1" applyBorder="1"/>
    <xf numFmtId="4" fontId="0" fillId="0" borderId="0" xfId="0" applyNumberFormat="1" applyFont="1" applyAlignment="1">
      <alignment horizontal="center"/>
    </xf>
    <xf numFmtId="4" fontId="0" fillId="0" borderId="1" xfId="0" applyNumberFormat="1" applyFont="1" applyBorder="1" applyAlignment="1">
      <alignment horizontal="center"/>
    </xf>
    <xf numFmtId="4" fontId="0" fillId="0" borderId="0" xfId="0" applyNumberFormat="1" applyFont="1" applyFill="1" applyBorder="1" applyAlignment="1">
      <alignment horizontal="center"/>
    </xf>
    <xf numFmtId="4" fontId="2" fillId="8" borderId="1" xfId="0" applyNumberFormat="1" applyFont="1" applyFill="1" applyBorder="1" applyAlignment="1">
      <alignment horizontal="center"/>
    </xf>
    <xf numFmtId="4" fontId="0" fillId="0" borderId="0" xfId="0" applyNumberFormat="1" applyAlignment="1">
      <alignment horizontal="center"/>
    </xf>
    <xf numFmtId="4" fontId="4" fillId="7" borderId="0" xfId="0" applyNumberFormat="1" applyFont="1" applyFill="1"/>
    <xf numFmtId="4" fontId="4" fillId="7" borderId="1" xfId="0" applyNumberFormat="1" applyFont="1" applyFill="1" applyBorder="1"/>
    <xf numFmtId="10" fontId="0" fillId="0" borderId="2" xfId="0" applyNumberFormat="1" applyFont="1" applyBorder="1" applyAlignment="1">
      <alignment horizontal="center"/>
    </xf>
    <xf numFmtId="10" fontId="0" fillId="0" borderId="8" xfId="0" applyNumberFormat="1" applyFont="1" applyBorder="1" applyAlignment="1">
      <alignment horizontal="center"/>
    </xf>
    <xf numFmtId="10" fontId="0" fillId="0" borderId="2" xfId="0" applyNumberFormat="1" applyBorder="1" applyAlignment="1">
      <alignment horizontal="center" vertical="center"/>
    </xf>
    <xf numFmtId="1" fontId="3" fillId="0" borderId="0" xfId="0" applyNumberFormat="1" applyFont="1" applyAlignment="1"/>
    <xf numFmtId="3" fontId="0" fillId="6" borderId="3" xfId="0" applyNumberFormat="1" applyFont="1" applyFill="1" applyBorder="1"/>
    <xf numFmtId="3" fontId="0" fillId="6" borderId="4" xfId="0" applyNumberFormat="1" applyFont="1" applyFill="1" applyBorder="1"/>
    <xf numFmtId="3" fontId="0" fillId="0" borderId="3" xfId="0" applyNumberFormat="1" applyBorder="1"/>
    <xf numFmtId="4" fontId="2" fillId="6" borderId="5" xfId="0" applyNumberFormat="1" applyFont="1" applyFill="1" applyBorder="1" applyAlignment="1">
      <alignment wrapText="1"/>
    </xf>
    <xf numFmtId="4" fontId="2" fillId="6" borderId="6" xfId="0" applyNumberFormat="1" applyFont="1" applyFill="1" applyBorder="1" applyAlignment="1">
      <alignment wrapText="1"/>
    </xf>
    <xf numFmtId="4" fontId="0" fillId="0" borderId="6" xfId="0" applyNumberFormat="1" applyFont="1" applyBorder="1" applyAlignment="1">
      <alignment horizontal="center"/>
    </xf>
    <xf numFmtId="4" fontId="0" fillId="0" borderId="7" xfId="0" applyNumberFormat="1" applyFont="1" applyBorder="1" applyAlignment="1">
      <alignment horizontal="center"/>
    </xf>
    <xf numFmtId="4" fontId="9" fillId="7" borderId="5" xfId="0" applyNumberFormat="1" applyFont="1" applyFill="1" applyBorder="1" applyAlignment="1">
      <alignment wrapText="1"/>
    </xf>
    <xf numFmtId="4" fontId="9" fillId="7" borderId="6" xfId="0" applyNumberFormat="1" applyFont="1" applyFill="1" applyBorder="1" applyAlignment="1">
      <alignment wrapText="1"/>
    </xf>
    <xf numFmtId="1" fontId="0" fillId="2" borderId="0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2" fillId="4" borderId="3" xfId="0" applyNumberFormat="1" applyFont="1" applyFill="1" applyBorder="1" applyAlignment="1">
      <alignment horizontal="center"/>
    </xf>
    <xf numFmtId="10" fontId="0" fillId="6" borderId="2" xfId="0" applyNumberFormat="1" applyFont="1" applyFill="1" applyBorder="1" applyAlignment="1">
      <alignment horizontal="left" vertical="center" wrapText="1"/>
    </xf>
    <xf numFmtId="1" fontId="0" fillId="3" borderId="3" xfId="0" applyNumberFormat="1" applyFill="1" applyBorder="1" applyAlignment="1">
      <alignment horizontal="center"/>
    </xf>
    <xf numFmtId="1" fontId="0" fillId="3" borderId="0" xfId="0" applyNumberFormat="1" applyFill="1" applyAlignment="1">
      <alignment horizontal="center"/>
    </xf>
  </cellXfs>
  <cellStyles count="21">
    <cellStyle name="Milliers 2" xfId="1"/>
    <cellStyle name="Milliers 2 2" xfId="2"/>
    <cellStyle name="Milliers 2 2 2" xfId="3"/>
    <cellStyle name="Milliers 3" xfId="4"/>
    <cellStyle name="Milliers 3 2" xfId="5"/>
    <cellStyle name="Milliers 4" xfId="6"/>
    <cellStyle name="Milliers 4 2" xfId="7"/>
    <cellStyle name="Normal" xfId="0" builtinId="0"/>
    <cellStyle name="Normal 2" xfId="8"/>
    <cellStyle name="Normal 2 2" xfId="9"/>
    <cellStyle name="Normal 2 3" xfId="10"/>
    <cellStyle name="Normal 2 3 2" xfId="11"/>
    <cellStyle name="Normal 2 4" xfId="12"/>
    <cellStyle name="Normal 2 4 2" xfId="13"/>
    <cellStyle name="Normal 3" xfId="14"/>
    <cellStyle name="Normal 3 2" xfId="15"/>
    <cellStyle name="Normal 3 2 2" xfId="16"/>
    <cellStyle name="Normal 3 3" xfId="17"/>
    <cellStyle name="Normal 4" xfId="18"/>
    <cellStyle name="Pourcentage 2" xfId="19"/>
    <cellStyle name="Pourcentage 2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électrique de l'usine (kWh/1000 pièces)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9.4805720690008671E-2"/>
          <c:y val="0.16740005765175306"/>
          <c:w val="0.78765368861629848"/>
          <c:h val="0.64094083615270636"/>
        </c:manualLayout>
      </c:layout>
      <c:lineChart>
        <c:grouping val="standard"/>
        <c:varyColors val="0"/>
        <c:ser>
          <c:idx val="0"/>
          <c:order val="0"/>
          <c:tx>
            <c:strRef>
              <c:f>'TdB trim'!$A$23:$B$23</c:f>
              <c:strCache>
                <c:ptCount val="1"/>
                <c:pt idx="0">
                  <c:v>Total</c:v>
                </c:pt>
              </c:strCache>
            </c:strRef>
          </c:tx>
          <c:spPr>
            <a:ln w="57150">
              <a:solidFill>
                <a:schemeClr val="accent2">
                  <a:lumMod val="75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trim'!rendement_tot</c:f>
              <c:numCache>
                <c:formatCode>#,##0.00</c:formatCode>
                <c:ptCount val="18"/>
                <c:pt idx="0">
                  <c:v>4.9493813273340832</c:v>
                </c:pt>
                <c:pt idx="1">
                  <c:v>5.2096569250317666</c:v>
                </c:pt>
                <c:pt idx="2">
                  <c:v>4.844290657439446</c:v>
                </c:pt>
                <c:pt idx="3">
                  <c:v>5.333333333333333</c:v>
                </c:pt>
                <c:pt idx="4">
                  <c:v>5.5611008127762727</c:v>
                </c:pt>
                <c:pt idx="5">
                  <c:v>4.7945205479452051</c:v>
                </c:pt>
                <c:pt idx="6">
                  <c:v>5.1162790697674421</c:v>
                </c:pt>
                <c:pt idx="7">
                  <c:v>5.3314121037463975</c:v>
                </c:pt>
                <c:pt idx="8">
                  <c:v>5.5190538764783179</c:v>
                </c:pt>
                <c:pt idx="9">
                  <c:v>4.9763033175355451</c:v>
                </c:pt>
                <c:pt idx="10">
                  <c:v>5.5844155844155843</c:v>
                </c:pt>
                <c:pt idx="11">
                  <c:v>6.3079777365491649</c:v>
                </c:pt>
                <c:pt idx="12">
                  <c:v>5.957446808510638</c:v>
                </c:pt>
                <c:pt idx="13">
                  <c:v>5.7931034482758621</c:v>
                </c:pt>
                <c:pt idx="14">
                  <c:v>5.2754982415005864</c:v>
                </c:pt>
                <c:pt idx="15">
                  <c:v>5.5306427503736924</c:v>
                </c:pt>
                <c:pt idx="16">
                  <c:v>5.0516647531572909</c:v>
                </c:pt>
                <c:pt idx="17">
                  <c:v>4.8109965635738829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'TdB trim'!$A$3:$B$3</c:f>
              <c:strCache>
                <c:ptCount val="1"/>
                <c:pt idx="0">
                  <c:v>Atelier C</c:v>
                </c:pt>
              </c:strCache>
            </c:strRef>
          </c:tx>
          <c:spPr>
            <a:ln>
              <a:solidFill>
                <a:schemeClr val="accent4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trim'!rendement_c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59.285714285714285</c:v>
                </c:pt>
                <c:pt idx="5">
                  <c:v>54.210526315789473</c:v>
                </c:pt>
                <c:pt idx="6">
                  <c:v>53.684210526315788</c:v>
                </c:pt>
                <c:pt idx="7">
                  <c:v>53.623188405797102</c:v>
                </c:pt>
                <c:pt idx="8">
                  <c:v>48.780487804878049</c:v>
                </c:pt>
                <c:pt idx="9">
                  <c:v>43.523316062176164</c:v>
                </c:pt>
                <c:pt idx="10">
                  <c:v>48.795180722891565</c:v>
                </c:pt>
                <c:pt idx="11">
                  <c:v>51.32743362831858</c:v>
                </c:pt>
                <c:pt idx="12">
                  <c:v>47.530864197530867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'TdB trim'!$A$8:$B$8</c:f>
              <c:strCache>
                <c:ptCount val="1"/>
                <c:pt idx="0">
                  <c:v>Atelier M</c:v>
                </c:pt>
              </c:strCache>
            </c:strRef>
          </c:tx>
          <c:spPr>
            <a:ln>
              <a:solidFill>
                <a:schemeClr val="accent3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trim'!rendement_m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1.1940298507462686</c:v>
                </c:pt>
                <c:pt idx="5">
                  <c:v>1.1231101511879049</c:v>
                </c:pt>
                <c:pt idx="6">
                  <c:v>1.160092807424594</c:v>
                </c:pt>
                <c:pt idx="7">
                  <c:v>1.075268817204301</c:v>
                </c:pt>
                <c:pt idx="8">
                  <c:v>1.1809045226130652</c:v>
                </c:pt>
                <c:pt idx="9">
                  <c:v>1.0309278350515463</c:v>
                </c:pt>
                <c:pt idx="10">
                  <c:v>1.1796246648793565</c:v>
                </c:pt>
                <c:pt idx="11">
                  <c:v>1.1355311355311355</c:v>
                </c:pt>
                <c:pt idx="12">
                  <c:v>1.3043478260869565</c:v>
                </c:pt>
              </c:numCache>
            </c:numRef>
          </c:val>
          <c:smooth val="0"/>
        </c:ser>
        <c:ser>
          <c:idx val="4"/>
          <c:order val="3"/>
          <c:tx>
            <c:strRef>
              <c:f>'TdB trim'!$A$13:$B$13</c:f>
              <c:strCache>
                <c:ptCount val="1"/>
                <c:pt idx="0">
                  <c:v>Atelier E</c:v>
                </c:pt>
              </c:strCache>
            </c:strRef>
          </c:tx>
          <c:spPr>
            <a:ln>
              <a:solidFill>
                <a:schemeClr val="accent1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trim'!rendement_e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4.4698050404184499</c:v>
                </c:pt>
                <c:pt idx="5">
                  <c:v>3.9370078740157481</c:v>
                </c:pt>
                <c:pt idx="6">
                  <c:v>3.7800687285223367</c:v>
                </c:pt>
                <c:pt idx="7">
                  <c:v>3.8235294117647061</c:v>
                </c:pt>
                <c:pt idx="8">
                  <c:v>3.9370078740157481</c:v>
                </c:pt>
                <c:pt idx="9">
                  <c:v>3.9737991266375547</c:v>
                </c:pt>
                <c:pt idx="10">
                  <c:v>3.8596491228070176</c:v>
                </c:pt>
                <c:pt idx="11">
                  <c:v>3.7878787878787881</c:v>
                </c:pt>
                <c:pt idx="12">
                  <c:v>3.890625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'TdB trim'!$A$18:$B$18</c:f>
              <c:strCache>
                <c:ptCount val="1"/>
                <c:pt idx="0">
                  <c:v>Atelier D</c:v>
                </c:pt>
              </c:strCache>
            </c:strRef>
          </c:tx>
          <c:spPr>
            <a:ln>
              <a:solidFill>
                <a:schemeClr val="accent6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trim'!rendement_d</c:f>
              <c:numCache>
                <c:formatCode>0.00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1.4269662921348314</c:v>
                </c:pt>
                <c:pt idx="5">
                  <c:v>1.0125786163522013</c:v>
                </c:pt>
                <c:pt idx="6">
                  <c:v>0.98550724637681164</c:v>
                </c:pt>
                <c:pt idx="7">
                  <c:v>1.4404761904761905</c:v>
                </c:pt>
                <c:pt idx="8">
                  <c:v>1.3944954128440368</c:v>
                </c:pt>
                <c:pt idx="9">
                  <c:v>1.1076923076923078</c:v>
                </c:pt>
                <c:pt idx="10">
                  <c:v>1.1964285714285714</c:v>
                </c:pt>
                <c:pt idx="11">
                  <c:v>1.5588235294117647</c:v>
                </c:pt>
                <c:pt idx="12">
                  <c:v>1.4807692307692308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173504"/>
        <c:axId val="35175040"/>
      </c:lineChart>
      <c:catAx>
        <c:axId val="35173504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tint val="75000"/>
                  <a:shade val="95000"/>
                  <a:satMod val="105000"/>
                  <a:alpha val="30000"/>
                </a:schemeClr>
              </a:solidFill>
            </a:ln>
          </c:spPr>
        </c:majorGridlines>
        <c:majorTickMark val="out"/>
        <c:minorTickMark val="none"/>
        <c:tickLblPos val="low"/>
        <c:crossAx val="35175040"/>
        <c:crosses val="autoZero"/>
        <c:auto val="0"/>
        <c:lblAlgn val="ctr"/>
        <c:lblOffset val="100"/>
        <c:noMultiLvlLbl val="0"/>
      </c:catAx>
      <c:valAx>
        <c:axId val="35175040"/>
        <c:scaling>
          <c:logBase val="10"/>
          <c:orientation val="minMax"/>
          <c:min val="1"/>
        </c:scaling>
        <c:delete val="0"/>
        <c:axPos val="l"/>
        <c:minorGridlines/>
        <c:numFmt formatCode="00&quot; kWh&quot;" sourceLinked="0"/>
        <c:majorTickMark val="none"/>
        <c:minorTickMark val="none"/>
        <c:tickLblPos val="nextTo"/>
        <c:crossAx val="35173504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électricité en fonction de la production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5392444876429288E-2"/>
          <c:y val="0.16599786396494917"/>
          <c:w val="0.80445007480861008"/>
          <c:h val="0.72229412954634054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'TdB trim'!$A$25</c:f>
              <c:strCache>
                <c:ptCount val="1"/>
                <c:pt idx="0">
                  <c:v>Production (M+E+D)</c:v>
                </c:pt>
              </c:strCache>
            </c:strRef>
          </c:tx>
          <c:spPr>
            <a:ln>
              <a:solidFill>
                <a:schemeClr val="accent2">
                  <a:lumMod val="75000"/>
                </a:schemeClr>
              </a:solidFill>
            </a:ln>
          </c:spPr>
          <c:invertIfNegative val="0"/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trim'!production_tot</c:f>
              <c:numCache>
                <c:formatCode>#,##0</c:formatCode>
                <c:ptCount val="18"/>
                <c:pt idx="0">
                  <c:v>889</c:v>
                </c:pt>
                <c:pt idx="1">
                  <c:v>787</c:v>
                </c:pt>
                <c:pt idx="2">
                  <c:v>867</c:v>
                </c:pt>
                <c:pt idx="3">
                  <c:v>600</c:v>
                </c:pt>
                <c:pt idx="4">
                  <c:v>701.3</c:v>
                </c:pt>
                <c:pt idx="5">
                  <c:v>876</c:v>
                </c:pt>
                <c:pt idx="6">
                  <c:v>860</c:v>
                </c:pt>
                <c:pt idx="7">
                  <c:v>694</c:v>
                </c:pt>
                <c:pt idx="8">
                  <c:v>761</c:v>
                </c:pt>
                <c:pt idx="9">
                  <c:v>844</c:v>
                </c:pt>
                <c:pt idx="10">
                  <c:v>770</c:v>
                </c:pt>
                <c:pt idx="11">
                  <c:v>539</c:v>
                </c:pt>
                <c:pt idx="12">
                  <c:v>705</c:v>
                </c:pt>
                <c:pt idx="13">
                  <c:v>725</c:v>
                </c:pt>
                <c:pt idx="14">
                  <c:v>853</c:v>
                </c:pt>
                <c:pt idx="15">
                  <c:v>669</c:v>
                </c:pt>
                <c:pt idx="16">
                  <c:v>871</c:v>
                </c:pt>
                <c:pt idx="17">
                  <c:v>582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4718080"/>
        <c:axId val="34708096"/>
      </c:barChart>
      <c:lineChart>
        <c:grouping val="standard"/>
        <c:varyColors val="0"/>
        <c:ser>
          <c:idx val="0"/>
          <c:order val="0"/>
          <c:tx>
            <c:strRef>
              <c:f>'TdB trim'!$A$31</c:f>
              <c:strCache>
                <c:ptCount val="1"/>
                <c:pt idx="0">
                  <c:v>conso élec (kWh/ 1000)</c:v>
                </c:pt>
              </c:strCache>
            </c:strRef>
          </c:tx>
          <c:spPr>
            <a:ln w="57150"/>
          </c:spPr>
          <c:marker>
            <c:symbol val="diamond"/>
            <c:size val="9"/>
            <c:spPr>
              <a:solidFill>
                <a:schemeClr val="accent1">
                  <a:lumMod val="75000"/>
                </a:schemeClr>
              </a:solidFill>
            </c:spPr>
          </c:marker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trim'!rendement_tot</c:f>
              <c:numCache>
                <c:formatCode>#,##0.00</c:formatCode>
                <c:ptCount val="18"/>
                <c:pt idx="0">
                  <c:v>4.9493813273340832</c:v>
                </c:pt>
                <c:pt idx="1">
                  <c:v>5.2096569250317666</c:v>
                </c:pt>
                <c:pt idx="2">
                  <c:v>4.844290657439446</c:v>
                </c:pt>
                <c:pt idx="3">
                  <c:v>5.333333333333333</c:v>
                </c:pt>
                <c:pt idx="4">
                  <c:v>5.5611008127762727</c:v>
                </c:pt>
                <c:pt idx="5">
                  <c:v>4.7945205479452051</c:v>
                </c:pt>
                <c:pt idx="6">
                  <c:v>5.1162790697674421</c:v>
                </c:pt>
                <c:pt idx="7">
                  <c:v>5.3314121037463975</c:v>
                </c:pt>
                <c:pt idx="8">
                  <c:v>5.5190538764783179</c:v>
                </c:pt>
                <c:pt idx="9">
                  <c:v>4.9763033175355451</c:v>
                </c:pt>
                <c:pt idx="10">
                  <c:v>5.5844155844155843</c:v>
                </c:pt>
                <c:pt idx="11">
                  <c:v>6.3079777365491649</c:v>
                </c:pt>
                <c:pt idx="12">
                  <c:v>5.957446808510638</c:v>
                </c:pt>
                <c:pt idx="13">
                  <c:v>5.7931034482758621</c:v>
                </c:pt>
                <c:pt idx="14">
                  <c:v>5.2754982415005864</c:v>
                </c:pt>
                <c:pt idx="15">
                  <c:v>5.5306427503736924</c:v>
                </c:pt>
                <c:pt idx="16">
                  <c:v>5.0516647531572909</c:v>
                </c:pt>
                <c:pt idx="17">
                  <c:v>4.8109965635738829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687616"/>
        <c:axId val="34706176"/>
      </c:lineChart>
      <c:catAx>
        <c:axId val="34687616"/>
        <c:scaling>
          <c:orientation val="minMax"/>
        </c:scaling>
        <c:delete val="0"/>
        <c:axPos val="b"/>
        <c:majorGridlines>
          <c:spPr>
            <a:ln>
              <a:solidFill>
                <a:schemeClr val="tx1">
                  <a:tint val="75000"/>
                  <a:shade val="95000"/>
                  <a:satMod val="105000"/>
                  <a:alpha val="30000"/>
                </a:schemeClr>
              </a:solidFill>
            </a:ln>
          </c:spPr>
        </c:majorGridlines>
        <c:numFmt formatCode="0" sourceLinked="1"/>
        <c:majorTickMark val="out"/>
        <c:minorTickMark val="none"/>
        <c:tickLblPos val="nextTo"/>
        <c:crossAx val="34706176"/>
        <c:crosses val="autoZero"/>
        <c:auto val="1"/>
        <c:lblAlgn val="ctr"/>
        <c:lblOffset val="100"/>
        <c:noMultiLvlLbl val="0"/>
      </c:catAx>
      <c:valAx>
        <c:axId val="34706176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tint val="75000"/>
                  <a:shade val="95000"/>
                  <a:satMod val="105000"/>
                </a:schemeClr>
              </a:solidFill>
            </a:ln>
          </c:spPr>
        </c:majorGridlines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en kWh / 1000 pièces</a:t>
                </a:r>
              </a:p>
            </c:rich>
          </c:tx>
          <c:layout>
            <c:manualLayout>
              <c:xMode val="edge"/>
              <c:yMode val="edge"/>
              <c:x val="1.5092992016774599E-2"/>
              <c:y val="0.45055303621571474"/>
            </c:manualLayout>
          </c:layout>
          <c:overlay val="0"/>
        </c:title>
        <c:numFmt formatCode="#,##0.00" sourceLinked="1"/>
        <c:majorTickMark val="out"/>
        <c:minorTickMark val="none"/>
        <c:tickLblPos val="nextTo"/>
        <c:crossAx val="34687616"/>
        <c:crosses val="autoZero"/>
        <c:crossBetween val="between"/>
      </c:valAx>
      <c:valAx>
        <c:axId val="34708096"/>
        <c:scaling>
          <c:orientation val="minMax"/>
        </c:scaling>
        <c:delete val="0"/>
        <c:axPos val="r"/>
        <c:majorGridlines>
          <c:spPr>
            <a:ln>
              <a:noFill/>
            </a:ln>
          </c:spPr>
        </c:majorGridlines>
        <c:numFmt formatCode="#,##0" sourceLinked="0"/>
        <c:majorTickMark val="out"/>
        <c:minorTickMark val="none"/>
        <c:tickLblPos val="nextTo"/>
        <c:crossAx val="34718080"/>
        <c:crosses val="max"/>
        <c:crossBetween val="between"/>
      </c:valAx>
      <c:catAx>
        <c:axId val="34718080"/>
        <c:scaling>
          <c:orientation val="minMax"/>
        </c:scaling>
        <c:delete val="1"/>
        <c:axPos val="b"/>
        <c:numFmt formatCode="0" sourceLinked="1"/>
        <c:majorTickMark val="out"/>
        <c:minorTickMark val="none"/>
        <c:tickLblPos val="nextTo"/>
        <c:crossAx val="34708096"/>
        <c:crosses val="autoZero"/>
        <c:auto val="1"/>
        <c:lblAlgn val="ctr"/>
        <c:lblOffset val="100"/>
        <c:noMultiLvlLbl val="0"/>
      </c:cat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Pourcentage de la conso des compresseurs dans la conso totale</a:t>
            </a:r>
          </a:p>
        </c:rich>
      </c:tx>
      <c:layout>
        <c:manualLayout>
          <c:xMode val="edge"/>
          <c:yMode val="edge"/>
          <c:x val="0.1806083398410108"/>
          <c:y val="1.72042346820297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2192055291093562"/>
          <c:y val="0.15185034833594346"/>
          <c:w val="0.8040220333225534"/>
          <c:h val="0.74854269572192345"/>
        </c:manualLayout>
      </c:layout>
      <c:barChart>
        <c:barDir val="col"/>
        <c:grouping val="clustered"/>
        <c:varyColors val="0"/>
        <c:ser>
          <c:idx val="2"/>
          <c:order val="0"/>
          <c:tx>
            <c:strRef>
              <c:f>'TdB trim'!$A$37:$B$37</c:f>
              <c:strCache>
                <c:ptCount val="1"/>
                <c:pt idx="0">
                  <c:v>part de la conso des compresseurs sur la totalité de la conso élec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>
              <a:solidFill>
                <a:schemeClr val="accent3">
                  <a:lumMod val="75000"/>
                </a:schemeClr>
              </a:solidFill>
            </a:ln>
          </c:spPr>
          <c:invertIfNegative val="0"/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trim'!part_conso_compresseurs</c:f>
              <c:numCache>
                <c:formatCode>0.00%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0.18</c:v>
                </c:pt>
                <c:pt idx="5">
                  <c:v>0.18571428571428572</c:v>
                </c:pt>
                <c:pt idx="6">
                  <c:v>0.1886363636363636</c:v>
                </c:pt>
                <c:pt idx="7">
                  <c:v>0.20810810810810809</c:v>
                </c:pt>
                <c:pt idx="8">
                  <c:v>0.18809523809523809</c:v>
                </c:pt>
                <c:pt idx="9">
                  <c:v>0.19999999999999998</c:v>
                </c:pt>
                <c:pt idx="10">
                  <c:v>0.20697674418604653</c:v>
                </c:pt>
                <c:pt idx="11">
                  <c:v>0.21470588235294116</c:v>
                </c:pt>
                <c:pt idx="12">
                  <c:v>0.19285714285714287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4934784"/>
        <c:axId val="34916608"/>
      </c:barChart>
      <c:lineChart>
        <c:grouping val="standard"/>
        <c:varyColors val="0"/>
        <c:ser>
          <c:idx val="0"/>
          <c:order val="1"/>
          <c:tx>
            <c:strRef>
              <c:f>'TdB trim'!$A$36</c:f>
              <c:strCache>
                <c:ptCount val="1"/>
                <c:pt idx="0">
                  <c:v>conso élec total compresseur (kWh)</c:v>
                </c:pt>
              </c:strCache>
            </c:strRef>
          </c:tx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trim'!conso_compresseurs</c:f>
              <c:numCache>
                <c:formatCode>#,##0</c:formatCode>
                <c:ptCount val="13"/>
                <c:pt idx="4">
                  <c:v>0.70199999999999996</c:v>
                </c:pt>
                <c:pt idx="5">
                  <c:v>0.78</c:v>
                </c:pt>
                <c:pt idx="6">
                  <c:v>0.83</c:v>
                </c:pt>
                <c:pt idx="7">
                  <c:v>0.77</c:v>
                </c:pt>
                <c:pt idx="8">
                  <c:v>0.79</c:v>
                </c:pt>
                <c:pt idx="9">
                  <c:v>0.84</c:v>
                </c:pt>
                <c:pt idx="10">
                  <c:v>0.89</c:v>
                </c:pt>
                <c:pt idx="11">
                  <c:v>0.73</c:v>
                </c:pt>
                <c:pt idx="12">
                  <c:v>0.81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'TdB trim'!$A$26</c:f>
              <c:strCache>
                <c:ptCount val="1"/>
                <c:pt idx="0">
                  <c:v>Consommation électrique (kWh)</c:v>
                </c:pt>
              </c:strCache>
            </c:strRef>
          </c:tx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trim'!conso_elec</c:f>
              <c:numCache>
                <c:formatCode>#,##0</c:formatCode>
                <c:ptCount val="18"/>
                <c:pt idx="0">
                  <c:v>4.4000000000000004</c:v>
                </c:pt>
                <c:pt idx="1">
                  <c:v>4.0999999999999996</c:v>
                </c:pt>
                <c:pt idx="2">
                  <c:v>4.2</c:v>
                </c:pt>
                <c:pt idx="3">
                  <c:v>3.2</c:v>
                </c:pt>
                <c:pt idx="4">
                  <c:v>3.9</c:v>
                </c:pt>
                <c:pt idx="5">
                  <c:v>4.2</c:v>
                </c:pt>
                <c:pt idx="6">
                  <c:v>4.4000000000000004</c:v>
                </c:pt>
                <c:pt idx="7">
                  <c:v>3.7</c:v>
                </c:pt>
                <c:pt idx="8">
                  <c:v>4.2</c:v>
                </c:pt>
                <c:pt idx="9">
                  <c:v>4.2</c:v>
                </c:pt>
                <c:pt idx="10">
                  <c:v>4.3</c:v>
                </c:pt>
                <c:pt idx="11">
                  <c:v>3.4</c:v>
                </c:pt>
                <c:pt idx="12">
                  <c:v>4.2</c:v>
                </c:pt>
                <c:pt idx="13">
                  <c:v>4.2</c:v>
                </c:pt>
                <c:pt idx="14">
                  <c:v>4.5</c:v>
                </c:pt>
                <c:pt idx="15">
                  <c:v>3.7</c:v>
                </c:pt>
                <c:pt idx="16">
                  <c:v>4.4000000000000004</c:v>
                </c:pt>
                <c:pt idx="17">
                  <c:v>2.8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913280"/>
        <c:axId val="34915072"/>
      </c:lineChart>
      <c:catAx>
        <c:axId val="34913280"/>
        <c:scaling>
          <c:orientation val="minMax"/>
        </c:scaling>
        <c:delete val="0"/>
        <c:axPos val="b"/>
        <c:majorGridlines>
          <c:spPr>
            <a:ln>
              <a:solidFill>
                <a:schemeClr val="accent1">
                  <a:alpha val="30000"/>
                </a:schemeClr>
              </a:solidFill>
            </a:ln>
          </c:spPr>
        </c:majorGridlines>
        <c:majorTickMark val="out"/>
        <c:minorTickMark val="none"/>
        <c:tickLblPos val="nextTo"/>
        <c:crossAx val="34915072"/>
        <c:crosses val="autoZero"/>
        <c:auto val="1"/>
        <c:lblAlgn val="ctr"/>
        <c:lblOffset val="100"/>
        <c:noMultiLvlLbl val="0"/>
      </c:catAx>
      <c:valAx>
        <c:axId val="34915072"/>
        <c:scaling>
          <c:orientation val="minMax"/>
        </c:scaling>
        <c:delete val="0"/>
        <c:axPos val="l"/>
        <c:majorGridlines/>
        <c:numFmt formatCode="0.0&quot; kWh&quot;" sourceLinked="0"/>
        <c:majorTickMark val="out"/>
        <c:minorTickMark val="none"/>
        <c:tickLblPos val="nextTo"/>
        <c:crossAx val="34913280"/>
        <c:crosses val="autoZero"/>
        <c:crossBetween val="between"/>
      </c:valAx>
      <c:valAx>
        <c:axId val="34916608"/>
        <c:scaling>
          <c:orientation val="minMax"/>
          <c:min val="0"/>
        </c:scaling>
        <c:delete val="0"/>
        <c:axPos val="r"/>
        <c:numFmt formatCode="0.00%" sourceLinked="1"/>
        <c:majorTickMark val="out"/>
        <c:minorTickMark val="none"/>
        <c:tickLblPos val="nextTo"/>
        <c:crossAx val="34934784"/>
        <c:crosses val="max"/>
        <c:crossBetween val="between"/>
      </c:valAx>
      <c:catAx>
        <c:axId val="349347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4916608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4.8296682629577876E-2"/>
          <c:y val="9.0718641471603592E-2"/>
          <c:w val="0.89999996604197874"/>
          <c:h val="4.403754062609002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électrique des compresseurs (kWh)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7089142243268983E-2"/>
          <c:y val="0.15832611695609028"/>
          <c:w val="0.87268545570476597"/>
          <c:h val="0.7339365971786769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'TdB trim'!$A$36</c:f>
              <c:strCache>
                <c:ptCount val="1"/>
                <c:pt idx="0">
                  <c:v>conso élec total compresseur (kWh)</c:v>
                </c:pt>
              </c:strCache>
            </c:strRef>
          </c:tx>
          <c:invertIfNegative val="0"/>
          <c:cat>
            <c:multiLvlStrRef>
              <c:f>'TdB trim'!année_trim</c:f>
              <c:multiLvlStrCache>
                <c:ptCount val="24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1</c:v>
                  </c:pt>
                  <c:pt idx="5">
                    <c:v>2</c:v>
                  </c:pt>
                  <c:pt idx="6">
                    <c:v>3</c:v>
                  </c:pt>
                  <c:pt idx="7">
                    <c:v>4</c:v>
                  </c:pt>
                  <c:pt idx="8">
                    <c:v>1</c:v>
                  </c:pt>
                  <c:pt idx="9">
                    <c:v>2</c:v>
                  </c:pt>
                  <c:pt idx="10">
                    <c:v>3</c:v>
                  </c:pt>
                  <c:pt idx="11">
                    <c:v>4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1</c:v>
                  </c:pt>
                  <c:pt idx="17">
                    <c:v>2</c:v>
                  </c:pt>
                  <c:pt idx="18">
                    <c:v>3</c:v>
                  </c:pt>
                  <c:pt idx="19">
                    <c:v>4</c:v>
                  </c:pt>
                  <c:pt idx="20">
                    <c:v>1</c:v>
                  </c:pt>
                  <c:pt idx="21">
                    <c:v>2</c:v>
                  </c:pt>
                  <c:pt idx="22">
                    <c:v>3</c:v>
                  </c:pt>
                  <c:pt idx="23">
                    <c:v>4</c:v>
                  </c:pt>
                </c:lvl>
                <c:lvl>
                  <c:pt idx="0">
                    <c:v>2009</c:v>
                  </c:pt>
                  <c:pt idx="4">
                    <c:v>2010</c:v>
                  </c:pt>
                  <c:pt idx="8">
                    <c:v>2011</c:v>
                  </c:pt>
                  <c:pt idx="12">
                    <c:v>2012</c:v>
                  </c:pt>
                  <c:pt idx="16">
                    <c:v>2013</c:v>
                  </c:pt>
                  <c:pt idx="20">
                    <c:v>2014</c:v>
                  </c:pt>
                </c:lvl>
              </c:multiLvlStrCache>
            </c:multiLvlStrRef>
          </c:cat>
          <c:val>
            <c:numRef>
              <c:f>'TdB trim'!conso_compresseurs</c:f>
              <c:numCache>
                <c:formatCode>#,##0</c:formatCode>
                <c:ptCount val="13"/>
                <c:pt idx="4">
                  <c:v>0.70199999999999996</c:v>
                </c:pt>
                <c:pt idx="5">
                  <c:v>0.78</c:v>
                </c:pt>
                <c:pt idx="6">
                  <c:v>0.83</c:v>
                </c:pt>
                <c:pt idx="7">
                  <c:v>0.77</c:v>
                </c:pt>
                <c:pt idx="8">
                  <c:v>0.79</c:v>
                </c:pt>
                <c:pt idx="9">
                  <c:v>0.84</c:v>
                </c:pt>
                <c:pt idx="10">
                  <c:v>0.89</c:v>
                </c:pt>
                <c:pt idx="11">
                  <c:v>0.73</c:v>
                </c:pt>
                <c:pt idx="12">
                  <c:v>0.81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184640"/>
        <c:axId val="35186176"/>
      </c:barChart>
      <c:catAx>
        <c:axId val="35184640"/>
        <c:scaling>
          <c:orientation val="minMax"/>
        </c:scaling>
        <c:delete val="0"/>
        <c:axPos val="b"/>
        <c:majorTickMark val="out"/>
        <c:minorTickMark val="none"/>
        <c:tickLblPos val="nextTo"/>
        <c:crossAx val="35186176"/>
        <c:crosses val="autoZero"/>
        <c:auto val="1"/>
        <c:lblAlgn val="ctr"/>
        <c:lblOffset val="100"/>
        <c:noMultiLvlLbl val="0"/>
      </c:catAx>
      <c:valAx>
        <c:axId val="35186176"/>
        <c:scaling>
          <c:orientation val="minMax"/>
        </c:scaling>
        <c:delete val="0"/>
        <c:axPos val="l"/>
        <c:majorGridlines/>
        <c:numFmt formatCode="0.0&quot; kWh&quot;" sourceLinked="0"/>
        <c:majorTickMark val="out"/>
        <c:minorTickMark val="none"/>
        <c:tickLblPos val="nextTo"/>
        <c:crossAx val="35184640"/>
        <c:crosses val="autoZero"/>
        <c:crossBetween val="between"/>
      </c:valAx>
      <c:spPr>
        <a:noFill/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12</xdr:col>
      <xdr:colOff>374</xdr:colOff>
      <xdr:row>29</xdr:row>
      <xdr:rowOff>12701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178594</xdr:rowOff>
    </xdr:from>
    <xdr:to>
      <xdr:col>12</xdr:col>
      <xdr:colOff>12700</xdr:colOff>
      <xdr:row>57</xdr:row>
      <xdr:rowOff>5558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0</xdr:colOff>
      <xdr:row>0</xdr:row>
      <xdr:rowOff>190499</xdr:rowOff>
    </xdr:from>
    <xdr:to>
      <xdr:col>26</xdr:col>
      <xdr:colOff>35719</xdr:colOff>
      <xdr:row>29</xdr:row>
      <xdr:rowOff>35718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0</xdr:colOff>
      <xdr:row>30</xdr:row>
      <xdr:rowOff>15476</xdr:rowOff>
    </xdr:from>
    <xdr:to>
      <xdr:col>25</xdr:col>
      <xdr:colOff>11906</xdr:colOff>
      <xdr:row>57</xdr:row>
      <xdr:rowOff>11905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1"/>
  <sheetViews>
    <sheetView zoomScale="85" zoomScaleNormal="85" workbookViewId="0">
      <pane xSplit="2" ySplit="2" topLeftCell="C12" activePane="bottomRight" state="frozen"/>
      <selection pane="topRight" activeCell="C1" sqref="C1"/>
      <selection pane="bottomLeft" activeCell="A3" sqref="A3"/>
      <selection pane="bottomRight" activeCell="C30" sqref="C30"/>
    </sheetView>
  </sheetViews>
  <sheetFormatPr baseColWidth="10" defaultRowHeight="15" x14ac:dyDescent="0.25"/>
  <cols>
    <col min="1" max="1" width="31.28515625" style="33" customWidth="1"/>
    <col min="2" max="2" width="9.5703125" style="34" customWidth="1"/>
    <col min="3" max="5" width="13.7109375" style="33" customWidth="1"/>
    <col min="6" max="6" width="13.7109375" style="34" customWidth="1"/>
    <col min="7" max="9" width="13.7109375" style="33" customWidth="1"/>
    <col min="10" max="10" width="13.7109375" style="34" customWidth="1"/>
    <col min="11" max="13" width="13.7109375" style="33" customWidth="1"/>
    <col min="14" max="14" width="13.7109375" style="34" customWidth="1"/>
    <col min="15" max="17" width="13.7109375" style="33" customWidth="1"/>
    <col min="18" max="18" width="13.7109375" style="34" customWidth="1"/>
    <col min="19" max="19" width="13.7109375" style="5" customWidth="1"/>
    <col min="20" max="20" width="13.7109375" style="1" customWidth="1"/>
    <col min="21" max="21" width="13.7109375" style="5" customWidth="1"/>
    <col min="22" max="22" width="13.7109375" style="34" customWidth="1"/>
    <col min="23" max="23" width="13.7109375" style="5" customWidth="1"/>
    <col min="24" max="24" width="13.7109375" style="1" customWidth="1"/>
    <col min="25" max="25" width="13.7109375" style="5" customWidth="1"/>
    <col min="26" max="26" width="13.7109375" style="34" customWidth="1"/>
    <col min="27" max="16384" width="11.42578125" style="23"/>
  </cols>
  <sheetData>
    <row r="1" spans="1:26" s="16" customFormat="1" x14ac:dyDescent="0.25">
      <c r="A1" s="16" t="s">
        <v>0</v>
      </c>
      <c r="B1" s="17"/>
      <c r="C1" s="66">
        <v>2009</v>
      </c>
      <c r="D1" s="66"/>
      <c r="E1" s="66"/>
      <c r="F1" s="67"/>
      <c r="G1" s="66">
        <f>C1+1</f>
        <v>2010</v>
      </c>
      <c r="H1" s="66"/>
      <c r="I1" s="66"/>
      <c r="J1" s="67"/>
      <c r="K1" s="66">
        <f t="shared" ref="K1" si="0">G1+1</f>
        <v>2011</v>
      </c>
      <c r="L1" s="66"/>
      <c r="M1" s="66"/>
      <c r="N1" s="67"/>
      <c r="O1" s="66">
        <f t="shared" ref="O1" si="1">K1+1</f>
        <v>2012</v>
      </c>
      <c r="P1" s="66"/>
      <c r="Q1" s="66"/>
      <c r="R1" s="67"/>
      <c r="S1" s="66">
        <f t="shared" ref="S1" si="2">O1+1</f>
        <v>2013</v>
      </c>
      <c r="T1" s="66"/>
      <c r="U1" s="66"/>
      <c r="V1" s="67"/>
      <c r="W1" s="66">
        <f t="shared" ref="W1" si="3">S1+1</f>
        <v>2014</v>
      </c>
      <c r="X1" s="66"/>
      <c r="Y1" s="66"/>
      <c r="Z1" s="67"/>
    </row>
    <row r="2" spans="1:26" s="18" customFormat="1" x14ac:dyDescent="0.25">
      <c r="A2" s="18" t="s">
        <v>11</v>
      </c>
      <c r="B2" s="19"/>
      <c r="C2" s="18">
        <v>1</v>
      </c>
      <c r="D2" s="18">
        <v>2</v>
      </c>
      <c r="E2" s="18">
        <v>3</v>
      </c>
      <c r="F2" s="19">
        <v>4</v>
      </c>
      <c r="G2" s="18">
        <v>1</v>
      </c>
      <c r="H2" s="18">
        <v>2</v>
      </c>
      <c r="I2" s="18">
        <v>3</v>
      </c>
      <c r="J2" s="19">
        <v>4</v>
      </c>
      <c r="K2" s="18">
        <v>1</v>
      </c>
      <c r="L2" s="18">
        <v>2</v>
      </c>
      <c r="M2" s="18">
        <v>3</v>
      </c>
      <c r="N2" s="19">
        <v>4</v>
      </c>
      <c r="O2" s="18">
        <v>1</v>
      </c>
      <c r="P2" s="18">
        <v>2</v>
      </c>
      <c r="Q2" s="18">
        <v>3</v>
      </c>
      <c r="R2" s="19">
        <v>4</v>
      </c>
      <c r="S2" s="20">
        <v>1</v>
      </c>
      <c r="T2" s="20">
        <v>2</v>
      </c>
      <c r="U2" s="20">
        <v>3</v>
      </c>
      <c r="V2" s="19">
        <v>4</v>
      </c>
      <c r="W2" s="20">
        <v>1</v>
      </c>
      <c r="X2" s="20">
        <v>2</v>
      </c>
      <c r="Y2" s="20">
        <v>3</v>
      </c>
      <c r="Z2" s="19">
        <v>4</v>
      </c>
    </row>
    <row r="3" spans="1:26" x14ac:dyDescent="0.25">
      <c r="A3" s="71" t="s">
        <v>14</v>
      </c>
      <c r="B3" s="71"/>
      <c r="C3" s="21"/>
      <c r="D3" s="21"/>
      <c r="E3" s="21"/>
      <c r="F3" s="22"/>
      <c r="G3" s="21"/>
      <c r="H3" s="21"/>
      <c r="I3" s="21"/>
      <c r="J3" s="22"/>
      <c r="K3" s="21"/>
      <c r="L3" s="21"/>
      <c r="M3" s="21"/>
      <c r="N3" s="22"/>
      <c r="O3" s="21"/>
      <c r="P3" s="21"/>
      <c r="Q3" s="21"/>
      <c r="R3" s="22"/>
      <c r="S3" s="21"/>
      <c r="T3" s="21"/>
      <c r="U3" s="21"/>
      <c r="V3" s="22"/>
      <c r="W3" s="21"/>
      <c r="X3" s="21"/>
      <c r="Y3" s="21"/>
      <c r="Z3" s="22"/>
    </row>
    <row r="4" spans="1:26" s="24" customFormat="1" x14ac:dyDescent="0.25">
      <c r="A4" s="24" t="s">
        <v>1</v>
      </c>
      <c r="B4" s="25"/>
      <c r="C4" s="21">
        <v>15</v>
      </c>
      <c r="D4" s="21">
        <v>16</v>
      </c>
      <c r="E4" s="21">
        <v>18</v>
      </c>
      <c r="F4" s="22">
        <v>13</v>
      </c>
      <c r="G4" s="21">
        <v>14</v>
      </c>
      <c r="H4" s="21">
        <v>19</v>
      </c>
      <c r="I4" s="21">
        <v>19</v>
      </c>
      <c r="J4" s="22">
        <v>13.8</v>
      </c>
      <c r="K4" s="21">
        <v>16.399999999999999</v>
      </c>
      <c r="L4" s="21">
        <v>19.3</v>
      </c>
      <c r="M4" s="21">
        <v>16.600000000000001</v>
      </c>
      <c r="N4" s="22">
        <v>11.3</v>
      </c>
      <c r="O4" s="21">
        <v>16.2</v>
      </c>
      <c r="P4" s="21">
        <v>16.2</v>
      </c>
      <c r="Q4" s="21">
        <v>19</v>
      </c>
      <c r="R4" s="22">
        <v>12.7</v>
      </c>
      <c r="S4" s="21">
        <v>18.5</v>
      </c>
      <c r="T4" s="21">
        <v>12.8</v>
      </c>
      <c r="U4" s="21"/>
      <c r="V4" s="22"/>
      <c r="W4" s="21"/>
      <c r="X4" s="21"/>
      <c r="Y4" s="21"/>
      <c r="Z4" s="22"/>
    </row>
    <row r="5" spans="1:26" s="24" customFormat="1" x14ac:dyDescent="0.25">
      <c r="A5" s="24" t="s">
        <v>2</v>
      </c>
      <c r="B5" s="25"/>
      <c r="C5" s="21"/>
      <c r="D5" s="21"/>
      <c r="E5" s="21"/>
      <c r="F5" s="22"/>
      <c r="G5" s="21">
        <v>0.83</v>
      </c>
      <c r="H5" s="21">
        <v>1.03</v>
      </c>
      <c r="I5" s="21">
        <v>1.02</v>
      </c>
      <c r="J5" s="22">
        <v>0.74</v>
      </c>
      <c r="K5" s="21">
        <v>0.8</v>
      </c>
      <c r="L5" s="21">
        <v>0.84</v>
      </c>
      <c r="M5" s="21">
        <v>0.81</v>
      </c>
      <c r="N5" s="22">
        <v>0.57999999999999996</v>
      </c>
      <c r="O5" s="21">
        <v>0.77</v>
      </c>
      <c r="P5" s="21">
        <v>0.76</v>
      </c>
      <c r="Q5" s="21">
        <v>0.88</v>
      </c>
      <c r="R5" s="22">
        <v>0.61</v>
      </c>
      <c r="S5" s="21">
        <v>0.89</v>
      </c>
      <c r="T5" s="21">
        <v>-5.6</v>
      </c>
      <c r="U5" s="21"/>
      <c r="V5" s="22"/>
      <c r="W5" s="21"/>
      <c r="X5" s="21"/>
      <c r="Y5" s="21"/>
      <c r="Z5" s="22"/>
    </row>
    <row r="6" spans="1:26" s="10" customFormat="1" x14ac:dyDescent="0.25">
      <c r="A6" s="10" t="s">
        <v>13</v>
      </c>
      <c r="B6" s="26"/>
      <c r="C6" s="27">
        <f>1000*C5/C4</f>
        <v>0</v>
      </c>
      <c r="D6" s="27">
        <f t="shared" ref="D6" si="4">1000*D5/D4</f>
        <v>0</v>
      </c>
      <c r="E6" s="27">
        <f t="shared" ref="E6" si="5">1000*E5/E4</f>
        <v>0</v>
      </c>
      <c r="F6" s="28">
        <f t="shared" ref="F6" si="6">1000*F5/F4</f>
        <v>0</v>
      </c>
      <c r="G6" s="27">
        <f t="shared" ref="G6" si="7">1000*G5/G4</f>
        <v>59.285714285714285</v>
      </c>
      <c r="H6" s="27">
        <f t="shared" ref="H6" si="8">1000*H5/H4</f>
        <v>54.210526315789473</v>
      </c>
      <c r="I6" s="27">
        <f t="shared" ref="I6" si="9">1000*I5/I4</f>
        <v>53.684210526315788</v>
      </c>
      <c r="J6" s="28">
        <f t="shared" ref="J6" si="10">1000*J5/J4</f>
        <v>53.623188405797102</v>
      </c>
      <c r="K6" s="27">
        <f t="shared" ref="K6" si="11">1000*K5/K4</f>
        <v>48.780487804878049</v>
      </c>
      <c r="L6" s="27">
        <f t="shared" ref="L6" si="12">1000*L5/L4</f>
        <v>43.523316062176164</v>
      </c>
      <c r="M6" s="27">
        <f t="shared" ref="M6" si="13">1000*M5/M4</f>
        <v>48.795180722891565</v>
      </c>
      <c r="N6" s="28">
        <f t="shared" ref="N6" si="14">1000*N5/N4</f>
        <v>51.32743362831858</v>
      </c>
      <c r="O6" s="27">
        <f t="shared" ref="O6" si="15">1000*O5/O4</f>
        <v>47.530864197530867</v>
      </c>
      <c r="P6" s="27">
        <f t="shared" ref="P6" si="16">1000*P5/P4</f>
        <v>46.913580246913583</v>
      </c>
      <c r="Q6" s="27">
        <f t="shared" ref="Q6" si="17">1000*Q5/Q4</f>
        <v>46.315789473684212</v>
      </c>
      <c r="R6" s="28">
        <f t="shared" ref="R6" si="18">1000*R5/R4</f>
        <v>48.031496062992126</v>
      </c>
      <c r="S6" s="27">
        <f t="shared" ref="S6" si="19">1000*S5/S4</f>
        <v>48.108108108108105</v>
      </c>
      <c r="T6" s="27">
        <f t="shared" ref="T6" si="20">1000*T5/T4</f>
        <v>-437.5</v>
      </c>
      <c r="U6" s="27" t="e">
        <f t="shared" ref="U6" si="21">1000*U5/U4</f>
        <v>#DIV/0!</v>
      </c>
      <c r="V6" s="28" t="e">
        <f t="shared" ref="V6" si="22">1000*V5/V4</f>
        <v>#DIV/0!</v>
      </c>
      <c r="W6" s="27" t="e">
        <f t="shared" ref="W6" si="23">1000*W5/W4</f>
        <v>#DIV/0!</v>
      </c>
      <c r="X6" s="27" t="e">
        <f t="shared" ref="X6" si="24">1000*X5/X4</f>
        <v>#DIV/0!</v>
      </c>
      <c r="Y6" s="27" t="e">
        <f t="shared" ref="Y6" si="25">1000*Y5/Y4</f>
        <v>#DIV/0!</v>
      </c>
      <c r="Z6" s="28" t="e">
        <f t="shared" ref="Z6" si="26">1000*Z5/Z4</f>
        <v>#DIV/0!</v>
      </c>
    </row>
    <row r="7" spans="1:26" s="3" customFormat="1" x14ac:dyDescent="0.25">
      <c r="B7" s="4"/>
      <c r="C7" s="21"/>
      <c r="D7" s="21"/>
      <c r="E7" s="21"/>
      <c r="F7" s="22"/>
      <c r="G7" s="21"/>
      <c r="H7" s="21"/>
      <c r="I7" s="21"/>
      <c r="J7" s="22"/>
      <c r="K7" s="21"/>
      <c r="L7" s="21"/>
      <c r="M7" s="21"/>
      <c r="N7" s="22"/>
      <c r="O7" s="21"/>
      <c r="P7" s="21"/>
      <c r="Q7" s="21"/>
      <c r="R7" s="22"/>
      <c r="S7" s="21"/>
      <c r="T7" s="21"/>
      <c r="U7" s="21"/>
      <c r="V7" s="22"/>
      <c r="W7" s="21"/>
      <c r="X7" s="21"/>
      <c r="Y7" s="21"/>
      <c r="Z7" s="22"/>
    </row>
    <row r="8" spans="1:26" x14ac:dyDescent="0.25">
      <c r="A8" s="70" t="s">
        <v>17</v>
      </c>
      <c r="B8" s="70"/>
      <c r="C8" s="29"/>
      <c r="D8" s="29"/>
      <c r="E8" s="29"/>
      <c r="F8" s="30"/>
      <c r="G8" s="29"/>
      <c r="H8" s="29"/>
      <c r="I8" s="29"/>
      <c r="J8" s="30"/>
      <c r="K8" s="29"/>
      <c r="L8" s="29"/>
      <c r="M8" s="29"/>
      <c r="N8" s="30"/>
      <c r="O8" s="29"/>
      <c r="P8" s="29"/>
      <c r="Q8" s="29"/>
      <c r="R8" s="30"/>
      <c r="S8" s="29"/>
      <c r="T8" s="29"/>
      <c r="U8" s="29"/>
      <c r="V8" s="30"/>
      <c r="W8" s="29"/>
      <c r="X8" s="29"/>
      <c r="Y8" s="29"/>
      <c r="Z8" s="30"/>
    </row>
    <row r="9" spans="1:26" s="24" customFormat="1" x14ac:dyDescent="0.25">
      <c r="A9" s="24" t="s">
        <v>1</v>
      </c>
      <c r="B9" s="25"/>
      <c r="C9" s="21">
        <v>517</v>
      </c>
      <c r="D9" s="21">
        <v>494</v>
      </c>
      <c r="E9" s="21">
        <v>502</v>
      </c>
      <c r="F9" s="22">
        <v>338</v>
      </c>
      <c r="G9" s="21">
        <v>402</v>
      </c>
      <c r="H9" s="21">
        <v>463</v>
      </c>
      <c r="I9" s="21">
        <v>431</v>
      </c>
      <c r="J9" s="22">
        <v>372</v>
      </c>
      <c r="K9" s="21">
        <v>398</v>
      </c>
      <c r="L9" s="21">
        <v>485</v>
      </c>
      <c r="M9" s="21">
        <v>373</v>
      </c>
      <c r="N9" s="22">
        <v>273</v>
      </c>
      <c r="O9" s="21">
        <v>345</v>
      </c>
      <c r="P9" s="21">
        <v>351</v>
      </c>
      <c r="Q9" s="21">
        <v>444</v>
      </c>
      <c r="R9" s="22">
        <v>348</v>
      </c>
      <c r="S9" s="21">
        <v>453</v>
      </c>
      <c r="T9" s="21">
        <v>297</v>
      </c>
      <c r="U9" s="21"/>
      <c r="V9" s="22"/>
      <c r="W9" s="21"/>
      <c r="X9" s="21"/>
      <c r="Y9" s="21"/>
      <c r="Z9" s="22"/>
    </row>
    <row r="10" spans="1:26" s="24" customFormat="1" x14ac:dyDescent="0.25">
      <c r="A10" s="24" t="s">
        <v>2</v>
      </c>
      <c r="B10" s="25"/>
      <c r="C10" s="21"/>
      <c r="D10" s="21"/>
      <c r="E10" s="21"/>
      <c r="F10" s="22"/>
      <c r="G10" s="21">
        <v>0.48</v>
      </c>
      <c r="H10" s="21">
        <v>0.52</v>
      </c>
      <c r="I10" s="21">
        <v>0.5</v>
      </c>
      <c r="J10" s="22">
        <v>0.4</v>
      </c>
      <c r="K10" s="21">
        <v>0.47</v>
      </c>
      <c r="L10" s="21">
        <v>0.5</v>
      </c>
      <c r="M10" s="21">
        <v>0.44</v>
      </c>
      <c r="N10" s="22">
        <v>0.31</v>
      </c>
      <c r="O10" s="21">
        <v>0.45</v>
      </c>
      <c r="P10" s="21">
        <v>0.42</v>
      </c>
      <c r="Q10" s="21">
        <v>0.49</v>
      </c>
      <c r="R10" s="22">
        <v>0.37</v>
      </c>
      <c r="S10" s="21">
        <v>0.5</v>
      </c>
      <c r="T10" s="21">
        <v>-11</v>
      </c>
      <c r="U10" s="21"/>
      <c r="V10" s="22"/>
      <c r="W10" s="21"/>
      <c r="X10" s="21"/>
      <c r="Y10" s="21"/>
      <c r="Z10" s="22"/>
    </row>
    <row r="11" spans="1:26" s="10" customFormat="1" x14ac:dyDescent="0.25">
      <c r="A11" s="10" t="s">
        <v>13</v>
      </c>
      <c r="B11" s="26"/>
      <c r="C11" s="27">
        <f>1000*C10/C9</f>
        <v>0</v>
      </c>
      <c r="D11" s="27">
        <f t="shared" ref="D11" si="27">1000*D10/D9</f>
        <v>0</v>
      </c>
      <c r="E11" s="27">
        <f t="shared" ref="E11" si="28">1000*E10/E9</f>
        <v>0</v>
      </c>
      <c r="F11" s="28">
        <f t="shared" ref="F11" si="29">1000*F10/F9</f>
        <v>0</v>
      </c>
      <c r="G11" s="27">
        <f t="shared" ref="G11" si="30">1000*G10/G9</f>
        <v>1.1940298507462686</v>
      </c>
      <c r="H11" s="27">
        <f t="shared" ref="H11" si="31">1000*H10/H9</f>
        <v>1.1231101511879049</v>
      </c>
      <c r="I11" s="27">
        <f t="shared" ref="I11" si="32">1000*I10/I9</f>
        <v>1.160092807424594</v>
      </c>
      <c r="J11" s="28">
        <f t="shared" ref="J11" si="33">1000*J10/J9</f>
        <v>1.075268817204301</v>
      </c>
      <c r="K11" s="27">
        <f t="shared" ref="K11" si="34">1000*K10/K9</f>
        <v>1.1809045226130652</v>
      </c>
      <c r="L11" s="27">
        <f t="shared" ref="L11" si="35">1000*L10/L9</f>
        <v>1.0309278350515463</v>
      </c>
      <c r="M11" s="27">
        <f t="shared" ref="M11" si="36">1000*M10/M9</f>
        <v>1.1796246648793565</v>
      </c>
      <c r="N11" s="28">
        <f t="shared" ref="N11" si="37">1000*N10/N9</f>
        <v>1.1355311355311355</v>
      </c>
      <c r="O11" s="27">
        <f t="shared" ref="O11" si="38">1000*O10/O9</f>
        <v>1.3043478260869565</v>
      </c>
      <c r="P11" s="27">
        <f t="shared" ref="P11" si="39">1000*P10/P9</f>
        <v>1.1965811965811965</v>
      </c>
      <c r="Q11" s="27">
        <f t="shared" ref="Q11" si="40">1000*Q10/Q9</f>
        <v>1.1036036036036037</v>
      </c>
      <c r="R11" s="28">
        <f t="shared" ref="R11" si="41">1000*R10/R9</f>
        <v>1.0632183908045978</v>
      </c>
      <c r="S11" s="27">
        <f t="shared" ref="S11" si="42">1000*S10/S9</f>
        <v>1.1037527593818985</v>
      </c>
      <c r="T11" s="27">
        <f t="shared" ref="T11" si="43">1000*T10/T9</f>
        <v>-37.037037037037038</v>
      </c>
      <c r="U11" s="27" t="e">
        <f t="shared" ref="U11" si="44">1000*U10/U9</f>
        <v>#DIV/0!</v>
      </c>
      <c r="V11" s="28" t="e">
        <f t="shared" ref="V11" si="45">1000*V10/V9</f>
        <v>#DIV/0!</v>
      </c>
      <c r="W11" s="27" t="e">
        <f t="shared" ref="W11" si="46">1000*W10/W9</f>
        <v>#DIV/0!</v>
      </c>
      <c r="X11" s="27" t="e">
        <f t="shared" ref="X11" si="47">1000*X10/X9</f>
        <v>#DIV/0!</v>
      </c>
      <c r="Y11" s="27" t="e">
        <f t="shared" ref="Y11" si="48">1000*Y10/Y9</f>
        <v>#DIV/0!</v>
      </c>
      <c r="Z11" s="28" t="e">
        <f t="shared" ref="Z11" si="49">1000*Z10/Z9</f>
        <v>#DIV/0!</v>
      </c>
    </row>
    <row r="12" spans="1:26" x14ac:dyDescent="0.25">
      <c r="C12" s="21"/>
      <c r="D12" s="21"/>
      <c r="E12" s="21"/>
      <c r="F12" s="22"/>
      <c r="G12" s="21"/>
      <c r="H12" s="21"/>
      <c r="I12" s="21"/>
      <c r="J12" s="22"/>
      <c r="K12" s="21"/>
      <c r="L12" s="21"/>
      <c r="M12" s="21"/>
      <c r="N12" s="22"/>
      <c r="O12" s="21"/>
      <c r="P12" s="21"/>
      <c r="Q12" s="21"/>
      <c r="R12" s="22"/>
      <c r="S12" s="21"/>
      <c r="T12" s="21"/>
      <c r="U12" s="21"/>
      <c r="V12" s="22"/>
      <c r="W12" s="21"/>
      <c r="X12" s="21"/>
      <c r="Y12" s="21"/>
      <c r="Z12" s="22"/>
    </row>
    <row r="13" spans="1:26" x14ac:dyDescent="0.25">
      <c r="A13" s="70" t="s">
        <v>16</v>
      </c>
      <c r="B13" s="70"/>
      <c r="C13" s="29"/>
      <c r="D13" s="29"/>
      <c r="E13" s="29"/>
      <c r="F13" s="30"/>
      <c r="G13" s="29"/>
      <c r="H13" s="29"/>
      <c r="I13" s="29"/>
      <c r="J13" s="30"/>
      <c r="K13" s="29"/>
      <c r="L13" s="29"/>
      <c r="M13" s="29"/>
      <c r="N13" s="30"/>
      <c r="O13" s="29"/>
      <c r="P13" s="29"/>
      <c r="Q13" s="29"/>
      <c r="R13" s="30"/>
      <c r="S13" s="29"/>
      <c r="T13" s="29"/>
      <c r="U13" s="29"/>
      <c r="V13" s="30"/>
      <c r="W13" s="29"/>
      <c r="X13" s="29"/>
      <c r="Y13" s="29"/>
      <c r="Z13" s="30"/>
    </row>
    <row r="14" spans="1:26" s="24" customFormat="1" x14ac:dyDescent="0.25">
      <c r="A14" s="24" t="s">
        <v>1</v>
      </c>
      <c r="B14" s="25"/>
      <c r="C14" s="21">
        <v>255</v>
      </c>
      <c r="D14" s="21">
        <v>192</v>
      </c>
      <c r="E14" s="21">
        <v>275</v>
      </c>
      <c r="F14" s="22">
        <v>203</v>
      </c>
      <c r="G14" s="21">
        <v>210.3</v>
      </c>
      <c r="H14" s="21">
        <v>254</v>
      </c>
      <c r="I14" s="21">
        <v>291</v>
      </c>
      <c r="J14" s="22">
        <v>238</v>
      </c>
      <c r="K14" s="21">
        <v>254</v>
      </c>
      <c r="L14" s="21">
        <v>229</v>
      </c>
      <c r="M14" s="21">
        <v>285</v>
      </c>
      <c r="N14" s="22">
        <v>198</v>
      </c>
      <c r="O14" s="21">
        <v>256</v>
      </c>
      <c r="P14" s="21">
        <v>297</v>
      </c>
      <c r="Q14" s="21">
        <v>298</v>
      </c>
      <c r="R14" s="22">
        <v>197</v>
      </c>
      <c r="S14" s="21">
        <v>275</v>
      </c>
      <c r="T14" s="21">
        <v>147</v>
      </c>
      <c r="U14" s="21"/>
      <c r="V14" s="22"/>
      <c r="W14" s="21"/>
      <c r="X14" s="21"/>
      <c r="Y14" s="21"/>
      <c r="Z14" s="22"/>
    </row>
    <row r="15" spans="1:26" s="24" customFormat="1" x14ac:dyDescent="0.25">
      <c r="A15" s="24" t="s">
        <v>2</v>
      </c>
      <c r="B15" s="25"/>
      <c r="C15" s="21"/>
      <c r="D15" s="21"/>
      <c r="E15" s="21"/>
      <c r="F15" s="22"/>
      <c r="G15" s="21">
        <v>0.94</v>
      </c>
      <c r="H15" s="21">
        <v>1</v>
      </c>
      <c r="I15" s="21">
        <v>1.1000000000000001</v>
      </c>
      <c r="J15" s="22">
        <v>0.91</v>
      </c>
      <c r="K15" s="21">
        <v>1</v>
      </c>
      <c r="L15" s="21">
        <v>0.91</v>
      </c>
      <c r="M15" s="21">
        <v>1.1000000000000001</v>
      </c>
      <c r="N15" s="22">
        <v>0.75</v>
      </c>
      <c r="O15" s="21">
        <v>0.996</v>
      </c>
      <c r="P15" s="21">
        <v>1.07</v>
      </c>
      <c r="Q15" s="21">
        <v>10.9</v>
      </c>
      <c r="R15" s="22">
        <v>0.79600000000000004</v>
      </c>
      <c r="S15" s="21">
        <v>0.94399999999999995</v>
      </c>
      <c r="T15" s="21">
        <v>-55</v>
      </c>
      <c r="U15" s="21"/>
      <c r="V15" s="22"/>
      <c r="W15" s="21"/>
      <c r="X15" s="21"/>
      <c r="Y15" s="21"/>
      <c r="Z15" s="22"/>
    </row>
    <row r="16" spans="1:26" s="10" customFormat="1" x14ac:dyDescent="0.25">
      <c r="A16" s="10" t="s">
        <v>13</v>
      </c>
      <c r="B16" s="26"/>
      <c r="C16" s="27">
        <f>1000*C15/C14</f>
        <v>0</v>
      </c>
      <c r="D16" s="27">
        <f t="shared" ref="D16" si="50">1000*D15/D14</f>
        <v>0</v>
      </c>
      <c r="E16" s="27">
        <f t="shared" ref="E16" si="51">1000*E15/E14</f>
        <v>0</v>
      </c>
      <c r="F16" s="28">
        <f t="shared" ref="F16" si="52">1000*F15/F14</f>
        <v>0</v>
      </c>
      <c r="G16" s="27">
        <f t="shared" ref="G16" si="53">1000*G15/G14</f>
        <v>4.4698050404184499</v>
      </c>
      <c r="H16" s="27">
        <f t="shared" ref="H16" si="54">1000*H15/H14</f>
        <v>3.9370078740157481</v>
      </c>
      <c r="I16" s="27">
        <f t="shared" ref="I16" si="55">1000*I15/I14</f>
        <v>3.7800687285223367</v>
      </c>
      <c r="J16" s="28">
        <f t="shared" ref="J16" si="56">1000*J15/J14</f>
        <v>3.8235294117647061</v>
      </c>
      <c r="K16" s="27">
        <f t="shared" ref="K16" si="57">1000*K15/K14</f>
        <v>3.9370078740157481</v>
      </c>
      <c r="L16" s="27">
        <f t="shared" ref="L16" si="58">1000*L15/L14</f>
        <v>3.9737991266375547</v>
      </c>
      <c r="M16" s="27">
        <f t="shared" ref="M16" si="59">1000*M15/M14</f>
        <v>3.8596491228070176</v>
      </c>
      <c r="N16" s="28">
        <f t="shared" ref="N16" si="60">1000*N15/N14</f>
        <v>3.7878787878787881</v>
      </c>
      <c r="O16" s="27">
        <f t="shared" ref="O16" si="61">1000*O15/O14</f>
        <v>3.890625</v>
      </c>
      <c r="P16" s="27">
        <f t="shared" ref="P16" si="62">1000*P15/P14</f>
        <v>3.6026936026936025</v>
      </c>
      <c r="Q16" s="27">
        <f t="shared" ref="Q16" si="63">1000*Q15/Q14</f>
        <v>36.577181208053695</v>
      </c>
      <c r="R16" s="28">
        <f t="shared" ref="R16" si="64">1000*R15/R14</f>
        <v>4.0406091370558377</v>
      </c>
      <c r="S16" s="27">
        <f t="shared" ref="S16" si="65">1000*S15/S14</f>
        <v>3.4327272727272726</v>
      </c>
      <c r="T16" s="27">
        <f t="shared" ref="T16" si="66">1000*T15/T14</f>
        <v>-374.1496598639456</v>
      </c>
      <c r="U16" s="27" t="e">
        <f t="shared" ref="U16" si="67">1000*U15/U14</f>
        <v>#DIV/0!</v>
      </c>
      <c r="V16" s="28" t="e">
        <f t="shared" ref="V16" si="68">1000*V15/V14</f>
        <v>#DIV/0!</v>
      </c>
      <c r="W16" s="27" t="e">
        <f t="shared" ref="W16" si="69">1000*W15/W14</f>
        <v>#DIV/0!</v>
      </c>
      <c r="X16" s="27" t="e">
        <f t="shared" ref="X16" si="70">1000*X15/X14</f>
        <v>#DIV/0!</v>
      </c>
      <c r="Y16" s="27" t="e">
        <f t="shared" ref="Y16" si="71">1000*Y15/Y14</f>
        <v>#DIV/0!</v>
      </c>
      <c r="Z16" s="28" t="e">
        <f t="shared" ref="Z16" si="72">1000*Z15/Z14</f>
        <v>#DIV/0!</v>
      </c>
    </row>
    <row r="17" spans="1:26" x14ac:dyDescent="0.25">
      <c r="C17" s="21"/>
      <c r="D17" s="21"/>
      <c r="E17" s="21"/>
      <c r="F17" s="22"/>
      <c r="G17" s="21"/>
      <c r="H17" s="21"/>
      <c r="I17" s="21"/>
      <c r="J17" s="22"/>
      <c r="K17" s="21"/>
      <c r="L17" s="21"/>
      <c r="M17" s="21"/>
      <c r="N17" s="22"/>
      <c r="O17" s="21"/>
      <c r="P17" s="21"/>
      <c r="Q17" s="21"/>
      <c r="R17" s="22"/>
      <c r="S17" s="21"/>
      <c r="T17" s="21"/>
      <c r="U17" s="21"/>
      <c r="V17" s="22"/>
      <c r="W17" s="21"/>
      <c r="X17" s="21"/>
      <c r="Y17" s="21"/>
      <c r="Z17" s="22"/>
    </row>
    <row r="18" spans="1:26" x14ac:dyDescent="0.25">
      <c r="A18" s="70" t="s">
        <v>15</v>
      </c>
      <c r="B18" s="70"/>
      <c r="C18" s="29"/>
      <c r="D18" s="29"/>
      <c r="E18" s="29"/>
      <c r="F18" s="30"/>
      <c r="G18" s="29"/>
      <c r="H18" s="29"/>
      <c r="I18" s="29"/>
      <c r="J18" s="30"/>
      <c r="K18" s="29"/>
      <c r="L18" s="29"/>
      <c r="M18" s="29"/>
      <c r="N18" s="30"/>
      <c r="O18" s="29"/>
      <c r="P18" s="29"/>
      <c r="Q18" s="29"/>
      <c r="R18" s="30"/>
      <c r="S18" s="29"/>
      <c r="T18" s="29"/>
      <c r="U18" s="29"/>
      <c r="V18" s="30"/>
      <c r="W18" s="29"/>
      <c r="X18" s="29"/>
      <c r="Y18" s="29"/>
      <c r="Z18" s="30"/>
    </row>
    <row r="19" spans="1:26" s="24" customFormat="1" x14ac:dyDescent="0.25">
      <c r="A19" s="24" t="s">
        <v>1</v>
      </c>
      <c r="B19" s="25"/>
      <c r="C19" s="21">
        <v>117</v>
      </c>
      <c r="D19" s="21">
        <v>101</v>
      </c>
      <c r="E19" s="21">
        <v>90</v>
      </c>
      <c r="F19" s="22">
        <v>59</v>
      </c>
      <c r="G19" s="21">
        <v>89</v>
      </c>
      <c r="H19" s="21">
        <v>159</v>
      </c>
      <c r="I19" s="21">
        <v>138</v>
      </c>
      <c r="J19" s="22">
        <v>84</v>
      </c>
      <c r="K19" s="21">
        <v>109</v>
      </c>
      <c r="L19" s="21">
        <v>130</v>
      </c>
      <c r="M19" s="21">
        <v>112</v>
      </c>
      <c r="N19" s="22">
        <v>68</v>
      </c>
      <c r="O19" s="21">
        <v>104</v>
      </c>
      <c r="P19" s="21">
        <v>77</v>
      </c>
      <c r="Q19" s="21">
        <v>111</v>
      </c>
      <c r="R19" s="22">
        <v>124</v>
      </c>
      <c r="S19" s="21">
        <v>143</v>
      </c>
      <c r="T19" s="21">
        <v>138</v>
      </c>
      <c r="U19" s="21"/>
      <c r="V19" s="22"/>
      <c r="W19" s="21"/>
      <c r="X19" s="21"/>
      <c r="Y19" s="21"/>
      <c r="Z19" s="22"/>
    </row>
    <row r="20" spans="1:26" s="24" customFormat="1" x14ac:dyDescent="0.25">
      <c r="A20" s="24" t="s">
        <v>2</v>
      </c>
      <c r="B20" s="25"/>
      <c r="C20" s="21"/>
      <c r="D20" s="21"/>
      <c r="E20" s="21"/>
      <c r="F20" s="22"/>
      <c r="G20" s="21">
        <v>0.127</v>
      </c>
      <c r="H20" s="21">
        <v>0.161</v>
      </c>
      <c r="I20" s="21">
        <v>0.13600000000000001</v>
      </c>
      <c r="J20" s="22">
        <v>0.121</v>
      </c>
      <c r="K20" s="21">
        <v>0.152</v>
      </c>
      <c r="L20" s="21">
        <v>0.14399999999999999</v>
      </c>
      <c r="M20" s="21">
        <v>0.13400000000000001</v>
      </c>
      <c r="N20" s="22">
        <v>0.106</v>
      </c>
      <c r="O20" s="21">
        <v>0.154</v>
      </c>
      <c r="P20" s="21">
        <v>0.125</v>
      </c>
      <c r="Q20" s="21">
        <v>0.17899999999999999</v>
      </c>
      <c r="R20" s="22">
        <v>0.17</v>
      </c>
      <c r="S20" s="21">
        <v>0.20399999999999999</v>
      </c>
      <c r="T20" s="21">
        <v>-3.59</v>
      </c>
      <c r="U20" s="21"/>
      <c r="V20" s="22"/>
      <c r="W20" s="21"/>
      <c r="X20" s="21"/>
      <c r="Y20" s="21"/>
      <c r="Z20" s="22"/>
    </row>
    <row r="21" spans="1:26" s="10" customFormat="1" x14ac:dyDescent="0.25">
      <c r="A21" s="10" t="s">
        <v>13</v>
      </c>
      <c r="B21" s="26"/>
      <c r="C21" s="27">
        <f>1000*C20/C19</f>
        <v>0</v>
      </c>
      <c r="D21" s="27">
        <f t="shared" ref="D21" si="73">1000*D20/D19</f>
        <v>0</v>
      </c>
      <c r="E21" s="27">
        <f t="shared" ref="E21" si="74">1000*E20/E19</f>
        <v>0</v>
      </c>
      <c r="F21" s="28">
        <f t="shared" ref="F21" si="75">1000*F20/F19</f>
        <v>0</v>
      </c>
      <c r="G21" s="27">
        <f t="shared" ref="G21" si="76">1000*G20/G19</f>
        <v>1.4269662921348314</v>
      </c>
      <c r="H21" s="27">
        <f t="shared" ref="H21" si="77">1000*H20/H19</f>
        <v>1.0125786163522013</v>
      </c>
      <c r="I21" s="27">
        <f t="shared" ref="I21" si="78">1000*I20/I19</f>
        <v>0.98550724637681164</v>
      </c>
      <c r="J21" s="28">
        <f t="shared" ref="J21" si="79">1000*J20/J19</f>
        <v>1.4404761904761905</v>
      </c>
      <c r="K21" s="27">
        <f t="shared" ref="K21" si="80">1000*K20/K19</f>
        <v>1.3944954128440368</v>
      </c>
      <c r="L21" s="27">
        <f t="shared" ref="L21" si="81">1000*L20/L19</f>
        <v>1.1076923076923078</v>
      </c>
      <c r="M21" s="27">
        <f t="shared" ref="M21" si="82">1000*M20/M19</f>
        <v>1.1964285714285714</v>
      </c>
      <c r="N21" s="28">
        <f t="shared" ref="N21" si="83">1000*N20/N19</f>
        <v>1.5588235294117647</v>
      </c>
      <c r="O21" s="27">
        <f t="shared" ref="O21" si="84">1000*O20/O19</f>
        <v>1.4807692307692308</v>
      </c>
      <c r="P21" s="27">
        <f t="shared" ref="P21" si="85">1000*P20/P19</f>
        <v>1.6233766233766234</v>
      </c>
      <c r="Q21" s="27">
        <f t="shared" ref="Q21" si="86">1000*Q20/Q19</f>
        <v>1.6126126126126126</v>
      </c>
      <c r="R21" s="28">
        <f t="shared" ref="R21" si="87">1000*R20/R19</f>
        <v>1.3709677419354838</v>
      </c>
      <c r="S21" s="27">
        <f t="shared" ref="S21" si="88">1000*S20/S19</f>
        <v>1.4265734265734267</v>
      </c>
      <c r="T21" s="27">
        <f t="shared" ref="T21" si="89">1000*T20/T19</f>
        <v>-26.014492753623188</v>
      </c>
      <c r="U21" s="27" t="e">
        <f t="shared" ref="U21" si="90">1000*U20/U19</f>
        <v>#DIV/0!</v>
      </c>
      <c r="V21" s="28" t="e">
        <f t="shared" ref="V21" si="91">1000*V20/V19</f>
        <v>#DIV/0!</v>
      </c>
      <c r="W21" s="27" t="e">
        <f t="shared" ref="W21" si="92">1000*W20/W19</f>
        <v>#DIV/0!</v>
      </c>
      <c r="X21" s="27" t="e">
        <f t="shared" ref="X21" si="93">1000*X20/X19</f>
        <v>#DIV/0!</v>
      </c>
      <c r="Y21" s="27" t="e">
        <f t="shared" ref="Y21" si="94">1000*Y20/Y19</f>
        <v>#DIV/0!</v>
      </c>
      <c r="Z21" s="28" t="e">
        <f t="shared" ref="Z21" si="95">1000*Z20/Z19</f>
        <v>#DIV/0!</v>
      </c>
    </row>
    <row r="22" spans="1:26" x14ac:dyDescent="0.25">
      <c r="C22" s="21"/>
      <c r="D22" s="21"/>
      <c r="E22" s="21"/>
      <c r="F22" s="22"/>
      <c r="G22" s="21"/>
      <c r="H22" s="21"/>
      <c r="I22" s="21"/>
      <c r="J22" s="22"/>
      <c r="K22" s="21"/>
      <c r="L22" s="21"/>
      <c r="M22" s="21"/>
      <c r="N22" s="22"/>
      <c r="O22" s="21"/>
      <c r="P22" s="21"/>
      <c r="Q22" s="21"/>
      <c r="R22" s="22"/>
      <c r="S22" s="21"/>
      <c r="T22" s="21"/>
      <c r="U22" s="21"/>
      <c r="V22" s="22"/>
      <c r="W22" s="21"/>
      <c r="X22" s="21"/>
      <c r="Y22" s="21"/>
      <c r="Z22" s="22"/>
    </row>
    <row r="23" spans="1:26" x14ac:dyDescent="0.25">
      <c r="A23" s="68" t="s">
        <v>3</v>
      </c>
      <c r="B23" s="68"/>
      <c r="C23" s="29"/>
      <c r="D23" s="29"/>
      <c r="E23" s="29"/>
      <c r="F23" s="30"/>
      <c r="G23" s="29"/>
      <c r="H23" s="29"/>
      <c r="I23" s="29"/>
      <c r="J23" s="30"/>
      <c r="K23" s="29"/>
      <c r="L23" s="29"/>
      <c r="M23" s="29"/>
      <c r="N23" s="30"/>
      <c r="O23" s="29"/>
      <c r="P23" s="29"/>
      <c r="Q23" s="29"/>
      <c r="R23" s="30"/>
      <c r="S23" s="29"/>
      <c r="T23" s="29"/>
      <c r="U23" s="29"/>
      <c r="V23" s="30"/>
      <c r="W23" s="29"/>
      <c r="X23" s="29"/>
      <c r="Y23" s="29"/>
      <c r="Z23" s="30"/>
    </row>
    <row r="24" spans="1:26" s="2" customFormat="1" x14ac:dyDescent="0.25">
      <c r="A24" s="6" t="s">
        <v>18</v>
      </c>
      <c r="B24" s="7"/>
      <c r="C24" s="35">
        <f t="shared" ref="C24:Z24" si="96">C4</f>
        <v>15</v>
      </c>
      <c r="D24" s="35">
        <f t="shared" si="96"/>
        <v>16</v>
      </c>
      <c r="E24" s="35">
        <f t="shared" si="96"/>
        <v>18</v>
      </c>
      <c r="F24" s="8">
        <f t="shared" si="96"/>
        <v>13</v>
      </c>
      <c r="G24" s="35">
        <f t="shared" si="96"/>
        <v>14</v>
      </c>
      <c r="H24" s="35">
        <f t="shared" si="96"/>
        <v>19</v>
      </c>
      <c r="I24" s="35">
        <f t="shared" si="96"/>
        <v>19</v>
      </c>
      <c r="J24" s="8">
        <f t="shared" si="96"/>
        <v>13.8</v>
      </c>
      <c r="K24" s="35">
        <f t="shared" si="96"/>
        <v>16.399999999999999</v>
      </c>
      <c r="L24" s="35">
        <f t="shared" si="96"/>
        <v>19.3</v>
      </c>
      <c r="M24" s="35">
        <f t="shared" si="96"/>
        <v>16.600000000000001</v>
      </c>
      <c r="N24" s="8">
        <f t="shared" si="96"/>
        <v>11.3</v>
      </c>
      <c r="O24" s="35">
        <f t="shared" si="96"/>
        <v>16.2</v>
      </c>
      <c r="P24" s="35">
        <f t="shared" si="96"/>
        <v>16.2</v>
      </c>
      <c r="Q24" s="35">
        <f t="shared" si="96"/>
        <v>19</v>
      </c>
      <c r="R24" s="8">
        <f t="shared" si="96"/>
        <v>12.7</v>
      </c>
      <c r="S24" s="35">
        <f t="shared" si="96"/>
        <v>18.5</v>
      </c>
      <c r="T24" s="35">
        <f t="shared" si="96"/>
        <v>12.8</v>
      </c>
      <c r="U24" s="35">
        <f t="shared" si="96"/>
        <v>0</v>
      </c>
      <c r="V24" s="8">
        <f t="shared" si="96"/>
        <v>0</v>
      </c>
      <c r="W24" s="35">
        <f t="shared" si="96"/>
        <v>0</v>
      </c>
      <c r="X24" s="35">
        <f t="shared" si="96"/>
        <v>0</v>
      </c>
      <c r="Y24" s="35">
        <f t="shared" si="96"/>
        <v>0</v>
      </c>
      <c r="Z24" s="8">
        <f t="shared" si="96"/>
        <v>0</v>
      </c>
    </row>
    <row r="25" spans="1:26" s="2" customFormat="1" x14ac:dyDescent="0.25">
      <c r="A25" s="6" t="s">
        <v>19</v>
      </c>
      <c r="B25" s="7"/>
      <c r="C25" s="35">
        <f t="shared" ref="C25:Z25" si="97">C9+C14+C19</f>
        <v>889</v>
      </c>
      <c r="D25" s="35">
        <f t="shared" si="97"/>
        <v>787</v>
      </c>
      <c r="E25" s="35">
        <f t="shared" si="97"/>
        <v>867</v>
      </c>
      <c r="F25" s="8">
        <f t="shared" si="97"/>
        <v>600</v>
      </c>
      <c r="G25" s="35">
        <f t="shared" si="97"/>
        <v>701.3</v>
      </c>
      <c r="H25" s="35">
        <f t="shared" si="97"/>
        <v>876</v>
      </c>
      <c r="I25" s="35">
        <f t="shared" si="97"/>
        <v>860</v>
      </c>
      <c r="J25" s="8">
        <f t="shared" si="97"/>
        <v>694</v>
      </c>
      <c r="K25" s="35">
        <f t="shared" si="97"/>
        <v>761</v>
      </c>
      <c r="L25" s="35">
        <f t="shared" si="97"/>
        <v>844</v>
      </c>
      <c r="M25" s="35">
        <f t="shared" si="97"/>
        <v>770</v>
      </c>
      <c r="N25" s="8">
        <f t="shared" si="97"/>
        <v>539</v>
      </c>
      <c r="O25" s="35">
        <f t="shared" si="97"/>
        <v>705</v>
      </c>
      <c r="P25" s="35">
        <f t="shared" si="97"/>
        <v>725</v>
      </c>
      <c r="Q25" s="35">
        <f t="shared" si="97"/>
        <v>853</v>
      </c>
      <c r="R25" s="8">
        <f t="shared" si="97"/>
        <v>669</v>
      </c>
      <c r="S25" s="35">
        <f t="shared" si="97"/>
        <v>871</v>
      </c>
      <c r="T25" s="35">
        <f t="shared" si="97"/>
        <v>582</v>
      </c>
      <c r="U25" s="35">
        <f t="shared" si="97"/>
        <v>0</v>
      </c>
      <c r="V25" s="8">
        <f t="shared" si="97"/>
        <v>0</v>
      </c>
      <c r="W25" s="35">
        <f t="shared" si="97"/>
        <v>0</v>
      </c>
      <c r="X25" s="35">
        <f t="shared" si="97"/>
        <v>0</v>
      </c>
      <c r="Y25" s="35">
        <f t="shared" si="97"/>
        <v>0</v>
      </c>
      <c r="Z25" s="8">
        <f t="shared" si="97"/>
        <v>0</v>
      </c>
    </row>
    <row r="26" spans="1:26" s="2" customFormat="1" x14ac:dyDescent="0.25">
      <c r="A26" s="9" t="s">
        <v>4</v>
      </c>
      <c r="B26" s="36"/>
      <c r="C26" s="37">
        <v>4.4000000000000004</v>
      </c>
      <c r="D26" s="38">
        <v>4.0999999999999996</v>
      </c>
      <c r="E26" s="38">
        <v>4.2</v>
      </c>
      <c r="F26" s="38">
        <v>3.2</v>
      </c>
      <c r="G26" s="37">
        <v>3.9</v>
      </c>
      <c r="H26" s="38">
        <v>4.2</v>
      </c>
      <c r="I26" s="38">
        <v>4.4000000000000004</v>
      </c>
      <c r="J26" s="38">
        <v>3.7</v>
      </c>
      <c r="K26" s="37">
        <v>4.2</v>
      </c>
      <c r="L26" s="38">
        <v>4.2</v>
      </c>
      <c r="M26" s="38">
        <v>4.3</v>
      </c>
      <c r="N26" s="38">
        <v>3.4</v>
      </c>
      <c r="O26" s="37">
        <v>4.2</v>
      </c>
      <c r="P26" s="38">
        <v>4.2</v>
      </c>
      <c r="Q26" s="38">
        <v>4.5</v>
      </c>
      <c r="R26" s="38">
        <v>3.7</v>
      </c>
      <c r="S26" s="37">
        <v>4.4000000000000004</v>
      </c>
      <c r="T26" s="38">
        <v>2.8</v>
      </c>
      <c r="U26" s="38"/>
      <c r="V26" s="38"/>
      <c r="W26" s="37"/>
      <c r="X26" s="38"/>
      <c r="Y26" s="38"/>
      <c r="Z26" s="38"/>
    </row>
    <row r="27" spans="1:26" s="11" customFormat="1" x14ac:dyDescent="0.25">
      <c r="A27" s="60" t="s">
        <v>5</v>
      </c>
      <c r="B27" s="61"/>
      <c r="C27" s="62">
        <v>0.375</v>
      </c>
      <c r="D27" s="63">
        <v>0.22800000000000001</v>
      </c>
      <c r="E27" s="63">
        <v>0.21199999999999999</v>
      </c>
      <c r="F27" s="63">
        <v>0.27500000000000002</v>
      </c>
      <c r="G27" s="62">
        <v>0.35499999999999998</v>
      </c>
      <c r="H27" s="63">
        <v>0.186</v>
      </c>
      <c r="I27" s="63">
        <v>0.23200000000000001</v>
      </c>
      <c r="J27" s="63">
        <v>0.26300000000000001</v>
      </c>
      <c r="K27" s="62">
        <v>0.41199999999999998</v>
      </c>
      <c r="L27" s="63">
        <v>0.19800000000000001</v>
      </c>
      <c r="M27" s="63">
        <v>0.28199999999999997</v>
      </c>
      <c r="N27" s="63">
        <v>0.22900000000000001</v>
      </c>
      <c r="O27" s="62">
        <v>0.308</v>
      </c>
      <c r="P27" s="63">
        <v>0.28399999999999997</v>
      </c>
      <c r="Q27" s="63">
        <v>0.30599999999999999</v>
      </c>
      <c r="R27" s="63">
        <v>0.26900000000000002</v>
      </c>
      <c r="S27" s="62">
        <v>0.32800000000000001</v>
      </c>
      <c r="T27" s="63">
        <v>0.20799999999999999</v>
      </c>
      <c r="U27" s="63"/>
      <c r="V27" s="63"/>
      <c r="W27" s="62"/>
      <c r="X27" s="63"/>
      <c r="Y27" s="63"/>
      <c r="Z27" s="63"/>
    </row>
    <row r="28" spans="1:26" s="2" customFormat="1" x14ac:dyDescent="0.25">
      <c r="A28" s="39" t="s">
        <v>6</v>
      </c>
      <c r="B28" s="40"/>
      <c r="C28" s="37">
        <v>11.2</v>
      </c>
      <c r="D28" s="38">
        <v>8.1999999999999993</v>
      </c>
      <c r="E28" s="38">
        <v>8.6</v>
      </c>
      <c r="F28" s="38">
        <v>7.6</v>
      </c>
      <c r="G28" s="37">
        <v>9.9</v>
      </c>
      <c r="H28" s="38">
        <v>9.3000000000000007</v>
      </c>
      <c r="I28" s="38">
        <v>8.5</v>
      </c>
      <c r="J28" s="38">
        <v>8.9</v>
      </c>
      <c r="K28" s="37">
        <v>9.8000000000000007</v>
      </c>
      <c r="L28" s="38">
        <v>9.1999999999999993</v>
      </c>
      <c r="M28" s="38">
        <v>7.4</v>
      </c>
      <c r="N28" s="38">
        <v>6.2</v>
      </c>
      <c r="O28" s="37">
        <v>9.9</v>
      </c>
      <c r="P28" s="38">
        <v>8.6</v>
      </c>
      <c r="Q28" s="38">
        <v>8.6</v>
      </c>
      <c r="R28" s="38">
        <v>7.9</v>
      </c>
      <c r="S28" s="37">
        <v>12.3</v>
      </c>
      <c r="T28" s="38">
        <v>6</v>
      </c>
      <c r="U28" s="38"/>
      <c r="V28" s="38"/>
      <c r="W28" s="37"/>
      <c r="X28" s="38"/>
      <c r="Y28" s="38"/>
      <c r="Z28" s="38"/>
    </row>
    <row r="29" spans="1:26" s="11" customFormat="1" x14ac:dyDescent="0.25">
      <c r="A29" s="64" t="s">
        <v>7</v>
      </c>
      <c r="B29" s="65"/>
      <c r="C29" s="62">
        <v>0.309</v>
      </c>
      <c r="D29" s="63">
        <v>0.22500000000000001</v>
      </c>
      <c r="E29" s="63">
        <v>0.19400000000000001</v>
      </c>
      <c r="F29" s="63">
        <v>0.15</v>
      </c>
      <c r="G29" s="62">
        <v>0.19600000000000001</v>
      </c>
      <c r="H29" s="63">
        <v>0.184</v>
      </c>
      <c r="I29" s="63">
        <v>0.16700000000000001</v>
      </c>
      <c r="J29" s="63">
        <v>0.17599999999999999</v>
      </c>
      <c r="K29" s="62">
        <v>0.16500000000000001</v>
      </c>
      <c r="L29" s="63">
        <v>0.17799999999999999</v>
      </c>
      <c r="M29" s="63">
        <v>0.128</v>
      </c>
      <c r="N29" s="63">
        <v>0.108</v>
      </c>
      <c r="O29" s="62">
        <v>0.23699999999999999</v>
      </c>
      <c r="P29" s="63">
        <v>0.21</v>
      </c>
      <c r="Q29" s="63">
        <v>0.21</v>
      </c>
      <c r="R29" s="63">
        <v>0.21199999999999999</v>
      </c>
      <c r="S29" s="62">
        <v>0.34100000000000003</v>
      </c>
      <c r="T29" s="63">
        <v>0.16800000000000001</v>
      </c>
      <c r="U29" s="63"/>
      <c r="V29" s="63"/>
      <c r="W29" s="62"/>
      <c r="X29" s="63"/>
      <c r="Y29" s="63"/>
      <c r="Z29" s="63"/>
    </row>
    <row r="30" spans="1:26" x14ac:dyDescent="0.25">
      <c r="C30" s="21"/>
      <c r="D30" s="21"/>
      <c r="E30" s="21"/>
      <c r="F30" s="22"/>
      <c r="G30" s="21"/>
      <c r="H30" s="21"/>
      <c r="I30" s="21"/>
      <c r="J30" s="22"/>
      <c r="K30" s="21"/>
      <c r="L30" s="21"/>
      <c r="M30" s="21"/>
      <c r="N30" s="22"/>
      <c r="O30" s="21"/>
      <c r="P30" s="21"/>
      <c r="Q30" s="21"/>
      <c r="R30" s="22"/>
      <c r="S30" s="21"/>
      <c r="T30" s="21"/>
      <c r="U30" s="21"/>
      <c r="V30" s="22"/>
      <c r="W30" s="21"/>
      <c r="X30" s="21"/>
      <c r="Y30" s="21"/>
      <c r="Z30" s="22"/>
    </row>
    <row r="31" spans="1:26" s="44" customFormat="1" x14ac:dyDescent="0.25">
      <c r="A31" s="12" t="s">
        <v>20</v>
      </c>
      <c r="B31" s="41"/>
      <c r="C31" s="42">
        <f t="shared" ref="C31:Z31" si="98">1000*C26/C25</f>
        <v>4.9493813273340832</v>
      </c>
      <c r="D31" s="42">
        <f t="shared" si="98"/>
        <v>5.2096569250317666</v>
      </c>
      <c r="E31" s="42">
        <f t="shared" si="98"/>
        <v>4.844290657439446</v>
      </c>
      <c r="F31" s="43">
        <f t="shared" si="98"/>
        <v>5.333333333333333</v>
      </c>
      <c r="G31" s="42">
        <f t="shared" si="98"/>
        <v>5.5611008127762727</v>
      </c>
      <c r="H31" s="42">
        <f t="shared" si="98"/>
        <v>4.7945205479452051</v>
      </c>
      <c r="I31" s="42">
        <f t="shared" si="98"/>
        <v>5.1162790697674421</v>
      </c>
      <c r="J31" s="43">
        <f t="shared" si="98"/>
        <v>5.3314121037463975</v>
      </c>
      <c r="K31" s="42">
        <f t="shared" si="98"/>
        <v>5.5190538764783179</v>
      </c>
      <c r="L31" s="42">
        <f t="shared" si="98"/>
        <v>4.9763033175355451</v>
      </c>
      <c r="M31" s="42">
        <f t="shared" si="98"/>
        <v>5.5844155844155843</v>
      </c>
      <c r="N31" s="43">
        <f t="shared" si="98"/>
        <v>6.3079777365491649</v>
      </c>
      <c r="O31" s="42">
        <f t="shared" si="98"/>
        <v>5.957446808510638</v>
      </c>
      <c r="P31" s="42">
        <f t="shared" si="98"/>
        <v>5.7931034482758621</v>
      </c>
      <c r="Q31" s="42">
        <f t="shared" si="98"/>
        <v>5.2754982415005864</v>
      </c>
      <c r="R31" s="43">
        <f t="shared" si="98"/>
        <v>5.5306427503736924</v>
      </c>
      <c r="S31" s="42">
        <f t="shared" si="98"/>
        <v>5.0516647531572909</v>
      </c>
      <c r="T31" s="42">
        <f t="shared" si="98"/>
        <v>4.8109965635738829</v>
      </c>
      <c r="U31" s="42" t="e">
        <f>1000*U26/U25</f>
        <v>#DIV/0!</v>
      </c>
      <c r="V31" s="43" t="e">
        <f t="shared" si="98"/>
        <v>#DIV/0!</v>
      </c>
      <c r="W31" s="42" t="e">
        <f t="shared" si="98"/>
        <v>#DIV/0!</v>
      </c>
      <c r="X31" s="42" t="e">
        <f t="shared" si="98"/>
        <v>#DIV/0!</v>
      </c>
      <c r="Y31" s="42" t="e">
        <f t="shared" si="98"/>
        <v>#DIV/0!</v>
      </c>
      <c r="Z31" s="43" t="e">
        <f t="shared" si="98"/>
        <v>#DIV/0!</v>
      </c>
    </row>
    <row r="32" spans="1:26" s="50" customFormat="1" x14ac:dyDescent="0.25">
      <c r="A32" s="15" t="s">
        <v>8</v>
      </c>
      <c r="B32" s="49"/>
      <c r="C32" s="48">
        <f t="shared" ref="C32:Z32" si="99">C27/C26</f>
        <v>8.5227272727272721E-2</v>
      </c>
      <c r="D32" s="48">
        <f t="shared" si="99"/>
        <v>5.5609756097560983E-2</v>
      </c>
      <c r="E32" s="48">
        <f t="shared" si="99"/>
        <v>5.0476190476190473E-2</v>
      </c>
      <c r="F32" s="14">
        <f t="shared" si="99"/>
        <v>8.59375E-2</v>
      </c>
      <c r="G32" s="48">
        <f t="shared" si="99"/>
        <v>9.1025641025641021E-2</v>
      </c>
      <c r="H32" s="48">
        <f t="shared" si="99"/>
        <v>4.4285714285714282E-2</v>
      </c>
      <c r="I32" s="48">
        <f t="shared" si="99"/>
        <v>5.2727272727272727E-2</v>
      </c>
      <c r="J32" s="14">
        <f t="shared" si="99"/>
        <v>7.1081081081081077E-2</v>
      </c>
      <c r="K32" s="48">
        <f t="shared" si="99"/>
        <v>9.8095238095238083E-2</v>
      </c>
      <c r="L32" s="48">
        <f t="shared" si="99"/>
        <v>4.7142857142857146E-2</v>
      </c>
      <c r="M32" s="48">
        <f t="shared" si="99"/>
        <v>6.558139534883721E-2</v>
      </c>
      <c r="N32" s="14">
        <f t="shared" si="99"/>
        <v>6.7352941176470588E-2</v>
      </c>
      <c r="O32" s="48">
        <f t="shared" si="99"/>
        <v>7.3333333333333334E-2</v>
      </c>
      <c r="P32" s="48">
        <f t="shared" si="99"/>
        <v>6.7619047619047606E-2</v>
      </c>
      <c r="Q32" s="48">
        <f t="shared" si="99"/>
        <v>6.8000000000000005E-2</v>
      </c>
      <c r="R32" s="14">
        <f t="shared" si="99"/>
        <v>7.270270270270271E-2</v>
      </c>
      <c r="S32" s="48">
        <f t="shared" si="99"/>
        <v>7.454545454545454E-2</v>
      </c>
      <c r="T32" s="48">
        <f t="shared" si="99"/>
        <v>7.4285714285714288E-2</v>
      </c>
      <c r="U32" s="48" t="e">
        <f t="shared" si="99"/>
        <v>#DIV/0!</v>
      </c>
      <c r="V32" s="14" t="e">
        <f t="shared" si="99"/>
        <v>#DIV/0!</v>
      </c>
      <c r="W32" s="48" t="e">
        <f t="shared" si="99"/>
        <v>#DIV/0!</v>
      </c>
      <c r="X32" s="48" t="e">
        <f t="shared" si="99"/>
        <v>#DIV/0!</v>
      </c>
      <c r="Y32" s="48" t="e">
        <f t="shared" si="99"/>
        <v>#DIV/0!</v>
      </c>
      <c r="Z32" s="14" t="e">
        <f t="shared" si="99"/>
        <v>#DIV/0!</v>
      </c>
    </row>
    <row r="33" spans="1:26" s="31" customFormat="1" x14ac:dyDescent="0.25">
      <c r="A33" s="13" t="s">
        <v>21</v>
      </c>
      <c r="B33" s="45"/>
      <c r="C33" s="48">
        <f t="shared" ref="C33:Z33" si="100">C27*1000/C25</f>
        <v>0.42182227221597302</v>
      </c>
      <c r="D33" s="48">
        <f t="shared" si="100"/>
        <v>0.28970775095298601</v>
      </c>
      <c r="E33" s="48">
        <f t="shared" si="100"/>
        <v>0.24452133794694347</v>
      </c>
      <c r="F33" s="14">
        <f t="shared" si="100"/>
        <v>0.45833333333333331</v>
      </c>
      <c r="G33" s="48">
        <f t="shared" si="100"/>
        <v>0.50620276629117356</v>
      </c>
      <c r="H33" s="48">
        <f t="shared" si="100"/>
        <v>0.21232876712328766</v>
      </c>
      <c r="I33" s="48">
        <f t="shared" si="100"/>
        <v>0.26976744186046514</v>
      </c>
      <c r="J33" s="14">
        <f t="shared" si="100"/>
        <v>0.37896253602305474</v>
      </c>
      <c r="K33" s="48">
        <f t="shared" si="100"/>
        <v>0.54139290407358742</v>
      </c>
      <c r="L33" s="48">
        <f t="shared" si="100"/>
        <v>0.23459715639810427</v>
      </c>
      <c r="M33" s="48">
        <f t="shared" si="100"/>
        <v>0.36623376623376624</v>
      </c>
      <c r="N33" s="14">
        <f t="shared" si="100"/>
        <v>0.42486085343228203</v>
      </c>
      <c r="O33" s="48">
        <f t="shared" si="100"/>
        <v>0.4368794326241135</v>
      </c>
      <c r="P33" s="48">
        <f t="shared" si="100"/>
        <v>0.3917241379310345</v>
      </c>
      <c r="Q33" s="48">
        <f t="shared" si="100"/>
        <v>0.35873388042203985</v>
      </c>
      <c r="R33" s="14">
        <f t="shared" si="100"/>
        <v>0.40209267563527651</v>
      </c>
      <c r="S33" s="48">
        <f t="shared" si="100"/>
        <v>0.37657864523536166</v>
      </c>
      <c r="T33" s="48">
        <f t="shared" si="100"/>
        <v>0.35738831615120276</v>
      </c>
      <c r="U33" s="48" t="e">
        <f t="shared" si="100"/>
        <v>#DIV/0!</v>
      </c>
      <c r="V33" s="14" t="e">
        <f t="shared" si="100"/>
        <v>#DIV/0!</v>
      </c>
      <c r="W33" s="48" t="e">
        <f t="shared" si="100"/>
        <v>#DIV/0!</v>
      </c>
      <c r="X33" s="48" t="e">
        <f t="shared" si="100"/>
        <v>#DIV/0!</v>
      </c>
      <c r="Y33" s="48" t="e">
        <f t="shared" si="100"/>
        <v>#DIV/0!</v>
      </c>
      <c r="Z33" s="14" t="e">
        <f t="shared" si="100"/>
        <v>#DIV/0!</v>
      </c>
    </row>
    <row r="34" spans="1:26" s="31" customFormat="1" x14ac:dyDescent="0.25">
      <c r="A34" s="51" t="s">
        <v>12</v>
      </c>
      <c r="B34" s="52"/>
      <c r="C34" s="46">
        <f t="shared" ref="C34:Z34" si="101">C29/C28</f>
        <v>2.7589285714285715E-2</v>
      </c>
      <c r="D34" s="46">
        <f t="shared" si="101"/>
        <v>2.7439024390243906E-2</v>
      </c>
      <c r="E34" s="46">
        <f t="shared" si="101"/>
        <v>2.2558139534883722E-2</v>
      </c>
      <c r="F34" s="47">
        <f t="shared" si="101"/>
        <v>1.9736842105263157E-2</v>
      </c>
      <c r="G34" s="46">
        <f t="shared" si="101"/>
        <v>1.9797979797979797E-2</v>
      </c>
      <c r="H34" s="46">
        <f t="shared" si="101"/>
        <v>1.9784946236559138E-2</v>
      </c>
      <c r="I34" s="46">
        <f t="shared" si="101"/>
        <v>1.9647058823529413E-2</v>
      </c>
      <c r="J34" s="47">
        <f t="shared" si="101"/>
        <v>1.9775280898876403E-2</v>
      </c>
      <c r="K34" s="46">
        <f t="shared" si="101"/>
        <v>1.6836734693877552E-2</v>
      </c>
      <c r="L34" s="46">
        <f t="shared" si="101"/>
        <v>1.9347826086956524E-2</v>
      </c>
      <c r="M34" s="46">
        <f t="shared" si="101"/>
        <v>1.7297297297297298E-2</v>
      </c>
      <c r="N34" s="47">
        <f t="shared" si="101"/>
        <v>1.7419354838709676E-2</v>
      </c>
      <c r="O34" s="46">
        <f t="shared" si="101"/>
        <v>2.3939393939393937E-2</v>
      </c>
      <c r="P34" s="46">
        <f t="shared" si="101"/>
        <v>2.441860465116279E-2</v>
      </c>
      <c r="Q34" s="46">
        <f t="shared" si="101"/>
        <v>2.441860465116279E-2</v>
      </c>
      <c r="R34" s="47">
        <f t="shared" si="101"/>
        <v>2.6835443037974683E-2</v>
      </c>
      <c r="S34" s="46">
        <f t="shared" si="101"/>
        <v>2.7723577235772359E-2</v>
      </c>
      <c r="T34" s="46">
        <f t="shared" si="101"/>
        <v>2.8000000000000001E-2</v>
      </c>
      <c r="U34" s="46" t="e">
        <f t="shared" si="101"/>
        <v>#DIV/0!</v>
      </c>
      <c r="V34" s="47" t="e">
        <f t="shared" si="101"/>
        <v>#DIV/0!</v>
      </c>
      <c r="W34" s="46" t="e">
        <f t="shared" si="101"/>
        <v>#DIV/0!</v>
      </c>
      <c r="X34" s="46" t="e">
        <f t="shared" si="101"/>
        <v>#DIV/0!</v>
      </c>
      <c r="Y34" s="46" t="e">
        <f t="shared" si="101"/>
        <v>#DIV/0!</v>
      </c>
      <c r="Z34" s="47" t="e">
        <f t="shared" si="101"/>
        <v>#DIV/0!</v>
      </c>
    </row>
    <row r="35" spans="1:26" s="31" customFormat="1" x14ac:dyDescent="0.25">
      <c r="B35" s="32"/>
      <c r="C35" s="21"/>
      <c r="D35" s="21"/>
      <c r="E35" s="21"/>
      <c r="F35" s="22"/>
      <c r="G35" s="21"/>
      <c r="H35" s="21"/>
      <c r="I35" s="21"/>
      <c r="J35" s="22"/>
      <c r="K35" s="21"/>
      <c r="L35" s="21"/>
      <c r="M35" s="21"/>
      <c r="N35" s="22"/>
      <c r="O35" s="21"/>
      <c r="P35" s="21"/>
      <c r="Q35" s="21"/>
      <c r="R35" s="22"/>
      <c r="S35" s="21"/>
      <c r="T35" s="21"/>
      <c r="U35" s="21"/>
      <c r="V35" s="22"/>
      <c r="W35" s="21"/>
      <c r="X35" s="21"/>
      <c r="Y35" s="21"/>
      <c r="Z35" s="22"/>
    </row>
    <row r="36" spans="1:26" s="59" customFormat="1" x14ac:dyDescent="0.25">
      <c r="A36" s="57" t="s">
        <v>9</v>
      </c>
      <c r="B36" s="58"/>
      <c r="C36" s="29"/>
      <c r="D36" s="29"/>
      <c r="E36" s="29"/>
      <c r="F36" s="30"/>
      <c r="G36" s="29">
        <v>0.70199999999999996</v>
      </c>
      <c r="H36" s="29">
        <v>0.78</v>
      </c>
      <c r="I36" s="29">
        <v>0.83</v>
      </c>
      <c r="J36" s="30">
        <v>0.77</v>
      </c>
      <c r="K36" s="29">
        <v>0.79</v>
      </c>
      <c r="L36" s="29">
        <v>0.84</v>
      </c>
      <c r="M36" s="29">
        <v>0.89</v>
      </c>
      <c r="N36" s="30">
        <v>0.73</v>
      </c>
      <c r="O36" s="29">
        <v>0.81</v>
      </c>
      <c r="P36" s="29">
        <v>0.77</v>
      </c>
      <c r="Q36" s="29">
        <v>0.87</v>
      </c>
      <c r="R36" s="30">
        <v>0.78</v>
      </c>
      <c r="S36" s="29">
        <v>0.88</v>
      </c>
      <c r="T36" s="29">
        <v>-25.7</v>
      </c>
      <c r="U36" s="29"/>
      <c r="V36" s="30"/>
      <c r="W36" s="29"/>
      <c r="X36" s="29"/>
      <c r="Y36" s="29"/>
      <c r="Z36" s="30"/>
    </row>
    <row r="37" spans="1:26" s="55" customFormat="1" ht="30.75" customHeight="1" x14ac:dyDescent="0.25">
      <c r="A37" s="69" t="s">
        <v>10</v>
      </c>
      <c r="B37" s="69"/>
      <c r="C37" s="53">
        <f t="shared" ref="C37:Z37" si="102">C36/C26</f>
        <v>0</v>
      </c>
      <c r="D37" s="53">
        <f t="shared" si="102"/>
        <v>0</v>
      </c>
      <c r="E37" s="53">
        <f t="shared" si="102"/>
        <v>0</v>
      </c>
      <c r="F37" s="54">
        <f t="shared" si="102"/>
        <v>0</v>
      </c>
      <c r="G37" s="53">
        <f t="shared" si="102"/>
        <v>0.18</v>
      </c>
      <c r="H37" s="53">
        <f t="shared" si="102"/>
        <v>0.18571428571428572</v>
      </c>
      <c r="I37" s="53">
        <f t="shared" si="102"/>
        <v>0.1886363636363636</v>
      </c>
      <c r="J37" s="54">
        <f t="shared" si="102"/>
        <v>0.20810810810810809</v>
      </c>
      <c r="K37" s="53">
        <f t="shared" si="102"/>
        <v>0.18809523809523809</v>
      </c>
      <c r="L37" s="53">
        <f t="shared" si="102"/>
        <v>0.19999999999999998</v>
      </c>
      <c r="M37" s="53">
        <f t="shared" si="102"/>
        <v>0.20697674418604653</v>
      </c>
      <c r="N37" s="54">
        <f t="shared" si="102"/>
        <v>0.21470588235294116</v>
      </c>
      <c r="O37" s="53">
        <f t="shared" si="102"/>
        <v>0.19285714285714287</v>
      </c>
      <c r="P37" s="53">
        <f t="shared" si="102"/>
        <v>0.18333333333333332</v>
      </c>
      <c r="Q37" s="53">
        <f t="shared" si="102"/>
        <v>0.19333333333333333</v>
      </c>
      <c r="R37" s="54">
        <f t="shared" si="102"/>
        <v>0.21081081081081079</v>
      </c>
      <c r="S37" s="53">
        <f t="shared" si="102"/>
        <v>0.19999999999999998</v>
      </c>
      <c r="T37" s="53">
        <f t="shared" si="102"/>
        <v>-9.1785714285714288</v>
      </c>
      <c r="U37" s="53" t="e">
        <f t="shared" si="102"/>
        <v>#DIV/0!</v>
      </c>
      <c r="V37" s="54" t="e">
        <f t="shared" si="102"/>
        <v>#DIV/0!</v>
      </c>
      <c r="W37" s="53" t="e">
        <f t="shared" si="102"/>
        <v>#DIV/0!</v>
      </c>
      <c r="X37" s="53" t="e">
        <f t="shared" si="102"/>
        <v>#DIV/0!</v>
      </c>
      <c r="Y37" s="53" t="e">
        <f t="shared" si="102"/>
        <v>#DIV/0!</v>
      </c>
      <c r="Z37" s="54" t="e">
        <f t="shared" si="102"/>
        <v>#DIV/0!</v>
      </c>
    </row>
    <row r="38" spans="1:26" s="24" customFormat="1" x14ac:dyDescent="0.25">
      <c r="B38" s="25"/>
      <c r="C38" s="21"/>
      <c r="D38" s="21"/>
      <c r="E38" s="21"/>
      <c r="F38" s="22"/>
      <c r="G38" s="21"/>
      <c r="H38" s="21"/>
      <c r="I38" s="21"/>
      <c r="J38" s="22"/>
      <c r="K38" s="21"/>
      <c r="L38" s="21"/>
      <c r="M38" s="21"/>
      <c r="N38" s="22"/>
      <c r="O38" s="21"/>
      <c r="P38" s="21"/>
      <c r="Q38" s="21"/>
      <c r="R38" s="22"/>
      <c r="S38" s="21"/>
      <c r="T38" s="21"/>
      <c r="U38" s="21"/>
      <c r="V38" s="22"/>
      <c r="W38" s="21"/>
      <c r="X38" s="21"/>
      <c r="Y38" s="21"/>
      <c r="Z38" s="22"/>
    </row>
    <row r="39" spans="1:26" ht="15" customHeight="1" x14ac:dyDescent="0.25">
      <c r="A39" s="56"/>
      <c r="B39" s="56"/>
      <c r="C39" s="21"/>
      <c r="D39" s="21"/>
      <c r="E39" s="21"/>
      <c r="F39" s="22"/>
      <c r="G39" s="21"/>
      <c r="H39" s="21"/>
      <c r="I39" s="21"/>
      <c r="J39" s="22"/>
      <c r="K39" s="21"/>
      <c r="L39" s="21"/>
      <c r="M39" s="21"/>
      <c r="N39" s="22"/>
      <c r="O39" s="21"/>
      <c r="P39" s="21"/>
      <c r="Q39" s="21"/>
      <c r="R39" s="22"/>
      <c r="S39" s="21"/>
      <c r="T39" s="21"/>
      <c r="U39" s="21"/>
      <c r="V39" s="22"/>
      <c r="W39" s="21"/>
      <c r="X39" s="21"/>
      <c r="Y39" s="21"/>
      <c r="Z39" s="22"/>
    </row>
    <row r="40" spans="1:26" x14ac:dyDescent="0.25">
      <c r="C40" s="21"/>
      <c r="D40" s="21"/>
      <c r="E40" s="21"/>
      <c r="F40" s="22"/>
      <c r="G40" s="21"/>
      <c r="H40" s="21"/>
      <c r="I40" s="21"/>
      <c r="J40" s="22"/>
      <c r="K40" s="21"/>
      <c r="L40" s="21"/>
      <c r="M40" s="21"/>
      <c r="N40" s="22"/>
      <c r="O40" s="21"/>
      <c r="P40" s="21"/>
      <c r="Q40" s="21"/>
      <c r="R40" s="22"/>
      <c r="S40" s="21"/>
      <c r="T40" s="21"/>
      <c r="U40" s="21"/>
      <c r="V40" s="22"/>
      <c r="W40" s="21"/>
      <c r="X40" s="21"/>
      <c r="Y40" s="21"/>
      <c r="Z40" s="22"/>
    </row>
    <row r="41" spans="1:26" x14ac:dyDescent="0.25">
      <c r="C41" s="21"/>
      <c r="D41" s="21"/>
      <c r="E41" s="21"/>
      <c r="F41" s="22"/>
      <c r="G41" s="21"/>
      <c r="H41" s="21"/>
      <c r="I41" s="21"/>
      <c r="J41" s="22"/>
      <c r="K41" s="21"/>
      <c r="L41" s="21"/>
      <c r="M41" s="21"/>
      <c r="N41" s="22"/>
      <c r="O41" s="21"/>
      <c r="P41" s="21"/>
      <c r="Q41" s="21"/>
      <c r="R41" s="22"/>
      <c r="S41" s="21"/>
      <c r="T41" s="21"/>
      <c r="U41" s="21"/>
      <c r="V41" s="22"/>
      <c r="W41" s="21"/>
      <c r="X41" s="21"/>
      <c r="Y41" s="21"/>
      <c r="Z41" s="22"/>
    </row>
  </sheetData>
  <mergeCells count="12">
    <mergeCell ref="A23:B23"/>
    <mergeCell ref="A37:B37"/>
    <mergeCell ref="A18:B18"/>
    <mergeCell ref="A3:B3"/>
    <mergeCell ref="A8:B8"/>
    <mergeCell ref="A13:B13"/>
    <mergeCell ref="W1:Z1"/>
    <mergeCell ref="C1:F1"/>
    <mergeCell ref="G1:J1"/>
    <mergeCell ref="K1:N1"/>
    <mergeCell ref="O1:R1"/>
    <mergeCell ref="S1:V1"/>
  </mergeCells>
  <pageMargins left="0.7" right="0.7" top="0.75" bottom="0.75" header="0.3" footer="0.3"/>
  <pageSetup paperSize="9" orientation="portrait" r:id="rId1"/>
  <ignoredErrors>
    <ignoredError sqref="U16:V16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zoomScale="80" zoomScaleNormal="80" workbookViewId="0">
      <selection activeCell="M21" sqref="M2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TdB trim</vt:lpstr>
      <vt:lpstr>Graphe trim</vt:lpstr>
      <vt:lpstr>'TdB trim'!année_trim</vt:lpstr>
    </vt:vector>
  </TitlesOfParts>
  <Company>Crown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BOISSARD, Armeline</dc:creator>
  <cp:lastModifiedBy>BOISSARD, Armeline</cp:lastModifiedBy>
  <dcterms:created xsi:type="dcterms:W3CDTF">2013-06-26T09:56:42Z</dcterms:created>
  <dcterms:modified xsi:type="dcterms:W3CDTF">2013-06-26T11:26:32Z</dcterms:modified>
</cp:coreProperties>
</file>