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codeName="ThisWorkbook" defaultThemeVersion="124226"/>
  <mc:AlternateContent xmlns:mc="http://schemas.openxmlformats.org/markup-compatibility/2006">
    <mc:Choice Requires="x15">
      <x15ac:absPath xmlns:x15ac="http://schemas.microsoft.com/office/spreadsheetml/2010/11/ac" url="C:\Users\Sebastien\Dossiers à conserver\Ressources Collège\Evaluator\Bilan\"/>
    </mc:Choice>
  </mc:AlternateContent>
  <xr:revisionPtr revIDLastSave="0" documentId="13_ncr:1_{44A4DCEA-B26E-437A-9928-B0DDB925BC03}" xr6:coauthVersionLast="45" xr6:coauthVersionMax="45" xr10:uidLastSave="{00000000-0000-0000-0000-000000000000}"/>
  <bookViews>
    <workbookView xWindow="-120" yWindow="-120" windowWidth="29040" windowHeight="15840" tabRatio="900" activeTab="5" xr2:uid="{00000000-000D-0000-FFFF-FFFF00000000}"/>
  </bookViews>
  <sheets>
    <sheet name="3_CE_1" sheetId="58" r:id="rId1"/>
    <sheet name="3_CE_2" sheetId="13" r:id="rId2"/>
    <sheet name="3_CO_1" sheetId="77" r:id="rId3"/>
    <sheet name="3_PE_1" sheetId="62" r:id="rId4"/>
    <sheet name="3_PE_1b" sheetId="61" r:id="rId5"/>
    <sheet name="3_PE_2" sheetId="37" r:id="rId6"/>
    <sheet name="3_PE_3" sheetId="9" r:id="rId7"/>
    <sheet name="3_PE_4" sheetId="72" r:id="rId8"/>
    <sheet name="3_POC_2" sheetId="12" r:id="rId9"/>
    <sheet name="3_POC_3" sheetId="71" r:id="rId10"/>
    <sheet name="3_POI_1" sheetId="34" r:id="rId11"/>
    <sheet name="3_POI_2" sheetId="52" r:id="rId12"/>
    <sheet name="4_CE_1" sheetId="81" r:id="rId13"/>
    <sheet name="4_CO_1" sheetId="96" r:id="rId14"/>
    <sheet name="4_CO_2" sheetId="85" r:id="rId15"/>
    <sheet name="4_PE_1" sheetId="18" r:id="rId16"/>
    <sheet name="4_PE_2" sheetId="30" r:id="rId17"/>
    <sheet name="4_PE_3" sheetId="49" r:id="rId18"/>
    <sheet name="4_PE_4" sheetId="82" r:id="rId19"/>
    <sheet name="4_PE_5" sheetId="4" r:id="rId20"/>
    <sheet name="4_POC_1" sheetId="100" r:id="rId21"/>
    <sheet name="4_POC_2" sheetId="8" r:id="rId22"/>
    <sheet name="4_POC_3" sheetId="89" r:id="rId23"/>
    <sheet name="4_POC_4" sheetId="88" r:id="rId24"/>
    <sheet name="4_POI_1" sheetId="51" r:id="rId25"/>
    <sheet name="5_CE_1" sheetId="99" r:id="rId26"/>
    <sheet name="5_CE_2" sheetId="74" r:id="rId27"/>
    <sheet name="5_CE_3" sheetId="92" r:id="rId28"/>
    <sheet name="5_PE_1" sheetId="56" r:id="rId29"/>
    <sheet name="5_PE_2" sheetId="63" r:id="rId30"/>
    <sheet name="5_PE_3" sheetId="65" r:id="rId31"/>
    <sheet name="5_PE_4" sheetId="69" r:id="rId32"/>
    <sheet name="5_PE_5" sheetId="75" r:id="rId33"/>
    <sheet name="5_PE_6" sheetId="91" r:id="rId34"/>
    <sheet name="5_POC_1" sheetId="87" r:id="rId35"/>
    <sheet name="5_POI_1" sheetId="60" r:id="rId36"/>
    <sheet name="6_CE_1" sheetId="45" r:id="rId37"/>
    <sheet name="6_CO_1" sheetId="54" r:id="rId38"/>
    <sheet name="6_PE_1" sheetId="44" r:id="rId39"/>
    <sheet name="6_PE_2" sheetId="43" r:id="rId40"/>
    <sheet name="6_PE_3" sheetId="55" r:id="rId41"/>
    <sheet name="6_POC_1" sheetId="47" r:id="rId42"/>
    <sheet name="6_POI_1" sheetId="36" r:id="rId43"/>
    <sheet name="Base_Grille_Eval" sheetId="3" r:id="rId44"/>
    <sheet name="BD_Eval" sheetId="2" r:id="rId45"/>
  </sheets>
  <externalReferences>
    <externalReference r:id="rId46"/>
  </externalReferences>
  <definedNames>
    <definedName name="A1Compréhension_Ecrite">BD_Eval!$C$20:$C$25</definedName>
    <definedName name="A1Compréhension_Orale">BD_Eval!$O$20:$O$25</definedName>
    <definedName name="A1Production_Ecrite">BD_Eval!$G$20:$G$25</definedName>
    <definedName name="A1Production_Orale_en_Continu">BD_Eval!$S$20:$S$25</definedName>
    <definedName name="A1Production_Orale_en_Interaction">BD_Eval!$K$20:$K$25</definedName>
    <definedName name="A2Compréhension_Ecrite">BD_Eval!$D$20:$D$25</definedName>
    <definedName name="A2Compréhension_Orale">BD_Eval!$P$20:$P$25</definedName>
    <definedName name="A2Production_Ecrite">BD_Eval!$H$20:$H$25</definedName>
    <definedName name="A2Production_Orale_en_Continu">BD_Eval!$T$20:$T$25</definedName>
    <definedName name="A2Production_Orale_en_Interaction">BD_Eval!$L$20:$L$25</definedName>
    <definedName name="Act_Lang">BD_Eval!$C$2:$C$8</definedName>
    <definedName name="B1Compréhension_Ecrite">BD_Eval!$E$20:$E$25</definedName>
    <definedName name="B1Compréhension_Orale">BD_Eval!$Q$20:$Q$25</definedName>
    <definedName name="B1Production_Ecrite">BD_Eval!$I$20:$I$25</definedName>
    <definedName name="B1Production_Orale_en_Continu">BD_Eval!$U$20:$U$25</definedName>
    <definedName name="B1Production_Orale_en_Interaction">BD_Eval!$M$20:$M$25</definedName>
    <definedName name="CECRL">BD_Eval!$C$49:$H$49</definedName>
    <definedName name="Classes">BD_Eval!$B$2:$AA$2</definedName>
    <definedName name="Compréhension_Ecrite">BD_Eval!$D$4:$K$4</definedName>
    <definedName name="Compréhension_Orale">BD_Eval!$D$5:$K$5</definedName>
    <definedName name="Eval_10">BD_Eval!$A$1:$A$11</definedName>
    <definedName name="Niveaux">BD_Eval!$C$10:$C$14</definedName>
    <definedName name="Production_Ecrite">BD_Eval!$D$6:$M$6</definedName>
    <definedName name="Production_Orale_en_Continu">BD_Eval!$D$7:$M$7</definedName>
    <definedName name="Production_Orale_en_Interaction">BD_Eval!$D$8:$N$8</definedName>
    <definedName name="Tâches">BD_Eval!$C$49:$C$61</definedName>
    <definedName name="Tâches_2">BD_Eval!$J$49:$J$61</definedName>
    <definedName name="Tâches_CECRL">BD_Eval!$C$49:$H$61</definedName>
    <definedName name="Tâches_CECRL_2">BD_Eval!$J$49:$O$61</definedName>
    <definedName name="Trimestre">BD_Eval!$A$1:$A$3</definedName>
    <definedName name="Type_Tâche">BD_Eval!$H$10:$H$12</definedName>
  </definedNames>
  <calcPr calcId="191029" iterate="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F1" i="13" l="1"/>
  <c r="F1" i="62"/>
  <c r="F1" i="61"/>
  <c r="F1" i="37"/>
  <c r="F1" i="9"/>
  <c r="F1" i="12"/>
  <c r="F1" i="34"/>
  <c r="F1" i="52"/>
  <c r="F1" i="92"/>
  <c r="F1" i="91"/>
  <c r="F1" i="45"/>
  <c r="F1" i="54"/>
  <c r="F1" i="44"/>
  <c r="F1" i="43"/>
  <c r="F1" i="55"/>
  <c r="F1" i="47"/>
  <c r="F1" i="36"/>
  <c r="F1" i="58"/>
  <c r="F1" i="96"/>
  <c r="F1" i="18"/>
  <c r="F1" i="30"/>
  <c r="F1" i="49"/>
  <c r="F1" i="4"/>
  <c r="F1" i="8"/>
  <c r="F1" i="51"/>
  <c r="F1" i="100"/>
  <c r="B17" i="100"/>
  <c r="B14" i="100"/>
  <c r="B13" i="100"/>
  <c r="B10" i="100"/>
  <c r="B9" i="100"/>
  <c r="E6" i="100"/>
  <c r="F5" i="100"/>
  <c r="F4" i="100"/>
  <c r="G2" i="100"/>
  <c r="H1" i="100"/>
  <c r="G1" i="100"/>
  <c r="B16" i="100" s="1"/>
  <c r="F2" i="100" l="1"/>
  <c r="C3" i="100" s="1"/>
  <c r="B11" i="100"/>
  <c r="B15" i="100"/>
  <c r="B8" i="100"/>
  <c r="B12" i="100"/>
  <c r="F46" i="2" l="1"/>
  <c r="O60" i="2"/>
  <c r="N60" i="2"/>
  <c r="M60" i="2"/>
  <c r="L60" i="2"/>
  <c r="K60" i="2"/>
  <c r="O59" i="2"/>
  <c r="N59" i="2"/>
  <c r="M59" i="2"/>
  <c r="L59" i="2"/>
  <c r="K59" i="2"/>
  <c r="O58" i="2"/>
  <c r="N58" i="2"/>
  <c r="M58" i="2"/>
  <c r="L58" i="2"/>
  <c r="K58" i="2"/>
  <c r="O57" i="2"/>
  <c r="N57" i="2"/>
  <c r="M57" i="2"/>
  <c r="L57" i="2"/>
  <c r="K57" i="2"/>
  <c r="O56" i="2"/>
  <c r="N56" i="2"/>
  <c r="M56" i="2"/>
  <c r="L56" i="2"/>
  <c r="K56" i="2"/>
  <c r="O55" i="2"/>
  <c r="N55" i="2"/>
  <c r="M55" i="2"/>
  <c r="L55" i="2"/>
  <c r="K55" i="2"/>
  <c r="O54" i="2"/>
  <c r="N54" i="2"/>
  <c r="M54" i="2"/>
  <c r="L54" i="2"/>
  <c r="K54" i="2"/>
  <c r="O53" i="2"/>
  <c r="N53" i="2"/>
  <c r="M53" i="2"/>
  <c r="L53" i="2"/>
  <c r="K53" i="2"/>
  <c r="O52" i="2"/>
  <c r="N52" i="2"/>
  <c r="M52" i="2"/>
  <c r="L52" i="2"/>
  <c r="K52" i="2"/>
  <c r="O51" i="2"/>
  <c r="N51" i="2"/>
  <c r="M51" i="2"/>
  <c r="L51" i="2"/>
  <c r="K51" i="2"/>
  <c r="O50" i="2"/>
  <c r="N50" i="2"/>
  <c r="M50" i="2"/>
  <c r="L50" i="2"/>
  <c r="K50" i="2"/>
  <c r="O46" i="2"/>
  <c r="N46" i="2"/>
  <c r="M46" i="2"/>
  <c r="L46" i="2"/>
  <c r="K46" i="2"/>
  <c r="D61" i="2" l="1"/>
  <c r="E61" i="2"/>
  <c r="F61" i="2"/>
  <c r="G61" i="2"/>
  <c r="H61" i="2"/>
  <c r="E46" i="2"/>
  <c r="G46" i="2"/>
  <c r="H46" i="2"/>
  <c r="D46" i="2"/>
  <c r="D50" i="2"/>
  <c r="Q20" i="56" l="1"/>
  <c r="F5" i="99" l="1"/>
  <c r="G2" i="99"/>
  <c r="H1" i="99"/>
  <c r="G1" i="99"/>
  <c r="B16" i="99" s="1"/>
  <c r="B13" i="99" l="1"/>
  <c r="B17" i="99"/>
  <c r="B14" i="99"/>
  <c r="B15" i="99"/>
  <c r="E6" i="96" l="1"/>
  <c r="F5" i="96"/>
  <c r="G2" i="96"/>
  <c r="F4" i="96" s="1"/>
  <c r="H1" i="96"/>
  <c r="G1" i="96"/>
  <c r="B17" i="96" s="1"/>
  <c r="F2" i="96" l="1"/>
  <c r="C3" i="96" s="1"/>
  <c r="B8" i="96"/>
  <c r="B9" i="96"/>
  <c r="B10" i="96"/>
  <c r="B11" i="96"/>
  <c r="B12" i="96"/>
  <c r="B13" i="96"/>
  <c r="B14" i="96"/>
  <c r="B15" i="96"/>
  <c r="B16" i="96"/>
  <c r="E4" i="60" l="1"/>
  <c r="E6" i="92" l="1"/>
  <c r="F5" i="92"/>
  <c r="G2" i="92"/>
  <c r="F4" i="92" s="1"/>
  <c r="H1" i="92"/>
  <c r="G1" i="92"/>
  <c r="B17" i="92" s="1"/>
  <c r="E6" i="91"/>
  <c r="F5" i="91"/>
  <c r="G2" i="91"/>
  <c r="F4" i="91" s="1"/>
  <c r="H1" i="91"/>
  <c r="G1" i="91"/>
  <c r="B17" i="91" s="1"/>
  <c r="F5" i="89"/>
  <c r="G2" i="89"/>
  <c r="H1" i="89"/>
  <c r="G1" i="89"/>
  <c r="B17" i="89" s="1"/>
  <c r="F5" i="88"/>
  <c r="G2" i="88"/>
  <c r="H1" i="88"/>
  <c r="G1" i="88"/>
  <c r="B17" i="88" s="1"/>
  <c r="F5" i="87"/>
  <c r="G2" i="87"/>
  <c r="H1" i="87"/>
  <c r="G1" i="87"/>
  <c r="B15" i="87" s="1"/>
  <c r="B16" i="88" l="1"/>
  <c r="B15" i="89"/>
  <c r="F2" i="91"/>
  <c r="C3" i="91" s="1"/>
  <c r="F2" i="92"/>
  <c r="C3" i="92" s="1"/>
  <c r="B12" i="92"/>
  <c r="B15" i="92"/>
  <c r="B10" i="92"/>
  <c r="B14" i="92"/>
  <c r="B8" i="92"/>
  <c r="B16" i="92"/>
  <c r="B11" i="92"/>
  <c r="B9" i="92"/>
  <c r="B13" i="92"/>
  <c r="B16" i="91"/>
  <c r="B14" i="91"/>
  <c r="B15" i="91"/>
  <c r="B13" i="91"/>
  <c r="B16" i="89"/>
  <c r="B15" i="88"/>
  <c r="B16" i="87"/>
  <c r="B17" i="87"/>
  <c r="F5" i="85" l="1"/>
  <c r="G2" i="85"/>
  <c r="H1" i="85"/>
  <c r="G1" i="85"/>
  <c r="B17" i="85" s="1"/>
  <c r="B15" i="85" l="1"/>
  <c r="B11" i="85"/>
  <c r="B14" i="85"/>
  <c r="B8" i="85"/>
  <c r="B12" i="85"/>
  <c r="B16" i="85"/>
  <c r="B10" i="85"/>
  <c r="B9" i="85"/>
  <c r="B13" i="85"/>
  <c r="F5" i="82" l="1"/>
  <c r="G2" i="82"/>
  <c r="H1" i="82"/>
  <c r="G1" i="82"/>
  <c r="B17" i="82" s="1"/>
  <c r="F5" i="81"/>
  <c r="G2" i="81"/>
  <c r="H1" i="81"/>
  <c r="G1" i="81"/>
  <c r="B17" i="81" s="1"/>
  <c r="B12" i="81" l="1"/>
  <c r="B16" i="82"/>
  <c r="B15" i="81"/>
  <c r="B16" i="81"/>
  <c r="B15" i="82"/>
  <c r="B14" i="82"/>
  <c r="B13" i="82"/>
  <c r="B14" i="81"/>
  <c r="B13" i="81"/>
  <c r="F5" i="77" l="1"/>
  <c r="G2" i="77"/>
  <c r="H1" i="77"/>
  <c r="G1" i="77"/>
  <c r="B17" i="77" s="1"/>
  <c r="B13" i="77" l="1"/>
  <c r="B14" i="77"/>
  <c r="B15" i="77"/>
  <c r="B16" i="77"/>
  <c r="F5" i="75" l="1"/>
  <c r="G2" i="75"/>
  <c r="H1" i="75"/>
  <c r="G1" i="75"/>
  <c r="B17" i="75" s="1"/>
  <c r="F5" i="74"/>
  <c r="G2" i="74"/>
  <c r="H1" i="74"/>
  <c r="G1" i="74"/>
  <c r="B17" i="74" s="1"/>
  <c r="B13" i="74" l="1"/>
  <c r="B14" i="74"/>
  <c r="B15" i="74"/>
  <c r="B16" i="74"/>
  <c r="B13" i="75"/>
  <c r="B14" i="75"/>
  <c r="B15" i="75"/>
  <c r="B16" i="75"/>
  <c r="F5" i="72" l="1"/>
  <c r="G2" i="72"/>
  <c r="H1" i="72"/>
  <c r="G1" i="72"/>
  <c r="B17" i="72" s="1"/>
  <c r="F5" i="71"/>
  <c r="G2" i="71"/>
  <c r="H1" i="71"/>
  <c r="G1" i="71"/>
  <c r="B17" i="71" s="1"/>
  <c r="F5" i="69"/>
  <c r="G2" i="69"/>
  <c r="H1" i="69"/>
  <c r="G1" i="69"/>
  <c r="B17" i="69" s="1"/>
  <c r="B15" i="72" l="1"/>
  <c r="B16" i="72"/>
  <c r="B14" i="72"/>
  <c r="B13" i="72"/>
  <c r="B16" i="71"/>
  <c r="B15" i="71"/>
  <c r="B15" i="69"/>
  <c r="B14" i="69"/>
  <c r="B16" i="69"/>
  <c r="B13" i="69"/>
  <c r="F5" i="65" l="1"/>
  <c r="G2" i="65"/>
  <c r="H1" i="65"/>
  <c r="G1" i="65"/>
  <c r="B17" i="65" s="1"/>
  <c r="B15" i="65" l="1"/>
  <c r="B16" i="65"/>
  <c r="B14" i="65"/>
  <c r="B13" i="65"/>
  <c r="F5" i="63" l="1"/>
  <c r="G2" i="63"/>
  <c r="H1" i="63"/>
  <c r="G1" i="63"/>
  <c r="B17" i="63" s="1"/>
  <c r="E6" i="62"/>
  <c r="F5" i="62"/>
  <c r="G2" i="62"/>
  <c r="F4" i="62" s="1"/>
  <c r="H1" i="62"/>
  <c r="G1" i="62"/>
  <c r="B17" i="62" s="1"/>
  <c r="E6" i="61"/>
  <c r="F5" i="61"/>
  <c r="G2" i="61"/>
  <c r="F4" i="61" s="1"/>
  <c r="H1" i="61"/>
  <c r="G1" i="61"/>
  <c r="B17" i="61" s="1"/>
  <c r="F2" i="61" l="1"/>
  <c r="C3" i="61" s="1"/>
  <c r="B15" i="62"/>
  <c r="F2" i="62"/>
  <c r="C3" i="62" s="1"/>
  <c r="B14" i="62"/>
  <c r="B13" i="63"/>
  <c r="B14" i="63"/>
  <c r="B15" i="63"/>
  <c r="B16" i="63"/>
  <c r="B16" i="62"/>
  <c r="B13" i="62"/>
  <c r="B16" i="61"/>
  <c r="B14" i="61"/>
  <c r="B15" i="61"/>
  <c r="B13" i="61"/>
  <c r="F5" i="60"/>
  <c r="G2" i="60"/>
  <c r="H1" i="60"/>
  <c r="G1" i="60"/>
  <c r="B17" i="60" s="1"/>
  <c r="B15" i="60" l="1"/>
  <c r="B16" i="60"/>
  <c r="E6" i="58" l="1"/>
  <c r="F5" i="58"/>
  <c r="G2" i="58"/>
  <c r="F4" i="58" s="1"/>
  <c r="H1" i="58"/>
  <c r="G1" i="58"/>
  <c r="B17" i="58" s="1"/>
  <c r="F2" i="58" l="1"/>
  <c r="C3" i="58" s="1"/>
  <c r="B8" i="58"/>
  <c r="B9" i="58"/>
  <c r="B10" i="58"/>
  <c r="B11" i="58"/>
  <c r="B12" i="58"/>
  <c r="B13" i="58"/>
  <c r="B14" i="58"/>
  <c r="B15" i="58"/>
  <c r="B16" i="58"/>
  <c r="F5" i="3" l="1"/>
  <c r="G2" i="3"/>
  <c r="H1" i="3"/>
  <c r="G1" i="3"/>
  <c r="F5" i="56"/>
  <c r="G2" i="56"/>
  <c r="H1" i="56"/>
  <c r="G1" i="56"/>
  <c r="B17" i="56" s="1"/>
  <c r="B8" i="3" l="1"/>
  <c r="B12" i="3"/>
  <c r="B17" i="3"/>
  <c r="B14" i="3"/>
  <c r="B13" i="3"/>
  <c r="B15" i="3"/>
  <c r="B11" i="3"/>
  <c r="B16" i="3"/>
  <c r="B9" i="3"/>
  <c r="B10" i="3"/>
  <c r="B16" i="56"/>
  <c r="B15" i="56"/>
  <c r="B14" i="56"/>
  <c r="B13" i="56"/>
  <c r="E6" i="55" l="1"/>
  <c r="F5" i="55"/>
  <c r="G2" i="55"/>
  <c r="F4" i="55" s="1"/>
  <c r="H1" i="55"/>
  <c r="G1" i="55"/>
  <c r="B15" i="55" s="1"/>
  <c r="F2" i="55" l="1"/>
  <c r="C3" i="55" s="1"/>
  <c r="B14" i="55"/>
  <c r="B13" i="55"/>
  <c r="B17" i="55"/>
  <c r="B16" i="55"/>
  <c r="E6" i="54" l="1"/>
  <c r="F5" i="54"/>
  <c r="G2" i="54"/>
  <c r="F4" i="54" s="1"/>
  <c r="H1" i="54"/>
  <c r="G1" i="54"/>
  <c r="B17" i="54" s="1"/>
  <c r="F2" i="54" l="1"/>
  <c r="C3" i="54" s="1"/>
  <c r="B8" i="54"/>
  <c r="B12" i="54"/>
  <c r="B16" i="54"/>
  <c r="B11" i="54"/>
  <c r="B15" i="54"/>
  <c r="B10" i="54"/>
  <c r="B14" i="54"/>
  <c r="B9" i="54"/>
  <c r="B13" i="54"/>
  <c r="E6" i="52" l="1"/>
  <c r="F5" i="52"/>
  <c r="G2" i="52"/>
  <c r="F4" i="52" s="1"/>
  <c r="H1" i="52"/>
  <c r="G1" i="52"/>
  <c r="B17" i="52" s="1"/>
  <c r="E6" i="51"/>
  <c r="F5" i="51"/>
  <c r="G2" i="51"/>
  <c r="F4" i="51" s="1"/>
  <c r="H1" i="51"/>
  <c r="G1" i="51"/>
  <c r="B17" i="51" l="1"/>
  <c r="B12" i="51"/>
  <c r="F2" i="51"/>
  <c r="C3" i="51" s="1"/>
  <c r="F2" i="52"/>
  <c r="C3" i="52" s="1"/>
  <c r="B16" i="52"/>
  <c r="B16" i="51"/>
  <c r="E6" i="49" l="1"/>
  <c r="F5" i="49"/>
  <c r="G2" i="49"/>
  <c r="F4" i="49" s="1"/>
  <c r="H1" i="49"/>
  <c r="G1" i="49"/>
  <c r="B17" i="49" s="1"/>
  <c r="F2" i="49" l="1"/>
  <c r="C3" i="49" s="1"/>
  <c r="B13" i="49"/>
  <c r="B14" i="49"/>
  <c r="B15" i="49"/>
  <c r="B16" i="49"/>
  <c r="E6" i="47" l="1"/>
  <c r="F5" i="47"/>
  <c r="G2" i="47"/>
  <c r="F4" i="47" s="1"/>
  <c r="H1" i="47"/>
  <c r="G1" i="47"/>
  <c r="B17" i="47" s="1"/>
  <c r="F2" i="47" l="1"/>
  <c r="C3" i="47" s="1"/>
  <c r="B16" i="47"/>
  <c r="B15" i="47"/>
  <c r="E6" i="45" l="1"/>
  <c r="F5" i="45"/>
  <c r="G2" i="45"/>
  <c r="F4" i="45" s="1"/>
  <c r="H1" i="45"/>
  <c r="G1" i="45"/>
  <c r="B17" i="45" s="1"/>
  <c r="F2" i="45" l="1"/>
  <c r="C3" i="45" s="1"/>
  <c r="B12" i="45"/>
  <c r="B13" i="45"/>
  <c r="B14" i="45"/>
  <c r="B15" i="45"/>
  <c r="B16" i="45"/>
  <c r="E6" i="44" l="1"/>
  <c r="F5" i="44"/>
  <c r="G2" i="44"/>
  <c r="F4" i="44" s="1"/>
  <c r="H1" i="44"/>
  <c r="G1" i="44"/>
  <c r="B17" i="44" s="1"/>
  <c r="F2" i="44" l="1"/>
  <c r="C3" i="44" s="1"/>
  <c r="B13" i="44"/>
  <c r="B14" i="44"/>
  <c r="B15" i="44"/>
  <c r="B16" i="44"/>
  <c r="E6" i="43" l="1"/>
  <c r="F5" i="43"/>
  <c r="G2" i="43"/>
  <c r="F4" i="43" s="1"/>
  <c r="H1" i="43"/>
  <c r="G1" i="43"/>
  <c r="B17" i="43" s="1"/>
  <c r="E6" i="37"/>
  <c r="F5" i="37"/>
  <c r="G2" i="37"/>
  <c r="F4" i="37" s="1"/>
  <c r="H1" i="37"/>
  <c r="G1" i="37"/>
  <c r="B17" i="37" s="1"/>
  <c r="F2" i="43" l="1"/>
  <c r="C3" i="43" s="1"/>
  <c r="F2" i="37"/>
  <c r="C3" i="37" s="1"/>
  <c r="B13" i="43"/>
  <c r="B14" i="43"/>
  <c r="B15" i="43"/>
  <c r="B16" i="43"/>
  <c r="B13" i="37"/>
  <c r="B14" i="37"/>
  <c r="B15" i="37"/>
  <c r="B16" i="37"/>
  <c r="E6" i="36" l="1"/>
  <c r="F5" i="36"/>
  <c r="G2" i="36"/>
  <c r="F4" i="36" s="1"/>
  <c r="H1" i="36"/>
  <c r="G1" i="36"/>
  <c r="B17" i="36" s="1"/>
  <c r="H54" i="2"/>
  <c r="E6" i="34"/>
  <c r="F5" i="34"/>
  <c r="G2" i="34"/>
  <c r="F4" i="34" s="1"/>
  <c r="H1" i="34"/>
  <c r="G1" i="34"/>
  <c r="B17" i="34" s="1"/>
  <c r="E6" i="30"/>
  <c r="F5" i="30"/>
  <c r="G2" i="30"/>
  <c r="F4" i="30" s="1"/>
  <c r="H1" i="30"/>
  <c r="G1" i="30"/>
  <c r="B16" i="30" s="1"/>
  <c r="F2" i="36" l="1"/>
  <c r="C3" i="36" s="1"/>
  <c r="B9" i="51"/>
  <c r="B9" i="52"/>
  <c r="B14" i="30"/>
  <c r="B15" i="30"/>
  <c r="B16" i="36"/>
  <c r="B9" i="36"/>
  <c r="F2" i="34"/>
  <c r="C3" i="34" s="1"/>
  <c r="B16" i="34"/>
  <c r="B9" i="34"/>
  <c r="B13" i="30"/>
  <c r="F2" i="30"/>
  <c r="C3" i="30" s="1"/>
  <c r="B17" i="30"/>
  <c r="E6" i="18" l="1"/>
  <c r="F5" i="18"/>
  <c r="G2" i="18"/>
  <c r="F4" i="18" s="1"/>
  <c r="H1" i="18"/>
  <c r="G1" i="18"/>
  <c r="B17" i="18" s="1"/>
  <c r="B8" i="99"/>
  <c r="B8" i="81" l="1"/>
  <c r="B8" i="45"/>
  <c r="B8" i="74"/>
  <c r="B14" i="18"/>
  <c r="B15" i="18"/>
  <c r="F2" i="18"/>
  <c r="C3" i="18" s="1"/>
  <c r="B16" i="18"/>
  <c r="B13" i="18"/>
  <c r="E6" i="13" l="1"/>
  <c r="F5" i="13"/>
  <c r="G2" i="13"/>
  <c r="F4" i="13" s="1"/>
  <c r="H1" i="13"/>
  <c r="G1" i="13"/>
  <c r="B17" i="13" s="1"/>
  <c r="B11" i="13" l="1"/>
  <c r="F2" i="13"/>
  <c r="C3" i="13" s="1"/>
  <c r="B14" i="13"/>
  <c r="B10" i="13"/>
  <c r="B15" i="13"/>
  <c r="B8" i="13"/>
  <c r="B12" i="13"/>
  <c r="B16" i="13"/>
  <c r="B9" i="13"/>
  <c r="B13" i="13"/>
  <c r="E6" i="12" l="1"/>
  <c r="F5" i="12"/>
  <c r="G2" i="12"/>
  <c r="F4" i="12" s="1"/>
  <c r="H1" i="12"/>
  <c r="G1" i="12"/>
  <c r="B17" i="12" s="1"/>
  <c r="F2" i="12" l="1"/>
  <c r="C3" i="12" s="1"/>
  <c r="B15" i="12"/>
  <c r="B16" i="12"/>
  <c r="E6" i="9" l="1"/>
  <c r="F5" i="9"/>
  <c r="G2" i="9"/>
  <c r="F4" i="9" s="1"/>
  <c r="H1" i="9"/>
  <c r="G1" i="9"/>
  <c r="B17" i="9" s="1"/>
  <c r="E6" i="8"/>
  <c r="F5" i="8"/>
  <c r="G2" i="8"/>
  <c r="F4" i="8" s="1"/>
  <c r="H1" i="8"/>
  <c r="G1" i="8"/>
  <c r="B15" i="8" s="1"/>
  <c r="F2" i="8" l="1"/>
  <c r="C3" i="8" s="1"/>
  <c r="F2" i="9"/>
  <c r="C3" i="9" s="1"/>
  <c r="B13" i="9"/>
  <c r="B14" i="9"/>
  <c r="B15" i="9"/>
  <c r="B16" i="9"/>
  <c r="B17" i="8"/>
  <c r="B16" i="8"/>
  <c r="D51" i="2" l="1"/>
  <c r="E51" i="2"/>
  <c r="F51" i="2"/>
  <c r="G51" i="2"/>
  <c r="H51" i="2"/>
  <c r="D52" i="2"/>
  <c r="E52" i="2"/>
  <c r="F52" i="2"/>
  <c r="G52" i="2"/>
  <c r="H52" i="2"/>
  <c r="D53" i="2"/>
  <c r="E53" i="2"/>
  <c r="F53" i="2"/>
  <c r="G53" i="2"/>
  <c r="H53" i="2"/>
  <c r="D54" i="2"/>
  <c r="E54" i="2"/>
  <c r="F54" i="2"/>
  <c r="G54" i="2"/>
  <c r="D55" i="2"/>
  <c r="E55" i="2"/>
  <c r="F55" i="2"/>
  <c r="G55" i="2"/>
  <c r="H55" i="2"/>
  <c r="D56" i="2"/>
  <c r="E56" i="2"/>
  <c r="F56" i="2"/>
  <c r="G56" i="2"/>
  <c r="H56" i="2"/>
  <c r="D57" i="2"/>
  <c r="E57" i="2"/>
  <c r="F57" i="2"/>
  <c r="G57" i="2"/>
  <c r="H57" i="2"/>
  <c r="D58" i="2"/>
  <c r="B11" i="99" s="1"/>
  <c r="E58" i="2"/>
  <c r="F58" i="2"/>
  <c r="G58" i="2"/>
  <c r="H58" i="2"/>
  <c r="D59" i="2"/>
  <c r="E59" i="2"/>
  <c r="F59" i="2"/>
  <c r="G59" i="2"/>
  <c r="H59" i="2"/>
  <c r="D60" i="2"/>
  <c r="E60" i="2"/>
  <c r="F60" i="2"/>
  <c r="G60" i="2"/>
  <c r="H60" i="2"/>
  <c r="E50" i="2"/>
  <c r="F50" i="2"/>
  <c r="G50" i="2"/>
  <c r="H50" i="2"/>
  <c r="B10" i="74" l="1"/>
  <c r="B10" i="99"/>
  <c r="B9" i="74"/>
  <c r="B9" i="99"/>
  <c r="B12" i="74"/>
  <c r="B12" i="99"/>
  <c r="B10" i="89"/>
  <c r="B10" i="88"/>
  <c r="B10" i="87"/>
  <c r="B9" i="88"/>
  <c r="B9" i="89"/>
  <c r="B9" i="87"/>
  <c r="B11" i="81"/>
  <c r="B12" i="88"/>
  <c r="B12" i="89"/>
  <c r="B12" i="87"/>
  <c r="B9" i="91"/>
  <c r="B9" i="82"/>
  <c r="B10" i="81"/>
  <c r="B8" i="87"/>
  <c r="B8" i="89"/>
  <c r="B8" i="88"/>
  <c r="B14" i="88"/>
  <c r="B14" i="87"/>
  <c r="B14" i="89"/>
  <c r="B12" i="91"/>
  <c r="B10" i="82"/>
  <c r="B8" i="91"/>
  <c r="B8" i="82"/>
  <c r="B10" i="91"/>
  <c r="B12" i="82"/>
  <c r="B13" i="89"/>
  <c r="B13" i="87"/>
  <c r="B13" i="88"/>
  <c r="B11" i="91"/>
  <c r="B11" i="82"/>
  <c r="B11" i="89"/>
  <c r="B11" i="87"/>
  <c r="B11" i="88"/>
  <c r="B9" i="81"/>
  <c r="B9" i="45"/>
  <c r="B10" i="45"/>
  <c r="B10" i="47"/>
  <c r="B14" i="71"/>
  <c r="B11" i="45"/>
  <c r="B9" i="75"/>
  <c r="B9" i="72"/>
  <c r="B9" i="69"/>
  <c r="B9" i="65"/>
  <c r="B9" i="47"/>
  <c r="B9" i="71"/>
  <c r="B11" i="75"/>
  <c r="B11" i="72"/>
  <c r="B11" i="69"/>
  <c r="B11" i="65"/>
  <c r="B11" i="47"/>
  <c r="B10" i="71"/>
  <c r="B9" i="77"/>
  <c r="B8" i="77"/>
  <c r="B12" i="77"/>
  <c r="B12" i="47"/>
  <c r="B11" i="71"/>
  <c r="B8" i="75"/>
  <c r="B8" i="72"/>
  <c r="B8" i="69"/>
  <c r="B8" i="65"/>
  <c r="B12" i="75"/>
  <c r="B12" i="69"/>
  <c r="B12" i="72"/>
  <c r="B12" i="65"/>
  <c r="B13" i="47"/>
  <c r="B13" i="71"/>
  <c r="B11" i="74"/>
  <c r="B10" i="77"/>
  <c r="B8" i="47"/>
  <c r="B8" i="71"/>
  <c r="B14" i="47"/>
  <c r="B12" i="71"/>
  <c r="B11" i="77"/>
  <c r="B10" i="75"/>
  <c r="B10" i="72"/>
  <c r="B10" i="69"/>
  <c r="B10" i="65"/>
  <c r="B8" i="61"/>
  <c r="B8" i="62"/>
  <c r="B8" i="63"/>
  <c r="B12" i="61"/>
  <c r="B12" i="62"/>
  <c r="B12" i="63"/>
  <c r="B11" i="63"/>
  <c r="B11" i="62"/>
  <c r="B11" i="61"/>
  <c r="B9" i="63"/>
  <c r="B9" i="61"/>
  <c r="B9" i="62"/>
  <c r="B10" i="62"/>
  <c r="B10" i="63"/>
  <c r="B10" i="61"/>
  <c r="B8" i="56"/>
  <c r="B8" i="55"/>
  <c r="B8" i="60"/>
  <c r="B8" i="51"/>
  <c r="B8" i="52"/>
  <c r="B14" i="60"/>
  <c r="B15" i="51"/>
  <c r="B15" i="52"/>
  <c r="B11" i="56"/>
  <c r="B11" i="55"/>
  <c r="B9" i="60"/>
  <c r="B10" i="51"/>
  <c r="B10" i="52"/>
  <c r="B11" i="60"/>
  <c r="B12" i="52"/>
  <c r="B9" i="56"/>
  <c r="B9" i="55"/>
  <c r="B12" i="56"/>
  <c r="B12" i="55"/>
  <c r="B12" i="60"/>
  <c r="B13" i="51"/>
  <c r="B13" i="52"/>
  <c r="B13" i="60"/>
  <c r="B14" i="51"/>
  <c r="B14" i="52"/>
  <c r="B10" i="56"/>
  <c r="B10" i="55"/>
  <c r="B10" i="60"/>
  <c r="B11" i="52"/>
  <c r="B11" i="51"/>
  <c r="B11" i="49"/>
  <c r="B9" i="49"/>
  <c r="B8" i="49"/>
  <c r="B12" i="49"/>
  <c r="B10" i="49"/>
  <c r="B15" i="34"/>
  <c r="B15" i="36"/>
  <c r="B11" i="44"/>
  <c r="B11" i="43"/>
  <c r="B11" i="37"/>
  <c r="B11" i="30"/>
  <c r="B11" i="18"/>
  <c r="B12" i="36"/>
  <c r="B12" i="34"/>
  <c r="B9" i="44"/>
  <c r="B9" i="37"/>
  <c r="B9" i="43"/>
  <c r="B9" i="30"/>
  <c r="B9" i="18"/>
  <c r="B8" i="36"/>
  <c r="B8" i="34"/>
  <c r="B10" i="36"/>
  <c r="B10" i="34"/>
  <c r="B8" i="44"/>
  <c r="B8" i="37"/>
  <c r="B8" i="43"/>
  <c r="B8" i="30"/>
  <c r="B8" i="18"/>
  <c r="B12" i="44"/>
  <c r="B12" i="37"/>
  <c r="B12" i="43"/>
  <c r="B12" i="30"/>
  <c r="B12" i="18"/>
  <c r="B13" i="36"/>
  <c r="B13" i="34"/>
  <c r="B14" i="36"/>
  <c r="B14" i="34"/>
  <c r="B10" i="44"/>
  <c r="B10" i="43"/>
  <c r="B10" i="37"/>
  <c r="B10" i="30"/>
  <c r="B10" i="18"/>
  <c r="B11" i="36"/>
  <c r="B11" i="34"/>
  <c r="B8" i="9"/>
  <c r="B12" i="8"/>
  <c r="B13" i="12"/>
  <c r="B8" i="8"/>
  <c r="B8" i="12"/>
  <c r="B13" i="8"/>
  <c r="B11" i="12"/>
  <c r="B12" i="9"/>
  <c r="B11" i="9"/>
  <c r="B14" i="8"/>
  <c r="B14" i="12"/>
  <c r="B9" i="9"/>
  <c r="B11" i="8"/>
  <c r="B12" i="12"/>
  <c r="B9" i="8"/>
  <c r="B9" i="12"/>
  <c r="B10" i="9"/>
  <c r="B10" i="8"/>
  <c r="B10" i="12"/>
  <c r="E6" i="4" l="1"/>
  <c r="F5" i="4"/>
  <c r="G2" i="4"/>
  <c r="F4" i="4" s="1"/>
  <c r="H1" i="4"/>
  <c r="G1" i="4"/>
  <c r="F2" i="4" l="1"/>
  <c r="C3" i="4" s="1"/>
  <c r="B11" i="4"/>
  <c r="B15" i="4"/>
  <c r="B10" i="4"/>
  <c r="B14" i="4"/>
  <c r="B9" i="4"/>
  <c r="B13" i="4"/>
  <c r="B17" i="4"/>
  <c r="B8" i="4"/>
  <c r="B12" i="4"/>
  <c r="B16" i="4"/>
  <c r="F3" i="81" l="1"/>
  <c r="C5" i="81"/>
  <c r="F1" i="81" s="1"/>
  <c r="F2" i="81" s="1"/>
  <c r="C3" i="81" s="1"/>
  <c r="E6" i="81"/>
  <c r="F3" i="85"/>
  <c r="C5" i="85" s="1"/>
  <c r="F3" i="82"/>
  <c r="C5" i="82"/>
  <c r="F4" i="82" s="1"/>
  <c r="E6" i="82"/>
  <c r="F3" i="89"/>
  <c r="C5" i="89" s="1"/>
  <c r="F3" i="88"/>
  <c r="C5" i="88"/>
  <c r="E6" i="88"/>
  <c r="F1" i="89" l="1"/>
  <c r="F2" i="89" s="1"/>
  <c r="C3" i="89" s="1"/>
  <c r="F4" i="89"/>
  <c r="E6" i="89"/>
  <c r="E6" i="85"/>
  <c r="F1" i="85"/>
  <c r="F2" i="85" s="1"/>
  <c r="C3" i="85" s="1"/>
  <c r="F4" i="85"/>
  <c r="F4" i="88"/>
  <c r="F1" i="88"/>
  <c r="F2" i="88" s="1"/>
  <c r="C3" i="88" s="1"/>
  <c r="F1" i="82"/>
  <c r="F2" i="82" s="1"/>
  <c r="C3" i="82" s="1"/>
  <c r="F4" i="81"/>
  <c r="F3" i="77"/>
  <c r="E6" i="77"/>
  <c r="F3" i="72"/>
  <c r="F3" i="71"/>
  <c r="E6" i="71"/>
  <c r="F3" i="99"/>
  <c r="F3" i="74"/>
  <c r="E6" i="74" s="1"/>
  <c r="F3" i="63"/>
  <c r="E6" i="63"/>
  <c r="F3" i="65"/>
  <c r="F3" i="69"/>
  <c r="E6" i="69"/>
  <c r="F3" i="75"/>
  <c r="F3" i="87"/>
  <c r="E6" i="87" s="1"/>
  <c r="F3" i="60"/>
  <c r="F1" i="99" l="1"/>
  <c r="F2" i="99" s="1"/>
  <c r="C3" i="99" s="1"/>
  <c r="F4" i="99"/>
  <c r="E6" i="99"/>
  <c r="F1" i="75"/>
  <c r="F2" i="75" s="1"/>
  <c r="C3" i="75" s="1"/>
  <c r="F4" i="75"/>
  <c r="E6" i="75"/>
  <c r="F1" i="60"/>
  <c r="F2" i="60" s="1"/>
  <c r="C3" i="60" s="1"/>
  <c r="F4" i="60"/>
  <c r="E6" i="60"/>
  <c r="F1" i="65"/>
  <c r="F2" i="65" s="1"/>
  <c r="C3" i="65" s="1"/>
  <c r="F4" i="65"/>
  <c r="E6" i="65"/>
  <c r="F1" i="72"/>
  <c r="F2" i="72" s="1"/>
  <c r="C3" i="72" s="1"/>
  <c r="F4" i="72"/>
  <c r="E6" i="72"/>
  <c r="F4" i="69"/>
  <c r="F4" i="74"/>
  <c r="F4" i="71"/>
  <c r="F1" i="71"/>
  <c r="F2" i="71" s="1"/>
  <c r="C3" i="71" s="1"/>
  <c r="F4" i="77"/>
  <c r="F1" i="77"/>
  <c r="F2" i="77" s="1"/>
  <c r="C3" i="77" s="1"/>
  <c r="F4" i="87"/>
  <c r="F1" i="87"/>
  <c r="F2" i="87" s="1"/>
  <c r="C3" i="87" s="1"/>
  <c r="F1" i="69"/>
  <c r="F2" i="69" s="1"/>
  <c r="C3" i="69" s="1"/>
  <c r="F4" i="63"/>
  <c r="F1" i="63"/>
  <c r="F2" i="63" s="1"/>
  <c r="C3" i="63" s="1"/>
  <c r="F1" i="74"/>
  <c r="F2" i="74" s="1"/>
  <c r="C3" i="74" s="1"/>
  <c r="F3" i="3"/>
  <c r="F1" i="3" l="1"/>
  <c r="F2" i="3" s="1"/>
  <c r="C3" i="3" s="1"/>
  <c r="E6" i="3"/>
  <c r="F4" i="3"/>
  <c r="F1" i="56" l="1"/>
  <c r="F2" i="56"/>
  <c r="C3" i="56" s="1"/>
  <c r="F3" i="56"/>
  <c r="F4" i="56"/>
  <c r="E6" i="56"/>
</calcChain>
</file>

<file path=xl/sharedStrings.xml><?xml version="1.0" encoding="utf-8"?>
<sst xmlns="http://schemas.openxmlformats.org/spreadsheetml/2006/main" count="2238" uniqueCount="622">
  <si>
    <t>A1</t>
  </si>
  <si>
    <t>A1+</t>
  </si>
  <si>
    <t>A2</t>
  </si>
  <si>
    <t>Réalisation de la tâche</t>
  </si>
  <si>
    <t>Cohésion et cohérence</t>
  </si>
  <si>
    <t>Compétence pragmatique</t>
  </si>
  <si>
    <t>Correction linguistique</t>
  </si>
  <si>
    <t>Compréhension Générale</t>
  </si>
  <si>
    <t>Compréhension détaillée</t>
  </si>
  <si>
    <t>Inférence</t>
  </si>
  <si>
    <t>Compétence lexicale</t>
  </si>
  <si>
    <t>Aisance</t>
  </si>
  <si>
    <t>Compétence phonologique</t>
  </si>
  <si>
    <t>Interaction</t>
  </si>
  <si>
    <t>Type d'évaluation</t>
  </si>
  <si>
    <t>Niveau</t>
  </si>
  <si>
    <t>Compréhension_Ecrite</t>
  </si>
  <si>
    <t>Compréhension_Orale</t>
  </si>
  <si>
    <t>Production_Ecrite</t>
  </si>
  <si>
    <t>Production_Orale_en_Continu</t>
  </si>
  <si>
    <t>Production_Orale_en_Interaction</t>
  </si>
  <si>
    <t>A2+</t>
  </si>
  <si>
    <t>B1</t>
  </si>
  <si>
    <t xml:space="preserve">Nom et prénom de l'élève : </t>
  </si>
  <si>
    <t>6ème</t>
  </si>
  <si>
    <t>5ème</t>
  </si>
  <si>
    <t>4ème</t>
  </si>
  <si>
    <t>3ème</t>
  </si>
  <si>
    <t xml:space="preserve">□ A donné 2 des éléments présents ci-dessous :
• Titre
• Photo
• Nom /âge de l'animal
• Description de l'animal (physique + personnalité)
• Sa nourriture
• Ses habitudes
</t>
  </si>
  <si>
    <t xml:space="preserve">□ A donné 3 à 4 des éléments présents ci-dessous :
• Titre
• Photo
• Nom /âge de l'animal
• Description de l'animal (physique + personnalité)
• Sa nourriture
• Ses habitudes
</t>
  </si>
  <si>
    <t xml:space="preserve">□ A donné + de 4 éléments présents ci-dessous :
• Titre
• Photo
• Nom /âge de l'animal
• Description de l'animal (physique + personnalité)
• Sa nourriture
•  Ses habitudes
</t>
  </si>
  <si>
    <t>□ Peut écrire des énoncés isolés sans lien entre eux.</t>
  </si>
  <si>
    <t>Peut relier des mots ou des groupes de mots avec des connecteurs très élémentaires tels que « et » ou « alors »</t>
  </si>
  <si>
    <t>□ Peut relier des groupes de mots avec des connecteurs simples tels que « et », « mais » et « parce que »</t>
  </si>
  <si>
    <t>□Essaye d’écrire un article, une annonce, mais la mise en forme n’est pas respectée</t>
  </si>
  <si>
    <t>□ Essaye d’écrire un article, une annonce, quelques éléments de sa mise en forme sont respectés</t>
  </si>
  <si>
    <t>La mise en forme de l’article, de l’annonce est très bien respectée</t>
  </si>
  <si>
    <t>□ Vocabulaire très simple et / ou souvent calqué</t>
  </si>
  <si>
    <t>□ Possède un vocabulaire limité mais suffisant pour se faire comprendre de son destinataire</t>
  </si>
  <si>
    <t xml:space="preserve">Possède un vocabulaire riche. </t>
  </si>
  <si>
    <t xml:space="preserve">Essaye d'utiliser :
-some, any, no
-présent simple
-adverbes de fréquence
mais fait de nombreuses erreurs
-il y a beaucoup d’erreurs au niveau de la syntaxe
</t>
  </si>
  <si>
    <t xml:space="preserve">Utilise 
-some, any, no
-présent simple
-adverbes de fréquence
mais avec quelques erreurs
-la syntaxe est assez bien maîtrisée
</t>
  </si>
  <si>
    <t xml:space="preserve">Maîtrise les structures parfaitement. 
-some, any, no
-présent simple
-adverbes de fréquence
-la syntaxe est bien respectée
</t>
  </si>
  <si>
    <t>Compétences Travaillées</t>
  </si>
  <si>
    <t>Lire</t>
  </si>
  <si>
    <t>Ecrire</t>
  </si>
  <si>
    <t>Réagir_et_Dialoguer</t>
  </si>
  <si>
    <t>Ecouter_et_Comprendre</t>
  </si>
  <si>
    <t>Parler_en_Continu</t>
  </si>
  <si>
    <t>Je peux comprendre des messages simples et brefs (carte postale...) en relevant des noms, des mots familiers.</t>
  </si>
  <si>
    <t>Je peux comprendre des textes courts et simples rédigés avec un lexique simple sur des sujets concrets et courants (lettre, email...)</t>
  </si>
  <si>
    <t>Je peux trouver et comprendre l'information pertinente dans des écrits quotidiens (prospectus, journaux…)</t>
  </si>
  <si>
    <t>Je peux reconstruire une phrase à partir d'éléments donnés.</t>
  </si>
  <si>
    <t>Je peux décrire ma famille, mon environnement et mes activités de façon compréhensible même si mon texte comporte des erreurs.</t>
  </si>
  <si>
    <t>Je peux dire qui je suis, où je suis né(e), où j'habite et/ou présenter quelqu'un.</t>
  </si>
  <si>
    <t>Je peux poser des questions simples, répondre et échanger des idées simples sur des sujets familiers (famille, loisirs, travail…)</t>
  </si>
  <si>
    <t>Je peux avoir une conversation sur un sujet familier, échanger des informations, discuter d'un film, d'un livre etc…</t>
  </si>
  <si>
    <t>Je peux reconnaître des mots et des structures du langage familier si l'on prononce lentement et si l'on articule bien.</t>
  </si>
  <si>
    <t>Je peux comprendre le sujet principal d'un message oral si le débit est lent et la diction claire)</t>
  </si>
  <si>
    <t>Je peux comprendre les points principaux d'une longue discussion si les gens articulent bien et parlent relativement lentement.</t>
  </si>
  <si>
    <t>Je peux réciter un texte mémorisé.</t>
  </si>
  <si>
    <t>Je peux décrire et présenter mon environnement, par exemple le collège, la maison ou les vacances…</t>
  </si>
  <si>
    <t>Je peux raconter en détail une expérience (vécue, un film vu, un livre lu) et décrire mes réactions et mes sentiments.</t>
  </si>
  <si>
    <t>Je peux me faire une idée du contenu d'un texte informatif, surtout s'il est accompagné d'un document visuel (affiche, journal,,,)</t>
  </si>
  <si>
    <t>Je peux localiser une information spécifique dans un document (horaires, annonces…)</t>
  </si>
  <si>
    <t>Je peux localiser une information implicite dans les différentes parties d'un texte long (lettres, prospectus, documents officiels, articles de journaux…)</t>
  </si>
  <si>
    <t>Je peux faire des phrases en utilisant "And", "But" ou "Because",</t>
  </si>
  <si>
    <t>Je peux raconter ce qui m'est arrivé au passé.</t>
  </si>
  <si>
    <t>Je peux saluer et prendre congé.</t>
  </si>
  <si>
    <t>Je peux exprimer de façon simple mon avis sur un sujet, mon accord ou mon désaccord ou encore dire ce que j'aime ou non.</t>
  </si>
  <si>
    <t>Je peux demander à quelqu'un ce qu'il pense de quelque chose.</t>
  </si>
  <si>
    <t>Je peux comprendre des phrases simples dans des situations de la vie quotidienne si la personne accepte de répéter ou de paraphraser.</t>
  </si>
  <si>
    <t>Je peux capter les informations essentielles de courts passages audio enregistrés sur un sujet courant et prévisible, si l'on parle de façon lente et en articulant correctement.</t>
  </si>
  <si>
    <t>Je peux me présenter et me décrire ainsi que présenter ou décrire des activité.</t>
  </si>
  <si>
    <t>Je peux parler de mes goûts, exprimer une opinion et la justifier en des termes simples.</t>
  </si>
  <si>
    <t>Je peux préparer un court bulletin d'information sur un sujet d'histoire ou d'actualité, à condition de l'avoir préparé.</t>
  </si>
  <si>
    <t>Je peux suivre et comprendre des indications brèves et simples.</t>
  </si>
  <si>
    <t>Je peux réécrire un message à partir d'un modèle.</t>
  </si>
  <si>
    <t>Je peux relier les phrases en utilisant des connecteurs simples (Because, First, Then, Finally…)</t>
  </si>
  <si>
    <t>Je peux répondre à des questions personnelles simples.</t>
  </si>
  <si>
    <t>Je peux demander des conseils, des consignes et en donner ainsi que demander mon chemin ou encore l'indiquer à quelqu'un.</t>
  </si>
  <si>
    <t>Je peux comprendre une conversation brève et simple si les gens parlent lentement et distinctement.</t>
  </si>
  <si>
    <t>Je peux saisir l'information essentielle d'émissions télévisées (évènements, pubs, météo…) si le commentaire est accompagné d'images suffisamment parlantes.</t>
  </si>
  <si>
    <t>Je peux raconter un histoire en plusieurs étapes en reliant logiquement les évènements entre eux.</t>
  </si>
  <si>
    <t>Je peux donner mon opinion sur différents sujets et la justifier.</t>
  </si>
  <si>
    <t>Je peux interviewer quelqu'un sur un sujet précis si j'ai préparé le questionnaire auparavant.</t>
  </si>
  <si>
    <t>Je peux transmettre différentes informations sur un sujet à des personnes qui n'en ont pas connaissance.</t>
  </si>
  <si>
    <t>Je peux expliquer les causes d'un évènement ou donner les raisons d'un choix.</t>
  </si>
  <si>
    <t>Classe</t>
  </si>
  <si>
    <t>Evaluation Numéro</t>
  </si>
  <si>
    <t>3A</t>
  </si>
  <si>
    <t>3B</t>
  </si>
  <si>
    <t>3C</t>
  </si>
  <si>
    <t>3D</t>
  </si>
  <si>
    <t>3E</t>
  </si>
  <si>
    <t>4A</t>
  </si>
  <si>
    <t>4B</t>
  </si>
  <si>
    <t>4C</t>
  </si>
  <si>
    <t>4D</t>
  </si>
  <si>
    <t>4E</t>
  </si>
  <si>
    <t>5A</t>
  </si>
  <si>
    <t>5B</t>
  </si>
  <si>
    <t>5C</t>
  </si>
  <si>
    <t>5D</t>
  </si>
  <si>
    <t>5E</t>
  </si>
  <si>
    <t>6A</t>
  </si>
  <si>
    <t>6BC</t>
  </si>
  <si>
    <t>6C</t>
  </si>
  <si>
    <t>6D</t>
  </si>
  <si>
    <t>6E</t>
  </si>
  <si>
    <t>Trimestre</t>
  </si>
  <si>
    <t>Niveau Cible</t>
  </si>
  <si>
    <t>B1-</t>
  </si>
  <si>
    <t>Maîtrise Fragile</t>
  </si>
  <si>
    <t>Maîtrise Satisfaisante</t>
  </si>
  <si>
    <t>Très Bonne Maîtrise</t>
  </si>
  <si>
    <t>Niveau de maîtrise</t>
  </si>
  <si>
    <t>Code Evaluation</t>
  </si>
  <si>
    <t>Tâche</t>
  </si>
  <si>
    <t>Finale</t>
  </si>
  <si>
    <t>Intermédiaire</t>
  </si>
  <si>
    <t>Compétence 1</t>
  </si>
  <si>
    <t>Compétence 2</t>
  </si>
  <si>
    <t>Compétence 3</t>
  </si>
  <si>
    <t>Compétence 4</t>
  </si>
  <si>
    <t xml:space="preserve"> - J'ai utilisé des quantifieurs de noms dénombrables ou indénombrables
- 3 des 5 thèmes du document Why Walk or Bike? Ont été mis.
- De manière générale, j'ai utilisé la forme verbe+ING pour parler des activités vues dans la tâche.
</t>
  </si>
  <si>
    <t xml:space="preserve"> - J'ai utilisé des quantifieurs de noms dénombrables et indénombrables
- Les 5 thèmes du document Why Walk or Bike? Ont été mis.
- De manière systématique, j'ai utilisé la forme verbe+ING pour parler des activités vues dans la tâche.</t>
  </si>
  <si>
    <t xml:space="preserve"> - J'ai utilisé des quantifieurs de noms dénombrables ou indénombrables
- Un ou Deux thème(s) du document Why Walk or Bike? Ont été mis.
- J'ai parfois utilisé la forme verbe+ING pour parler des activités vues dans la tâche.</t>
  </si>
  <si>
    <t>- J'ai réalisé un poster promotionnel
- J'ai illustré mon poster
- J'ai clairement réparti les informations sur le poster.
- J'ai fait attention à placer toutes les informations nécessaires.</t>
  </si>
  <si>
    <t>- J'ai réalisé un poster promotionnel.
- J'ai illustré mon poster.
- J'ai rédigé quelques informations sur le poster.</t>
  </si>
  <si>
    <t>- J'ai réalisé un poster promotionnel
- J'ai illustré mon poster
- J'ai fait attention à placer toutes les informations nécessaires.</t>
  </si>
  <si>
    <t>J'ai utilisé les mots de liaisons les plus simples, "and" et "but"</t>
  </si>
  <si>
    <t>J'ai utilisé les mots de liaisons "and" et "but" ainsi que "because" avec une justification adaptée.</t>
  </si>
  <si>
    <t>J'ai utilisé les mots de liaisons "and" et "but" ,"because" avec une justification adaptée ainsi que d'autres mots de liaison pour introduire, terminer un paragraphe.</t>
  </si>
  <si>
    <t>- Je sais nommer clairement le véhicule dont je parle ainsi que le décrire.
- A l'aide d'adjectifs je peux le comparer avec d'autres moyens de transport.
- Je sais identifier le quantifieur dont j'ai besoin selon le type de nom que j'utilise.</t>
  </si>
  <si>
    <t>- Je sais écrire en anglais le moyen de transport dont je parle.
- Je peux utiliser des adjectifs pour la décrire et/ou la comparer.
-Je connais les quantifieurs positifs et négatifs.</t>
  </si>
  <si>
    <t xml:space="preserve">
- Je sais nommer clairement le véhicule dont je parle ainsi que le décrire.
- A l'aide d'adjectifs je peux le comparer avec d'autres moyens de transport.
- Je peux affiner mes comparaison selon que la différence est grande ou non.
- Je sais identifier le quantifieur dont j'ai besoin selon le type de nom que j'utilise.</t>
  </si>
  <si>
    <t>- Mon poster est sur une feuille blanche
- Mon travail est soigné
- j'ai bien une illustration et un texte.</t>
  </si>
  <si>
    <t>- J'ai soigné mon travail sur un support approprié.
- Mon illustration et mon texte sont bien en rapport l'un avec l'autre.</t>
  </si>
  <si>
    <t>- J'ai soigné mon travail sur un support approprié.
- Mon illustration et mon texte sont bien en rapport l'un avec l'autre.
- Mes différents arguments sont bien séparés en paragraphes.</t>
  </si>
  <si>
    <t>Réalise un poster promotionnel pour faire la publicité d'un moyen de transport original.</t>
  </si>
  <si>
    <t>Je peux rédiger quelques lignes pour exposer un problème, transmettre des informations et faire comprendre des points importants.</t>
  </si>
  <si>
    <t>Je peux écrire des phrases sur moi-même et sur des personnes de mon entourage ou des personnages imaginaires en donnant des affirmations simples.</t>
  </si>
  <si>
    <t>CE</t>
  </si>
  <si>
    <t>CO</t>
  </si>
  <si>
    <t>PE</t>
  </si>
  <si>
    <t>POC</t>
  </si>
  <si>
    <t>POI</t>
  </si>
  <si>
    <t>Créer et énoncer les questions d'un quiz TV</t>
  </si>
  <si>
    <t>- J'ai réalisé une vidéo avec les enchaînements souhaités.
- Chaque intervenant a posé 2 questions (Une WH? Et une Yes/No).
- Le QCM était réalisé (2 propositions pour chaque question).</t>
  </si>
  <si>
    <t>- J'ai réalisé une vidéo,
- Chaque intervenant a posé au moins 1 question (Une WH? Et/ou une Yes/No).
- Le QCM était réalisé (2 propositions pour chaque question).</t>
  </si>
  <si>
    <t>- J'ai réalisé une vidéo avec les enchaînements souhaités.
- Chaque intervenant a posé 2 questions (Une WH? Et une Yes/No).
- Le QCM était réalisé (2 propositions pour la Yes/No question et 4 pour la Wh?).</t>
  </si>
  <si>
    <t>- L'élève parle plutôt clairement mais semble lire sa fiche.</t>
  </si>
  <si>
    <t>- Une large majorité des thèmes vus dans la séquences sont repris dans le quiz.</t>
  </si>
  <si>
    <t>- La plupart des thèmes vus dans la séquences sont repris dans le quiz.</t>
  </si>
  <si>
    <t>- L'ensemble des thèmes vus dans la séquences sont repris dans le quiz.</t>
  </si>
  <si>
    <t xml:space="preserve">- Le nom des Etats d'Amérique vus en classe sont globalement prononcés de manière correcte mais la prononciation "à la française" reste la norme.
</t>
  </si>
  <si>
    <t xml:space="preserve">- Le nom des Etats d'Amérique vus en classe sont correctement prononcés et globalement il n'y a pas de prononciation "à la française".
- Les pronoms interrogatifs sont correctement prononcés.
</t>
  </si>
  <si>
    <t xml:space="preserve">- Le nom des Etats d'Amérique vus en classe sont correctement prononcé et la prononciation "à la française" est quasiment absente.
- Les pronoms interrogatifs sont correctement prononcés.
</t>
  </si>
  <si>
    <t>- L'ordre des mots dans la phrase interrogative est majoritairement respecté.
- Il y a très peu de confusion entre une Yes/No question et une Wh? Question
- Les questions avec BE et celles avec les autres verbes sont globalement maîtrisées.</t>
  </si>
  <si>
    <t>- L'ordre des mots dans la phrase interrogative est partiellement respecté.
- Il y a encore des confusions entre une Yes/No question et une Wh? Question
- La maîtrise des questions avec BE et celles avec les autres verbes pose encore souci.</t>
  </si>
  <si>
    <t>- L'ordre des mots dans la phrase interrogative est respecté.
- Il y a très peu de confusion entre une Yes/No question et une Wh? Question
- Les questions avec BE et celles avec les autres verbes sont maîtrisées.</t>
  </si>
  <si>
    <t>- Il s'agit d'un quiz TV, je regarde la caméra comme s'il s'agissait de mon interlocuteur et je parle avec un débit plutôt lent, afin qu'il intègre bien ma question.</t>
  </si>
  <si>
    <t>- Il s'agit d'un quiz TV, j'essaie de regarder la caméra comme s'il s'agissait de mon interlocuteur et je parle avec un débit plutôt lent, afin qu'il intègre bien ma question.</t>
  </si>
  <si>
    <t>- L'élève regarde la caméra et énonçe clairement sa question même si on suppose qu'il se réfère à une fiche.</t>
  </si>
  <si>
    <t>- L'élève regarde la caméra et énonçe clairement sa question,</t>
  </si>
  <si>
    <t>- Les réponses sont plutôt en lien avec les questions.
- Les éléments de montages ont été mis dans le bon ordre.</t>
  </si>
  <si>
    <t>- La plupart des réponses sont en lien avec les questions.
- Les éléments de montages ont été mis dans le bon ordre malgré quelques oublis.</t>
  </si>
  <si>
    <t>- Les réponses sont précises et en lien avec les questions.
- Les éléments de montages ont été mis dans le bon ordre.</t>
  </si>
  <si>
    <t>Rédiger un email de voyage à un proche.</t>
  </si>
  <si>
    <t>- J'ai réalisé une PE de type email avec mon adresse, celle du destinataire, un objet et un corps de texte.
- Je parle de mon voyage en NZ où j'indique des activités que j'ai déjà faites (2)  ainsi que d'autres que je compte faire plus tard (3).</t>
  </si>
  <si>
    <t>- L'ordre logique (passé d'abord, puis futur) est respecté.
- Les phrases sont reliées par des connecteurs basiques (and, but…).
- Les paragraphes s'enchaînent avec des mots de liaison (First, Then etc,,,).</t>
  </si>
  <si>
    <t>- Les temps sont respectés (Passé=Prétérit et/ou Present perfect, Futur=Will et Be Going To, les salutations et autres adresses au destinataires au présent).
- Les exclamations seront soulignées par du superlatif et l'élève aura une maîtrise correcte des adjectifs courts/longs et irréguliers).</t>
  </si>
  <si>
    <t>- L'élève s'exprime comme dans un email, il respecte les phrases d'introduction et de conclusion.
- Il demande des nouvelles de son correspondant.
- Il a bien rédigé les adresses ainsi que l'objet de la conversation.
- Il a utilisé des smileys pour faire passer des émotions en lien avec ce qu'il dit.</t>
  </si>
  <si>
    <t>- J'ai réalisé une PE de type email avec mon adresse, celle du destinataire, un objet et un corps de texte.
- Je parle de mon voyage en NZ où j'indique des activités que j'ai déjà faites  ainsi que d'autres que je compte faire plus tard.</t>
  </si>
  <si>
    <t>- J'ai réalisé une PE de type email avec mon adresse, celle du destinataire, un objet et un corps de texte.
- Je parle de mon voyage en NZ où j'indique des activités que j'ai déjà faites (2 et plus)  ainsi que d'autres que je compte faire plus tard (3 et plus).</t>
  </si>
  <si>
    <t>- L'ordre logique (passé d'abord, puis futur) est à peu près respecté.
- Les phrases sont parfois reliées par des connecteurs basiques (and, but…).
- Les paragraphes ne s'enchaînent pas systématiquement avec des mots de liaison (First, Then etc,,,) mais restent visibles.</t>
  </si>
  <si>
    <t>- Les temps sont respectés (Passé=Prétérit et/ou Present Futur=Will et Be Going To, les salutations et autres adresses au destinataires au présent).
- Les exclamations seront soulignées par du superlatif.</t>
  </si>
  <si>
    <t>- Les activités de loisir vues en classe sont connues.
- Les lieux correspondent à ceux vus dans le mail.</t>
  </si>
  <si>
    <t>- Les activités de loisir vues en classe sont connues et l'élève en crée par lui-même.
- Les lieux correspondent à la NZ, mais mais également carte travaillée en remédiation.</t>
  </si>
  <si>
    <t>- Les activités de loisir vues en classe sont connues et l'élève en crée par lui-même.
- Les lieux correspondent à la NZ, ceux vus en classe mais éventuellement des connaissances personnelles.</t>
  </si>
  <si>
    <t>- L'élève s'exprime comme dans un email, 
- Il a bien rédigé les adresses ainsi que l'objet de la conversation.
- Il a utilisé des smileys pour faire passer des émotions en lien avec ce qu'il dit.</t>
  </si>
  <si>
    <t>Faire un CV audio pour The Best Job in the World</t>
  </si>
  <si>
    <t xml:space="preserve">A donné 3 à 5 éléments parmi les suivants
- nom prénom
- âge
- motivations
- formules de politesse
- expériences
- études
- personnalité
</t>
  </si>
  <si>
    <t xml:space="preserve">A donné 5 à 7 éléments parmi les suivants.
- nom prénom
- âge
- motivations
- formules de politesse
- expériences
- études
- personnalité
</t>
  </si>
  <si>
    <t xml:space="preserve">A donné plus de 7 éléments parmi les suivants.
- nom prénom
- âge
- motivations
- formules de politesse
- expériences
- études
- personnalité
</t>
  </si>
  <si>
    <t>Fait des phrases très courtes et isolées sans lien entre elles. Le stress est perceptible.</t>
  </si>
  <si>
    <t>Fait des phrases brèves et a quelques difficultés à reformuler mais ne laisse pas beaucoup transparaitre son stress.</t>
  </si>
  <si>
    <t>S'exprime avec aisance sans trace de stress et fait des phrases relativement longues malgré quelques petites hésitations.</t>
  </si>
  <si>
    <t>Fait des phrases sans lien réel même s'il utilise "et".</t>
  </si>
  <si>
    <t xml:space="preserve">Relie les phrases avec des connecteurs tels que d'abord, ensuite, mais, parce que… </t>
  </si>
  <si>
    <t>Relie parfaitement les phrases ensemble et presque sans hésitation. Utilise même des pronoms relatifs pour relier ses énoncés.</t>
  </si>
  <si>
    <t>Réemploie quelques mots de la leçon mais fait de nombreuses erreurs.</t>
  </si>
  <si>
    <t>Réemploie de nombreux mots de la leçon presque sans erreur et de façon correcte.</t>
  </si>
  <si>
    <t>Le lexique est varié et correct. A même pris la peine de chercher des mots dans le dictionnaire.</t>
  </si>
  <si>
    <t>La prononciation du /ed/ est souvent erronée.</t>
  </si>
  <si>
    <t>La prononciation du /ed/ est correcte dans l'ensemble.</t>
  </si>
  <si>
    <t xml:space="preserve">La prononciation du /ed/ est presque toujours correcte. </t>
  </si>
  <si>
    <t>Utilise le present perfect, l'expression du gout en Like+V-ing mais commet de nombreuses erreurs de structure.</t>
  </si>
  <si>
    <t>Utilise le present perfect, l'expression du gout en Like+V-ing  mais commet quelques erreurs de structure. Malgré tout, l'exposé est compréhensible.</t>
  </si>
  <si>
    <t>Utilise le present perfect, l'expression du gout en Like+V-ing  presque sans faire d'erreur. Le tout est parfaitement compréhensible.</t>
  </si>
  <si>
    <t xml:space="preserve">Il manque beaucoup d'éléments à la vidéo pour qu'on puisse la qualifier de CV vidéo. </t>
  </si>
  <si>
    <t>La vidéo ressemble d'assez près à ce qui a été vu dans la vidéo de Ben.</t>
  </si>
  <si>
    <t>Dès les premières secondes de la vidéo on voit clairement qu'on a affaire à un CV vidéo.</t>
  </si>
  <si>
    <t xml:space="preserve">Adopter le registre neutre/courant de la carte postale (1)
• Restituer des connaissances sur les caractéristiques des principaux monuments de Londres (2)
</t>
  </si>
  <si>
    <t xml:space="preserve">Le prétérit simple (6)
• Les marqueurs de temps (7)
• L’expression de la mesure (8)
• La syntaxe et la grammaire sont bien respectées (9
</t>
  </si>
  <si>
    <t>• Utiliser le lexique du tourisme, des verbes d’activité, de la mesure (10)</t>
  </si>
  <si>
    <t xml:space="preserve">Faire une carte postale soignée, lisible et bien mise en forme (formules de politesse, adresse, signature) (3)
• Respecter des impératifs (avec qui, quand, quels monuments, préférence, autre activité) (4)
</t>
  </si>
  <si>
    <t xml:space="preserve">
• Organiser ses propos et les relier par des mots de liaison (5)</t>
  </si>
  <si>
    <t>6F</t>
  </si>
  <si>
    <t>3F</t>
  </si>
  <si>
    <t>5F</t>
  </si>
  <si>
    <t>Réaliser un poster de campagne</t>
  </si>
  <si>
    <t xml:space="preserve">J'ai réalisé un poster de campagne où se trouvent toutes les informations nécessaires.
-Un photo d'illustration
-Un slogan
- Ma description (qualités, matières favorites, capacités),
</t>
  </si>
  <si>
    <t xml:space="preserve">J'ai réalisé un poster de campagne avec :
-Un photo d'illustration
-Un slogan
- Des éléments de ma description.
</t>
  </si>
  <si>
    <t xml:space="preserve">J'ai réalisé un poster de campagne où se trouvent toutes les informations nécessaires.
-Un photo d'illustration
-Un slogan
- Ma description (qualités, matières favorites, capacités),
- Un élément supplémentaire de mon choix.
</t>
  </si>
  <si>
    <t>- Les informations sont ordonnées et les différentes parties sont bien visibles.
- Les phrases sont reliées entre elles par des mots de liaisons (and, but,,,)</t>
  </si>
  <si>
    <t>Le vocabulaire lié  aux élections de délégué est plutôt maîtrisé ainsi que l'école et son environnement.</t>
  </si>
  <si>
    <t>Le poster est réalisé sur un support adapté.
- L'écriture est lisible
- Il y a des couleurs</t>
  </si>
  <si>
    <t>Pour toutes les structures on constate
-Une bonne maîtrise de BE
-Une utilisation correcte de Can/Can't,</t>
  </si>
  <si>
    <t>- Les informations ne sont pas rédigées dans n'importe quel ordre.
- Certaines phrases sont reliées entre elles par des mots de liaisons (and, but,,,)</t>
  </si>
  <si>
    <t>- Les informations sont ordonnées et les différentes parties sont bien visibles.
- Les phrases sont reliées entre elles par des mots de liaisons (and, but,,,)
- D'autres mots de liaisons sont utilisés.</t>
  </si>
  <si>
    <t>Le poster est réalisé sur un support adapté.
- L'écriture est lisible
- Il y a des couleurs
- Les différentes parties sont identifiables grâce à la mise en page.</t>
  </si>
  <si>
    <t xml:space="preserve">- Le poster est réalisé,
- L'écriture est lisible
</t>
  </si>
  <si>
    <t>On constate une utilisation du vocabulaire lié  aux élections de délégué ainsi que l'école et son environnement.</t>
  </si>
  <si>
    <t>BE, Can et Can't sont utilisés, avec des erreurs récurrantes.</t>
  </si>
  <si>
    <t>Pour toutes les structures on constate
-Une bonne maîtrise de BE ainsi que de  Can/Can't,</t>
  </si>
  <si>
    <t>Le vocabulaire lié  aux élections de délégué est maîtrisé ainsi que l'école et son environnement.</t>
  </si>
  <si>
    <t>Enregistrer un discours de campagne</t>
  </si>
  <si>
    <t>J'ai réalisé un discours de campagne en me filmant.
- Je me suis présenté
- J'ai parlé de mes qualités, de mes matières préférées ainsi que de mes capacités.
- J'ai énoncé mes points de programme dans les 4 catégories.
- J'annonce que je me présente au poste de délégué.</t>
  </si>
  <si>
    <t>Mon discours est globalement articulé et relié par des mots de liaison (and, but, because,,,)
- Les parties sont assez claires.</t>
  </si>
  <si>
    <t>Je parle en regardant la caméra, d'une voix claire.</t>
  </si>
  <si>
    <t>Je fais attention à l'accentuation de Can/Can't, Must/Mustn't ainsi qu'à la prononciation du -ING final.
- Globalement, j'évite de prononcer des mots "à la française".</t>
  </si>
  <si>
    <t>Le vocabulaire relatif aux élections de délégué, à l'environnement l'école (cantine, sports, sorties scolaires), aux activités extra scolaires est présent, même s'il est sujet à erreurs et confusions.
- Il n'y a pas de français dans mon discours.</t>
  </si>
  <si>
    <t>Les auxiliaires modaux sont présents
- Le présent en Be+Verbe-ing
- Je sais proposer une activité.
- BE est correctement utilisé.</t>
  </si>
  <si>
    <t>J'ai réalisé un discours de campagne en me filmant.
- Je me suis présenté
- J'ai parlé soit de mes qualités, de mes matières préférées ou de mes capacités.
- J'ai énoncé quelques points de mon programme.
- J'annonce que je me présente au poste de délégué.</t>
  </si>
  <si>
    <t>Mon discours est ponctuellement articulé et relié par des mots de liaison (and, but, because,,,)</t>
  </si>
  <si>
    <t>Je parle d'une voix claire même si je ne regarde pas toujours la caméra.</t>
  </si>
  <si>
    <t>Le discours semble majoritairement lu ou mal maîtrisé.</t>
  </si>
  <si>
    <t>Le vocabulaire relatif aux élections de délégué, à l'environnement l'école (cantine, sports, sorties scolaires), aux activités extra scolaires est, en partie, présent, même s'il est souvent sujet à erreurs et confusions.</t>
  </si>
  <si>
    <t>- La prononciation "à la française" reste la norme.</t>
  </si>
  <si>
    <t>Les auxiliaires modaux ne sont pas toujours présents ou mal maîtrisés ainsi que
- Le présent en Be+Verbe-ing
- savoir proposer une activité.
- BE</t>
  </si>
  <si>
    <t>J'ai réalisé un discours de campagne en me filmant.
- Je me suis présenté
- J'ai parlé de mes qualités, de mes matières préférées ainsi que de mes capacités.
- J'ai énoncé mes points de programme dans au moins 2 catégories.
- J'annonce que je me présente au poste de délégué.</t>
  </si>
  <si>
    <t>Mon discours est articulé et relié par des mots de liaison (and, but, because,,,)
- Les parties sont très claires.</t>
  </si>
  <si>
    <t>Le discours n'est pas lu et la consultation des notes est très ponctuelle..</t>
  </si>
  <si>
    <t>Le discours ne doit pas être lu même si la consultation des notes reste possible.</t>
  </si>
  <si>
    <t>Le vocabulaire relatif aux élections de délégué, à l'environnement l'école (cantine, sports, sorties scolaires), aux activités extra scolaires est présent.
- Il n'y a pas de français dans mon discours.</t>
  </si>
  <si>
    <t>Je fais attention à l'accentuation de Can/Can't, Must/Mustn't ainsi qu'à la prononciation du -ING final.
- Aucun mot n'est prononcé "à la française".</t>
  </si>
  <si>
    <t>Les auxiliaires modaux sont présents
- Le présent en Be+Verbe-ing (autre pour annoncer sa candidature)
- Je sais proposer une activité de manière variée
- BE est correctement utilisé.</t>
  </si>
  <si>
    <t>- Les parties sont identifiables et bien ordonnées
- Les phrases sont reliées entre elles avec des connecteurs (and, but, because…)</t>
  </si>
  <si>
    <t>- Mon histoire est illustrée par un dessin, une photo qui permet d'identifier le personnage principal.
- Le support n'est pas une copie quadrillée mais bien une feuille blanche.</t>
  </si>
  <si>
    <t>- J'ai utilisé tout les champs lexicaux relatifs aux personnages, armes, vêtements d'Heroic Fantasy et j'ai pris soin de chercher les mots inconnus en anglais.
- Le vocabulaire narratif tel que "but one day" est connu.</t>
  </si>
  <si>
    <t>- Je maîtrise le prétérit à la forme affirmative et négative.
- Je sais repérer et conjuguer les verbes irréguliers vus en classe.</t>
  </si>
  <si>
    <t xml:space="preserve">J'ai raconté une histoire passée sur l'aventure d'un personnage fictif d'heroic-fantasy.
- Je l'ai présenté et décris (physique, caractère, vêtements armes…)
- J'ai parlé de son peuple que j'ai décris brièvement.
- L'aventure de mon personnage contient un élément perturbateur, 2/3 péripéties et une résolution. </t>
  </si>
  <si>
    <t xml:space="preserve">J'ai raconté une histoire passée sur l'aventure d'un personnage fictif d'heroic-fantasy.
- Je l'ai présenté et décris 
- J'ai parlé de son peuple
- L'aventure de mon personnage contient un élément perturbateur, au moins une péripétie et une résolution. </t>
  </si>
  <si>
    <t xml:space="preserve">- Mon histoire est illustrée 
</t>
  </si>
  <si>
    <t>- J'ai essayé d'utiliser tous les champs lexicaux relatifs aux personnages, armes, vêtements d'Heroic Fantasy.
- Malgré tout, il reste des mots en français.
- Le vocabulaire narratif tel que "but one day" est connu.</t>
  </si>
  <si>
    <t>- Le prétérit à la forme affirmative a été mis tant que possible.
- Certains verbes irréguliers vus en classe ont été reperés et correctement conjugués.</t>
  </si>
  <si>
    <t xml:space="preserve">J'ai raconté une histoire passée sur l'aventure d'un personnage fictif d'heroic-fantasy.
- Je l'ai présenté et décris (physique, caractère, vêtements armes…)
- J'ai parlé de son peuple que j'ai décris avec précision.
- L'aventure de mon personnage contient un élément perturbateur, 2/3 péripéties et une résolution. </t>
  </si>
  <si>
    <t>- Les parties sont identifiables et bien ordonnées
- Les phrases sont reliées entre elles avec des connecteurs (and, but...)</t>
  </si>
  <si>
    <t>- Les parties sont identifiables et bien ordonnées
- Les phrases sont reliées entre elles avec des connecteurs (and, but, because…).
- Il y a des connecteurs de paragraphes (First, Then, Finally…)</t>
  </si>
  <si>
    <t>- J'ai utilisé tout les champs lexicaux relatifs aux personnages, armes, vêtements d'Heroic Fantasy et j'ai pris soin de chercher les mots inconnus en anglais.
- Le vocabulaire narratif tel que "but one day" est connu et j'en ai ajouté d'autres.</t>
  </si>
  <si>
    <t>J'ai rédigé une lettre à une personne imaginaire en respectant le code épistolaire.
- J'ai raconté mes aventures dans le Nouveau Monde de 1620</t>
  </si>
  <si>
    <t>En racontant mes aventures j'ai bien insisté sur le voyage, les personnes rencontrées là-bas, les découvertes d'animaux et de nourriture inconnus en Europe ainsi que le déroulé du premier Thanksgiving de l'Histoire.</t>
  </si>
  <si>
    <t>J'ai majoritairement respecté les différentes étapes de composition d'une lettre, de la date jusqu'à la signature.</t>
  </si>
  <si>
    <t>- Dans l'ensemble, le prétérit est maîtrisé sous toutes ses formes (Affirmatif, Négatif et Interrogatif)
- Les verbes irréguliers vus dans la séquences sont sus.
- L'expression HAVE TO est présente.
- AGO également.</t>
  </si>
  <si>
    <t>J'ai rédigé une lettre à une personne imaginaire 
- J'ai raconté mes aventures dans le Nouveau Monde de 1620</t>
  </si>
  <si>
    <t>J'ai bien relié les phrases entre elles avec des connecteurs simples.
- J'ai globalement respecté l'ordre des évènements</t>
  </si>
  <si>
    <t>J'ai bien relié les phrases entre elles avec différents connecteurs
- J'ai globalement respecté l'ordre des évènements ainsi que l'époque dans laquelle l'action se déroule.</t>
  </si>
  <si>
    <t>J'ai placé quelques étapes de composition d'une lettre, de la date jusqu'à la signature.</t>
  </si>
  <si>
    <t>En racontant mes aventures j'ai bien raconté quelques aspects de mes aventures dans le Nouveau Monde</t>
  </si>
  <si>
    <t xml:space="preserve">- Dans l'ensemble, le prétérit est maîtrisé sur quelques formes (Affirmatif, Négatif et Interrogatif)
- Les verbes irréguliers vus dans la séquences sont moyennement maîtrisés.
</t>
  </si>
  <si>
    <t>J'ai rédigé une lettre à une personne imaginaire en respectant tous les codes épistolaires.
- J'ai raconté mes aventures dans le Nouveau Monde de 1620</t>
  </si>
  <si>
    <t>J'ai bien relié les phrases entre elles avec des connecteurs de phrases mais également de paragraphes.
- J'ai respecté l'époque dans laquelle l'action se déroule.</t>
  </si>
  <si>
    <t>J'ai respecté les différentes étapes de composition d'une lettre, de la date jusqu'à la signature.</t>
  </si>
  <si>
    <t>En racontant mes aventures j'ai bien insisté sur le voyage, les personnes rencontrées là-bas, les découvertes d'animaux et de nourriture inconnus en Europe ainsi que le déroulé du premier Thanksgiving de l'Histoire, le tout avec des détails très précis.</t>
  </si>
  <si>
    <t>- Le prétérit est maîtrisé sous toutes ses formes (Affirmatif, Négatif et Interrogatif)
- Les verbes irréguliers vus dans la séquences sont sus.
- L'expression HAVE TO est présente.
- AGO également.</t>
  </si>
  <si>
    <t>Nous avons réalisé une vidéo d'information (JT+reportage sur une catastrophe naturelle) en travail de groupe. Nous nous sommes réparti les tâches et avons fait toutes les étapes nécessaires à cela.</t>
  </si>
  <si>
    <t>Je respecte le rôle qui m'est attribué</t>
  </si>
  <si>
    <t>Le vocabulaire spécifique aux catastrophes naturelles est respecté.
- Le lexique journalistique est présent.</t>
  </si>
  <si>
    <t>Les échanges entre les différents protagonistes donnent l'impression d'une vraie conversation/interview.</t>
  </si>
  <si>
    <t>Les diffrents acteurs se regardent ou regardent la caméra lorsqu'ils parlent.
- Leur voix est audible</t>
  </si>
  <si>
    <t>L'auxiliaire "have" est correctement prononcé dans les formes verbales
- Les catastrophes naturelles sont également correctement prononcé ainsi que les villes, états ou pays dans lesquels l'action est censée se passer.</t>
  </si>
  <si>
    <t xml:space="preserve">Nous avons réalisé une vidéo d'information (JT+reportage sur une catastrophe naturelle) en travail de groupe. </t>
  </si>
  <si>
    <t>Les étapes s'enchaînent de manière bancale.
- les conséquences dont on parle sont, en général, en rapport avec la catastrophe annoncée.</t>
  </si>
  <si>
    <t>Les étapes s'enchaînent parfaitement
- les conséquences dont on parle sont en rapport avec la catastrophe annoncée et détaillée.</t>
  </si>
  <si>
    <t>Les échanges entre les différents protagonistes sont naturels.</t>
  </si>
  <si>
    <t>Les échanges entre les différents protagonistes sont parfois laborieux.</t>
  </si>
  <si>
    <t>Les étapes s'enchaînent plutôt logiquement
- les conséquences dont on parle sont en rapport avec la catastrophe annoncée.</t>
  </si>
  <si>
    <t>Les diffrents acteurs regardent parfois leur pieds ou ailleurs.
- Leur voix n'est pas toujours audible</t>
  </si>
  <si>
    <t>En règle générale, les diffrents acteurs se regardent ou regardent la caméra lorsqu'ils parlent.
- Leur voix est audible</t>
  </si>
  <si>
    <t>Je fais des efforts pour respecter le rôle qui m'est attribué</t>
  </si>
  <si>
    <t>Je respecte le rôle qui m'est attribué tant au niveau des dialogues que de la gestuelle.</t>
  </si>
  <si>
    <t>Le vocabulaire spécifique aux catastrophes naturelles et  journalistiqu est présent mais de manière approximative.</t>
  </si>
  <si>
    <t>Le vocabulaire spécifique aux catastrophes naturelles est respecté et placé de manière précise.
- Le lexique journalistique est présent.</t>
  </si>
  <si>
    <t>L'auxiliaire "have" est correctement prononcé dans les formes verbales
- Les catastrophes naturelles sont également correctement prononcé ainsi que les villes, états ou pays dans lesquels l'action est censée se passer.
- L'intonation est mise pour les questions et on a une emphase sur les sentiments.</t>
  </si>
  <si>
    <t>L'auxiliaire "have" est correctement prononcé dans les formes verbales
- Malgré des erreurs récurrentes, les mots les plus connus sont correctement prononcés.</t>
  </si>
  <si>
    <t>Le present Perfect est utilisé parfois.
- L'élève a tenté d'utiliser la voix passive/voix active.</t>
  </si>
  <si>
    <t>Le present Perfect est utilisé
- La voix passive/voix active est également présente.</t>
  </si>
  <si>
    <t>Le present Perfect et La voix passive/voix active sont utilisés à bon escient.</t>
  </si>
  <si>
    <t>Je pose des questions en rapport avec l'information cherchée et j'y réponds correctement.</t>
  </si>
  <si>
    <t>Savoir se présenter, connaître les pays, les nationalités…</t>
  </si>
  <si>
    <t>L'utilisation de BE et de HAVE GOT
- Les formes affirmatives/Négatives et interrogatives.</t>
  </si>
  <si>
    <t>Dans une interview d'agent secret, je suis capable d'être soit l'Agent, l'interrogateur et lejuge qui valide l'interview.</t>
  </si>
  <si>
    <t>Je pose des questions en rapport avec l'information cherchée et j'y réponds correctement même si parfois je me trompe</t>
  </si>
  <si>
    <t>Les réponses sont plus ou moins en rapport avec les questions.</t>
  </si>
  <si>
    <t>L'échange se faite de manière saccadée, les blancs sont nombreux.</t>
  </si>
  <si>
    <t>Le dialogue ressemble globalement à un entretien.</t>
  </si>
  <si>
    <t>Des éléments comme "let's check" ou "you pass" viennent donner de l'authenticité à l'entretien.</t>
  </si>
  <si>
    <t>Se présenter, connaître les pays, les nationalités sont des éléments que l'on devine plus qu'ils ne sont dit.</t>
  </si>
  <si>
    <t>Globalement, la prononciation des différents pays et nationalités est correcte.</t>
  </si>
  <si>
    <t xml:space="preserve">L'utilisation de BE et de HAVE GOT est plutôt correcte.
</t>
  </si>
  <si>
    <t xml:space="preserve">L'utilisation de BE et de HAVE GOT
- Les formes affirmatives/Négatives et interrogatives.
</t>
  </si>
  <si>
    <t>L'intonation des Wh? et des Yes/No questions. La prononciation des différents pays et nationalités.</t>
  </si>
  <si>
    <t>L'intonation des Wh? et des Yes/No questions. La prononciation des différents pays et nationalités.
- Le ton de la forme négative</t>
  </si>
  <si>
    <t>Dans une interview d'agent secret, je suis capable d'être tour à tour l'Agent, l'interrogateur et lejuge qui valide l'interview. (2/3)</t>
  </si>
  <si>
    <t>Dans une interview d'agent secret, je suis capable d'être tour à tour l'Agent, l'interrogateur et le juge qui valide l'interview. (3/3)</t>
  </si>
  <si>
    <t>Je pose des questions en rapport avec l'information cherchée et j'y réponds globalement correctement.</t>
  </si>
  <si>
    <t>Les réponses sont toujours en rapport avec les questions et ces dernières sont précises et non répétitives.</t>
  </si>
  <si>
    <t>Savoir se présenter, connaître les pays, les nationalités…
- Ne pas avoir choisi la facilité.</t>
  </si>
  <si>
    <t>Les réponses sont des phrases en rapport avec les questions.</t>
  </si>
  <si>
    <t>L'échange se fait de manière fluide, en évitant les blancs.
- La voix est claire et audible.</t>
  </si>
  <si>
    <t>Les connecteurs logiques habituels sont présents.
- Les connecteurs When et While sont présents
- Les connecteurs de suspense tels que Suddenly, All of a sudden sont là.</t>
  </si>
  <si>
    <t>Le vocabulaire lié à l'histoire d'horreur, surtout celui concernant la description des lieux, du monstres et des détaills horrifiants sont présents.
- Les expressions de bruits oppressants sont là également.</t>
  </si>
  <si>
    <t>L'élève est capable de rédiger un texte au passé en sachant faire la différence entre action logue et action courte, simultanée ou interrompue grâce aux différentes manière de varier les prétérits simple et en BE+V-ing</t>
  </si>
  <si>
    <t>Le récit et court etcomporte tous les codes de l'histoire d'horreur vus en classe.</t>
  </si>
  <si>
    <t>Les connecteurs logiques habituels sont présents.
- Les connecteurs de suspense</t>
  </si>
  <si>
    <t xml:space="preserve">Les connecteurs logiques tels que and, but ou because sont là. </t>
  </si>
  <si>
    <t>J'ai rédigé une histoire d'horreur en présentant un groupe de personnages et en situant l'histoire dans un lieu
- L'histoire comporte en majorité les étapes vues en classe.</t>
  </si>
  <si>
    <t>J'ai rédigé une histoire d'horreur en présentant un groupe de personnages et en situant l'histoire dans un lieu et à un moment précis et détaillé.
- L'histoire comporte en majorité les étapes vues en classe.</t>
  </si>
  <si>
    <t>J'ai rédigé une histoire d'horreur en présentant un groupe de personnages et en situant l'histoire dans un lieu et à un moment précis et détaillé.
- L'histoire comporte toutes les étapes vues en classe.</t>
  </si>
  <si>
    <t>Le récit et court et comporte certains codes de l'histoire d'horreur vus en classe.</t>
  </si>
  <si>
    <t>Des éléments lexicaux lié à l'histoire d'horreur, sont présents,</t>
  </si>
  <si>
    <t xml:space="preserve">Le vocabulaire lié à l'histoire d'horreur, surtout celui concernant la description des lieux, du monstres et des détaills horrifiants sont présents.
</t>
  </si>
  <si>
    <t>L'élève est capable de rédiger un texte au passé,</t>
  </si>
  <si>
    <t>L'élève est capable de rédiger un texte au passé en sachant faire la différence entre action logue et action courte grâce aux différentes manière de varier les prétérits simple et en BE+V-ing</t>
  </si>
  <si>
    <t>J'ai décris un monstre que j'ai également dessiné sur ma copie.</t>
  </si>
  <si>
    <t>Le monstre et la description correspondent pour la majorité.</t>
  </si>
  <si>
    <t>Le dessin est sur le même plan que la description.</t>
  </si>
  <si>
    <t>Je sais positionner un adjectif et je connais la différence entre BE et Have Got même s'il m'arrive de faire des erreurs.</t>
  </si>
  <si>
    <t>J'ai décris un monstre et/ou je l'ai dessiné sur ma copie.</t>
  </si>
  <si>
    <t>Le monstre et la description ont des points en commun</t>
  </si>
  <si>
    <t>Le dessin est sur la même copie</t>
  </si>
  <si>
    <t>J'utilise le lexique du corps, des vêtements et accessoires sans trop me tromper.</t>
  </si>
  <si>
    <t>Je sais à peu près positionner un adjectif et je connais la différence entre BE et Have Got même si je fais régulièrement des erreurs.</t>
  </si>
  <si>
    <t>Le monstre et la description correspondent pour l'intégralité</t>
  </si>
  <si>
    <t>Je sais utiliser le lexique du corps, des vêtements et accessoires ainsi que des détails monstrueux et ceux qui les humanisent.</t>
  </si>
  <si>
    <t>Je sais positionner un adjectif et je connais la différence entre BE et Have Got.</t>
  </si>
  <si>
    <t>J'ai terminé les deux exercices.</t>
  </si>
  <si>
    <t>Sur les 6 monstres à repérer, au moins 4 sont corrects.</t>
  </si>
  <si>
    <t>L'exercice 1 est correct et au moins 4 enfants déguisés sont correctement positionnés.</t>
  </si>
  <si>
    <t>La description non explicite n'a pas pos de problème particulier.</t>
  </si>
  <si>
    <t>J'ai terminé un exercice sur deux.</t>
  </si>
  <si>
    <t>Sur les 6 monstres à repérer, au moins 3 sont corrects.</t>
  </si>
  <si>
    <t>L'exercice 1 est correct (ou pas) et au moins 3 enfants déguisés sont correctement positionnés.</t>
  </si>
  <si>
    <t>La description non explicite a posé quelques problèmes.</t>
  </si>
  <si>
    <t>Sur les 6 monstres à repérer, tous sont corrects.</t>
  </si>
  <si>
    <t>L'exercice 1 est correct et les 5 enfants déguisés sont correctement positionnés.</t>
  </si>
  <si>
    <t>La description non explicite n'a posé aucun problème.</t>
  </si>
  <si>
    <t>Rédiger une histoire d'horreur</t>
  </si>
  <si>
    <t>Présenter la météo à partir d'une carte</t>
  </si>
  <si>
    <t>J'essaie de regarder mon auditoire et je parle avec une voix audible.</t>
  </si>
  <si>
    <t>Je fais des gestes et désigne les endroits décrits</t>
  </si>
  <si>
    <t>Le vocabulaire des températures et de la météo est maîtrisé dans sa forme la plus simple.</t>
  </si>
  <si>
    <t>Je prononce correctement les éléments que je décris.</t>
  </si>
  <si>
    <t>Je fais des efforts pour prononcer correctement les éléments que je décris.</t>
  </si>
  <si>
    <t>Je peux dire ce qu'il se passe et ce qu'il va se passer.</t>
  </si>
  <si>
    <t>Je ne mélange pas les pays et/ou les villes de la carte. 
J'enchaîne les phrases avec AND et BUT
Je ne confonds pas le présent et le futur ni des notions basique comme hot/cold sunny/rainy</t>
  </si>
  <si>
    <t>J'ai fait le bulletin météo en me présentant. J'ai parlé du temps qu'il faisait ainsi que des températures dans quelques pays présents.</t>
  </si>
  <si>
    <t>Je ne mélange pas les pays et/ou les villes de la carte. 
Je ne confonds pas des notions basique comme hot/cold sunny/rainy mais le présent et le futur portent à confusion parfois.</t>
  </si>
  <si>
    <t>Le vocabulaire des températures et de la météo est globalement maîtrisé dans sa forme la plus simple.</t>
  </si>
  <si>
    <t>J'essaie dire ce qu'il se passe et ce qu'il va se passer même si les erreurs sont très fréquentes.</t>
  </si>
  <si>
    <t>Je regarde mon auditoire et je parle avec une voix audible.</t>
  </si>
  <si>
    <t>Le vocabulaire des températures et de la météo est maîtrisé dans sa forme la plus simple mais je sais également faire des nuances (freezing/cold/cool,,)</t>
  </si>
  <si>
    <t>J'ai fait le bulletin météo en me présentant ainsi que la chaîne sur laquelle je travaille. J'ai salué les téléspectateurs. J'ai donné la date. J'ai parlé du temps qu'il faisait ainsi que des températures dans la majorité des pays présents.</t>
  </si>
  <si>
    <t>J'ai fait le bulletin météo en me présentant ainsi que la chaîne sur laquelle je travaille. J'ai donné la date. J'ai salué les téléspectateurs. J'ai parlé du temps qu'il faisait ainsi que des températures dans la totalité des pays présents.</t>
  </si>
  <si>
    <t>Rédiger un rapport de police</t>
  </si>
  <si>
    <t>L'élève a réalisé un rapport de police dans lequel il a décrit la victime ainsi que ce qui s'était produit lors de l'incident.</t>
  </si>
  <si>
    <t>La chronologie des évènements est respectée, il y a des mots de liaisons pour relier les phrases et quelques autres pour relier les parties.</t>
  </si>
  <si>
    <t>Le champ lexical du crime et de l'enquête policière est présent, l'élève utilise plutôt correctement les mots vus en classe.</t>
  </si>
  <si>
    <t>Les temps du prétérit sont, dans l'ensemble, bien maîtrisés.
- La simultanéité ou la collision des actions sont bien illustrés.</t>
  </si>
  <si>
    <t>Le rapport est rédigé et il n'y a pas d'effet "liste de courses".</t>
  </si>
  <si>
    <t>L'élève a réalisé un rapport de police dans lequel il a décrit  ce qui s'était produit lors de l'incident.</t>
  </si>
  <si>
    <t>La chronologie des évènements est plutôt respectée, il y a quelques mots de liaison</t>
  </si>
  <si>
    <t>Le rapport est rédigé</t>
  </si>
  <si>
    <t>Le champ lexical du crime et de l'enquête policière est présent, l'élève utilise plutôt maladroitement les mots vus en classe.
- Il y a des mots mal traduits</t>
  </si>
  <si>
    <t xml:space="preserve">Il y a du prétérit mais également quelques temps parasites.
</t>
  </si>
  <si>
    <t>Les temps du prétérit sont bien maîtrisés.
- La simultanéité ou la collision des actions sont bien illustrés.</t>
  </si>
  <si>
    <t>Le champ lexical du crime et de l'enquête policière est présent, l'élève utilise correctement les mots vus en classe.</t>
  </si>
  <si>
    <t>La chronologie des évènements est respectée, il y a des mots de liaisons pour relier les phrases et les parties sont bien reliées.</t>
  </si>
  <si>
    <t>L'élève a réalisé un rapport de police dans lequel il a décrit la victime ainsi que ce qui s'était produit lors de l'incident de manière détaillée.</t>
  </si>
  <si>
    <t>Whodunnit</t>
  </si>
  <si>
    <t>Le Whodunnit a été réalisé, les différents protagonistes ont échangé et une conclusion a été tirée.</t>
  </si>
  <si>
    <t>Les réponses étaient en rapport avec la question et/ou la question était pertinente. La conclusion est correcte.</t>
  </si>
  <si>
    <t>L'impression d'échange lors des questions réponse est crédible.</t>
  </si>
  <si>
    <t>L'élève garde son sérieux et parle d'une voix audible.</t>
  </si>
  <si>
    <t>Chacun respecte son tour de parole.</t>
  </si>
  <si>
    <t>Le vocabulaire inhérent à l'enquête policière est présente.</t>
  </si>
  <si>
    <t>Les intonations sur les points importants de l'enquête/des alibis sont présents.
La surprise de l'accusé.e est également identifiable.</t>
  </si>
  <si>
    <t>Prétérit simple et BE+V-ing sont bien utilisés.</t>
  </si>
  <si>
    <t>Le Whodunnit a été réalisé, les différents protagonistes ont échangé.</t>
  </si>
  <si>
    <t>Les réponses étaient globalement en rapport avec la question et/ou la question était assez pertinente.</t>
  </si>
  <si>
    <t>L'échange semble bancal,</t>
  </si>
  <si>
    <t>L'élève a du mal à garder son sérieux et/ou parle d'une voix inaudible.</t>
  </si>
  <si>
    <t>Le tour de parole n'est pas toujours respecté.</t>
  </si>
  <si>
    <t>Le vocabulaire inhérent à l'enquête policière est mal maîtrisé.</t>
  </si>
  <si>
    <t>Il y a une tentative de prononciation correcte mais globalement, c'est une prononciation "à la française" qui domine.</t>
  </si>
  <si>
    <t>Prétérit simple et BE+V-ing sont utilisés l'un pour l'autre et/ou inexistants.</t>
  </si>
  <si>
    <t>Les réponses étaient majoritairement en rapport avec la question et/ou la question était pertinente. La conclusion est correcte.</t>
  </si>
  <si>
    <t>En tant qu'employeur ou de futur employé, j'ai réalisé un entretien d'embauche de bout en bout</t>
  </si>
  <si>
    <t>En tant qu'employeur ou de futur employé, j'ai réalisé un entretien d'embauche.</t>
  </si>
  <si>
    <t>Les réponses et les relances sont en rapport avec le sujet et la question posée.</t>
  </si>
  <si>
    <t>Les éponses sont souvent hors sujet et les questions peuvent être en décalage.</t>
  </si>
  <si>
    <t>L'échange semble est réel, les interlocuteurs se prennent mutuellement en compte.</t>
  </si>
  <si>
    <t>L'échange semble artificiel, les interlocuteurs parlent chacun de leur côté.</t>
  </si>
  <si>
    <t>Voix difficilement audible.</t>
  </si>
  <si>
    <t>Le volume sonore est adapté.</t>
  </si>
  <si>
    <t>Les rôles sont bien joués, les interlocuteurs se saluent et prennent congés.</t>
  </si>
  <si>
    <t>Les intonations de phrases sont plutôt bien prononcées, l'accent tend vers l'accent anglais.</t>
  </si>
  <si>
    <t>Les obligations, les hypothèses ainsi que les expériences sont formulées avec la forme grammaticale adaptée même si parfois il y a des erreurs.</t>
  </si>
  <si>
    <t>Les obligations, les hypothèses ainsi que les expériences sont formulées avec la forme grammaticale adapté,</t>
  </si>
  <si>
    <t>Les interlocuteurs se parlent mais sans interpréter leur rôle,</t>
  </si>
  <si>
    <t>Le vocabulaire du monde du travail est maladroitement utilisé.</t>
  </si>
  <si>
    <t>Les intonations de phrases sont quasi inexistantes, l'accent reste français..</t>
  </si>
  <si>
    <t>Les obligations, les hypothèses ainsi que les expériences sont formulées maladroitement</t>
  </si>
  <si>
    <t>Le vocabulaire du monde du travail est bien utilisé. Les adjectifs de personalités ainsi que ceux pour qualifier le job sont pertinents.</t>
  </si>
  <si>
    <t>Décrivez votre Dream House et illustrez-la.</t>
  </si>
  <si>
    <t>La grande majorité des éléments de la consigne sont présents. On note des efforts de soin.</t>
  </si>
  <si>
    <t>Les éléments décris sont assez facilement repérables sur l'illustration fournie.</t>
  </si>
  <si>
    <t>Réinvestissement du lexique lié à l'activité.</t>
  </si>
  <si>
    <t>Les structures et les éléments syntaxiques sont présents, bien qu'il puisse y avoir quelques erreurs. (There is/are…)</t>
  </si>
  <si>
    <t>Tous les éléments de la consigne sont présents. La copien est agréable à lire..</t>
  </si>
  <si>
    <t>Les phrases sont articulées avec les connecteurs basiques (and/but). Il peut y avoir des juxtapositions de phrases.</t>
  </si>
  <si>
    <t>Les phrases sont articulées avec les connecteurs basiques (and/but). On peut voir apparaître des justifications.</t>
  </si>
  <si>
    <t>Réinvestissement du lexique lié à l'activité mais enrichi et varié.</t>
  </si>
  <si>
    <t>Les éléments décrits sont assez facilement repérables sur l'illustration fournie.</t>
  </si>
  <si>
    <t>Les structures et les éléments syntaxiques sont présents, il y a peu d'erreurs. (There is/are…)</t>
  </si>
  <si>
    <t>La grande majorité des éléments de la consigne ne sont pas pris en compte. Peu u pas de soin et/ou une illustration quasi absente.</t>
  </si>
  <si>
    <t>On a plus affaire à un listing qu'à une description.</t>
  </si>
  <si>
    <t>Le manque d'illustration rend le travail peu clair.</t>
  </si>
  <si>
    <t>Mots isolés, mal orthographiés.</t>
  </si>
  <si>
    <t>De nombreuses erreurs et une maîtrise faible des structures vues en classe.</t>
  </si>
  <si>
    <t>Réaliser un poster de mon/ma chanteur.euse préféré.e</t>
  </si>
  <si>
    <t>Il s'agit bien d'un poster et le sujet est correct.</t>
  </si>
  <si>
    <t>J'ai justifié mes choix pour parler de mon artiste préféré et mes phrases sont , dans la mesure du possible, reliées entre elles.</t>
  </si>
  <si>
    <t>J'ai bien réutilisé le vocabulaire vu dans la leçon (adjectifs etc,,,)</t>
  </si>
  <si>
    <t>J'ai parlé de mes goûts en utilisant les verbes appropriés, conjugués au présent uniquement.</t>
  </si>
  <si>
    <t>J'ai réalisé une affiche parlant de mon artiste préféré.</t>
  </si>
  <si>
    <t>J'ai réalisé une affiche originale, colorée avec une représentation de mon artiste préféré(e), sur une feuille de couleur unie.</t>
  </si>
  <si>
    <t>Mes choix pour parler de mon artiste préféré ne sont pas forcément justifiés et mes phrases sont juxtaposées.</t>
  </si>
  <si>
    <t>La feuille n'est pas unie et/ou le sujet est incorrect.</t>
  </si>
  <si>
    <t>Le vocabulaire est erroné, il y a du français ou encore du Google Trad.</t>
  </si>
  <si>
    <t>J'ai utilisé le même verbe de goût tout au long de mon travail, sans forcément les conjuguer.</t>
  </si>
  <si>
    <t>J'ai parlé de mes goûts en utilisant des verbes appropriés et variés, conjugués au présent uniquement.</t>
  </si>
  <si>
    <t>J'ai justifié mes choix pour parler de mon artiste préféré et mes phrases sont reliées entre elles.</t>
  </si>
  <si>
    <t>J'ai bien réutilisé le vocabulaire vu dans la leçon (adjectifs etc,,,) et j'ai intelligemment ajouté du vocabulaire supplémentaire.</t>
  </si>
  <si>
    <t>Comprendre une page Wiki du membre d'un clan</t>
  </si>
  <si>
    <t>Présenter un personnage d'Heroic Fantasy et raconter son histoire.</t>
  </si>
  <si>
    <t>Parler d'un clan et présenter son champion des Highland Games</t>
  </si>
  <si>
    <t xml:space="preserve">J'ai raconté une histoire passée sur l'histoire d'un clan fictif des Highlands.
- J'ai présenté le champion et je l'ai décrit (physique, caractère, capacités, vêtements, armes…)
- J'ai parlé du clan que j'ai décris brièvement.
</t>
  </si>
  <si>
    <t>- Mon histoire est illustrée par un dessin, une photo qui permet d'identifier le personnage principal.
- Le tartan est représenté
- Le support n'est pas une copie quadrillée mais bien une feuille blanche.</t>
  </si>
  <si>
    <t xml:space="preserve">J'ai raconté une histoire passée sur un clan des Highlands.
- J'ai présenté et décrit le champion
- J'ai parlé du clan
</t>
  </si>
  <si>
    <t xml:space="preserve">J'ai raconté une histoire passée sur l'histoire d'un clan fictif des Highlands.
- J'ai présenté le champion et je l'ai décrit (physique, caractère, capacités, vêtements, armes…)
- J'ai parlé de son peuple que j'ai décris avec précision.
</t>
  </si>
  <si>
    <t xml:space="preserve">- J'ai utilisé tout les champs lexicaux relatifs aux personnages, armes, vêtements traditionnels écossais et j'ai pris soin de chercher les mots inconnus en anglais.
</t>
  </si>
  <si>
    <t xml:space="preserve">Possède un répertoire élémentaire de mots et d’expressions simples relatifs à des situations concrètes particulières
 quelques talents, et hobbies
 quelques adjectifs critiques et mélioratifs
</t>
  </si>
  <si>
    <t xml:space="preserve">Utilise des structures élémentaires constituées d’expressions mémorisées, de groupes de quelques mots et d’expressions toutes faites afin de communiquer une information limitée dans des situations simples de la vie quotidienne
 Maîtrise du lexique des talents+hobbies
 Maîtrise des adjectifs critiques et mélioratifs
</t>
  </si>
  <si>
    <t xml:space="preserve">□ Peut se débrouiller avec des énoncés très courts isolés, généralement stéréotypés, avec de nombreuses pauses pour chercher ses mots, pour prononcer les mots les moins familiers et pour remédier à la communication 
 A du mal se détacher de ses notes qui sont très détaillées
</t>
  </si>
  <si>
    <t xml:space="preserve">A un contrôle limité de quelques structures syntaxiques et de formes grammaticales simples appartenant à un répertoire mémorisé
 Emploie de manière assez exacte « be » et « love »
 Essaie d’utiliser can/can’t, et les intensifieurs (too, so, not..enough)
 Les adjectifs sont rarement bien placés
</t>
  </si>
  <si>
    <t xml:space="preserve">Utilise des structures simples correctement mais commet encore systématiquement des erreurs élémentaires
 Utilise correctement le présent simple même s’il commet parfois quelques erreurs
 Emploie de manière exacte « be » , « have got » et les verbes de goût
 Maîtrise de can/can’t, et des intensifieurs (too, so, not..enough)
 Les adjectifs sont bien placés
</t>
  </si>
  <si>
    <t xml:space="preserve">Prononciation compréhensible mais difficile pour un locuteur natif
 Bonne segmentation
 Essaie d’avoir une intonation correcte
</t>
  </si>
  <si>
    <t xml:space="preserve">Prononciation suffisamment claire pour être comprise malgré un net accent étranger
 Respecte globalement les formes inaccentuées
 A une intonation globalement correcte
</t>
  </si>
  <si>
    <t xml:space="preserve">Peut répondre à des questions simples et en poser sur des détails personnels. Peut interagir de façon simple, mais la communication dépend totalement de la répétition avec un débit plus lent, de la reformulation et des corrections
 Nombreuses hésitations
□ 
</t>
  </si>
  <si>
    <t>Peut établir un contact social de base en utilisant les formules de politesse les plus élémentaires
 Saluer
 Remercier
 Prendre congé</t>
  </si>
  <si>
    <t xml:space="preserve">Peut répondre à des questions et réagir à des déclarations simples. Peut indiquer qu’il/elle suit mais est rarement capable de comprendre assez pour soutenir la conversation de son propre chef.
 Quelques hésitations
□ Peut entrer dans des relations sociales simplement mais efficacement en utilisant les formules de politesse les plus courantes

</t>
  </si>
  <si>
    <t xml:space="preserve"> Prise de contact lors d’un premier rendez-vous : saluer, remercier, prendre congé, etc.
□ Respecte son tour de parole</t>
  </si>
  <si>
    <t>L'élève a réalisé (avec l'aide de ses camarades) une prestation sur le modèle "Britain's Got Talent"
- Il s'est présenté devant le jury/Il a accueilli le candidat et une interaction s'en est suivie.</t>
  </si>
  <si>
    <t>L'élève a réalisé (avec l'aide de ses camarades) une prestation sur le modèle "Britain's Got Talent"
- Il s'est présenté devant le jury/Il a accueilli le candidat et une interaction s'en est suivie.
- La présentation était fournie et détaillée et les critiques d'après prestation étaient  à propos.</t>
  </si>
  <si>
    <t>L'élève a réalisé (avec l'aide de ses camarades) une prestation sur le modèle "Britain's Got Talent"
- Il s'est présenté devant le jury/Il a accueilli le candidat et une interaction fournie et détaillée s'en est suivie.</t>
  </si>
  <si>
    <t xml:space="preserve">Peut répondre à des questions et réagir à des déclarations simples. 
 Quelques hésitations
□ Peut entrer dans des relations sociales simplement,

</t>
  </si>
  <si>
    <t xml:space="preserve">Peut se faire comprendre dans une brève intervention même si la reformulation, les pauses et les faux démarrages sont évidents.
 Utilise régulièremet des notes peu détaillées pour se rassurer et ne pas oublier d’éléments
</t>
  </si>
  <si>
    <t xml:space="preserve">Peut se faire comprendre dans une brève intervention même si la reformulation, les pauses et les faux démarrages sont évidents.
 Utilise rarement des notes peu détaillées pour se rassurer et ne pas oublier d’éléments
</t>
  </si>
  <si>
    <t xml:space="preserve">Prononciation suffisamment claire pour être comprise malgré un net accent étranger
</t>
  </si>
  <si>
    <t xml:space="preserve">Utilise des structures simples correctement mais commet encore systématiquement des erreurs élémentaires
 Utilise correctement le présent simple même s’il commet parfois quelques erreurs
 Emploie de manière exacte « be » , « have got » et les verbes de goût
 Maîtrise de can/can’t, et des intensifieurs (too, so, not..enough)
Les adjectifs sont rarement bien placés
</t>
  </si>
  <si>
    <t>Mon affiche est soignée et bien présentée (titre, vers…)</t>
  </si>
  <si>
    <t>Les illustrations choisies illustrent bien le poème</t>
  </si>
  <si>
    <t>Le poster a été réalisé sur un support adapté.</t>
  </si>
  <si>
    <t>Je suis capable de réciter un court texte</t>
  </si>
  <si>
    <t>Je suis capable de le réciter de manière expressive.</t>
  </si>
  <si>
    <t>Réaliser un poster du poème et le réciter avec le ton.</t>
  </si>
  <si>
    <t>Comprendre une histoire d'horreur</t>
  </si>
  <si>
    <t>Rédiger une Lettre à Lizzy</t>
  </si>
  <si>
    <t>Décrire son Guy Fawkes</t>
  </si>
  <si>
    <t>J'ai fabriqué un Guy selon les instructions vues en classe et je l'ai décris de manière assez précise sur un poster.</t>
  </si>
  <si>
    <t>La description correspond globalement au Guy Fawkes fabriqué.</t>
  </si>
  <si>
    <t>Son nom est son histoire sont mentionnés, les vêtements et accessoires sont correctements orthographiés, les adjectifs sont régulièrement présents.</t>
  </si>
  <si>
    <t>Le présent de description avec BE, la place des adjectifs. Ces éléments sont présents et globalement maîtrisés.</t>
  </si>
  <si>
    <t xml:space="preserve">Les différentes parties sont clairement identifiables. Le poster est fait sur feuille blanche. </t>
  </si>
  <si>
    <t>J'ai fabriqué un Guy selon les instructions vues en classe et je l'ai décris de manière très précise sur un poster.</t>
  </si>
  <si>
    <t>La description correspond exactementement au Guy Fawkes fabriqué.</t>
  </si>
  <si>
    <t>Son nom est son histoire sont mentionnés, les vêtements et accessoires sont correctements orthographiés, les adjectifs sont présents.</t>
  </si>
  <si>
    <t>Le présent de description avec BE, la place des adjectifs. Ces éléments sont présents et maîtrisés.</t>
  </si>
  <si>
    <t>J'ai fabriqué un Guy selon les instructions vues en classe et/ou je l'ai décris de manière assez précise sur un poster.</t>
  </si>
  <si>
    <t>La description correspond globalement au Guy Fawkes fabriquémême si d'importantes parties manquent.</t>
  </si>
  <si>
    <t>Les différentes parties ne sont pas clairement identifiables. Le poster est fait sur feuille quadrillée.</t>
  </si>
  <si>
    <t>La description est brouillonne et assez peu précise.</t>
  </si>
  <si>
    <t>Le présent de description avec BE, la place des adjectifs. Ces éléments ne sont pas toujours présents et assez mal maîtrisés.</t>
  </si>
  <si>
    <t>Faire une vidéo de candidature pour Amazing Race Canada</t>
  </si>
  <si>
    <t xml:space="preserve">Répond ou pose des questions à au moins 1 reprise et de manière pertinente sur les points suivants: 
- Présentation 
- Relation
- Expériences
- Qualités
Entre 0 et 2 points.
</t>
  </si>
  <si>
    <t xml:space="preserve">Répond à des questions simples et en pose. Peut interagir de façon simple en répétant et en hésitant. 
Entre 0 et 1.5 points
</t>
  </si>
  <si>
    <t xml:space="preserve">Utilise des mots isolés et stéréotypés avec de nombreuses pauses.
A du mal à se détacher de ses notes.
Entre 0 et 1.5 points
</t>
  </si>
  <si>
    <t xml:space="preserve">Vocabulaire très simple et souvent calqué sur le thème des expériences
 Entre 0 et 1.5 points
</t>
  </si>
  <si>
    <t xml:space="preserve">La prononciation est parfois erronée et difficile à comprendre pour un locuteur natif. Essaye de maitriser les intonations même s'il commet des erreurs.
Entre 0 et 1 point
</t>
  </si>
  <si>
    <t xml:space="preserve">Utilise le present perfect et would like to même s'il commet des erreurs récurrentes.
Entre 0 et 1.5 point.
</t>
  </si>
  <si>
    <t xml:space="preserve">Répond ou pose des questions à 2 à 3 reprises et de manière pertinente sur les points suivants.
- Présentation 
- Relation
- Expériences
- Qualités
Entre 2.5 et 6 points
</t>
  </si>
  <si>
    <t xml:space="preserve">Répond à des questions et réagit à des déclarations simples. Peut indiquer qu’il/elle suit mais est rarement capable de comprendre assez pour soutenir la conversation de lui-même.
Entre 2 et 3 points
</t>
  </si>
  <si>
    <t xml:space="preserve">Possède un répertoire élémentaire de mots et d’expressions simples même si il/ elle fait de nombreuses pauses.
Regarde parfois ses notes et essaye d'utiliser des marqueurs d'emphase.
Entre 2 et 3 points
</t>
  </si>
  <si>
    <t xml:space="preserve">Vocabulaire élémentaire mais suffisant sur le thème des expériences
Entre 2 et 3 points
</t>
  </si>
  <si>
    <t xml:space="preserve">Utilise le present perfect et would like to même s'il commet quelques erreurs.
Entre 2 et 3 points
</t>
  </si>
  <si>
    <t>La prononciation est parfois erronée mais reste tout à fait compréhensible pour un locuteur natif. Essaye de maitriser les intonations même s'il commet quelques erreurs.
Entre 1.5 et 2 points</t>
  </si>
  <si>
    <t xml:space="preserve">Répond ou pose des questions à plus de 4 reprises et de manière pertinente sur les points suivants.
- Présentation 
- Relation
- Expériences
- Qualités
6.5 points
</t>
  </si>
  <si>
    <t xml:space="preserve">Engage et clôt une conversation simple. Peut montrer qu'il comprend.
Hésite peu
Peut prendre l'initiative et utiliser des formules de politesse.
3.5 points
</t>
  </si>
  <si>
    <t xml:space="preserve">Utilise des expressions mémorisées, des groupes de mots et des expressions toutes faites même s'il commet certaines erreurs. Peut reformuler et hésite peu. Essaye d'utiliser des marqueurs d'emphase
3.5 points
</t>
  </si>
  <si>
    <t xml:space="preserve">Vocabulaire riche et particulièrement adapté sur le thème des expériences
3.5 points
</t>
  </si>
  <si>
    <t xml:space="preserve">Utilise le present perfect et would like to en commettant peu d'erreurs.
3.5 points
</t>
  </si>
  <si>
    <t>La prononciation est tout à fait compréhensible malgré quelques petites erreurs de déplacement d'accents. Essaye de maitriser les intonations même s'il commet des erreurs. 
2.5 points</t>
  </si>
  <si>
    <t>Rédiger une lettre de candidature pour Amazing Race Canada</t>
  </si>
  <si>
    <t>Comprendre une annonce pour une adoption d'animal</t>
  </si>
  <si>
    <t>Parler des habitudes de quelqu'un</t>
  </si>
  <si>
    <t>S'exprime clairement et distinctement; Semble à l'aise et "joue" sa partie</t>
  </si>
  <si>
    <t>Reste sur la réserve et/ou parle dans ses dents</t>
  </si>
  <si>
    <t>S'exprime clairement et distinctement; Semble à l'aise</t>
  </si>
  <si>
    <t>Ecrire la suite de l'histoire de l'enlèvement de Sherlock Holmes</t>
  </si>
  <si>
    <t>Comprendre l'histoire de l'enlèvement de Sherlock Holmes</t>
  </si>
  <si>
    <t xml:space="preserve">A partir des mots clés, j'ai rédigé l'histoire de l'enlèvement de Sherlock Holmes au passé. </t>
  </si>
  <si>
    <t>J'ai respecté l'ordre chronologique de l'histoire et j'ai relié mes phrases entre elles.</t>
  </si>
  <si>
    <t>J'ai compris et respecté  le sens des dessins</t>
  </si>
  <si>
    <t>Le vocabulaire de la séquence m'a aidé à exprimer, dans l'ensemble, ce que je cherchais à dire.</t>
  </si>
  <si>
    <t>J'ai utilisé, de manière plutôt correcte, le ou les prétérits.
J'ai fait attention à la terminaisons des verbes ainsi qu'aux verbes irréguliers.</t>
  </si>
  <si>
    <t>A partir des mots clés, j'ai rédigé l'histoire de l'enlèvement de Sherlock Holmes.</t>
  </si>
  <si>
    <t>J'ai tenté de repecter l'ordre chronologique de l'histoire.
Ma production ressemble à une liste</t>
  </si>
  <si>
    <t>Je n'ai pas toujours compris ni respecté  le sens des dessins</t>
  </si>
  <si>
    <t>J'ai parfois utilisé du français ou des mots "inventés" pour exprimer ce que j'avais à dire.</t>
  </si>
  <si>
    <t xml:space="preserve">J'ai utilisé d'autres temps que le prétérit
</t>
  </si>
  <si>
    <t>Le vocabulaire de la séquence m'a aidé à exprimer ce que je cherchais à dire et j'ai ajouté des mots de ma connaissance</t>
  </si>
  <si>
    <t>J'ai globalement respecté l'ordre chronologique de l'histoire et j'ai relié mes phrases entre elles.</t>
  </si>
  <si>
    <t>J'ai utilisé les prétérits de manière variée et à bon escient.
J'ai fait attention à la terminaisons des verbes ainsi qu'aux verbes irréguliers.</t>
  </si>
  <si>
    <t>Les éléments Who? Where? When? What? ont été explicités de manière assez claire.</t>
  </si>
  <si>
    <t>Les descriptions de Sherlock, des lieux et des personnages intervenant dans l'histoire sont assez précises. La manière dont Sherlock se fait capturer a été comprise dans l'ensemble</t>
  </si>
  <si>
    <t>Les élèves devinent qu'il s'agit de Jack The Butcher et que ce texte est la suite directe de la lettre vue en classe.</t>
  </si>
  <si>
    <t>J'ai compris certains éléments du document rédigé  par Jack The Butcher mais dans l'ensemble, j'ai surtout chercher à traduire mot à mot le texte original.</t>
  </si>
  <si>
    <t>Les éléments Who? Where? When? What? sont insuffisemment explicités.</t>
  </si>
  <si>
    <t>Les lieux sont décrits très succintement et/ou pas tous découverts. Les différentes actions qui amènent à la capture de Sherlock ne sont pas clairement comprises et cette dernière n'est parfois pas retranscrite.</t>
  </si>
  <si>
    <t>Les élèves ont compris qu'il s'agissait d'un ennemi de Sherlock.</t>
  </si>
  <si>
    <t>J'ai compris dans le détail le document rédigé  par Jack The Butcher et j'en ai mis les grandes lignes sur feuille, sans traduire mot à mot le texte original.</t>
  </si>
  <si>
    <t>J'ai compris, dans l'ensemble, le document rédigé  par Jack The Butcher et j'en ai mis les grandes lignes sur feuille, sans trop traduire mot à mot le texte original.</t>
  </si>
  <si>
    <t>Les éléments Who? Where? When? What? ont été explicités de manière très claire.</t>
  </si>
  <si>
    <t>Les descriptions de Sherlock, des lieux et des personnages intervenant dans l'histoire sont très précises. La manière dont Sherlock se fait capturer a été parfaitement comprise.</t>
  </si>
  <si>
    <t>Les élèves ont compris qu'il s'agit de Jack The Butcher et que ce texte est la suite directe de la lettre vue en classe.</t>
  </si>
  <si>
    <t>Comprendre la vidéo  sur la vie d'Arthur Conan Doyle</t>
  </si>
  <si>
    <t>Présenter ses 3 monuments préférés de Londres</t>
  </si>
  <si>
    <t>J'ai parlé de 3 monuments de Londres en justifiant au moins un de mes choix et en donnant au minimum 1 élément parmi (âge, taille ou longueur)</t>
  </si>
  <si>
    <t>J'ai enchaîné mes phrases en tentant au maximum de les relier par des connecteurs simples "And/But/Because" voire par des "First/Then/Finally"</t>
  </si>
  <si>
    <t>La voix porte et l'élève n'a pas le nez dans ses notes.</t>
  </si>
  <si>
    <t>L'élève présente sa tâche en regardant régulièrement son auditoire.</t>
  </si>
  <si>
    <t>Les différents adjectifs nécessaires à la présentation sont connus et utilisés à bon escient, il n'y a pas de français.</t>
  </si>
  <si>
    <t>Tentative d'intonation d'emphase.</t>
  </si>
  <si>
    <t>Le verbe BE est correctement utilisé et conjugué</t>
  </si>
  <si>
    <t>J'ai parlé de 3 monuments de Londres.</t>
  </si>
  <si>
    <t>J'ai juxtaposé mes phrases en plaçant parfois des connecteurs simples comme "And/But/Because".</t>
  </si>
  <si>
    <t>La voix ne porte pas et/ou l'élève a le nez dans ses notes.</t>
  </si>
  <si>
    <t>L'élève ne regarde pas son auditoire.</t>
  </si>
  <si>
    <t>Il y a du français.</t>
  </si>
  <si>
    <t>Aucun effort de prononciation particulier.</t>
  </si>
  <si>
    <t>Des efforts de prononciation manifestes.</t>
  </si>
  <si>
    <t>Le verbe BE est mal utilisé et/ou conjugué</t>
  </si>
  <si>
    <t>J'ai parlé de 3 monuments de Londres en justifiant au moins un de mes choix et en donnant 2 éléments parmi (âge, taille ou longueur)</t>
  </si>
  <si>
    <t>J'ai enchaîné mes phrases en tentant au maximum de les relier par des connecteurs simples "And/But/Because" ainsi que des "First/Then/Finally"</t>
  </si>
  <si>
    <t>Présenter Linda, la reporter et dites où elle s'est rendue ou non.</t>
  </si>
  <si>
    <t>Ma voix est assez claire même si je ne parle pas fort.</t>
  </si>
  <si>
    <t>J'ai fait mon enregistrement sans trop multiplier les tentatives.</t>
  </si>
  <si>
    <t xml:space="preserve">Le champ lexical du journalisme est présent. </t>
  </si>
  <si>
    <t>Des efforts de prononciation sont notables.</t>
  </si>
  <si>
    <t>Le Present Perfect est plutôt bien utilisé sous les deux formes demandées.</t>
  </si>
  <si>
    <t>J'ai présenté Linda, parlé de son métier sans justifier ma réponse et parlé de quelques endroit où elle été allée ou non.</t>
  </si>
  <si>
    <t>J'ai présenté Linda, parlé de son métier en tentant de justifier ma réponse et dit où elle été allée et où elle ne s'était pas rendue.</t>
  </si>
  <si>
    <t xml:space="preserve">J'ai enchaîné mes phrases sans réellement les relier par des connecteurs simples "And/But/Because" </t>
  </si>
  <si>
    <t>Ma voix est parfois inaudible.</t>
  </si>
  <si>
    <t>J'ai multiplié les tentatives d'enregistrement.</t>
  </si>
  <si>
    <t>Aucun effort de prononciation.</t>
  </si>
  <si>
    <t>Le champ lexical du journalisme est assez mal représenté. Il y a du français.</t>
  </si>
  <si>
    <t>Le Present Perfect est absent ou mal utilisé.</t>
  </si>
  <si>
    <t>J'ai enchaîné mes phrases en tentant au maximum de les relier par des connecteurs simples "And/But/Because" ainsi que par des "First/Then/Finally"</t>
  </si>
  <si>
    <t>Ma voix est claire.</t>
  </si>
  <si>
    <t>J'ai fait mon enregistrement en une fois.</t>
  </si>
  <si>
    <t>Le Present Perfect est très bien utilisé sous les deux formes demandées.</t>
  </si>
  <si>
    <t>Comprendre une carte postale</t>
  </si>
  <si>
    <t>Rédiger une carte postale à un être cher.</t>
  </si>
  <si>
    <t>Passer et faire passer une audition à : Sallaumines's Got Talent</t>
  </si>
  <si>
    <t>Retrouver les éléments de la vie de Squanto</t>
  </si>
  <si>
    <t>Comprendre une discussion sur un forum au sujet de Guy Fawkes</t>
  </si>
  <si>
    <t>S’appuyer sur les stratégies développées à l’oral pour apprendre à structurer son écrit.</t>
  </si>
  <si>
    <t>Dimension Culturelle</t>
  </si>
  <si>
    <t>Mobiliser les outils pour écrire, corriger, modifier son écrit.</t>
  </si>
  <si>
    <t>Reformuler un message, rendre compte, raconter, décrire, expliquer, argumenter.</t>
  </si>
  <si>
    <t>Percevoir les spécificités culturelles des pays et des régions de la langue étudiée en dépassant la vision figée et schématique des stéréotypes et des clichés.</t>
  </si>
  <si>
    <t>Mobiliser des références culturelles pour interpréter les éléments d’un message, d’un texte, d’un document sonore.</t>
  </si>
  <si>
    <t>Mobiliser ses connaissances culturelles pour décrire des personnages réels ou imaginaires, raconter.</t>
  </si>
  <si>
    <t>Comprendre des documents écrits de nature et de difficultés variées issus de sources diverses.</t>
  </si>
  <si>
    <t>Développer des stratégies de lecteur par le biais de lectures régulières.</t>
  </si>
  <si>
    <t>S’approprier le document en utilisant des repérages de nature différente : indices extralinguistiques, linguistiques, reconstitution du sens, mise en relation d’éléments significatifs.</t>
  </si>
  <si>
    <t>Comprendre des messages oraux et des documents sonores de nature et de complexité variables.</t>
  </si>
  <si>
    <t>Se familiariser aux réalités sonores de la langue, et s’entraîner à la mémorisation.</t>
  </si>
  <si>
    <t>Repérer des indices pertinents, extralinguistiques ou linguistiques, pour identifier la situation d’énonciation et déduire le sens d’un message.</t>
  </si>
  <si>
    <t>Savoir lire des documents vidéo et savoir mettre en relation images et documents sonores</t>
  </si>
  <si>
    <t>Mobiliser à bon escient ses connaissances lexicales, culturelles, grammaticales pour produire un texte oral sur des sujets variés.</t>
  </si>
  <si>
    <t>Développer des stratégies pour surmonter un manque lexical lors d’une prise de parole, s’autocorriger et reformuler pour se faire comprendre.</t>
  </si>
  <si>
    <t>Respecter un registre et un niveau de langue.</t>
  </si>
  <si>
    <t>Mettre en voix son discours par la prononciation, l’intonation et la gestuelle adéquates.</t>
  </si>
  <si>
    <t>Prendre la parole pour raconter, décrire, expliquer, argumenter.</t>
  </si>
  <si>
    <t>Développer des stratégies de compréhension orale en repérant des indices extralinguistiques ou linguistiques et en élaborant un discours commun.</t>
  </si>
  <si>
    <t>Réagir spontanément à des sollicitations verbales, en mobilisant des énoncés adéquats au contexte, dans une succession d’échanges qui alimentent le message ou le contredisent.</t>
  </si>
  <si>
    <t>Faire le Poster décrivant son "Strange Animal"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</si>
</sst>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theme="1"/>
      <name val="Calibri"/>
      <family val="2"/>
      <scheme val="minor"/>
    </font>
    <font>
      <sz val="10"/>
      <color theme="1"/>
      <name val="Calibri"/>
      <family val="2"/>
      <scheme val="minor"/>
    </font>
    <font>
      <b/>
      <sz val="11"/>
      <color theme="1"/>
      <name val="Comic Sans MS"/>
      <family val="4"/>
    </font>
    <font>
      <sz val="11"/>
      <color theme="1"/>
      <name val="Comic Sans MS"/>
      <family val="4"/>
    </font>
    <font>
      <b/>
      <sz val="16"/>
      <color theme="1"/>
      <name val="Comic Sans MS"/>
      <family val="4"/>
    </font>
    <font>
      <b/>
      <sz val="11"/>
      <color theme="1"/>
      <name val="Calibri"/>
      <family val="2"/>
      <scheme val="minor"/>
    </font>
  </fonts>
  <fills count="6">
    <fill>
      <patternFill patternType="none"/>
    </fill>
    <fill>
      <patternFill patternType="gray125"/>
    </fill>
    <fill>
      <patternFill patternType="solid">
        <fgColor theme="0" tint="-0.14999847407452621"/>
        <bgColor indexed="64"/>
      </patternFill>
    </fill>
    <fill>
      <patternFill patternType="solid">
        <fgColor theme="5" tint="0.59999389629810485"/>
        <bgColor indexed="64"/>
      </patternFill>
    </fill>
    <fill>
      <patternFill patternType="solid">
        <fgColor theme="3" tint="0.79998168889431442"/>
        <bgColor indexed="64"/>
      </patternFill>
    </fill>
    <fill>
      <patternFill patternType="solid">
        <fgColor theme="4" tint="0.79998168889431442"/>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style="thin">
        <color indexed="64"/>
      </left>
      <right style="thin">
        <color indexed="64"/>
      </right>
      <top/>
      <bottom/>
      <diagonal/>
    </border>
  </borders>
  <cellStyleXfs count="1">
    <xf numFmtId="0" fontId="0" fillId="0" borderId="0"/>
  </cellStyleXfs>
  <cellXfs count="130">
    <xf numFmtId="0" fontId="0" fillId="0" borderId="0" xfId="0"/>
    <xf numFmtId="0" fontId="0" fillId="0" borderId="0" xfId="0" applyAlignment="1">
      <alignment wrapText="1"/>
    </xf>
    <xf numFmtId="0" fontId="0" fillId="0" borderId="0" xfId="0" applyAlignment="1">
      <alignment horizontal="center"/>
    </xf>
    <xf numFmtId="0" fontId="1" fillId="0" borderId="0" xfId="0" applyFont="1" applyAlignment="1">
      <alignment horizontal="center"/>
    </xf>
    <xf numFmtId="0" fontId="0" fillId="0" borderId="0" xfId="0" applyAlignment="1">
      <alignment horizontal="center" vertical="center" wrapText="1"/>
    </xf>
    <xf numFmtId="0" fontId="2" fillId="0" borderId="1" xfId="0" applyFont="1" applyBorder="1" applyAlignment="1">
      <alignment horizontal="center" vertical="center" wrapText="1"/>
    </xf>
    <xf numFmtId="0" fontId="2" fillId="0" borderId="0" xfId="0" applyFont="1" applyAlignment="1">
      <alignment horizontal="center" vertical="center" wrapText="1"/>
    </xf>
    <xf numFmtId="0" fontId="2" fillId="2" borderId="1" xfId="0" applyFont="1" applyFill="1" applyBorder="1" applyAlignment="1">
      <alignment horizontal="center" vertical="center" wrapText="1"/>
    </xf>
    <xf numFmtId="0" fontId="0" fillId="0" borderId="1" xfId="0" applyBorder="1" applyAlignment="1">
      <alignment horizontal="center" vertical="center" wrapText="1"/>
    </xf>
    <xf numFmtId="0" fontId="3" fillId="2" borderId="1" xfId="0" applyFont="1" applyFill="1" applyBorder="1" applyAlignment="1">
      <alignment horizontal="center" vertical="center" wrapText="1"/>
    </xf>
    <xf numFmtId="0" fontId="3" fillId="0" borderId="0" xfId="0" applyNumberFormat="1" applyFont="1"/>
    <xf numFmtId="0" fontId="0" fillId="0" borderId="0" xfId="0" applyNumberFormat="1"/>
    <xf numFmtId="0" fontId="2" fillId="0" borderId="1" xfId="0" applyFont="1" applyFill="1" applyBorder="1" applyAlignment="1">
      <alignment horizontal="center" vertical="center" wrapText="1"/>
    </xf>
    <xf numFmtId="0" fontId="0" fillId="0" borderId="1" xfId="0" applyBorder="1" applyAlignment="1">
      <alignment horizontal="center"/>
    </xf>
    <xf numFmtId="49" fontId="3" fillId="0" borderId="0" xfId="0" applyNumberFormat="1" applyFont="1"/>
    <xf numFmtId="0" fontId="2" fillId="2" borderId="0" xfId="0" applyFont="1" applyFill="1" applyAlignment="1">
      <alignment horizontal="center" vertical="center" wrapText="1"/>
    </xf>
    <xf numFmtId="0" fontId="3" fillId="0" borderId="0" xfId="0" applyFont="1" applyBorder="1" applyAlignment="1">
      <alignment horizontal="center" vertical="center" wrapText="1"/>
    </xf>
    <xf numFmtId="0" fontId="2" fillId="3" borderId="1" xfId="0" applyFont="1" applyFill="1" applyBorder="1" applyAlignment="1">
      <alignment horizontal="center" vertical="center" wrapText="1"/>
    </xf>
    <xf numFmtId="49" fontId="3" fillId="0" borderId="1" xfId="0" applyNumberFormat="1" applyFont="1" applyBorder="1" applyAlignment="1">
      <alignment horizontal="center" vertical="center" wrapText="1"/>
    </xf>
    <xf numFmtId="0" fontId="3" fillId="0" borderId="1" xfId="0" applyNumberFormat="1" applyFont="1" applyBorder="1" applyAlignment="1">
      <alignment horizontal="center" vertical="center" wrapText="1"/>
    </xf>
    <xf numFmtId="0" fontId="2" fillId="2" borderId="4" xfId="0" applyFont="1" applyFill="1" applyBorder="1" applyAlignment="1">
      <alignment horizontal="center" vertical="center" wrapText="1"/>
    </xf>
    <xf numFmtId="0" fontId="0" fillId="0" borderId="1" xfId="0" applyBorder="1" applyAlignment="1">
      <alignment horizontal="center" wrapText="1"/>
    </xf>
    <xf numFmtId="9" fontId="0" fillId="0" borderId="1" xfId="0" applyNumberFormat="1" applyBorder="1" applyAlignment="1">
      <alignment horizontal="center"/>
    </xf>
    <xf numFmtId="0" fontId="1" fillId="0" borderId="1" xfId="0" applyFont="1" applyBorder="1" applyAlignment="1">
      <alignment horizontal="center" wrapText="1"/>
    </xf>
    <xf numFmtId="9" fontId="1" fillId="0" borderId="1" xfId="0" applyNumberFormat="1" applyFont="1" applyBorder="1" applyAlignment="1">
      <alignment horizontal="center" wrapText="1"/>
    </xf>
    <xf numFmtId="0" fontId="0" fillId="0" borderId="1" xfId="0" applyBorder="1" applyAlignment="1">
      <alignment wrapText="1"/>
    </xf>
    <xf numFmtId="9" fontId="0" fillId="0" borderId="1" xfId="0" applyNumberFormat="1" applyBorder="1" applyAlignment="1">
      <alignment horizontal="center" wrapText="1"/>
    </xf>
    <xf numFmtId="0" fontId="0" fillId="0" borderId="1" xfId="0" applyNumberFormat="1" applyBorder="1" applyAlignment="1">
      <alignment horizontal="center"/>
    </xf>
    <xf numFmtId="0" fontId="0" fillId="0" borderId="1" xfId="0" applyFont="1" applyBorder="1" applyAlignment="1">
      <alignment horizontal="center" wrapText="1"/>
    </xf>
    <xf numFmtId="0" fontId="3" fillId="0" borderId="0" xfId="0" applyNumberFormat="1" applyFont="1" applyAlignment="1">
      <alignment wrapText="1"/>
    </xf>
    <xf numFmtId="49" fontId="3" fillId="2" borderId="0" xfId="0" applyNumberFormat="1" applyFont="1" applyFill="1" applyAlignment="1">
      <alignment horizontal="center" vertical="center" wrapText="1"/>
    </xf>
    <xf numFmtId="49" fontId="3" fillId="2" borderId="1" xfId="0" applyNumberFormat="1" applyFont="1" applyFill="1" applyBorder="1" applyAlignment="1">
      <alignment horizontal="center" vertical="center" wrapText="1"/>
    </xf>
    <xf numFmtId="0" fontId="2" fillId="4" borderId="1" xfId="0" applyFont="1" applyFill="1" applyBorder="1" applyAlignment="1">
      <alignment horizontal="center" vertical="center"/>
    </xf>
    <xf numFmtId="0" fontId="2" fillId="3"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49" fontId="3" fillId="0" borderId="1" xfId="0" applyNumberFormat="1" applyFont="1" applyFill="1" applyBorder="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0" fontId="0" fillId="0" borderId="0" xfId="0" applyNumberFormat="1" applyAlignment="1">
      <alignment wrapText="1"/>
    </xf>
    <xf numFmtId="0" fontId="3" fillId="2" borderId="1" xfId="0" applyNumberFormat="1" applyFont="1" applyFill="1" applyBorder="1" applyAlignment="1">
      <alignment horizontal="center" vertical="center" wrapText="1"/>
    </xf>
    <xf numFmtId="0" fontId="3" fillId="0" borderId="1" xfId="0" applyNumberFormat="1" applyFont="1" applyFill="1" applyBorder="1" applyAlignment="1">
      <alignment horizontal="center" vertical="center" wrapText="1"/>
    </xf>
    <xf numFmtId="2" fontId="3" fillId="0" borderId="1" xfId="0" applyNumberFormat="1" applyFont="1" applyFill="1" applyBorder="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0" fontId="3" fillId="0" borderId="0" xfId="0" applyFont="1" applyAlignment="1">
      <alignment horizontal="center" vertical="center" wrapText="1"/>
    </xf>
    <xf numFmtId="0" fontId="3" fillId="0" borderId="1" xfId="0" applyFont="1" applyBorder="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49" fontId="3" fillId="5" borderId="1" xfId="0" applyNumberFormat="1" applyFont="1" applyFill="1" applyBorder="1" applyAlignment="1">
      <alignment horizontal="center" vertical="center" wrapText="1"/>
    </xf>
    <xf numFmtId="0" fontId="3" fillId="5" borderId="1" xfId="0" applyNumberFormat="1" applyFont="1" applyFill="1" applyBorder="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0" fontId="2" fillId="3"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0" fontId="2" fillId="3"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0" fontId="2" fillId="3"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3" borderId="4" xfId="0" applyFont="1" applyFill="1" applyBorder="1" applyAlignment="1">
      <alignment horizontal="center" vertical="center" wrapText="1"/>
    </xf>
    <xf numFmtId="0" fontId="2" fillId="2"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0" fontId="2" fillId="3"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3" borderId="4" xfId="0" applyFont="1" applyFill="1" applyBorder="1" applyAlignment="1">
      <alignment horizontal="center" vertical="center" wrapText="1"/>
    </xf>
    <xf numFmtId="0" fontId="2" fillId="2"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0" fontId="2" fillId="3"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0" fontId="2" fillId="3"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3" borderId="4" xfId="0" applyFont="1" applyFill="1" applyBorder="1" applyAlignment="1">
      <alignment horizontal="center" vertical="center" wrapText="1"/>
    </xf>
    <xf numFmtId="0" fontId="2" fillId="2"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0" fontId="2" fillId="3"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0" fontId="2" fillId="3" borderId="4" xfId="0" applyFont="1" applyFill="1" applyBorder="1" applyAlignment="1">
      <alignment horizontal="center" vertical="center" wrapText="1"/>
    </xf>
    <xf numFmtId="0" fontId="0" fillId="0" borderId="9" xfId="0" applyFill="1" applyBorder="1" applyAlignment="1">
      <alignment horizontal="center"/>
    </xf>
    <xf numFmtId="0" fontId="0" fillId="0" borderId="1" xfId="0" applyBorder="1"/>
    <xf numFmtId="9" fontId="0" fillId="0" borderId="1" xfId="0" applyNumberFormat="1" applyBorder="1"/>
    <xf numFmtId="0" fontId="5" fillId="0" borderId="1" xfId="0" applyFont="1" applyBorder="1" applyAlignment="1">
      <alignment horizontal="left" vertical="center" wrapText="1"/>
    </xf>
    <xf numFmtId="0" fontId="5" fillId="0" borderId="0" xfId="0" applyFont="1" applyAlignment="1">
      <alignment horizontal="left" vertical="center" wrapText="1"/>
    </xf>
    <xf numFmtId="0" fontId="0" fillId="0" borderId="0" xfId="0" applyBorder="1" applyAlignment="1">
      <alignment horizontal="center" vertical="center" wrapText="1"/>
    </xf>
    <xf numFmtId="0" fontId="5" fillId="0" borderId="0" xfId="0" applyFont="1" applyAlignment="1">
      <alignment horizontal="center" vertical="center" wrapText="1"/>
    </xf>
    <xf numFmtId="0" fontId="2" fillId="0" borderId="1" xfId="0" applyFont="1" applyBorder="1" applyAlignment="1">
      <alignment horizontal="center" vertical="center" wrapText="1"/>
    </xf>
    <xf numFmtId="0" fontId="2" fillId="2" borderId="4" xfId="0" applyFont="1" applyFill="1" applyBorder="1" applyAlignment="1">
      <alignment horizontal="center" vertical="center" wrapText="1"/>
    </xf>
    <xf numFmtId="0" fontId="2" fillId="3" borderId="4"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2" fillId="4"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4" borderId="6" xfId="0" applyFont="1" applyFill="1" applyBorder="1" applyAlignment="1">
      <alignment horizontal="center" vertical="center" wrapText="1"/>
    </xf>
    <xf numFmtId="0" fontId="2" fillId="4" borderId="7" xfId="0" applyFont="1" applyFill="1" applyBorder="1" applyAlignment="1">
      <alignment horizontal="center" vertical="center" wrapText="1"/>
    </xf>
    <xf numFmtId="0" fontId="2" fillId="4" borderId="8" xfId="0" applyFont="1" applyFill="1" applyBorder="1" applyAlignment="1">
      <alignment horizontal="center" vertical="center" wrapText="1"/>
    </xf>
    <xf numFmtId="0" fontId="2" fillId="4" borderId="5" xfId="0" applyFont="1" applyFill="1" applyBorder="1" applyAlignment="1">
      <alignment horizontal="center" vertical="center" wrapText="1"/>
    </xf>
    <xf numFmtId="0" fontId="4" fillId="4" borderId="1" xfId="0" applyFont="1" applyFill="1" applyBorder="1" applyAlignment="1">
      <alignment horizontal="center" vertical="center"/>
    </xf>
    <xf numFmtId="0" fontId="2" fillId="2" borderId="3" xfId="0" applyFont="1" applyFill="1" applyBorder="1" applyAlignment="1">
      <alignment horizontal="center" vertical="center" wrapText="1"/>
    </xf>
    <xf numFmtId="0" fontId="2" fillId="2" borderId="4" xfId="0" applyFont="1" applyFill="1" applyBorder="1" applyAlignment="1">
      <alignment horizontal="center" vertical="center" wrapText="1"/>
    </xf>
    <xf numFmtId="0" fontId="2" fillId="0" borderId="2" xfId="0" applyFont="1" applyBorder="1" applyAlignment="1">
      <alignment horizontal="center" vertical="center" wrapText="1"/>
    </xf>
    <xf numFmtId="0" fontId="2" fillId="0" borderId="3" xfId="0" applyFont="1" applyBorder="1" applyAlignment="1">
      <alignment horizontal="center" vertical="center" wrapText="1"/>
    </xf>
    <xf numFmtId="0" fontId="2" fillId="0" borderId="4" xfId="0" applyFont="1" applyBorder="1" applyAlignment="1">
      <alignment horizontal="center" vertical="center" wrapText="1"/>
    </xf>
    <xf numFmtId="0" fontId="2" fillId="3" borderId="3" xfId="0" applyFont="1" applyFill="1" applyBorder="1" applyAlignment="1">
      <alignment horizontal="center" vertical="center" wrapText="1"/>
    </xf>
    <xf numFmtId="0" fontId="2" fillId="3" borderId="4" xfId="0" applyFont="1" applyFill="1" applyBorder="1" applyAlignment="1">
      <alignment horizontal="center" vertical="center" wrapText="1"/>
    </xf>
    <xf numFmtId="0" fontId="0" fillId="0" borderId="1" xfId="0" applyBorder="1" applyAlignment="1">
      <alignment horizontal="center" vertical="center" wrapText="1"/>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theme" Target="theme/theme1.xml"/><Relationship Id="rId50"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worksheet" Target="worksheets/sheet4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4" Type="http://schemas.openxmlformats.org/officeDocument/2006/relationships/worksheet" Target="worksheets/sheet44.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styles" Target="styles.xml"/><Relationship Id="rId8" Type="http://schemas.openxmlformats.org/officeDocument/2006/relationships/worksheet" Target="worksheets/sheet8.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valuator_2020_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2"/>
      <sheetName val="Base_Elèves"/>
      <sheetName val="Base_Classes_Niveaux"/>
      <sheetName val="Base_LV"/>
      <sheetName val="Bilan_Annuel"/>
      <sheetName val="Bilan_Compétences"/>
      <sheetName val="Base_Evaluation"/>
      <sheetName val="4B_PE_1"/>
      <sheetName val="4D_PE_1"/>
      <sheetName val="4E_PE_1"/>
      <sheetName val="5E_PE_1"/>
      <sheetName val="3E_CE_1"/>
      <sheetName val="3D_CE_1"/>
      <sheetName val="4B_POC_1"/>
      <sheetName val="4D_POC_1"/>
      <sheetName val="3E_PE_1"/>
      <sheetName val="3D_PE_1"/>
      <sheetName val="5E_PE_2"/>
      <sheetName val="4B_CO_1"/>
      <sheetName val="4D_CO_1"/>
      <sheetName val="3E_CE_2"/>
      <sheetName val="3D_CE_2"/>
      <sheetName val="3E_PE_2"/>
      <sheetName val="3D_PE_2"/>
      <sheetName val="4B_PE_2"/>
      <sheetName val="4D_PE_2"/>
      <sheetName val="5E_CE_1"/>
      <sheetName val="5E_PE_3"/>
      <sheetName val="4D_PE_3"/>
      <sheetName val="4B_PE_3"/>
    </sheetNames>
    <sheetDataSet>
      <sheetData sheetId="0"/>
      <sheetData sheetId="1"/>
      <sheetData sheetId="2"/>
      <sheetData sheetId="3"/>
      <sheetData sheetId="4"/>
      <sheetData sheetId="5"/>
      <sheetData sheetId="6"/>
      <sheetData sheetId="7">
        <row r="9">
          <cell r="G9" t="str">
            <v>Maîtrise Satisfaisante</v>
          </cell>
        </row>
      </sheetData>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36.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44.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45.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sheetPr codeName="Feuil16"/>
  <dimension ref="A1:K23"/>
  <sheetViews>
    <sheetView topLeftCell="B1" workbookViewId="0">
      <selection activeCell="C5" sqref="C5:E5"/>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11" width="11.42578125" style="11"/>
  </cols>
  <sheetData>
    <row r="1" spans="1:9" x14ac:dyDescent="0.3">
      <c r="A1" s="71" t="s">
        <v>23</v>
      </c>
      <c r="B1" s="124"/>
      <c r="C1" s="125"/>
      <c r="D1" s="126"/>
      <c r="E1" s="71"/>
      <c r="F1" s="10" t="str">
        <f>IF($C$5=0,"",LEFT($C$5,1))</f>
        <v>3</v>
      </c>
      <c r="G1" s="10" t="str">
        <f>IF($C$6="Production_Ecrite","PE",IF($C$6="Compréhension_Ecrite","CE",IF($C$6="Production_Orale_en_Interaction","POI",IF($C$6="Production_Orale_en_Continu","POC",IF($C$6="Compréhension_Orale","CO","")))))</f>
        <v>CE</v>
      </c>
      <c r="H1" s="10">
        <f>IF($E$3=0,"",$E$3)</f>
        <v>1</v>
      </c>
    </row>
    <row r="2" spans="1:9" x14ac:dyDescent="0.3">
      <c r="A2" s="116" t="s">
        <v>88</v>
      </c>
      <c r="B2" s="116"/>
      <c r="C2" s="72"/>
      <c r="D2" s="71" t="s">
        <v>110</v>
      </c>
      <c r="E2" s="7">
        <v>1</v>
      </c>
      <c r="F2" s="10" t="str">
        <f>IF(OR(F1="",G1="",H1=""),"",F1&amp;"_"&amp;G1&amp;"_"&amp;H1)</f>
        <v>3_CE_1</v>
      </c>
      <c r="G2" s="10" t="str">
        <f>IF($C$6="Production_Ecrite","Production Ecrite",IF($C$6="Compréhension_Ecrite","Compréhension Ecrite",IF($C$6="Production_Orale_en_Interaction","Production Orale en Interaction",IF($C$6="Production_Orale_en_Continu","Production Orale en Continu",IF($C$6="Compréhension_Orale","Compréhension Orale","")))))</f>
        <v>Compréhension Ecrite</v>
      </c>
    </row>
    <row r="3" spans="1:9" x14ac:dyDescent="0.3">
      <c r="A3" s="116" t="s">
        <v>117</v>
      </c>
      <c r="B3" s="116"/>
      <c r="C3" s="73" t="str">
        <f>F2</f>
        <v>3_CE_1</v>
      </c>
      <c r="D3" s="71" t="s">
        <v>89</v>
      </c>
      <c r="E3" s="7">
        <v>1</v>
      </c>
    </row>
    <row r="4" spans="1:9" ht="18" customHeight="1" x14ac:dyDescent="0.3">
      <c r="A4" s="116" t="s">
        <v>118</v>
      </c>
      <c r="B4" s="116"/>
      <c r="C4" s="15" t="s">
        <v>120</v>
      </c>
      <c r="D4" s="124" t="s">
        <v>456</v>
      </c>
      <c r="E4" s="126"/>
      <c r="F4" s="10" t="str">
        <f>D3&amp;" "&amp;E3&amp;" de la "&amp;G2&amp;" au "&amp;A5&amp;" "&amp;C5&amp;"."</f>
        <v>Evaluation Numéro 1 de la Compréhension Ecrite au Niveau 3ème.</v>
      </c>
    </row>
    <row r="5" spans="1:9" x14ac:dyDescent="0.3">
      <c r="A5" s="116" t="s">
        <v>15</v>
      </c>
      <c r="B5" s="116"/>
      <c r="C5" s="122" t="s">
        <v>27</v>
      </c>
      <c r="D5" s="122"/>
      <c r="E5" s="123"/>
      <c r="F5" s="10" t="str">
        <f>A4&amp;" "&amp;C4&amp;" : "&amp;D4&amp;"."</f>
        <v>Tâche Intermédiaire : Comprendre une page Wiki du membre d'un clan.</v>
      </c>
    </row>
    <row r="6" spans="1:9" x14ac:dyDescent="0.3">
      <c r="A6" s="116" t="s">
        <v>14</v>
      </c>
      <c r="B6" s="116"/>
      <c r="C6" s="72" t="s">
        <v>16</v>
      </c>
      <c r="D6" s="12" t="s">
        <v>111</v>
      </c>
      <c r="E6" s="17" t="str">
        <f>IF(ISNA(INDEX(BD_Eval!$C$10:$F$14,MATCH($C$5,BD_Eval!$C$10:$C$14,0),MATCH($E$2,BD_Eval!$C$10:$F$10,0))),"",INDEX(BD_Eval!$C$10:$F$14,MATCH($C$5,BD_Eval!$C$10:$C$14,0),MATCH($E$2,BD_Eval!$C$10:$F$10,0)))</f>
        <v>A2+</v>
      </c>
    </row>
    <row r="7" spans="1:9" x14ac:dyDescent="0.3">
      <c r="A7" s="116" t="s">
        <v>116</v>
      </c>
      <c r="B7" s="116"/>
      <c r="C7" s="73" t="s">
        <v>113</v>
      </c>
      <c r="D7" s="17" t="s">
        <v>114</v>
      </c>
      <c r="E7" s="17" t="s">
        <v>115</v>
      </c>
    </row>
    <row r="8" spans="1:9" x14ac:dyDescent="0.3">
      <c r="A8" s="7"/>
      <c r="B8" s="17" t="str">
        <f t="shared" ref="B8:B17" si="0">IF(ISNA(INDEX(Tâches_CECRL,MATCH($A8,Tâches,),MATCH($G$1,CECRL,0))),"",IF(INDEX(Tâches_CECRL,MATCH($A8,Tâches,),MATCH($G$1,CECRL,0))&lt;=1,INDEX(Tâches_CECRL,MATCH(A8,Tâches,),MATCH(G1,CECRL,0))&amp;" point",INDEX(Tâches_CECRL,MATCH($A8,Tâches,),MATCH($G$1,CECRL,0))&amp;" points"))</f>
        <v/>
      </c>
      <c r="C8" s="18"/>
      <c r="D8" s="31"/>
      <c r="E8" s="18"/>
      <c r="H8" s="14"/>
    </row>
    <row r="9" spans="1:9" x14ac:dyDescent="0.3">
      <c r="A9" s="7"/>
      <c r="B9" s="17" t="str">
        <f t="shared" si="0"/>
        <v/>
      </c>
      <c r="C9" s="18"/>
      <c r="D9" s="31"/>
      <c r="E9" s="18"/>
    </row>
    <row r="10" spans="1:9" x14ac:dyDescent="0.3">
      <c r="A10" s="7"/>
      <c r="B10" s="17" t="str">
        <f t="shared" si="0"/>
        <v/>
      </c>
      <c r="C10" s="18"/>
      <c r="D10" s="31"/>
      <c r="E10" s="18"/>
    </row>
    <row r="11" spans="1:9" x14ac:dyDescent="0.3">
      <c r="A11" s="7"/>
      <c r="B11" s="17" t="str">
        <f t="shared" si="0"/>
        <v/>
      </c>
      <c r="C11" s="18"/>
      <c r="D11" s="31"/>
      <c r="E11" s="18"/>
    </row>
    <row r="12" spans="1:9" ht="99" customHeight="1" x14ac:dyDescent="0.3">
      <c r="A12" s="7"/>
      <c r="B12" s="17" t="str">
        <f t="shared" si="0"/>
        <v/>
      </c>
      <c r="C12" s="18"/>
      <c r="D12" s="31"/>
      <c r="E12" s="18"/>
      <c r="G12" s="16"/>
      <c r="H12" s="16"/>
      <c r="I12" s="16"/>
    </row>
    <row r="13" spans="1:9" x14ac:dyDescent="0.3">
      <c r="A13" s="7"/>
      <c r="B13" s="17" t="str">
        <f t="shared" si="0"/>
        <v/>
      </c>
      <c r="C13" s="18"/>
      <c r="D13" s="31"/>
      <c r="E13" s="18"/>
      <c r="G13" s="16"/>
      <c r="H13" s="16"/>
      <c r="I13" s="16"/>
    </row>
    <row r="14" spans="1:9" x14ac:dyDescent="0.3">
      <c r="A14" s="7"/>
      <c r="B14" s="17" t="str">
        <f t="shared" si="0"/>
        <v/>
      </c>
      <c r="C14" s="18"/>
      <c r="D14" s="31"/>
      <c r="E14" s="18"/>
      <c r="G14" s="16"/>
      <c r="H14" s="16"/>
      <c r="I14" s="16"/>
    </row>
    <row r="15" spans="1:9" x14ac:dyDescent="0.3">
      <c r="A15" s="7"/>
      <c r="B15" s="17" t="str">
        <f t="shared" si="0"/>
        <v/>
      </c>
      <c r="C15" s="18"/>
      <c r="D15" s="31"/>
      <c r="E15" s="18"/>
      <c r="G15" s="16"/>
      <c r="H15" s="16"/>
      <c r="I15" s="16"/>
    </row>
    <row r="16" spans="1:9" x14ac:dyDescent="0.3">
      <c r="A16" s="7"/>
      <c r="B16" s="17" t="str">
        <f t="shared" si="0"/>
        <v/>
      </c>
      <c r="C16" s="18"/>
      <c r="D16" s="31"/>
      <c r="E16" s="18"/>
      <c r="G16" s="16"/>
      <c r="H16" s="16"/>
      <c r="I16" s="16"/>
    </row>
    <row r="17" spans="1:5" x14ac:dyDescent="0.3">
      <c r="A17" s="7"/>
      <c r="B17" s="17" t="str">
        <f t="shared" si="0"/>
        <v/>
      </c>
      <c r="C17" s="18"/>
      <c r="D17" s="31"/>
      <c r="E17" s="18"/>
    </row>
    <row r="18" spans="1:5" ht="24.75" x14ac:dyDescent="0.3">
      <c r="A18" s="117"/>
      <c r="B18" s="118"/>
      <c r="C18" s="121" t="s">
        <v>43</v>
      </c>
      <c r="D18" s="121"/>
      <c r="E18" s="121"/>
    </row>
    <row r="19" spans="1:5" x14ac:dyDescent="0.3">
      <c r="A19" s="119"/>
      <c r="B19" s="120"/>
      <c r="C19" s="32" t="s">
        <v>0</v>
      </c>
      <c r="D19" s="32" t="s">
        <v>2</v>
      </c>
      <c r="E19" s="32" t="s">
        <v>22</v>
      </c>
    </row>
    <row r="20" spans="1:5" ht="99" x14ac:dyDescent="0.3">
      <c r="A20" s="114" t="s">
        <v>121</v>
      </c>
      <c r="B20" s="115"/>
      <c r="C20" s="9" t="s">
        <v>607</v>
      </c>
      <c r="D20" s="9" t="s">
        <v>608</v>
      </c>
      <c r="E20" s="9" t="s">
        <v>609</v>
      </c>
    </row>
    <row r="21" spans="1:5" ht="82.5" x14ac:dyDescent="0.3">
      <c r="A21" s="114" t="s">
        <v>122</v>
      </c>
      <c r="B21" s="115"/>
      <c r="C21" s="9" t="s">
        <v>604</v>
      </c>
      <c r="D21" s="9" t="s">
        <v>605</v>
      </c>
      <c r="E21" s="9" t="s">
        <v>606</v>
      </c>
    </row>
    <row r="22" spans="1:5" x14ac:dyDescent="0.3">
      <c r="A22" s="114" t="s">
        <v>123</v>
      </c>
      <c r="B22" s="115"/>
      <c r="C22" s="9"/>
      <c r="D22" s="9"/>
      <c r="E22" s="9"/>
    </row>
    <row r="23" spans="1:5" x14ac:dyDescent="0.3">
      <c r="A23" s="114" t="s">
        <v>124</v>
      </c>
      <c r="B23" s="115"/>
      <c r="C23" s="9"/>
      <c r="D23" s="9"/>
      <c r="E23" s="9"/>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8">
    <dataValidation type="list" allowBlank="1" showInputMessage="1" showErrorMessage="1" sqref="C20:E23" xr:uid="{00000000-0002-0000-1200-000000000000}">
      <formula1>INDIRECT(CONCATENATE(C$19,$C$6))</formula1>
    </dataValidation>
    <dataValidation type="list" allowBlank="1" showInputMessage="1" showErrorMessage="1" sqref="C4" xr:uid="{00000000-0002-0000-1200-000001000000}">
      <formula1>Type_Tâche</formula1>
    </dataValidation>
    <dataValidation type="list" allowBlank="1" showInputMessage="1" showErrorMessage="1" sqref="E3" xr:uid="{00000000-0002-0000-1200-000002000000}">
      <formula1>Eval_10</formula1>
    </dataValidation>
    <dataValidation type="list" allowBlank="1" showInputMessage="1" showErrorMessage="1" sqref="E2" xr:uid="{00000000-0002-0000-1200-000003000000}">
      <formula1>Trimestre</formula1>
    </dataValidation>
    <dataValidation type="list" allowBlank="1" showInputMessage="1" showErrorMessage="1" sqref="C2" xr:uid="{00000000-0002-0000-1200-000004000000}">
      <formula1>Classes</formula1>
    </dataValidation>
    <dataValidation type="list" allowBlank="1" showInputMessage="1" showErrorMessage="1" sqref="C6" xr:uid="{00000000-0002-0000-1200-000005000000}">
      <formula1>Act_Lang</formula1>
    </dataValidation>
    <dataValidation type="list" allowBlank="1" showInputMessage="1" showErrorMessage="1" sqref="C5" xr:uid="{C177167D-17D0-4A7C-8CA5-0DD5C9A60481}">
      <formula1>Niveaux</formula1>
    </dataValidation>
    <dataValidation type="list" allowBlank="1" showInputMessage="1" showErrorMessage="1" sqref="A8:A18" xr:uid="{00000000-0002-0000-1200-000007000000}">
      <formula1>INDIRECT($C$6)</formula1>
    </dataValidation>
  </dataValidations>
  <pageMargins left="0.7" right="0.7" top="0.75" bottom="0.75" header="0.3" footer="0.3"/>
  <pageSetup paperSize="9"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sheetPr codeName="Feuil13"/>
  <dimension ref="A1:K23"/>
  <sheetViews>
    <sheetView topLeftCell="C7" workbookViewId="0">
      <selection activeCell="C5" sqref="C5:E5"/>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11" width="11.42578125" style="11"/>
  </cols>
  <sheetData>
    <row r="1" spans="1:9" x14ac:dyDescent="0.3">
      <c r="A1" s="43" t="s">
        <v>23</v>
      </c>
      <c r="B1" s="124"/>
      <c r="C1" s="125"/>
      <c r="D1" s="126"/>
      <c r="E1" s="43"/>
      <c r="F1" s="10" t="str">
        <f>IF($C$5=0,"",LEFT($C$5,1))</f>
        <v>3</v>
      </c>
      <c r="G1" s="10" t="str">
        <f>IF($C$6="Production_Ecrite","PE",IF($C$6="Compréhension_Ecrite","CE",IF($C$6="Production_Orale_en_Interaction","POI",IF($C$6="Production_Orale_en_Continu","POC",IF($C$6="Compréhension_Orale","CO","")))))</f>
        <v>CE</v>
      </c>
      <c r="H1" s="10">
        <f>IF($E$3=0,"",$E$3)</f>
        <v>2</v>
      </c>
    </row>
    <row r="2" spans="1:9" x14ac:dyDescent="0.3">
      <c r="A2" s="116" t="s">
        <v>88</v>
      </c>
      <c r="B2" s="116"/>
      <c r="C2" s="44"/>
      <c r="D2" s="43" t="s">
        <v>110</v>
      </c>
      <c r="E2" s="7">
        <v>2</v>
      </c>
      <c r="F2" s="10" t="str">
        <f>IF(OR(F1="",G1="",H1=""),"",F1&amp;"_"&amp;G1&amp;"_"&amp;H1)</f>
        <v>3_CE_2</v>
      </c>
      <c r="G2" s="10" t="str">
        <f>IF($C$6="Production_Ecrite","Production Ecrite",IF($C$6="Compréhension_Ecrite","Compréhension Ecrite",IF($C$6="Production_Orale_en_Interaction","Production Orale en Interaction",IF($C$6="Production_Orale_en_Continu","Production Orale en Continu",IF($C$6="Compréhension_Orale","Compréhension Orale","")))))</f>
        <v>Compréhension Ecrite</v>
      </c>
    </row>
    <row r="3" spans="1:9" x14ac:dyDescent="0.3">
      <c r="A3" s="116" t="s">
        <v>117</v>
      </c>
      <c r="B3" s="116"/>
      <c r="C3" s="33" t="str">
        <f>F2</f>
        <v>3_CE_2</v>
      </c>
      <c r="D3" s="43" t="s">
        <v>89</v>
      </c>
      <c r="E3" s="7">
        <v>2</v>
      </c>
    </row>
    <row r="4" spans="1:9" ht="18" customHeight="1" x14ac:dyDescent="0.3">
      <c r="A4" s="116" t="s">
        <v>118</v>
      </c>
      <c r="B4" s="116"/>
      <c r="C4" s="15" t="s">
        <v>120</v>
      </c>
      <c r="D4" s="124" t="s">
        <v>489</v>
      </c>
      <c r="E4" s="126"/>
      <c r="F4" s="10" t="str">
        <f>D3&amp;" "&amp;E3&amp;" de la "&amp;G2&amp;" au "&amp;A5&amp;" "&amp;C5&amp;"."</f>
        <v>Evaluation Numéro 2 de la Compréhension Ecrite au Niveau 3ème.</v>
      </c>
    </row>
    <row r="5" spans="1:9" x14ac:dyDescent="0.3">
      <c r="A5" s="116" t="s">
        <v>15</v>
      </c>
      <c r="B5" s="116"/>
      <c r="C5" s="122" t="s">
        <v>27</v>
      </c>
      <c r="D5" s="122"/>
      <c r="E5" s="123"/>
      <c r="F5" s="10" t="str">
        <f>A4&amp;" "&amp;C4&amp;" : "&amp;D4&amp;"."</f>
        <v>Tâche Intermédiaire : Comprendre une histoire d'horreur.</v>
      </c>
    </row>
    <row r="6" spans="1:9" x14ac:dyDescent="0.3">
      <c r="A6" s="116" t="s">
        <v>14</v>
      </c>
      <c r="B6" s="116"/>
      <c r="C6" s="44" t="s">
        <v>16</v>
      </c>
      <c r="D6" s="12" t="s">
        <v>111</v>
      </c>
      <c r="E6" s="17" t="str">
        <f>IF(ISNA(INDEX(BD_Eval!$C$10:$F$14,MATCH($C$5,BD_Eval!$C$10:$C$14,0),MATCH($E$2,BD_Eval!$C$10:$F$10,0))),"",INDEX(BD_Eval!$C$10:$F$14,MATCH($C$5,BD_Eval!$C$10:$C$14,0),MATCH($E$2,BD_Eval!$C$10:$F$10,0)))</f>
        <v>A2+</v>
      </c>
    </row>
    <row r="7" spans="1:9" x14ac:dyDescent="0.3">
      <c r="A7" s="116" t="s">
        <v>116</v>
      </c>
      <c r="B7" s="116"/>
      <c r="C7" s="33" t="s">
        <v>113</v>
      </c>
      <c r="D7" s="17" t="s">
        <v>114</v>
      </c>
      <c r="E7" s="17" t="s">
        <v>115</v>
      </c>
    </row>
    <row r="8" spans="1:9" x14ac:dyDescent="0.3">
      <c r="A8" s="7"/>
      <c r="B8" s="17" t="str">
        <f t="shared" ref="B8:B17" si="0">IF(ISNA(INDEX(Tâches_CECRL,MATCH($A8,Tâches,),MATCH($G$1,CECRL,0))),"",IF(INDEX(Tâches_CECRL,MATCH($A8,Tâches,),MATCH($G$1,CECRL,0))&lt;=1,INDEX(Tâches_CECRL,MATCH(A8,Tâches,),MATCH(G1,CECRL,0))&amp;" point",INDEX(Tâches_CECRL,MATCH($A8,Tâches,),MATCH($G$1,CECRL,0))&amp;" points"))</f>
        <v/>
      </c>
      <c r="C8" s="18"/>
      <c r="D8" s="31"/>
      <c r="E8" s="18"/>
      <c r="H8" s="14"/>
    </row>
    <row r="9" spans="1:9" x14ac:dyDescent="0.3">
      <c r="A9" s="7"/>
      <c r="B9" s="17" t="str">
        <f t="shared" si="0"/>
        <v/>
      </c>
      <c r="C9" s="18"/>
      <c r="D9" s="31"/>
      <c r="E9" s="18"/>
    </row>
    <row r="10" spans="1:9" x14ac:dyDescent="0.3">
      <c r="A10" s="7"/>
      <c r="B10" s="17" t="str">
        <f t="shared" si="0"/>
        <v/>
      </c>
      <c r="C10" s="18"/>
      <c r="D10" s="31"/>
      <c r="E10" s="18"/>
    </row>
    <row r="11" spans="1:9" x14ac:dyDescent="0.3">
      <c r="A11" s="7"/>
      <c r="B11" s="17" t="str">
        <f t="shared" si="0"/>
        <v/>
      </c>
      <c r="C11" s="18"/>
      <c r="D11" s="31"/>
      <c r="E11" s="18"/>
    </row>
    <row r="12" spans="1:9" ht="99" customHeight="1" x14ac:dyDescent="0.3">
      <c r="A12" s="7"/>
      <c r="B12" s="17" t="str">
        <f t="shared" si="0"/>
        <v/>
      </c>
      <c r="C12" s="18"/>
      <c r="D12" s="31"/>
      <c r="E12" s="18"/>
      <c r="G12" s="16"/>
      <c r="H12" s="16"/>
      <c r="I12" s="16"/>
    </row>
    <row r="13" spans="1:9" x14ac:dyDescent="0.3">
      <c r="A13" s="7"/>
      <c r="B13" s="17" t="str">
        <f t="shared" si="0"/>
        <v/>
      </c>
      <c r="C13" s="18"/>
      <c r="D13" s="31"/>
      <c r="E13" s="18"/>
      <c r="G13" s="16"/>
      <c r="H13" s="16"/>
      <c r="I13" s="16"/>
    </row>
    <row r="14" spans="1:9" x14ac:dyDescent="0.3">
      <c r="A14" s="7"/>
      <c r="B14" s="17" t="str">
        <f t="shared" si="0"/>
        <v/>
      </c>
      <c r="C14" s="18"/>
      <c r="D14" s="31"/>
      <c r="E14" s="18"/>
      <c r="G14" s="16"/>
      <c r="H14" s="16"/>
      <c r="I14" s="16"/>
    </row>
    <row r="15" spans="1:9" x14ac:dyDescent="0.3">
      <c r="A15" s="7"/>
      <c r="B15" s="17" t="str">
        <f t="shared" si="0"/>
        <v/>
      </c>
      <c r="C15" s="18"/>
      <c r="D15" s="31"/>
      <c r="E15" s="18"/>
      <c r="G15" s="16"/>
      <c r="H15" s="16"/>
      <c r="I15" s="16"/>
    </row>
    <row r="16" spans="1:9" x14ac:dyDescent="0.3">
      <c r="A16" s="7"/>
      <c r="B16" s="17" t="str">
        <f t="shared" si="0"/>
        <v/>
      </c>
      <c r="C16" s="18"/>
      <c r="D16" s="31"/>
      <c r="E16" s="18"/>
      <c r="G16" s="16"/>
      <c r="H16" s="16"/>
      <c r="I16" s="16"/>
    </row>
    <row r="17" spans="1:5" x14ac:dyDescent="0.3">
      <c r="A17" s="7"/>
      <c r="B17" s="17" t="str">
        <f t="shared" si="0"/>
        <v/>
      </c>
      <c r="C17" s="18"/>
      <c r="D17" s="31"/>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49</v>
      </c>
      <c r="D20" s="9" t="s">
        <v>50</v>
      </c>
      <c r="E20" s="9" t="s">
        <v>51</v>
      </c>
    </row>
    <row r="21" spans="1:5" ht="82.5" x14ac:dyDescent="0.3">
      <c r="A21" s="114" t="s">
        <v>122</v>
      </c>
      <c r="B21" s="115"/>
      <c r="C21" s="9" t="s">
        <v>63</v>
      </c>
      <c r="D21" s="9" t="s">
        <v>64</v>
      </c>
      <c r="E21" s="9" t="s">
        <v>65</v>
      </c>
    </row>
    <row r="22" spans="1:5" ht="33" x14ac:dyDescent="0.3">
      <c r="A22" s="114" t="s">
        <v>123</v>
      </c>
      <c r="B22" s="115"/>
      <c r="C22" s="9" t="s">
        <v>76</v>
      </c>
      <c r="D22" s="9"/>
      <c r="E22" s="9"/>
    </row>
    <row r="23" spans="1:5" x14ac:dyDescent="0.3">
      <c r="A23" s="114" t="s">
        <v>124</v>
      </c>
      <c r="B23" s="115"/>
      <c r="C23" s="9"/>
      <c r="D23" s="9"/>
      <c r="E23" s="9"/>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8">
    <dataValidation type="list" allowBlank="1" showInputMessage="1" showErrorMessage="1" sqref="A8:A18" xr:uid="{00000000-0002-0000-1300-000000000000}">
      <formula1>INDIRECT($C$6)</formula1>
    </dataValidation>
    <dataValidation type="list" allowBlank="1" showInputMessage="1" showErrorMessage="1" sqref="C5" xr:uid="{C6617879-658E-46C6-906D-94DB718EB256}">
      <formula1>Niveaux</formula1>
    </dataValidation>
    <dataValidation type="list" allowBlank="1" showInputMessage="1" showErrorMessage="1" sqref="C6" xr:uid="{00000000-0002-0000-1300-000002000000}">
      <formula1>Act_Lang</formula1>
    </dataValidation>
    <dataValidation type="list" allowBlank="1" showInputMessage="1" showErrorMessage="1" sqref="C2" xr:uid="{00000000-0002-0000-1300-000003000000}">
      <formula1>Classes</formula1>
    </dataValidation>
    <dataValidation type="list" allowBlank="1" showInputMessage="1" showErrorMessage="1" sqref="E2" xr:uid="{00000000-0002-0000-1300-000004000000}">
      <formula1>Trimestre</formula1>
    </dataValidation>
    <dataValidation type="list" allowBlank="1" showInputMessage="1" showErrorMessage="1" sqref="E3" xr:uid="{00000000-0002-0000-1300-000005000000}">
      <formula1>Eval_10</formula1>
    </dataValidation>
    <dataValidation type="list" allowBlank="1" showInputMessage="1" showErrorMessage="1" sqref="C4" xr:uid="{00000000-0002-0000-1300-000006000000}">
      <formula1>Type_Tâche</formula1>
    </dataValidation>
    <dataValidation type="list" allowBlank="1" showInputMessage="1" showErrorMessage="1" sqref="C20:E23" xr:uid="{00000000-0002-0000-1300-000007000000}">
      <formula1>INDIRECT(CONCATENATE(C$19,$C$6))</formula1>
    </dataValidation>
  </dataValidations>
  <pageMargins left="0.7" right="0.7" top="0.75" bottom="0.75" header="0.3" footer="0.3"/>
  <pageSetup paperSize="9" orientation="portrait" horizontalDpi="4294967293"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sheetPr codeName="Feuil75"/>
  <dimension ref="A1:K23"/>
  <sheetViews>
    <sheetView topLeftCell="A10" workbookViewId="0">
      <selection activeCell="M14" sqref="M14"/>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9" width="11.42578125" style="11" customWidth="1"/>
    <col min="10" max="11" width="11.42578125" style="11"/>
  </cols>
  <sheetData>
    <row r="1" spans="1:9" x14ac:dyDescent="0.3">
      <c r="A1" s="89" t="s">
        <v>23</v>
      </c>
      <c r="B1" s="124"/>
      <c r="C1" s="125"/>
      <c r="D1" s="126"/>
      <c r="E1" s="89"/>
      <c r="F1" s="10" t="str">
        <f>IF($C$5=0,"",LEFT($C$5,1))</f>
        <v>3</v>
      </c>
      <c r="G1" s="10" t="str">
        <f>IF($C$6="Production_Ecrite","PE",IF($C$6="Compréhension_Ecrite","CE",IF($C$6="Production_Orale_en_Interaction","POI",IF($C$6="Production_Orale_en_Continu","POC",IF($C$6="Compréhension_Orale","CO","")))))</f>
        <v>CO</v>
      </c>
      <c r="H1" s="10">
        <f>IF($E$3=0,"",$E$3)</f>
        <v>1</v>
      </c>
    </row>
    <row r="2" spans="1:9" x14ac:dyDescent="0.3">
      <c r="A2" s="116" t="s">
        <v>88</v>
      </c>
      <c r="B2" s="116"/>
      <c r="C2" s="90"/>
      <c r="D2" s="89" t="s">
        <v>110</v>
      </c>
      <c r="E2" s="7">
        <v>3</v>
      </c>
      <c r="F2" s="10" t="str">
        <f>IF(OR(F1="",G1="",H1=""),"",F1&amp;"_"&amp;G1&amp;"_"&amp;H1)</f>
        <v>3_CO_1</v>
      </c>
      <c r="G2" s="10" t="str">
        <f>IF($C$6="Production_Ecrite","Production Ecrite",IF($C$6="Compréhension_Ecrite","Compréhension Ecrite",IF($C$6="Production_Orale_en_Interaction","Production Orale en Interaction",IF($C$6="Production_Orale_en_Continu","Production Orale en Continu",IF($C$6="Compréhension_Orale","Compréhension Orale","")))))</f>
        <v>Compréhension Orale</v>
      </c>
    </row>
    <row r="3" spans="1:9" x14ac:dyDescent="0.3">
      <c r="A3" s="116" t="s">
        <v>117</v>
      </c>
      <c r="B3" s="116"/>
      <c r="C3" s="91" t="str">
        <f>F2</f>
        <v>3_CO_1</v>
      </c>
      <c r="D3" s="89" t="s">
        <v>89</v>
      </c>
      <c r="E3" s="7">
        <v>1</v>
      </c>
      <c r="F3" s="10" t="str">
        <f>IF(C2="","",LEFT(F1,1)&amp;"ème")</f>
        <v/>
      </c>
    </row>
    <row r="4" spans="1:9" ht="18" customHeight="1" x14ac:dyDescent="0.3">
      <c r="A4" s="116" t="s">
        <v>118</v>
      </c>
      <c r="B4" s="116"/>
      <c r="C4" s="15" t="s">
        <v>120</v>
      </c>
      <c r="D4" s="124"/>
      <c r="E4" s="126"/>
      <c r="F4" s="10" t="str">
        <f>D3&amp;" "&amp;E3&amp;" de la "&amp;G2&amp;" au "&amp;A5&amp;" "&amp;C5&amp;"."</f>
        <v>Evaluation Numéro 1 de la Compréhension Orale au Niveau 3ème.</v>
      </c>
    </row>
    <row r="5" spans="1:9" x14ac:dyDescent="0.3">
      <c r="A5" s="116" t="s">
        <v>15</v>
      </c>
      <c r="B5" s="116"/>
      <c r="C5" s="122" t="s">
        <v>27</v>
      </c>
      <c r="D5" s="122"/>
      <c r="E5" s="123"/>
      <c r="F5" s="10" t="str">
        <f>A4&amp;" "&amp;C4&amp;" : "&amp;D4&amp;"."</f>
        <v>Tâche Intermédiaire : .</v>
      </c>
    </row>
    <row r="6" spans="1:9" x14ac:dyDescent="0.3">
      <c r="A6" s="116" t="s">
        <v>14</v>
      </c>
      <c r="B6" s="116"/>
      <c r="C6" s="90" t="s">
        <v>17</v>
      </c>
      <c r="D6" s="12" t="s">
        <v>111</v>
      </c>
      <c r="E6" s="17" t="str">
        <f>IF(ISNA(INDEX(BD_Eval!$C$10:$F$14,MATCH($C$5,BD_Eval!$C$10:$C$14,0),MATCH($E$2,BD_Eval!$C$10:$F$10,0))),"",INDEX(BD_Eval!$C$10:$F$14,MATCH($C$5,BD_Eval!$C$10:$C$14,0),MATCH($E$2,BD_Eval!$C$10:$F$10,0)))</f>
        <v>B1-</v>
      </c>
    </row>
    <row r="7" spans="1:9" x14ac:dyDescent="0.3">
      <c r="A7" s="116" t="s">
        <v>116</v>
      </c>
      <c r="B7" s="116"/>
      <c r="C7" s="91" t="s">
        <v>113</v>
      </c>
      <c r="D7" s="17" t="s">
        <v>114</v>
      </c>
      <c r="E7" s="17" t="s">
        <v>115</v>
      </c>
    </row>
    <row r="8" spans="1:9"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8"/>
      <c r="D8" s="49"/>
      <c r="E8" s="18"/>
      <c r="H8" s="14"/>
    </row>
    <row r="9" spans="1:9" x14ac:dyDescent="0.3">
      <c r="A9" s="7" t="s">
        <v>4</v>
      </c>
      <c r="B9" s="17" t="str">
        <f t="shared" si="0"/>
        <v xml:space="preserve"> points</v>
      </c>
      <c r="C9" s="18"/>
      <c r="D9" s="49"/>
      <c r="E9" s="18"/>
    </row>
    <row r="10" spans="1:9" x14ac:dyDescent="0.3">
      <c r="A10" s="7" t="s">
        <v>5</v>
      </c>
      <c r="B10" s="17" t="str">
        <f t="shared" si="0"/>
        <v xml:space="preserve"> points</v>
      </c>
      <c r="C10" s="18"/>
      <c r="D10" s="49"/>
      <c r="E10" s="18"/>
    </row>
    <row r="11" spans="1:9" x14ac:dyDescent="0.3">
      <c r="A11" s="7" t="s">
        <v>10</v>
      </c>
      <c r="B11" s="17" t="str">
        <f t="shared" si="0"/>
        <v xml:space="preserve"> points</v>
      </c>
      <c r="C11" s="18"/>
      <c r="D11" s="49"/>
      <c r="E11" s="18"/>
    </row>
    <row r="12" spans="1:9" ht="99" customHeight="1" x14ac:dyDescent="0.3">
      <c r="A12" s="7" t="s">
        <v>6</v>
      </c>
      <c r="B12" s="17" t="str">
        <f t="shared" si="0"/>
        <v xml:space="preserve"> points</v>
      </c>
      <c r="C12" s="18"/>
      <c r="D12" s="49"/>
      <c r="E12" s="18"/>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57</v>
      </c>
      <c r="D20" s="9" t="s">
        <v>58</v>
      </c>
      <c r="E20" s="9"/>
    </row>
    <row r="21" spans="1:5" ht="82.5" x14ac:dyDescent="0.3">
      <c r="A21" s="114" t="s">
        <v>122</v>
      </c>
      <c r="B21" s="115"/>
      <c r="C21" s="9" t="s">
        <v>71</v>
      </c>
      <c r="D21" s="9" t="s">
        <v>72</v>
      </c>
      <c r="E21" s="9"/>
    </row>
    <row r="22" spans="1:5" ht="49.5" x14ac:dyDescent="0.3">
      <c r="A22" s="114" t="s">
        <v>123</v>
      </c>
      <c r="B22" s="115"/>
      <c r="C22" s="9" t="s">
        <v>81</v>
      </c>
      <c r="D22" s="9"/>
      <c r="E22" s="9"/>
    </row>
    <row r="23" spans="1:5" x14ac:dyDescent="0.3">
      <c r="A23" s="114" t="s">
        <v>124</v>
      </c>
      <c r="B23" s="115"/>
      <c r="C23" s="9"/>
      <c r="D23" s="9"/>
      <c r="E23" s="9"/>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8">
    <dataValidation type="list" allowBlank="1" showInputMessage="1" showErrorMessage="1" sqref="A8:A18" xr:uid="{00000000-0002-0000-1400-000000000000}">
      <formula1>INDIRECT($C$6)</formula1>
    </dataValidation>
    <dataValidation type="list" allowBlank="1" showInputMessage="1" showErrorMessage="1" sqref="C6" xr:uid="{00000000-0002-0000-1400-000001000000}">
      <formula1>Act_Lang</formula1>
    </dataValidation>
    <dataValidation type="list" allowBlank="1" showInputMessage="1" showErrorMessage="1" sqref="C2" xr:uid="{00000000-0002-0000-1400-000002000000}">
      <formula1>Classes</formula1>
    </dataValidation>
    <dataValidation type="list" allowBlank="1" showInputMessage="1" showErrorMessage="1" sqref="E2" xr:uid="{00000000-0002-0000-1400-000003000000}">
      <formula1>Trimestre</formula1>
    </dataValidation>
    <dataValidation type="list" allowBlank="1" showInputMessage="1" showErrorMessage="1" sqref="E3" xr:uid="{00000000-0002-0000-1400-000004000000}">
      <formula1>Eval_10</formula1>
    </dataValidation>
    <dataValidation type="list" allowBlank="1" showInputMessage="1" showErrorMessage="1" sqref="C4" xr:uid="{00000000-0002-0000-1400-000005000000}">
      <formula1>Type_Tâche</formula1>
    </dataValidation>
    <dataValidation type="list" allowBlank="1" showInputMessage="1" showErrorMessage="1" sqref="C20:E23" xr:uid="{00000000-0002-0000-1400-000006000000}">
      <formula1>INDIRECT(CONCATENATE(C$19,$C$6))</formula1>
    </dataValidation>
    <dataValidation type="list" allowBlank="1" showInputMessage="1" showErrorMessage="1" sqref="C5" xr:uid="{9CFD3D45-C0A3-4579-88A6-BB6938854AA3}">
      <formula1>Niveaux</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sheetPr codeName="Feuil30"/>
  <dimension ref="A1:K23"/>
  <sheetViews>
    <sheetView topLeftCell="A12" workbookViewId="0">
      <selection activeCell="E28" sqref="E28"/>
    </sheetView>
  </sheetViews>
  <sheetFormatPr baseColWidth="10" defaultRowHeight="18" x14ac:dyDescent="0.3"/>
  <cols>
    <col min="1" max="1" width="27" style="6" customWidth="1"/>
    <col min="2" max="2" width="9.5703125" style="6" customWidth="1"/>
    <col min="3" max="5" width="40.7109375" style="6" customWidth="1"/>
    <col min="6" max="6" width="15.140625" style="10" hidden="1" customWidth="1"/>
    <col min="7" max="7" width="14.140625" style="10" hidden="1" customWidth="1"/>
    <col min="8" max="8" width="14.42578125" style="10" hidden="1" customWidth="1"/>
    <col min="9" max="11" width="11.42578125" style="11"/>
  </cols>
  <sheetData>
    <row r="1" spans="1:9" ht="36" x14ac:dyDescent="0.3">
      <c r="A1" s="74" t="s">
        <v>23</v>
      </c>
      <c r="B1" s="124"/>
      <c r="C1" s="125"/>
      <c r="D1" s="126"/>
      <c r="E1" s="74"/>
      <c r="F1" s="10" t="str">
        <f>IF($C$5=0,"",LEFT($C$5,1))</f>
        <v>3</v>
      </c>
      <c r="G1" s="10" t="str">
        <f>IF($C$6="Production_Ecrite","PE",IF($C$6="Compréhension_Ecrite","CE",IF($C$6="Production_Orale_en_Interaction","POI",IF($C$6="Production_Orale_en_Continu","POC",IF($C$6="Compréhension_Orale","CO","")))))</f>
        <v>PE</v>
      </c>
      <c r="H1" s="10">
        <f>IF($E$3=0,"",$E$3)</f>
        <v>1</v>
      </c>
    </row>
    <row r="2" spans="1:9" x14ac:dyDescent="0.3">
      <c r="A2" s="116" t="s">
        <v>88</v>
      </c>
      <c r="B2" s="116"/>
      <c r="C2" s="75"/>
      <c r="D2" s="74" t="s">
        <v>110</v>
      </c>
      <c r="E2" s="7">
        <v>1</v>
      </c>
      <c r="F2" s="10" t="str">
        <f>IF(OR(F1="",G1="",H1=""),"",F1&amp;"_"&amp;G1&amp;"_"&amp;H1)</f>
        <v>3_PE_1</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Ecrite</v>
      </c>
    </row>
    <row r="3" spans="1:9" x14ac:dyDescent="0.3">
      <c r="A3" s="116" t="s">
        <v>117</v>
      </c>
      <c r="B3" s="116"/>
      <c r="C3" s="76" t="str">
        <f>F2</f>
        <v>3_PE_1</v>
      </c>
      <c r="D3" s="74" t="s">
        <v>89</v>
      </c>
      <c r="E3" s="7">
        <v>1</v>
      </c>
    </row>
    <row r="4" spans="1:9" x14ac:dyDescent="0.3">
      <c r="A4" s="116" t="s">
        <v>118</v>
      </c>
      <c r="B4" s="116"/>
      <c r="C4" s="15" t="s">
        <v>119</v>
      </c>
      <c r="D4" s="124" t="s">
        <v>458</v>
      </c>
      <c r="E4" s="126"/>
      <c r="F4" s="10" t="str">
        <f>D3&amp;" "&amp;E3&amp;" de la "&amp;G2&amp;" au "&amp;A5&amp;" "&amp;C5&amp;"."</f>
        <v>Evaluation Numéro 1 de la Production Ecrite au Niveau 3ème.</v>
      </c>
    </row>
    <row r="5" spans="1:9" x14ac:dyDescent="0.3">
      <c r="A5" s="116" t="s">
        <v>15</v>
      </c>
      <c r="B5" s="116"/>
      <c r="C5" s="122" t="s">
        <v>27</v>
      </c>
      <c r="D5" s="122"/>
      <c r="E5" s="123"/>
      <c r="F5" s="10" t="str">
        <f>A4&amp;" "&amp;C4&amp;" : "&amp;D4&amp;"."</f>
        <v>Tâche Finale : Parler d'un clan et présenter son champion des Highland Games.</v>
      </c>
    </row>
    <row r="6" spans="1:9" x14ac:dyDescent="0.3">
      <c r="A6" s="116" t="s">
        <v>14</v>
      </c>
      <c r="B6" s="116"/>
      <c r="C6" s="75" t="s">
        <v>18</v>
      </c>
      <c r="D6" s="12" t="s">
        <v>111</v>
      </c>
      <c r="E6" s="17" t="str">
        <f>IF(ISNA(INDEX(BD_Eval!$C$10:$F$14,MATCH($C$5,BD_Eval!$C$10:$C$14,0),MATCH($E$2,BD_Eval!$C$10:$F$10,0))),"",INDEX(BD_Eval!$C$10:$F$14,MATCH($C$5,BD_Eval!$C$10:$C$14,0),MATCH($E$2,BD_Eval!$C$10:$F$10,0)))</f>
        <v>A2+</v>
      </c>
    </row>
    <row r="7" spans="1:9" x14ac:dyDescent="0.3">
      <c r="A7" s="116" t="s">
        <v>116</v>
      </c>
      <c r="B7" s="116"/>
      <c r="C7" s="76" t="s">
        <v>113</v>
      </c>
      <c r="D7" s="17" t="s">
        <v>114</v>
      </c>
      <c r="E7" s="17" t="s">
        <v>115</v>
      </c>
    </row>
    <row r="8" spans="1:9" ht="148.5"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9" t="s">
        <v>461</v>
      </c>
      <c r="D8" s="50" t="s">
        <v>459</v>
      </c>
      <c r="E8" s="19" t="s">
        <v>462</v>
      </c>
      <c r="H8" s="14"/>
    </row>
    <row r="9" spans="1:9" ht="115.5" x14ac:dyDescent="0.3">
      <c r="A9" s="7" t="s">
        <v>4</v>
      </c>
      <c r="B9" s="17" t="str">
        <f t="shared" si="0"/>
        <v>4 points</v>
      </c>
      <c r="C9" s="18" t="s">
        <v>259</v>
      </c>
      <c r="D9" s="49" t="s">
        <v>249</v>
      </c>
      <c r="E9" s="18" t="s">
        <v>260</v>
      </c>
    </row>
    <row r="10" spans="1:9" ht="99" x14ac:dyDescent="0.3">
      <c r="A10" s="7" t="s">
        <v>5</v>
      </c>
      <c r="B10" s="17" t="str">
        <f t="shared" si="0"/>
        <v>2 points</v>
      </c>
      <c r="C10" s="18" t="s">
        <v>255</v>
      </c>
      <c r="D10" s="49" t="s">
        <v>460</v>
      </c>
      <c r="E10" s="18" t="s">
        <v>460</v>
      </c>
    </row>
    <row r="11" spans="1:9" ht="115.5" x14ac:dyDescent="0.3">
      <c r="A11" s="7" t="s">
        <v>10</v>
      </c>
      <c r="B11" s="17" t="str">
        <f t="shared" si="0"/>
        <v>3 points</v>
      </c>
      <c r="C11" s="18" t="s">
        <v>256</v>
      </c>
      <c r="D11" s="49" t="s">
        <v>463</v>
      </c>
      <c r="E11" s="18" t="s">
        <v>463</v>
      </c>
    </row>
    <row r="12" spans="1:9" ht="82.5" x14ac:dyDescent="0.3">
      <c r="A12" s="7" t="s">
        <v>6</v>
      </c>
      <c r="B12" s="17" t="str">
        <f t="shared" si="0"/>
        <v>4 points</v>
      </c>
      <c r="C12" s="18" t="s">
        <v>257</v>
      </c>
      <c r="D12" s="49" t="s">
        <v>252</v>
      </c>
      <c r="E12" s="18" t="s">
        <v>252</v>
      </c>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49.5" x14ac:dyDescent="0.3">
      <c r="A20" s="114" t="s">
        <v>121</v>
      </c>
      <c r="B20" s="115"/>
      <c r="C20" s="9" t="s">
        <v>600</v>
      </c>
      <c r="D20" s="9" t="s">
        <v>602</v>
      </c>
      <c r="E20" s="9" t="s">
        <v>603</v>
      </c>
    </row>
    <row r="21" spans="1:5" x14ac:dyDescent="0.3">
      <c r="A21" s="114" t="s">
        <v>122</v>
      </c>
      <c r="B21" s="115"/>
      <c r="C21" s="9"/>
      <c r="D21" s="9"/>
      <c r="E21" s="9"/>
    </row>
    <row r="22" spans="1:5" x14ac:dyDescent="0.3">
      <c r="A22" s="114" t="s">
        <v>123</v>
      </c>
      <c r="B22" s="115"/>
      <c r="C22" s="9"/>
      <c r="D22" s="9"/>
      <c r="E22" s="9"/>
    </row>
    <row r="23" spans="1:5" x14ac:dyDescent="0.3">
      <c r="A23" s="114" t="s">
        <v>124</v>
      </c>
      <c r="B23" s="115"/>
      <c r="C23" s="9"/>
      <c r="D23" s="9"/>
      <c r="E23" s="9"/>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8">
    <dataValidation type="list" allowBlank="1" showInputMessage="1" showErrorMessage="1" sqref="C20:E23" xr:uid="{00000000-0002-0000-1500-000000000000}">
      <formula1>INDIRECT(CONCATENATE(C$19,$C$6))</formula1>
    </dataValidation>
    <dataValidation type="list" allowBlank="1" showInputMessage="1" showErrorMessage="1" sqref="C4" xr:uid="{00000000-0002-0000-1500-000001000000}">
      <formula1>Type_Tâche</formula1>
    </dataValidation>
    <dataValidation type="list" allowBlank="1" showInputMessage="1" showErrorMessage="1" sqref="E3" xr:uid="{00000000-0002-0000-1500-000002000000}">
      <formula1>Eval_10</formula1>
    </dataValidation>
    <dataValidation type="list" allowBlank="1" showInputMessage="1" showErrorMessage="1" sqref="E2" xr:uid="{00000000-0002-0000-1500-000003000000}">
      <formula1>Trimestre</formula1>
    </dataValidation>
    <dataValidation type="list" allowBlank="1" showInputMessage="1" showErrorMessage="1" sqref="C2" xr:uid="{00000000-0002-0000-1500-000004000000}">
      <formula1>Classes</formula1>
    </dataValidation>
    <dataValidation type="list" allowBlank="1" showInputMessage="1" showErrorMessage="1" sqref="C6" xr:uid="{00000000-0002-0000-1500-000005000000}">
      <formula1>Act_Lang</formula1>
    </dataValidation>
    <dataValidation type="list" allowBlank="1" showInputMessage="1" showErrorMessage="1" sqref="C5" xr:uid="{F9E4DCDD-1B8A-4CF0-9621-428B3730931D}">
      <formula1>Niveaux</formula1>
    </dataValidation>
    <dataValidation type="list" allowBlank="1" showInputMessage="1" showErrorMessage="1" sqref="A8:A18" xr:uid="{00000000-0002-0000-1500-000007000000}">
      <formula1>INDIRECT($C$6)</formula1>
    </dataValidation>
  </dataValidations>
  <pageMargins left="0.7" right="0.7"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32"/>
  <dimension ref="A1:K23"/>
  <sheetViews>
    <sheetView workbookViewId="0">
      <selection activeCell="C5" sqref="C5:E5"/>
    </sheetView>
  </sheetViews>
  <sheetFormatPr baseColWidth="10" defaultRowHeight="18" x14ac:dyDescent="0.3"/>
  <cols>
    <col min="1" max="1" width="27" style="6" customWidth="1"/>
    <col min="2" max="2" width="9.5703125" style="6" customWidth="1"/>
    <col min="3" max="5" width="40.7109375" style="6" customWidth="1"/>
    <col min="6" max="6" width="15.140625" style="10" hidden="1" customWidth="1"/>
    <col min="7" max="7" width="14.140625" style="10" hidden="1" customWidth="1"/>
    <col min="8" max="8" width="14.42578125" style="10" hidden="1" customWidth="1"/>
    <col min="9" max="11" width="11.42578125" style="11"/>
  </cols>
  <sheetData>
    <row r="1" spans="1:9" ht="36" x14ac:dyDescent="0.3">
      <c r="A1" s="74" t="s">
        <v>23</v>
      </c>
      <c r="B1" s="124"/>
      <c r="C1" s="125"/>
      <c r="D1" s="126"/>
      <c r="E1" s="74"/>
      <c r="F1" s="10" t="str">
        <f>IF($C$5=0,"",LEFT($C$5,1))</f>
        <v>3</v>
      </c>
      <c r="G1" s="10" t="str">
        <f>IF($C$6="Production_Ecrite","PE",IF($C$6="Compréhension_Ecrite","CE",IF($C$6="Production_Orale_en_Interaction","POI",IF($C$6="Production_Orale_en_Continu","POC",IF($C$6="Compréhension_Orale","CO","")))))</f>
        <v>PE</v>
      </c>
      <c r="H1" s="10">
        <f>IF($E$3=0,"",$E$3)</f>
        <v>1</v>
      </c>
    </row>
    <row r="2" spans="1:9" x14ac:dyDescent="0.3">
      <c r="A2" s="116" t="s">
        <v>88</v>
      </c>
      <c r="B2" s="116"/>
      <c r="C2" s="75"/>
      <c r="D2" s="74" t="s">
        <v>110</v>
      </c>
      <c r="E2" s="7">
        <v>1</v>
      </c>
      <c r="F2" s="10" t="str">
        <f>IF(OR(F1="",G1="",H1=""),"",F1&amp;"_"&amp;G1&amp;"_"&amp;H1)</f>
        <v>3_PE_1</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Ecrite</v>
      </c>
    </row>
    <row r="3" spans="1:9" x14ac:dyDescent="0.3">
      <c r="A3" s="116" t="s">
        <v>117</v>
      </c>
      <c r="B3" s="116"/>
      <c r="C3" s="76" t="str">
        <f>F2</f>
        <v>3_PE_1</v>
      </c>
      <c r="D3" s="74" t="s">
        <v>89</v>
      </c>
      <c r="E3" s="7">
        <v>1</v>
      </c>
    </row>
    <row r="4" spans="1:9" x14ac:dyDescent="0.3">
      <c r="A4" s="116" t="s">
        <v>118</v>
      </c>
      <c r="B4" s="116"/>
      <c r="C4" s="15" t="s">
        <v>119</v>
      </c>
      <c r="D4" s="124" t="s">
        <v>457</v>
      </c>
      <c r="E4" s="126"/>
      <c r="F4" s="10" t="str">
        <f>D3&amp;" "&amp;E3&amp;" de la "&amp;G2&amp;" au "&amp;A5&amp;" "&amp;C5&amp;"."</f>
        <v>Evaluation Numéro 1 de la Production Ecrite au Niveau 3ème.</v>
      </c>
    </row>
    <row r="5" spans="1:9" x14ac:dyDescent="0.3">
      <c r="A5" s="116" t="s">
        <v>15</v>
      </c>
      <c r="B5" s="116"/>
      <c r="C5" s="122" t="s">
        <v>27</v>
      </c>
      <c r="D5" s="122"/>
      <c r="E5" s="123"/>
      <c r="F5" s="10" t="str">
        <f>A4&amp;" "&amp;C4&amp;" : "&amp;D4&amp;"."</f>
        <v>Tâche Finale : Présenter un personnage d'Heroic Fantasy et raconter son histoire..</v>
      </c>
    </row>
    <row r="6" spans="1:9" x14ac:dyDescent="0.3">
      <c r="A6" s="116" t="s">
        <v>14</v>
      </c>
      <c r="B6" s="116"/>
      <c r="C6" s="75" t="s">
        <v>18</v>
      </c>
      <c r="D6" s="12" t="s">
        <v>111</v>
      </c>
      <c r="E6" s="17" t="str">
        <f>IF(ISNA(INDEX(BD_Eval!$C$10:$F$14,MATCH($C$5,BD_Eval!$C$10:$C$14,0),MATCH($E$2,BD_Eval!$C$10:$F$10,0))),"",INDEX(BD_Eval!$C$10:$F$14,MATCH($C$5,BD_Eval!$C$10:$C$14,0),MATCH($E$2,BD_Eval!$C$10:$F$10,0)))</f>
        <v>A2+</v>
      </c>
    </row>
    <row r="7" spans="1:9" x14ac:dyDescent="0.3">
      <c r="A7" s="116" t="s">
        <v>116</v>
      </c>
      <c r="B7" s="116"/>
      <c r="C7" s="76" t="s">
        <v>113</v>
      </c>
      <c r="D7" s="17" t="s">
        <v>114</v>
      </c>
      <c r="E7" s="17" t="s">
        <v>115</v>
      </c>
    </row>
    <row r="8" spans="1:9" ht="165"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9" t="s">
        <v>254</v>
      </c>
      <c r="D8" s="50" t="s">
        <v>253</v>
      </c>
      <c r="E8" s="19" t="s">
        <v>258</v>
      </c>
      <c r="H8" s="14"/>
    </row>
    <row r="9" spans="1:9" ht="115.5" x14ac:dyDescent="0.3">
      <c r="A9" s="7" t="s">
        <v>4</v>
      </c>
      <c r="B9" s="17" t="str">
        <f t="shared" si="0"/>
        <v>4 points</v>
      </c>
      <c r="C9" s="18" t="s">
        <v>259</v>
      </c>
      <c r="D9" s="49" t="s">
        <v>249</v>
      </c>
      <c r="E9" s="18" t="s">
        <v>260</v>
      </c>
    </row>
    <row r="10" spans="1:9" ht="82.5" x14ac:dyDescent="0.3">
      <c r="A10" s="7" t="s">
        <v>5</v>
      </c>
      <c r="B10" s="17" t="str">
        <f t="shared" si="0"/>
        <v>2 points</v>
      </c>
      <c r="C10" s="18" t="s">
        <v>255</v>
      </c>
      <c r="D10" s="49" t="s">
        <v>250</v>
      </c>
      <c r="E10" s="18" t="s">
        <v>250</v>
      </c>
    </row>
    <row r="11" spans="1:9" ht="132" x14ac:dyDescent="0.3">
      <c r="A11" s="7" t="s">
        <v>10</v>
      </c>
      <c r="B11" s="17" t="str">
        <f t="shared" si="0"/>
        <v>3 points</v>
      </c>
      <c r="C11" s="18" t="s">
        <v>256</v>
      </c>
      <c r="D11" s="49" t="s">
        <v>251</v>
      </c>
      <c r="E11" s="18" t="s">
        <v>261</v>
      </c>
    </row>
    <row r="12" spans="1:9" ht="82.5" x14ac:dyDescent="0.3">
      <c r="A12" s="7" t="s">
        <v>6</v>
      </c>
      <c r="B12" s="17" t="str">
        <f t="shared" si="0"/>
        <v>4 points</v>
      </c>
      <c r="C12" s="18" t="s">
        <v>257</v>
      </c>
      <c r="D12" s="49" t="s">
        <v>252</v>
      </c>
      <c r="E12" s="18" t="s">
        <v>252</v>
      </c>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66</v>
      </c>
      <c r="D20" s="9" t="s">
        <v>53</v>
      </c>
      <c r="E20" s="9"/>
    </row>
    <row r="21" spans="1:5" ht="82.5" x14ac:dyDescent="0.3">
      <c r="A21" s="114" t="s">
        <v>122</v>
      </c>
      <c r="B21" s="115"/>
      <c r="C21" s="9" t="s">
        <v>142</v>
      </c>
      <c r="D21" s="9" t="s">
        <v>67</v>
      </c>
      <c r="E21" s="9"/>
    </row>
    <row r="22" spans="1:5" ht="49.5" x14ac:dyDescent="0.3">
      <c r="A22" s="114" t="s">
        <v>123</v>
      </c>
      <c r="B22" s="115"/>
      <c r="C22" s="9"/>
      <c r="D22" s="9" t="s">
        <v>78</v>
      </c>
      <c r="E22" s="9"/>
    </row>
    <row r="23" spans="1:5" x14ac:dyDescent="0.3">
      <c r="A23" s="114" t="s">
        <v>124</v>
      </c>
      <c r="B23" s="115"/>
      <c r="C23" s="9"/>
      <c r="D23" s="9"/>
      <c r="E23" s="9"/>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8">
    <dataValidation type="list" allowBlank="1" showInputMessage="1" showErrorMessage="1" sqref="C20:E23" xr:uid="{00000000-0002-0000-0600-000000000000}">
      <formula1>INDIRECT(CONCATENATE(C$19,$C$6))</formula1>
    </dataValidation>
    <dataValidation type="list" allowBlank="1" showInputMessage="1" showErrorMessage="1" sqref="C4" xr:uid="{00000000-0002-0000-0600-000001000000}">
      <formula1>Type_Tâche</formula1>
    </dataValidation>
    <dataValidation type="list" allowBlank="1" showInputMessage="1" showErrorMessage="1" sqref="E3" xr:uid="{00000000-0002-0000-0600-000002000000}">
      <formula1>Eval_10</formula1>
    </dataValidation>
    <dataValidation type="list" allowBlank="1" showInputMessage="1" showErrorMessage="1" sqref="E2" xr:uid="{00000000-0002-0000-0600-000003000000}">
      <formula1>Trimestre</formula1>
    </dataValidation>
    <dataValidation type="list" allowBlank="1" showInputMessage="1" showErrorMessage="1" sqref="C2" xr:uid="{00000000-0002-0000-0600-000004000000}">
      <formula1>Classes</formula1>
    </dataValidation>
    <dataValidation type="list" allowBlank="1" showInputMessage="1" showErrorMessage="1" sqref="C6" xr:uid="{00000000-0002-0000-0600-000005000000}">
      <formula1>Act_Lang</formula1>
    </dataValidation>
    <dataValidation type="list" allowBlank="1" showInputMessage="1" showErrorMessage="1" sqref="C5" xr:uid="{0DFA4FD5-90D4-4857-B03A-0718B9EC1C8C}">
      <formula1>Niveaux</formula1>
    </dataValidation>
    <dataValidation type="list" allowBlank="1" showInputMessage="1" showErrorMessage="1" sqref="A8:A18" xr:uid="{00000000-0002-0000-0600-000007000000}">
      <formula1>INDIRECT($C$6)</formula1>
    </dataValidation>
  </dataValidations>
  <pageMargins left="0.7" right="0.7" top="0.75" bottom="0.75" header="0.3" footer="0.3"/>
  <pageSetup paperSize="9"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sheetPr codeName="Feuil43"/>
  <dimension ref="A1:K23"/>
  <sheetViews>
    <sheetView tabSelected="1" topLeftCell="A7" zoomScale="80" zoomScaleNormal="80" workbookViewId="0">
      <selection activeCell="E22" sqref="E22"/>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11" width="11.42578125" style="11"/>
  </cols>
  <sheetData>
    <row r="1" spans="1:9" x14ac:dyDescent="0.3">
      <c r="A1" s="55" t="s">
        <v>23</v>
      </c>
      <c r="B1" s="124"/>
      <c r="C1" s="125"/>
      <c r="D1" s="126"/>
      <c r="E1" s="55"/>
      <c r="F1" s="10" t="str">
        <f>IF($C$5=0,"",LEFT($C$5,1))</f>
        <v>3</v>
      </c>
      <c r="G1" s="10" t="str">
        <f>IF($C$6="Production_Ecrite","PE",IF($C$6="Compréhension_Ecrite","CE",IF($C$6="Production_Orale_en_Interaction","POI",IF($C$6="Production_Orale_en_Continu","POC",IF($C$6="Compréhension_Orale","CO","")))))</f>
        <v>PE</v>
      </c>
      <c r="H1" s="10">
        <f>IF($E$3=0,"",$E$3)</f>
        <v>2</v>
      </c>
    </row>
    <row r="2" spans="1:9" x14ac:dyDescent="0.3">
      <c r="A2" s="116" t="s">
        <v>88</v>
      </c>
      <c r="B2" s="116"/>
      <c r="C2" s="56"/>
      <c r="D2" s="55" t="s">
        <v>110</v>
      </c>
      <c r="E2" s="7">
        <v>2</v>
      </c>
      <c r="F2" s="10" t="str">
        <f>IF(OR(F1="",G1="",H1=""),"",F1&amp;"_"&amp;G1&amp;"_"&amp;H1)</f>
        <v>3_PE_2</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Ecrite</v>
      </c>
    </row>
    <row r="3" spans="1:9" x14ac:dyDescent="0.3">
      <c r="A3" s="116" t="s">
        <v>117</v>
      </c>
      <c r="B3" s="116"/>
      <c r="C3" s="33" t="str">
        <f>F2</f>
        <v>3_PE_2</v>
      </c>
      <c r="D3" s="55" t="s">
        <v>89</v>
      </c>
      <c r="E3" s="7">
        <v>2</v>
      </c>
    </row>
    <row r="4" spans="1:9" ht="18" customHeight="1" x14ac:dyDescent="0.3">
      <c r="A4" s="116" t="s">
        <v>118</v>
      </c>
      <c r="B4" s="116"/>
      <c r="C4" s="15" t="s">
        <v>119</v>
      </c>
      <c r="D4" s="124" t="s">
        <v>359</v>
      </c>
      <c r="E4" s="126"/>
      <c r="F4" s="10" t="str">
        <f>D3&amp;" "&amp;E3&amp;" de la "&amp;G2&amp;" au "&amp;A5&amp;" "&amp;C5&amp;"."</f>
        <v>Evaluation Numéro 2 de la Production Ecrite au Niveau 3ème.</v>
      </c>
    </row>
    <row r="5" spans="1:9" x14ac:dyDescent="0.3">
      <c r="A5" s="116" t="s">
        <v>15</v>
      </c>
      <c r="B5" s="116"/>
      <c r="C5" s="122" t="s">
        <v>27</v>
      </c>
      <c r="D5" s="122"/>
      <c r="E5" s="123"/>
      <c r="F5" s="10" t="str">
        <f>A4&amp;" "&amp;C4&amp;" : "&amp;D4&amp;"."</f>
        <v>Tâche Finale : Rédiger une histoire d'horreur.</v>
      </c>
    </row>
    <row r="6" spans="1:9" x14ac:dyDescent="0.3">
      <c r="A6" s="116" t="s">
        <v>14</v>
      </c>
      <c r="B6" s="116"/>
      <c r="C6" s="56" t="s">
        <v>18</v>
      </c>
      <c r="D6" s="12" t="s">
        <v>111</v>
      </c>
      <c r="E6" s="17" t="str">
        <f>IF(ISNA(INDEX(BD_Eval!$C$10:$F$14,MATCH($C$5,BD_Eval!$C$10:$C$14,0),MATCH($E$2,BD_Eval!$C$10:$F$10,0))),"",INDEX(BD_Eval!$C$10:$F$14,MATCH($C$5,BD_Eval!$C$10:$C$14,0),MATCH($E$2,BD_Eval!$C$10:$F$10,0)))</f>
        <v>A2+</v>
      </c>
    </row>
    <row r="7" spans="1:9" x14ac:dyDescent="0.3">
      <c r="A7" s="116" t="s">
        <v>116</v>
      </c>
      <c r="B7" s="116"/>
      <c r="C7" s="33" t="s">
        <v>113</v>
      </c>
      <c r="D7" s="17" t="s">
        <v>114</v>
      </c>
      <c r="E7" s="17" t="s">
        <v>115</v>
      </c>
    </row>
    <row r="8" spans="1:9" ht="99"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8" t="s">
        <v>328</v>
      </c>
      <c r="D8" s="49" t="s">
        <v>329</v>
      </c>
      <c r="E8" s="18" t="s">
        <v>330</v>
      </c>
      <c r="H8" s="14"/>
    </row>
    <row r="9" spans="1:9" ht="99" x14ac:dyDescent="0.3">
      <c r="A9" s="7" t="s">
        <v>4</v>
      </c>
      <c r="B9" s="17" t="str">
        <f t="shared" si="0"/>
        <v>4 points</v>
      </c>
      <c r="C9" s="18" t="s">
        <v>327</v>
      </c>
      <c r="D9" s="49" t="s">
        <v>326</v>
      </c>
      <c r="E9" s="18" t="s">
        <v>322</v>
      </c>
    </row>
    <row r="10" spans="1:9" ht="49.5" x14ac:dyDescent="0.3">
      <c r="A10" s="7" t="s">
        <v>5</v>
      </c>
      <c r="B10" s="17" t="str">
        <f t="shared" si="0"/>
        <v>2 points</v>
      </c>
      <c r="C10" s="18" t="s">
        <v>331</v>
      </c>
      <c r="D10" s="49" t="s">
        <v>325</v>
      </c>
      <c r="E10" s="18" t="s">
        <v>325</v>
      </c>
    </row>
    <row r="11" spans="1:9" ht="99" x14ac:dyDescent="0.3">
      <c r="A11" s="7" t="s">
        <v>10</v>
      </c>
      <c r="B11" s="17" t="str">
        <f t="shared" si="0"/>
        <v>3 points</v>
      </c>
      <c r="C11" s="18" t="s">
        <v>332</v>
      </c>
      <c r="D11" s="49" t="s">
        <v>333</v>
      </c>
      <c r="E11" s="18" t="s">
        <v>323</v>
      </c>
    </row>
    <row r="12" spans="1:9" ht="99" customHeight="1" x14ac:dyDescent="0.3">
      <c r="A12" s="7" t="s">
        <v>6</v>
      </c>
      <c r="B12" s="17" t="str">
        <f t="shared" si="0"/>
        <v>4 points</v>
      </c>
      <c r="C12" s="18" t="s">
        <v>334</v>
      </c>
      <c r="D12" s="49" t="s">
        <v>335</v>
      </c>
      <c r="E12" s="18" t="s">
        <v>324</v>
      </c>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49.5" x14ac:dyDescent="0.3">
      <c r="A20" s="114" t="s">
        <v>121</v>
      </c>
      <c r="B20" s="115"/>
      <c r="C20" s="9" t="s">
        <v>600</v>
      </c>
      <c r="D20" s="9" t="s">
        <v>602</v>
      </c>
      <c r="E20" s="9" t="s">
        <v>603</v>
      </c>
    </row>
    <row r="21" spans="1:5" x14ac:dyDescent="0.3">
      <c r="A21" s="114" t="s">
        <v>122</v>
      </c>
      <c r="B21" s="115"/>
      <c r="C21" s="9"/>
      <c r="D21" s="9"/>
      <c r="E21" s="9"/>
    </row>
    <row r="22" spans="1:5" x14ac:dyDescent="0.3">
      <c r="A22" s="114" t="s">
        <v>123</v>
      </c>
      <c r="B22" s="115"/>
      <c r="C22" s="9"/>
      <c r="D22" s="9"/>
      <c r="E22" s="9"/>
    </row>
    <row r="23" spans="1:5" x14ac:dyDescent="0.3">
      <c r="A23" s="114" t="s">
        <v>124</v>
      </c>
      <c r="B23" s="115"/>
      <c r="C23" s="9"/>
      <c r="D23" s="9"/>
      <c r="E23" s="9"/>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8">
    <dataValidation type="list" allowBlank="1" showInputMessage="1" showErrorMessage="1" sqref="A8:A18" xr:uid="{00000000-0002-0000-1600-000000000000}">
      <formula1>INDIRECT($C$6)</formula1>
    </dataValidation>
    <dataValidation type="list" allowBlank="1" showInputMessage="1" showErrorMessage="1" sqref="C5" xr:uid="{4AEA1C8A-9887-470F-9132-F62C315B1F59}">
      <formula1>Niveaux</formula1>
    </dataValidation>
    <dataValidation type="list" allowBlank="1" showInputMessage="1" showErrorMessage="1" sqref="C6" xr:uid="{00000000-0002-0000-1600-000002000000}">
      <formula1>Act_Lang</formula1>
    </dataValidation>
    <dataValidation type="list" allowBlank="1" showInputMessage="1" showErrorMessage="1" sqref="C2" xr:uid="{00000000-0002-0000-1600-000003000000}">
      <formula1>Classes</formula1>
    </dataValidation>
    <dataValidation type="list" allowBlank="1" showInputMessage="1" showErrorMessage="1" sqref="E2" xr:uid="{00000000-0002-0000-1600-000004000000}">
      <formula1>Trimestre</formula1>
    </dataValidation>
    <dataValidation type="list" allowBlank="1" showInputMessage="1" showErrorMessage="1" sqref="E3" xr:uid="{00000000-0002-0000-1600-000005000000}">
      <formula1>Eval_10</formula1>
    </dataValidation>
    <dataValidation type="list" allowBlank="1" showInputMessage="1" showErrorMessage="1" sqref="C4" xr:uid="{00000000-0002-0000-1600-000006000000}">
      <formula1>Type_Tâche</formula1>
    </dataValidation>
    <dataValidation type="list" allowBlank="1" showInputMessage="1" showErrorMessage="1" sqref="C20:E23" xr:uid="{00000000-0002-0000-1600-000007000000}">
      <formula1>INDIRECT(CONCATENATE(C$19,$C$6))</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sheetPr codeName="Feuil9"/>
  <dimension ref="A1:K23"/>
  <sheetViews>
    <sheetView zoomScale="90" zoomScaleNormal="90" workbookViewId="0">
      <selection activeCell="C5" sqref="C5:E5"/>
    </sheetView>
  </sheetViews>
  <sheetFormatPr baseColWidth="10" defaultRowHeight="18" x14ac:dyDescent="0.3"/>
  <cols>
    <col min="1" max="1" width="30.7109375" style="6" customWidth="1"/>
    <col min="2" max="2" width="10.7109375" style="6" customWidth="1"/>
    <col min="3" max="3" width="40.7109375" style="6" customWidth="1"/>
    <col min="4" max="4" width="51.7109375" style="6" customWidth="1"/>
    <col min="5" max="5" width="40.7109375" style="6" customWidth="1"/>
    <col min="6" max="6" width="15.140625" style="10" hidden="1" customWidth="1"/>
    <col min="7" max="7" width="14.140625" style="10" hidden="1" customWidth="1"/>
    <col min="8" max="8" width="14.42578125" style="10" hidden="1" customWidth="1"/>
    <col min="9" max="11" width="11.42578125" style="11"/>
  </cols>
  <sheetData>
    <row r="1" spans="1:11" x14ac:dyDescent="0.3">
      <c r="A1" s="37" t="s">
        <v>23</v>
      </c>
      <c r="B1" s="124"/>
      <c r="C1" s="125"/>
      <c r="D1" s="126"/>
      <c r="E1" s="37"/>
      <c r="F1" s="10" t="str">
        <f>IF($C$5=0,"",LEFT($C$5,1))</f>
        <v>3</v>
      </c>
      <c r="G1" s="10" t="str">
        <f>IF($C$6="Production_Ecrite","PE",IF($C$6="Compréhension_Ecrite","CE",IF($C$6="Production_Orale_en_Interaction","POI",IF($C$6="Production_Orale_en_Continu","POC",IF($C$6="Compréhension_Orale","CO","")))))</f>
        <v>PE</v>
      </c>
      <c r="H1" s="10">
        <f>IF($E$3=0,"",$E$3)</f>
        <v>3</v>
      </c>
    </row>
    <row r="2" spans="1:11" x14ac:dyDescent="0.3">
      <c r="A2" s="116" t="s">
        <v>88</v>
      </c>
      <c r="B2" s="116"/>
      <c r="C2" s="38"/>
      <c r="D2" s="37" t="s">
        <v>110</v>
      </c>
      <c r="E2" s="7">
        <v>3</v>
      </c>
      <c r="F2" s="10" t="str">
        <f>IF(OR(F1="",G1="",H1=""),"",F1&amp;"_"&amp;G1&amp;"_"&amp;H1)</f>
        <v>3_PE_3</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Ecrite</v>
      </c>
    </row>
    <row r="3" spans="1:11" x14ac:dyDescent="0.3">
      <c r="A3" s="116" t="s">
        <v>117</v>
      </c>
      <c r="B3" s="116"/>
      <c r="C3" s="33" t="str">
        <f>F2</f>
        <v>3_PE_3</v>
      </c>
      <c r="D3" s="37" t="s">
        <v>89</v>
      </c>
      <c r="E3" s="7">
        <v>3</v>
      </c>
    </row>
    <row r="4" spans="1:11" ht="18" customHeight="1" x14ac:dyDescent="0.3">
      <c r="A4" s="116" t="s">
        <v>118</v>
      </c>
      <c r="B4" s="116"/>
      <c r="C4" s="15" t="s">
        <v>119</v>
      </c>
      <c r="D4" s="124" t="s">
        <v>169</v>
      </c>
      <c r="E4" s="126"/>
      <c r="F4" s="10" t="str">
        <f>D3&amp;" "&amp;E3&amp;" de la "&amp;G2&amp;" au "&amp;A5&amp;" "&amp;C5&amp;"."</f>
        <v>Evaluation Numéro 3 de la Production Ecrite au Niveau 3ème.</v>
      </c>
    </row>
    <row r="5" spans="1:11" x14ac:dyDescent="0.3">
      <c r="A5" s="116" t="s">
        <v>15</v>
      </c>
      <c r="B5" s="116"/>
      <c r="C5" s="122" t="s">
        <v>27</v>
      </c>
      <c r="D5" s="122"/>
      <c r="E5" s="123"/>
      <c r="F5" s="10" t="str">
        <f>A4&amp;" "&amp;C4&amp;" : "&amp;D4&amp;"."</f>
        <v>Tâche Finale : Rédiger un email de voyage à un proche..</v>
      </c>
    </row>
    <row r="6" spans="1:11" x14ac:dyDescent="0.3">
      <c r="A6" s="116" t="s">
        <v>14</v>
      </c>
      <c r="B6" s="116"/>
      <c r="C6" s="38" t="s">
        <v>18</v>
      </c>
      <c r="D6" s="12" t="s">
        <v>111</v>
      </c>
      <c r="E6" s="17" t="str">
        <f>IF(ISNA(INDEX(BD_Eval!$C$10:$F$14,MATCH($C$5,BD_Eval!$C$10:$C$14,0),MATCH($E$2,BD_Eval!$C$10:$F$10,0))),"",INDEX(BD_Eval!$C$10:$F$14,MATCH($C$5,BD_Eval!$C$10:$C$14,0),MATCH($E$2,BD_Eval!$C$10:$F$10,0)))</f>
        <v>B1-</v>
      </c>
    </row>
    <row r="7" spans="1:11" x14ac:dyDescent="0.3">
      <c r="A7" s="116" t="s">
        <v>116</v>
      </c>
      <c r="B7" s="116"/>
      <c r="C7" s="33" t="s">
        <v>113</v>
      </c>
      <c r="D7" s="17" t="s">
        <v>114</v>
      </c>
      <c r="E7" s="17" t="s">
        <v>115</v>
      </c>
    </row>
    <row r="8" spans="1:11" ht="132"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36" t="s">
        <v>174</v>
      </c>
      <c r="D8" s="31" t="s">
        <v>170</v>
      </c>
      <c r="E8" s="41" t="s">
        <v>175</v>
      </c>
      <c r="H8" s="14"/>
    </row>
    <row r="9" spans="1:11" ht="141.75" customHeight="1" x14ac:dyDescent="0.3">
      <c r="A9" s="7" t="s">
        <v>4</v>
      </c>
      <c r="B9" s="17" t="str">
        <f t="shared" si="0"/>
        <v>4 points</v>
      </c>
      <c r="C9" s="42" t="s">
        <v>176</v>
      </c>
      <c r="D9" s="31" t="s">
        <v>171</v>
      </c>
      <c r="E9" s="36" t="s">
        <v>171</v>
      </c>
    </row>
    <row r="10" spans="1:11" s="1" customFormat="1" ht="163.5" customHeight="1" x14ac:dyDescent="0.3">
      <c r="A10" s="7" t="s">
        <v>6</v>
      </c>
      <c r="B10" s="17" t="str">
        <f t="shared" si="0"/>
        <v>4 points</v>
      </c>
      <c r="C10" s="36" t="s">
        <v>177</v>
      </c>
      <c r="D10" s="40" t="s">
        <v>172</v>
      </c>
      <c r="E10" s="41" t="s">
        <v>172</v>
      </c>
      <c r="F10" s="29"/>
      <c r="G10" s="29"/>
      <c r="H10" s="29"/>
      <c r="I10" s="39"/>
      <c r="J10" s="39"/>
      <c r="K10" s="39"/>
    </row>
    <row r="11" spans="1:11" ht="99" x14ac:dyDescent="0.3">
      <c r="A11" s="7" t="s">
        <v>10</v>
      </c>
      <c r="B11" s="17" t="str">
        <f t="shared" si="0"/>
        <v>3 points</v>
      </c>
      <c r="C11" s="36" t="s">
        <v>178</v>
      </c>
      <c r="D11" s="31" t="s">
        <v>179</v>
      </c>
      <c r="E11" s="36" t="s">
        <v>180</v>
      </c>
    </row>
    <row r="12" spans="1:11" ht="114" customHeight="1" x14ac:dyDescent="0.3">
      <c r="A12" s="7" t="s">
        <v>5</v>
      </c>
      <c r="B12" s="17" t="str">
        <f t="shared" si="0"/>
        <v>2 points</v>
      </c>
      <c r="C12" s="36" t="s">
        <v>181</v>
      </c>
      <c r="D12" s="40" t="s">
        <v>173</v>
      </c>
      <c r="E12" s="41" t="s">
        <v>173</v>
      </c>
      <c r="G12" s="16"/>
      <c r="H12" s="16"/>
      <c r="I12" s="16"/>
    </row>
    <row r="13" spans="1:11" x14ac:dyDescent="0.3">
      <c r="A13" s="7"/>
      <c r="B13" s="17" t="str">
        <f t="shared" si="0"/>
        <v/>
      </c>
      <c r="C13" s="18"/>
      <c r="D13" s="31"/>
      <c r="E13" s="18"/>
      <c r="G13" s="16"/>
      <c r="H13" s="16"/>
      <c r="I13" s="16"/>
    </row>
    <row r="14" spans="1:11" x14ac:dyDescent="0.3">
      <c r="A14" s="7"/>
      <c r="B14" s="17" t="str">
        <f t="shared" si="0"/>
        <v/>
      </c>
      <c r="C14" s="18"/>
      <c r="D14" s="31"/>
      <c r="E14" s="18"/>
      <c r="G14" s="16"/>
      <c r="H14" s="16"/>
      <c r="I14" s="16"/>
    </row>
    <row r="15" spans="1:11" x14ac:dyDescent="0.3">
      <c r="A15" s="7"/>
      <c r="B15" s="17" t="str">
        <f t="shared" si="0"/>
        <v/>
      </c>
      <c r="C15" s="18"/>
      <c r="D15" s="31"/>
      <c r="E15" s="18"/>
      <c r="G15" s="16"/>
      <c r="H15" s="16"/>
      <c r="I15" s="16"/>
    </row>
    <row r="16" spans="1:11" x14ac:dyDescent="0.3">
      <c r="A16" s="7"/>
      <c r="B16" s="17" t="str">
        <f t="shared" si="0"/>
        <v/>
      </c>
      <c r="C16" s="18"/>
      <c r="D16" s="31"/>
      <c r="E16" s="18"/>
      <c r="G16" s="16"/>
      <c r="H16" s="16"/>
      <c r="I16" s="16"/>
    </row>
    <row r="17" spans="1:5" x14ac:dyDescent="0.3">
      <c r="A17" s="7"/>
      <c r="B17" s="17" t="str">
        <f t="shared" si="0"/>
        <v/>
      </c>
      <c r="C17" s="18"/>
      <c r="D17" s="31"/>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66</v>
      </c>
      <c r="D20" s="9" t="s">
        <v>53</v>
      </c>
      <c r="E20" s="9" t="s">
        <v>141</v>
      </c>
    </row>
    <row r="21" spans="1:5" ht="33" x14ac:dyDescent="0.3">
      <c r="A21" s="114" t="s">
        <v>122</v>
      </c>
      <c r="B21" s="115"/>
      <c r="C21" s="9" t="s">
        <v>77</v>
      </c>
      <c r="D21" s="9" t="s">
        <v>67</v>
      </c>
      <c r="E21" s="9"/>
    </row>
    <row r="22" spans="1:5" ht="82.5" x14ac:dyDescent="0.3">
      <c r="A22" s="114" t="s">
        <v>123</v>
      </c>
      <c r="B22" s="115"/>
      <c r="C22" s="9" t="s">
        <v>142</v>
      </c>
      <c r="D22" s="9" t="s">
        <v>78</v>
      </c>
      <c r="E22" s="9"/>
    </row>
    <row r="23" spans="1:5" x14ac:dyDescent="0.3">
      <c r="A23" s="114" t="s">
        <v>124</v>
      </c>
      <c r="B23" s="115"/>
      <c r="C23" s="9"/>
      <c r="D23" s="9"/>
      <c r="E23" s="9"/>
    </row>
  </sheetData>
  <mergeCells count="15">
    <mergeCell ref="A22:B22"/>
    <mergeCell ref="A23:B23"/>
    <mergeCell ref="A6:B6"/>
    <mergeCell ref="A7:B7"/>
    <mergeCell ref="A18:B19"/>
    <mergeCell ref="C18:E18"/>
    <mergeCell ref="A20:B20"/>
    <mergeCell ref="A21:B21"/>
    <mergeCell ref="B1:D1"/>
    <mergeCell ref="A2:B2"/>
    <mergeCell ref="A3:B3"/>
    <mergeCell ref="A4:B4"/>
    <mergeCell ref="D4:E4"/>
    <mergeCell ref="A5:B5"/>
    <mergeCell ref="C5:E5"/>
  </mergeCells>
  <dataValidations count="8">
    <dataValidation type="list" allowBlank="1" showInputMessage="1" showErrorMessage="1" sqref="A8:A18" xr:uid="{00000000-0002-0000-1700-000000000000}">
      <formula1>INDIRECT($C$6)</formula1>
    </dataValidation>
    <dataValidation type="list" allowBlank="1" showInputMessage="1" showErrorMessage="1" sqref="C20:E23" xr:uid="{00000000-0002-0000-1700-000001000000}">
      <formula1>INDIRECT(CONCATENATE(C$19,$C$6))</formula1>
    </dataValidation>
    <dataValidation type="list" allowBlank="1" showInputMessage="1" showErrorMessage="1" sqref="C5" xr:uid="{779E2FCC-8D06-44A7-9076-5EAB9D50CCAB}">
      <formula1>Niveaux</formula1>
    </dataValidation>
    <dataValidation type="list" allowBlank="1" showInputMessage="1" showErrorMessage="1" sqref="C6" xr:uid="{00000000-0002-0000-1700-000003000000}">
      <formula1>Act_Lang</formula1>
    </dataValidation>
    <dataValidation type="list" allowBlank="1" showInputMessage="1" showErrorMessage="1" sqref="C2" xr:uid="{00000000-0002-0000-1700-000004000000}">
      <formula1>Classes</formula1>
    </dataValidation>
    <dataValidation type="list" allowBlank="1" showInputMessage="1" showErrorMessage="1" sqref="E2" xr:uid="{00000000-0002-0000-1700-000005000000}">
      <formula1>Trimestre</formula1>
    </dataValidation>
    <dataValidation type="list" allowBlank="1" showInputMessage="1" showErrorMessage="1" sqref="E3" xr:uid="{00000000-0002-0000-1700-000006000000}">
      <formula1>Eval_10</formula1>
    </dataValidation>
    <dataValidation type="list" allowBlank="1" showInputMessage="1" showErrorMessage="1" sqref="C4" xr:uid="{00000000-0002-0000-1700-000007000000}">
      <formula1>Type_Tâche</formula1>
    </dataValidation>
  </dataValidations>
  <pageMargins left="0.7" right="0.7" top="0.75" bottom="0.75" header="0.3" footer="0.3"/>
  <pageSetup paperSize="9" orientation="portrait" horizontalDpi="4294967293"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800-000000000000}">
  <sheetPr codeName="Feuil72"/>
  <dimension ref="A1:K23"/>
  <sheetViews>
    <sheetView workbookViewId="0">
      <selection activeCell="C5" sqref="C5:E5"/>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9" width="11.42578125" style="11" customWidth="1"/>
    <col min="10" max="11" width="11.42578125" style="11"/>
  </cols>
  <sheetData>
    <row r="1" spans="1:9" x14ac:dyDescent="0.3">
      <c r="A1" s="86" t="s">
        <v>23</v>
      </c>
      <c r="B1" s="124"/>
      <c r="C1" s="125"/>
      <c r="D1" s="126"/>
      <c r="E1" s="86"/>
      <c r="F1" s="10" t="str">
        <f>IF($C$5=0,"",LEFT($C$5,1))</f>
        <v>3</v>
      </c>
      <c r="G1" s="10" t="str">
        <f>IF($C$6="Production_Ecrite","PE",IF($C$6="Compréhension_Ecrite","CE",IF($C$6="Production_Orale_en_Interaction","POI",IF($C$6="Production_Orale_en_Continu","POC",IF($C$6="Compréhension_Orale","CO","")))))</f>
        <v>PE</v>
      </c>
      <c r="H1" s="10">
        <f>IF($E$3=0,"",$E$3)</f>
        <v>4</v>
      </c>
    </row>
    <row r="2" spans="1:9" x14ac:dyDescent="0.3">
      <c r="A2" s="116" t="s">
        <v>88</v>
      </c>
      <c r="B2" s="116"/>
      <c r="C2" s="88"/>
      <c r="D2" s="86" t="s">
        <v>110</v>
      </c>
      <c r="E2" s="7">
        <v>3</v>
      </c>
      <c r="F2" s="10" t="str">
        <f>IF(OR(F1="",G1="",H1=""),"",F1&amp;"_"&amp;G1&amp;"_"&amp;H1)</f>
        <v>3_PE_4</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Ecrite</v>
      </c>
    </row>
    <row r="3" spans="1:9" x14ac:dyDescent="0.3">
      <c r="A3" s="116" t="s">
        <v>117</v>
      </c>
      <c r="B3" s="116"/>
      <c r="C3" s="87" t="str">
        <f>F2</f>
        <v>3_PE_4</v>
      </c>
      <c r="D3" s="86" t="s">
        <v>89</v>
      </c>
      <c r="E3" s="7">
        <v>4</v>
      </c>
      <c r="F3" s="10" t="str">
        <f>IF(C2="","",LEFT(F1,1)&amp;"ème")</f>
        <v/>
      </c>
    </row>
    <row r="4" spans="1:9" ht="18" customHeight="1" x14ac:dyDescent="0.3">
      <c r="A4" s="116" t="s">
        <v>118</v>
      </c>
      <c r="B4" s="116"/>
      <c r="C4" s="15" t="s">
        <v>120</v>
      </c>
      <c r="D4" s="124" t="s">
        <v>525</v>
      </c>
      <c r="E4" s="126"/>
      <c r="F4" s="10" t="str">
        <f>D3&amp;" "&amp;E3&amp;" de la "&amp;G2&amp;" au "&amp;A5&amp;" "&amp;C5&amp;"."</f>
        <v>Evaluation Numéro 4 de la Production Ecrite au Niveau 3ème.</v>
      </c>
    </row>
    <row r="5" spans="1:9" x14ac:dyDescent="0.3">
      <c r="A5" s="116" t="s">
        <v>15</v>
      </c>
      <c r="B5" s="116"/>
      <c r="C5" s="122" t="s">
        <v>27</v>
      </c>
      <c r="D5" s="122"/>
      <c r="E5" s="123"/>
      <c r="F5" s="10" t="str">
        <f>A4&amp;" "&amp;C4&amp;" : "&amp;D4&amp;"."</f>
        <v>Tâche Intermédiaire : Rédiger une lettre de candidature pour Amazing Race Canada.</v>
      </c>
    </row>
    <row r="6" spans="1:9" x14ac:dyDescent="0.3">
      <c r="A6" s="116" t="s">
        <v>14</v>
      </c>
      <c r="B6" s="116"/>
      <c r="C6" s="88" t="s">
        <v>18</v>
      </c>
      <c r="D6" s="12" t="s">
        <v>111</v>
      </c>
      <c r="E6" s="17" t="str">
        <f>IF(ISNA(INDEX(BD_Eval!$C$10:$F$14,MATCH($C$5,BD_Eval!$C$10:$C$14,0),MATCH($E$2,BD_Eval!$C$10:$F$10,0))),"",INDEX(BD_Eval!$C$10:$F$14,MATCH($C$5,BD_Eval!$C$10:$C$14,0),MATCH($E$2,BD_Eval!$C$10:$F$10,0)))</f>
        <v>B1-</v>
      </c>
    </row>
    <row r="7" spans="1:9" x14ac:dyDescent="0.3">
      <c r="A7" s="116" t="s">
        <v>116</v>
      </c>
      <c r="B7" s="116"/>
      <c r="C7" s="87" t="s">
        <v>113</v>
      </c>
      <c r="D7" s="17" t="s">
        <v>114</v>
      </c>
      <c r="E7" s="17" t="s">
        <v>115</v>
      </c>
    </row>
    <row r="8" spans="1:9" ht="148.5"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8" t="s">
        <v>507</v>
      </c>
      <c r="D8" s="49" t="s">
        <v>513</v>
      </c>
      <c r="E8" s="18" t="s">
        <v>519</v>
      </c>
      <c r="H8" s="14"/>
    </row>
    <row r="9" spans="1:9" ht="115.5" x14ac:dyDescent="0.3">
      <c r="A9" s="7" t="s">
        <v>4</v>
      </c>
      <c r="B9" s="17" t="str">
        <f t="shared" si="0"/>
        <v>4 points</v>
      </c>
      <c r="C9" s="18" t="s">
        <v>508</v>
      </c>
      <c r="D9" s="49" t="s">
        <v>514</v>
      </c>
      <c r="E9" s="18" t="s">
        <v>520</v>
      </c>
    </row>
    <row r="10" spans="1:9" ht="132" x14ac:dyDescent="0.3">
      <c r="A10" s="7" t="s">
        <v>5</v>
      </c>
      <c r="B10" s="17" t="str">
        <f t="shared" si="0"/>
        <v>2 points</v>
      </c>
      <c r="C10" s="18" t="s">
        <v>509</v>
      </c>
      <c r="D10" s="49" t="s">
        <v>515</v>
      </c>
      <c r="E10" s="18" t="s">
        <v>521</v>
      </c>
    </row>
    <row r="11" spans="1:9" ht="66" x14ac:dyDescent="0.3">
      <c r="A11" s="7" t="s">
        <v>10</v>
      </c>
      <c r="B11" s="17" t="str">
        <f t="shared" si="0"/>
        <v>3 points</v>
      </c>
      <c r="C11" s="18" t="s">
        <v>510</v>
      </c>
      <c r="D11" s="49" t="s">
        <v>516</v>
      </c>
      <c r="E11" s="18" t="s">
        <v>522</v>
      </c>
    </row>
    <row r="12" spans="1:9" ht="99" customHeight="1" x14ac:dyDescent="0.3">
      <c r="A12" s="7" t="s">
        <v>6</v>
      </c>
      <c r="B12" s="17" t="str">
        <f t="shared" si="0"/>
        <v>4 points</v>
      </c>
      <c r="C12" s="18" t="s">
        <v>512</v>
      </c>
      <c r="D12" s="49" t="s">
        <v>517</v>
      </c>
      <c r="E12" s="18" t="s">
        <v>523</v>
      </c>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73</v>
      </c>
      <c r="D20" s="9" t="s">
        <v>61</v>
      </c>
      <c r="E20" s="9" t="s">
        <v>62</v>
      </c>
    </row>
    <row r="21" spans="1:5" ht="49.5" x14ac:dyDescent="0.3">
      <c r="A21" s="114" t="s">
        <v>122</v>
      </c>
      <c r="B21" s="115"/>
      <c r="C21" s="9"/>
      <c r="D21" s="9" t="s">
        <v>74</v>
      </c>
      <c r="E21" s="9"/>
    </row>
    <row r="22" spans="1:5" ht="66" x14ac:dyDescent="0.3">
      <c r="A22" s="114" t="s">
        <v>123</v>
      </c>
      <c r="B22" s="115"/>
      <c r="C22" s="9"/>
      <c r="D22" s="9" t="s">
        <v>86</v>
      </c>
      <c r="E22" s="9"/>
    </row>
    <row r="23" spans="1:5" x14ac:dyDescent="0.3">
      <c r="A23" s="114" t="s">
        <v>124</v>
      </c>
      <c r="B23" s="115"/>
      <c r="C23" s="9"/>
      <c r="D23" s="9"/>
      <c r="E23" s="9"/>
    </row>
  </sheetData>
  <mergeCells count="15">
    <mergeCell ref="A21:B21"/>
    <mergeCell ref="A22:B22"/>
    <mergeCell ref="A23:B23"/>
    <mergeCell ref="A5:B5"/>
    <mergeCell ref="C5:E5"/>
    <mergeCell ref="A6:B6"/>
    <mergeCell ref="A7:B7"/>
    <mergeCell ref="A18:B19"/>
    <mergeCell ref="C18:E18"/>
    <mergeCell ref="A20:B20"/>
    <mergeCell ref="B1:D1"/>
    <mergeCell ref="A2:B2"/>
    <mergeCell ref="A3:B3"/>
    <mergeCell ref="A4:B4"/>
    <mergeCell ref="D4:E4"/>
  </mergeCells>
  <dataValidations count="8">
    <dataValidation type="list" allowBlank="1" showInputMessage="1" showErrorMessage="1" sqref="A8:A18" xr:uid="{00000000-0002-0000-1800-000000000000}">
      <formula1>INDIRECT($C$6)</formula1>
    </dataValidation>
    <dataValidation type="list" allowBlank="1" showInputMessage="1" showErrorMessage="1" sqref="C6" xr:uid="{00000000-0002-0000-1800-000001000000}">
      <formula1>Act_Lang</formula1>
    </dataValidation>
    <dataValidation type="list" allowBlank="1" showInputMessage="1" showErrorMessage="1" sqref="C2" xr:uid="{00000000-0002-0000-1800-000002000000}">
      <formula1>Classes</formula1>
    </dataValidation>
    <dataValidation type="list" allowBlank="1" showInputMessage="1" showErrorMessage="1" sqref="E2" xr:uid="{00000000-0002-0000-1800-000003000000}">
      <formula1>Trimestre</formula1>
    </dataValidation>
    <dataValidation type="list" allowBlank="1" showInputMessage="1" showErrorMessage="1" sqref="E3" xr:uid="{00000000-0002-0000-1800-000004000000}">
      <formula1>Eval_10</formula1>
    </dataValidation>
    <dataValidation type="list" allowBlank="1" showInputMessage="1" showErrorMessage="1" sqref="C4" xr:uid="{00000000-0002-0000-1800-000005000000}">
      <formula1>Type_Tâche</formula1>
    </dataValidation>
    <dataValidation type="list" allowBlank="1" showInputMessage="1" showErrorMessage="1" sqref="C20:E23" xr:uid="{00000000-0002-0000-1800-000006000000}">
      <formula1>INDIRECT(CONCATENATE(C$19,$C$6))</formula1>
    </dataValidation>
    <dataValidation type="list" allowBlank="1" showInputMessage="1" showErrorMessage="1" sqref="C5" xr:uid="{8D7998B4-748D-4556-9C44-E0CBC9DEE3AA}">
      <formula1>Niveaux</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E00-000000000000}">
  <sheetPr codeName="Feuil11"/>
  <dimension ref="A1:K23"/>
  <sheetViews>
    <sheetView zoomScale="90" zoomScaleNormal="90" workbookViewId="0">
      <selection activeCell="C5" sqref="C5:E5"/>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11" width="11.42578125" style="11"/>
  </cols>
  <sheetData>
    <row r="1" spans="1:9" x14ac:dyDescent="0.3">
      <c r="A1" s="43" t="s">
        <v>23</v>
      </c>
      <c r="B1" s="124"/>
      <c r="C1" s="125"/>
      <c r="D1" s="126"/>
      <c r="E1" s="43"/>
      <c r="F1" s="10" t="str">
        <f>IF($C$5=0,"",LEFT($C$5,1))</f>
        <v>3</v>
      </c>
      <c r="G1" s="10" t="str">
        <f>IF($C$6="Production_Ecrite","PE",IF($C$6="Compréhension_Ecrite","CE",IF($C$6="Production_Orale_en_Interaction","POI",IF($C$6="Production_Orale_en_Continu","POC",IF($C$6="Compréhension_Orale","CO","")))))</f>
        <v>POC</v>
      </c>
      <c r="H1" s="10">
        <f>IF($E$3=0,"",$E$3)</f>
        <v>2</v>
      </c>
    </row>
    <row r="2" spans="1:9" x14ac:dyDescent="0.3">
      <c r="A2" s="116" t="s">
        <v>88</v>
      </c>
      <c r="B2" s="116"/>
      <c r="C2" s="44"/>
      <c r="D2" s="43" t="s">
        <v>110</v>
      </c>
      <c r="E2" s="7">
        <v>3</v>
      </c>
      <c r="F2" s="10" t="str">
        <f>IF(OR(F1="",G1="",H1=""),"",F1&amp;"_"&amp;G1&amp;"_"&amp;H1)</f>
        <v>3_POC_2</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Orale en Continu</v>
      </c>
    </row>
    <row r="3" spans="1:9" x14ac:dyDescent="0.3">
      <c r="A3" s="116" t="s">
        <v>117</v>
      </c>
      <c r="B3" s="116"/>
      <c r="C3" s="33" t="str">
        <f>F2</f>
        <v>3_POC_2</v>
      </c>
      <c r="D3" s="43" t="s">
        <v>89</v>
      </c>
      <c r="E3" s="7">
        <v>2</v>
      </c>
    </row>
    <row r="4" spans="1:9" ht="18" customHeight="1" x14ac:dyDescent="0.3">
      <c r="A4" s="116" t="s">
        <v>118</v>
      </c>
      <c r="B4" s="116"/>
      <c r="C4" s="15" t="s">
        <v>119</v>
      </c>
      <c r="D4" s="124" t="s">
        <v>182</v>
      </c>
      <c r="E4" s="126"/>
      <c r="F4" s="10" t="str">
        <f>D3&amp;" "&amp;E3&amp;" de la "&amp;G2&amp;" au "&amp;A5&amp;" "&amp;C5&amp;"."</f>
        <v>Evaluation Numéro 2 de la Production Orale en Continu au Niveau 3ème.</v>
      </c>
    </row>
    <row r="5" spans="1:9" x14ac:dyDescent="0.3">
      <c r="A5" s="116" t="s">
        <v>15</v>
      </c>
      <c r="B5" s="116"/>
      <c r="C5" s="122" t="s">
        <v>27</v>
      </c>
      <c r="D5" s="122"/>
      <c r="E5" s="123"/>
      <c r="F5" s="10" t="str">
        <f>A4&amp;" "&amp;C4&amp;" : "&amp;D4&amp;"."</f>
        <v>Tâche Finale : Faire un CV audio pour The Best Job in the World.</v>
      </c>
    </row>
    <row r="6" spans="1:9" x14ac:dyDescent="0.3">
      <c r="A6" s="116" t="s">
        <v>14</v>
      </c>
      <c r="B6" s="116"/>
      <c r="C6" s="44" t="s">
        <v>19</v>
      </c>
      <c r="D6" s="12" t="s">
        <v>111</v>
      </c>
      <c r="E6" s="17" t="str">
        <f>IF(ISNA(INDEX(BD_Eval!$C$10:$F$14,MATCH($C$5,BD_Eval!$C$10:$C$14,0),MATCH($E$2,BD_Eval!$C$10:$F$10,0))),"",INDEX(BD_Eval!$C$10:$F$14,MATCH($C$5,BD_Eval!$C$10:$C$14,0),MATCH($E$2,BD_Eval!$C$10:$F$10,0)))</f>
        <v>B1-</v>
      </c>
    </row>
    <row r="7" spans="1:9" x14ac:dyDescent="0.3">
      <c r="A7" s="116" t="s">
        <v>116</v>
      </c>
      <c r="B7" s="116"/>
      <c r="C7" s="33" t="s">
        <v>113</v>
      </c>
      <c r="D7" s="17" t="s">
        <v>114</v>
      </c>
      <c r="E7" s="17" t="s">
        <v>115</v>
      </c>
    </row>
    <row r="8" spans="1:9" ht="165"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4 points</v>
      </c>
      <c r="C8" s="46" t="s">
        <v>183</v>
      </c>
      <c r="D8" s="31" t="s">
        <v>184</v>
      </c>
      <c r="E8" s="18" t="s">
        <v>185</v>
      </c>
      <c r="H8" s="14"/>
    </row>
    <row r="9" spans="1:9" ht="66" x14ac:dyDescent="0.3">
      <c r="A9" s="7" t="s">
        <v>4</v>
      </c>
      <c r="B9" s="17" t="str">
        <f t="shared" si="0"/>
        <v>3 points</v>
      </c>
      <c r="C9" s="46" t="s">
        <v>189</v>
      </c>
      <c r="D9" s="31" t="s">
        <v>190</v>
      </c>
      <c r="E9" s="18" t="s">
        <v>191</v>
      </c>
    </row>
    <row r="10" spans="1:9" ht="66" x14ac:dyDescent="0.3">
      <c r="A10" s="7" t="s">
        <v>11</v>
      </c>
      <c r="B10" s="17" t="str">
        <f t="shared" si="0"/>
        <v>2 points</v>
      </c>
      <c r="C10" s="46" t="s">
        <v>186</v>
      </c>
      <c r="D10" s="31" t="s">
        <v>187</v>
      </c>
      <c r="E10" s="46" t="s">
        <v>188</v>
      </c>
    </row>
    <row r="11" spans="1:9" ht="66" x14ac:dyDescent="0.3">
      <c r="A11" s="7" t="s">
        <v>6</v>
      </c>
      <c r="B11" s="17" t="str">
        <f t="shared" si="0"/>
        <v>3 points</v>
      </c>
      <c r="C11" s="46" t="s">
        <v>198</v>
      </c>
      <c r="D11" s="31" t="s">
        <v>199</v>
      </c>
      <c r="E11" s="18" t="s">
        <v>200</v>
      </c>
    </row>
    <row r="12" spans="1:9" ht="99" customHeight="1" x14ac:dyDescent="0.3">
      <c r="A12" s="7" t="s">
        <v>10</v>
      </c>
      <c r="B12" s="17" t="str">
        <f t="shared" si="0"/>
        <v>2 points</v>
      </c>
      <c r="C12" s="46" t="s">
        <v>192</v>
      </c>
      <c r="D12" s="31" t="s">
        <v>193</v>
      </c>
      <c r="E12" s="18" t="s">
        <v>194</v>
      </c>
      <c r="G12" s="16"/>
      <c r="H12" s="16"/>
      <c r="I12" s="16"/>
    </row>
    <row r="13" spans="1:9" ht="33" x14ac:dyDescent="0.3">
      <c r="A13" s="7" t="s">
        <v>12</v>
      </c>
      <c r="B13" s="17" t="str">
        <f t="shared" si="0"/>
        <v>2 points</v>
      </c>
      <c r="C13" s="46" t="s">
        <v>195</v>
      </c>
      <c r="D13" s="31" t="s">
        <v>196</v>
      </c>
      <c r="E13" s="18" t="s">
        <v>197</v>
      </c>
      <c r="G13" s="16"/>
      <c r="H13" s="16"/>
      <c r="I13" s="16"/>
    </row>
    <row r="14" spans="1:9" ht="49.5" x14ac:dyDescent="0.3">
      <c r="A14" s="7" t="s">
        <v>5</v>
      </c>
      <c r="B14" s="17" t="str">
        <f t="shared" si="0"/>
        <v>2 points</v>
      </c>
      <c r="C14" s="46" t="s">
        <v>201</v>
      </c>
      <c r="D14" s="31" t="s">
        <v>202</v>
      </c>
      <c r="E14" s="18" t="s">
        <v>203</v>
      </c>
      <c r="G14" s="16"/>
      <c r="H14" s="16"/>
      <c r="I14" s="16"/>
    </row>
    <row r="15" spans="1:9" x14ac:dyDescent="0.3">
      <c r="A15" s="7"/>
      <c r="B15" s="17" t="str">
        <f t="shared" si="0"/>
        <v/>
      </c>
      <c r="C15" s="45"/>
      <c r="D15" s="31"/>
      <c r="E15" s="18"/>
      <c r="G15" s="16"/>
      <c r="H15" s="16"/>
      <c r="I15" s="16"/>
    </row>
    <row r="16" spans="1:9" x14ac:dyDescent="0.3">
      <c r="A16" s="7"/>
      <c r="B16" s="17" t="str">
        <f t="shared" si="0"/>
        <v/>
      </c>
      <c r="C16" s="18"/>
      <c r="D16" s="31"/>
      <c r="E16" s="18"/>
      <c r="G16" s="16"/>
      <c r="H16" s="16"/>
      <c r="I16" s="16"/>
    </row>
    <row r="17" spans="1:5" x14ac:dyDescent="0.3">
      <c r="A17" s="7"/>
      <c r="B17" s="17" t="str">
        <f t="shared" si="0"/>
        <v/>
      </c>
      <c r="C17" s="18"/>
      <c r="D17" s="31"/>
      <c r="E17" s="18"/>
    </row>
    <row r="18" spans="1:5" ht="24.75" x14ac:dyDescent="0.3">
      <c r="A18" s="117"/>
      <c r="B18" s="118"/>
      <c r="C18" s="121" t="s">
        <v>43</v>
      </c>
      <c r="D18" s="121"/>
      <c r="E18" s="121"/>
    </row>
    <row r="19" spans="1:5" x14ac:dyDescent="0.3">
      <c r="A19" s="119"/>
      <c r="B19" s="120"/>
      <c r="C19" s="32" t="s">
        <v>0</v>
      </c>
      <c r="D19" s="32" t="s">
        <v>2</v>
      </c>
      <c r="E19" s="32" t="s">
        <v>22</v>
      </c>
    </row>
    <row r="20" spans="1:5" ht="66" customHeight="1" x14ac:dyDescent="0.3">
      <c r="A20" s="114" t="s">
        <v>121</v>
      </c>
      <c r="B20" s="115"/>
      <c r="C20" s="9" t="s">
        <v>60</v>
      </c>
      <c r="D20" s="9" t="s">
        <v>61</v>
      </c>
      <c r="E20" s="9" t="s">
        <v>62</v>
      </c>
    </row>
    <row r="21" spans="1:5" ht="66" x14ac:dyDescent="0.3">
      <c r="A21" s="114" t="s">
        <v>122</v>
      </c>
      <c r="B21" s="115"/>
      <c r="C21" s="9" t="s">
        <v>73</v>
      </c>
      <c r="D21" s="9" t="s">
        <v>74</v>
      </c>
      <c r="E21" s="9" t="s">
        <v>75</v>
      </c>
    </row>
    <row r="22" spans="1:5" ht="66" x14ac:dyDescent="0.3">
      <c r="A22" s="114" t="s">
        <v>123</v>
      </c>
      <c r="B22" s="115"/>
      <c r="C22" s="9"/>
      <c r="D22" s="9" t="s">
        <v>86</v>
      </c>
      <c r="E22" s="9"/>
    </row>
    <row r="23" spans="1:5" ht="49.5" x14ac:dyDescent="0.3">
      <c r="A23" s="114" t="s">
        <v>124</v>
      </c>
      <c r="B23" s="115"/>
      <c r="C23" s="9"/>
      <c r="D23" s="9" t="s">
        <v>83</v>
      </c>
      <c r="E23" s="9"/>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8">
    <dataValidation type="list" allowBlank="1" showInputMessage="1" showErrorMessage="1" sqref="C4" xr:uid="{00000000-0002-0000-1E00-000000000000}">
      <formula1>Type_Tâche</formula1>
    </dataValidation>
    <dataValidation type="list" allowBlank="1" showInputMessage="1" showErrorMessage="1" sqref="E3" xr:uid="{00000000-0002-0000-1E00-000001000000}">
      <formula1>Eval_10</formula1>
    </dataValidation>
    <dataValidation type="list" allowBlank="1" showInputMessage="1" showErrorMessage="1" sqref="E2" xr:uid="{00000000-0002-0000-1E00-000002000000}">
      <formula1>Trimestre</formula1>
    </dataValidation>
    <dataValidation type="list" allowBlank="1" showInputMessage="1" showErrorMessage="1" sqref="C2" xr:uid="{00000000-0002-0000-1E00-000003000000}">
      <formula1>Classes</formula1>
    </dataValidation>
    <dataValidation type="list" allowBlank="1" showInputMessage="1" showErrorMessage="1" sqref="C6" xr:uid="{00000000-0002-0000-1E00-000004000000}">
      <formula1>Act_Lang</formula1>
    </dataValidation>
    <dataValidation type="list" allowBlank="1" showInputMessage="1" showErrorMessage="1" sqref="C5" xr:uid="{7149CE0E-8E00-4C8C-BF3C-9B2DCCD2FC57}">
      <formula1>Niveaux</formula1>
    </dataValidation>
    <dataValidation type="list" allowBlank="1" showInputMessage="1" showErrorMessage="1" sqref="A8:A18" xr:uid="{00000000-0002-0000-1E00-000006000000}">
      <formula1>INDIRECT($C$6)</formula1>
    </dataValidation>
    <dataValidation type="list" allowBlank="1" showInputMessage="1" showErrorMessage="1" sqref="C20:E23" xr:uid="{00000000-0002-0000-1E00-000007000000}">
      <formula1>INDIRECT(CONCATENATE(C$19,$C$6))</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900-000000000000}">
  <sheetPr codeName="Feuil73"/>
  <dimension ref="A1:K23"/>
  <sheetViews>
    <sheetView workbookViewId="0">
      <selection activeCell="C5" sqref="C5:E5"/>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9" width="11.42578125" style="11" customWidth="1"/>
    <col min="10" max="11" width="11.42578125" style="11"/>
  </cols>
  <sheetData>
    <row r="1" spans="1:9" x14ac:dyDescent="0.3">
      <c r="A1" s="86" t="s">
        <v>23</v>
      </c>
      <c r="B1" s="124"/>
      <c r="C1" s="125"/>
      <c r="D1" s="126"/>
      <c r="E1" s="86"/>
      <c r="F1" s="10" t="str">
        <f>IF($C$5=0,"",LEFT($C$5,1))</f>
        <v>3</v>
      </c>
      <c r="G1" s="10" t="str">
        <f>IF($C$6="Production_Ecrite","PE",IF($C$6="Compréhension_Ecrite","CE",IF($C$6="Production_Orale_en_Interaction","POI",IF($C$6="Production_Orale_en_Continu","POC",IF($C$6="Compréhension_Orale","CO","")))))</f>
        <v>POC</v>
      </c>
      <c r="H1" s="10">
        <f>IF($E$3=0,"",$E$3)</f>
        <v>3</v>
      </c>
    </row>
    <row r="2" spans="1:9" x14ac:dyDescent="0.3">
      <c r="A2" s="116" t="s">
        <v>88</v>
      </c>
      <c r="B2" s="116"/>
      <c r="C2" s="88"/>
      <c r="D2" s="86" t="s">
        <v>110</v>
      </c>
      <c r="E2" s="7">
        <v>3</v>
      </c>
      <c r="F2" s="10" t="str">
        <f>IF(OR(F1="",G1="",H1=""),"",F1&amp;"_"&amp;G1&amp;"_"&amp;H1)</f>
        <v>3_POC_3</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Orale en Continu</v>
      </c>
    </row>
    <row r="3" spans="1:9" x14ac:dyDescent="0.3">
      <c r="A3" s="116" t="s">
        <v>117</v>
      </c>
      <c r="B3" s="116"/>
      <c r="C3" s="87" t="str">
        <f>F2</f>
        <v>3_POC_3</v>
      </c>
      <c r="D3" s="86" t="s">
        <v>89</v>
      </c>
      <c r="E3" s="7">
        <v>3</v>
      </c>
      <c r="F3" s="10" t="str">
        <f>IF(C2="","",LEFT(F1,1)&amp;"ème")</f>
        <v/>
      </c>
    </row>
    <row r="4" spans="1:9" ht="18" customHeight="1" x14ac:dyDescent="0.3">
      <c r="A4" s="116" t="s">
        <v>118</v>
      </c>
      <c r="B4" s="116"/>
      <c r="C4" s="15" t="s">
        <v>120</v>
      </c>
      <c r="D4" s="124" t="s">
        <v>506</v>
      </c>
      <c r="E4" s="126"/>
      <c r="F4" s="10" t="str">
        <f>D3&amp;" "&amp;E3&amp;" de la "&amp;G2&amp;" au "&amp;A5&amp;" "&amp;C5&amp;"."</f>
        <v>Evaluation Numéro 3 de la Production Orale en Continu au Niveau 3ème.</v>
      </c>
    </row>
    <row r="5" spans="1:9" x14ac:dyDescent="0.3">
      <c r="A5" s="116" t="s">
        <v>15</v>
      </c>
      <c r="B5" s="116"/>
      <c r="C5" s="122" t="s">
        <v>27</v>
      </c>
      <c r="D5" s="122"/>
      <c r="E5" s="123"/>
      <c r="F5" s="10" t="str">
        <f>A4&amp;" "&amp;C4&amp;" : "&amp;D4&amp;"."</f>
        <v>Tâche Intermédiaire : Faire une vidéo de candidature pour Amazing Race Canada.</v>
      </c>
    </row>
    <row r="6" spans="1:9" x14ac:dyDescent="0.3">
      <c r="A6" s="116" t="s">
        <v>14</v>
      </c>
      <c r="B6" s="116"/>
      <c r="C6" s="88" t="s">
        <v>19</v>
      </c>
      <c r="D6" s="12" t="s">
        <v>111</v>
      </c>
      <c r="E6" s="17" t="str">
        <f>IF(ISNA(INDEX(BD_Eval!$C$10:$F$14,MATCH($C$5,BD_Eval!$C$10:$C$14,0),MATCH($E$2,BD_Eval!$C$10:$F$10,0))),"",INDEX(BD_Eval!$C$10:$F$14,MATCH($C$5,BD_Eval!$C$10:$C$14,0),MATCH($E$2,BD_Eval!$C$10:$F$10,0)))</f>
        <v>B1-</v>
      </c>
    </row>
    <row r="7" spans="1:9" x14ac:dyDescent="0.3">
      <c r="A7" s="116" t="s">
        <v>116</v>
      </c>
      <c r="B7" s="116"/>
      <c r="C7" s="87" t="s">
        <v>113</v>
      </c>
      <c r="D7" s="17" t="s">
        <v>114</v>
      </c>
      <c r="E7" s="17" t="s">
        <v>115</v>
      </c>
    </row>
    <row r="8" spans="1:9" ht="148.5"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4 points</v>
      </c>
      <c r="C8" s="18" t="s">
        <v>507</v>
      </c>
      <c r="D8" s="49" t="s">
        <v>513</v>
      </c>
      <c r="E8" s="18" t="s">
        <v>519</v>
      </c>
      <c r="H8" s="14"/>
    </row>
    <row r="9" spans="1:9" ht="115.5" x14ac:dyDescent="0.3">
      <c r="A9" s="7" t="s">
        <v>4</v>
      </c>
      <c r="B9" s="17" t="str">
        <f t="shared" si="0"/>
        <v>3 points</v>
      </c>
      <c r="C9" s="18" t="s">
        <v>508</v>
      </c>
      <c r="D9" s="49" t="s">
        <v>514</v>
      </c>
      <c r="E9" s="18" t="s">
        <v>520</v>
      </c>
    </row>
    <row r="10" spans="1:9" ht="132" x14ac:dyDescent="0.3">
      <c r="A10" s="7" t="s">
        <v>5</v>
      </c>
      <c r="B10" s="17" t="str">
        <f t="shared" si="0"/>
        <v>2 points</v>
      </c>
      <c r="C10" s="18" t="s">
        <v>509</v>
      </c>
      <c r="D10" s="49" t="s">
        <v>515</v>
      </c>
      <c r="E10" s="18" t="s">
        <v>521</v>
      </c>
    </row>
    <row r="11" spans="1:9" ht="66" x14ac:dyDescent="0.3">
      <c r="A11" s="7" t="s">
        <v>10</v>
      </c>
      <c r="B11" s="17" t="str">
        <f t="shared" si="0"/>
        <v>2 points</v>
      </c>
      <c r="C11" s="18" t="s">
        <v>510</v>
      </c>
      <c r="D11" s="49" t="s">
        <v>516</v>
      </c>
      <c r="E11" s="18" t="s">
        <v>522</v>
      </c>
    </row>
    <row r="12" spans="1:9" ht="99" customHeight="1" x14ac:dyDescent="0.3">
      <c r="A12" s="7" t="s">
        <v>6</v>
      </c>
      <c r="B12" s="17" t="str">
        <f t="shared" si="0"/>
        <v>3 points</v>
      </c>
      <c r="C12" s="18" t="s">
        <v>512</v>
      </c>
      <c r="D12" s="49" t="s">
        <v>517</v>
      </c>
      <c r="E12" s="18" t="s">
        <v>523</v>
      </c>
      <c r="G12" s="16"/>
      <c r="H12" s="16"/>
      <c r="I12" s="16"/>
    </row>
    <row r="13" spans="1:9" ht="115.5" x14ac:dyDescent="0.3">
      <c r="A13" s="7" t="s">
        <v>12</v>
      </c>
      <c r="B13" s="17" t="str">
        <f t="shared" si="0"/>
        <v>2 points</v>
      </c>
      <c r="C13" s="18" t="s">
        <v>511</v>
      </c>
      <c r="D13" s="49" t="s">
        <v>518</v>
      </c>
      <c r="E13" s="18" t="s">
        <v>524</v>
      </c>
      <c r="G13" s="16"/>
      <c r="H13" s="16"/>
      <c r="I13" s="16"/>
    </row>
    <row r="14" spans="1:9" ht="49.5" x14ac:dyDescent="0.3">
      <c r="A14" s="7" t="s">
        <v>11</v>
      </c>
      <c r="B14" s="17" t="str">
        <f t="shared" si="0"/>
        <v>2 points</v>
      </c>
      <c r="C14" s="18" t="s">
        <v>529</v>
      </c>
      <c r="D14" s="49" t="s">
        <v>530</v>
      </c>
      <c r="E14" s="18" t="s">
        <v>528</v>
      </c>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73</v>
      </c>
      <c r="D20" s="9" t="s">
        <v>61</v>
      </c>
      <c r="E20" s="9" t="s">
        <v>62</v>
      </c>
    </row>
    <row r="21" spans="1:5" ht="49.5" x14ac:dyDescent="0.3">
      <c r="A21" s="114" t="s">
        <v>122</v>
      </c>
      <c r="B21" s="115"/>
      <c r="C21" s="9"/>
      <c r="D21" s="9" t="s">
        <v>74</v>
      </c>
      <c r="E21" s="9"/>
    </row>
    <row r="22" spans="1:5" ht="66" x14ac:dyDescent="0.3">
      <c r="A22" s="114" t="s">
        <v>123</v>
      </c>
      <c r="B22" s="115"/>
      <c r="C22" s="9"/>
      <c r="D22" s="9" t="s">
        <v>86</v>
      </c>
      <c r="E22" s="9"/>
    </row>
    <row r="23" spans="1:5" x14ac:dyDescent="0.3">
      <c r="A23" s="114" t="s">
        <v>124</v>
      </c>
      <c r="B23" s="115"/>
      <c r="C23" s="9"/>
      <c r="D23" s="9"/>
      <c r="E23" s="9"/>
    </row>
  </sheetData>
  <mergeCells count="15">
    <mergeCell ref="A21:B21"/>
    <mergeCell ref="A22:B22"/>
    <mergeCell ref="A23:B23"/>
    <mergeCell ref="A5:B5"/>
    <mergeCell ref="C5:E5"/>
    <mergeCell ref="A6:B6"/>
    <mergeCell ref="A7:B7"/>
    <mergeCell ref="A18:B19"/>
    <mergeCell ref="C18:E18"/>
    <mergeCell ref="A20:B20"/>
    <mergeCell ref="B1:D1"/>
    <mergeCell ref="A2:B2"/>
    <mergeCell ref="A3:B3"/>
    <mergeCell ref="A4:B4"/>
    <mergeCell ref="D4:E4"/>
  </mergeCells>
  <dataValidations count="8">
    <dataValidation type="list" allowBlank="1" showInputMessage="1" showErrorMessage="1" sqref="C20:E23" xr:uid="{00000000-0002-0000-1900-000000000000}">
      <formula1>INDIRECT(CONCATENATE(C$19,$C$6))</formula1>
    </dataValidation>
    <dataValidation type="list" allowBlank="1" showInputMessage="1" showErrorMessage="1" sqref="C4" xr:uid="{00000000-0002-0000-1900-000001000000}">
      <formula1>Type_Tâche</formula1>
    </dataValidation>
    <dataValidation type="list" allowBlank="1" showInputMessage="1" showErrorMessage="1" sqref="E3" xr:uid="{00000000-0002-0000-1900-000002000000}">
      <formula1>Eval_10</formula1>
    </dataValidation>
    <dataValidation type="list" allowBlank="1" showInputMessage="1" showErrorMessage="1" sqref="E2" xr:uid="{00000000-0002-0000-1900-000003000000}">
      <formula1>Trimestre</formula1>
    </dataValidation>
    <dataValidation type="list" allowBlank="1" showInputMessage="1" showErrorMessage="1" sqref="C2" xr:uid="{00000000-0002-0000-1900-000004000000}">
      <formula1>Classes</formula1>
    </dataValidation>
    <dataValidation type="list" allowBlank="1" showInputMessage="1" showErrorMessage="1" sqref="C6" xr:uid="{00000000-0002-0000-1900-000005000000}">
      <formula1>Act_Lang</formula1>
    </dataValidation>
    <dataValidation type="list" allowBlank="1" showInputMessage="1" showErrorMessage="1" sqref="A8:A18" xr:uid="{00000000-0002-0000-1900-000006000000}">
      <formula1>INDIRECT($C$6)</formula1>
    </dataValidation>
    <dataValidation type="list" allowBlank="1" showInputMessage="1" showErrorMessage="1" sqref="C5" xr:uid="{5300A4BD-0827-4A9E-BEC5-A9FC03F4E00A}">
      <formula1>Niveaux</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F00-000000000000}">
  <sheetPr codeName="Feuil40"/>
  <dimension ref="A1:K23"/>
  <sheetViews>
    <sheetView workbookViewId="0">
      <selection activeCell="C5" sqref="C5:E5"/>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11" width="11.42578125" style="11"/>
  </cols>
  <sheetData>
    <row r="1" spans="1:9" x14ac:dyDescent="0.3">
      <c r="A1" s="53" t="s">
        <v>23</v>
      </c>
      <c r="B1" s="124"/>
      <c r="C1" s="125"/>
      <c r="D1" s="126"/>
      <c r="E1" s="53"/>
      <c r="F1" s="10" t="str">
        <f>IF($C$5=0,"",LEFT($C$5,1))</f>
        <v>3</v>
      </c>
      <c r="G1" s="10" t="str">
        <f>IF($C$6="Production_Ecrite","PE",IF($C$6="Compréhension_Ecrite","CE",IF($C$6="Production_Orale_en_Interaction","POI",IF($C$6="Production_Orale_en_Continu","POC",IF($C$6="Compréhension_Orale","CO","")))))</f>
        <v>POI</v>
      </c>
      <c r="H1" s="10">
        <f>IF($E$3=0,"",$E$3)</f>
        <v>1</v>
      </c>
    </row>
    <row r="2" spans="1:9" x14ac:dyDescent="0.3">
      <c r="A2" s="116" t="s">
        <v>88</v>
      </c>
      <c r="B2" s="116"/>
      <c r="C2" s="54"/>
      <c r="D2" s="53" t="s">
        <v>110</v>
      </c>
      <c r="E2" s="7">
        <v>2</v>
      </c>
      <c r="F2" s="10" t="str">
        <f>IF(OR(F1="",G1="",H1=""),"",F1&amp;"_"&amp;G1&amp;"_"&amp;H1)</f>
        <v>3_POI_1</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Orale en Interaction</v>
      </c>
    </row>
    <row r="3" spans="1:9" x14ac:dyDescent="0.3">
      <c r="A3" s="116" t="s">
        <v>117</v>
      </c>
      <c r="B3" s="116"/>
      <c r="C3" s="33" t="str">
        <f>F2</f>
        <v>3_POI_1</v>
      </c>
      <c r="D3" s="53" t="s">
        <v>89</v>
      </c>
      <c r="E3" s="7">
        <v>1</v>
      </c>
    </row>
    <row r="4" spans="1:9" ht="18" customHeight="1" x14ac:dyDescent="0.3">
      <c r="A4" s="116" t="s">
        <v>118</v>
      </c>
      <c r="B4" s="116"/>
      <c r="C4" s="15" t="s">
        <v>119</v>
      </c>
      <c r="D4" s="124"/>
      <c r="E4" s="126"/>
      <c r="F4" s="10" t="str">
        <f>D3&amp;" "&amp;E3&amp;" de la "&amp;G2&amp;" au "&amp;A5&amp;" "&amp;C5&amp;"."</f>
        <v>Evaluation Numéro 1 de la Production Orale en Interaction au Niveau 3ème.</v>
      </c>
    </row>
    <row r="5" spans="1:9" x14ac:dyDescent="0.3">
      <c r="A5" s="116" t="s">
        <v>15</v>
      </c>
      <c r="B5" s="116"/>
      <c r="C5" s="122" t="s">
        <v>27</v>
      </c>
      <c r="D5" s="122"/>
      <c r="E5" s="123"/>
      <c r="F5" s="10" t="str">
        <f>A4&amp;" "&amp;C4&amp;" : "&amp;D4&amp;"."</f>
        <v>Tâche Finale : .</v>
      </c>
    </row>
    <row r="6" spans="1:9" x14ac:dyDescent="0.3">
      <c r="A6" s="116" t="s">
        <v>14</v>
      </c>
      <c r="B6" s="116"/>
      <c r="C6" s="54" t="s">
        <v>20</v>
      </c>
      <c r="D6" s="12" t="s">
        <v>111</v>
      </c>
      <c r="E6" s="17" t="str">
        <f>IF(ISNA(INDEX(BD_Eval!$C$10:$F$14,MATCH($C$5,BD_Eval!$C$10:$C$14,0),MATCH($E$2,BD_Eval!$C$10:$F$10,0))),"",INDEX(BD_Eval!$C$10:$F$14,MATCH($C$5,BD_Eval!$C$10:$C$14,0),MATCH($E$2,BD_Eval!$C$10:$F$10,0)))</f>
        <v>A2+</v>
      </c>
    </row>
    <row r="7" spans="1:9" x14ac:dyDescent="0.3">
      <c r="A7" s="116" t="s">
        <v>116</v>
      </c>
      <c r="B7" s="116"/>
      <c r="C7" s="33" t="s">
        <v>113</v>
      </c>
      <c r="D7" s="17" t="s">
        <v>114</v>
      </c>
      <c r="E7" s="17" t="s">
        <v>115</v>
      </c>
    </row>
    <row r="8" spans="1:9" ht="99"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4 points</v>
      </c>
      <c r="C8" s="18" t="s">
        <v>283</v>
      </c>
      <c r="D8" s="49" t="s">
        <v>277</v>
      </c>
      <c r="E8" s="18" t="s">
        <v>277</v>
      </c>
      <c r="H8" s="14"/>
    </row>
    <row r="9" spans="1:9" ht="82.5" x14ac:dyDescent="0.3">
      <c r="A9" s="7" t="s">
        <v>4</v>
      </c>
      <c r="B9" s="17" t="str">
        <f t="shared" si="0"/>
        <v>2 points</v>
      </c>
      <c r="C9" s="18" t="s">
        <v>284</v>
      </c>
      <c r="D9" s="49" t="s">
        <v>288</v>
      </c>
      <c r="E9" s="18" t="s">
        <v>285</v>
      </c>
    </row>
    <row r="10" spans="1:9" ht="49.5" x14ac:dyDescent="0.3">
      <c r="A10" s="7" t="s">
        <v>13</v>
      </c>
      <c r="B10" s="17" t="str">
        <f t="shared" si="0"/>
        <v>3 points</v>
      </c>
      <c r="C10" s="18" t="s">
        <v>287</v>
      </c>
      <c r="D10" s="49" t="s">
        <v>280</v>
      </c>
      <c r="E10" s="18" t="s">
        <v>286</v>
      </c>
    </row>
    <row r="11" spans="1:9" ht="66" x14ac:dyDescent="0.3">
      <c r="A11" s="7" t="s">
        <v>11</v>
      </c>
      <c r="B11" s="17" t="str">
        <f t="shared" si="0"/>
        <v>2 points</v>
      </c>
      <c r="C11" s="18" t="s">
        <v>289</v>
      </c>
      <c r="D11" s="49" t="s">
        <v>290</v>
      </c>
      <c r="E11" s="18" t="s">
        <v>281</v>
      </c>
    </row>
    <row r="12" spans="1:9" ht="99" customHeight="1" x14ac:dyDescent="0.3">
      <c r="A12" s="7" t="s">
        <v>5</v>
      </c>
      <c r="B12" s="17" t="e">
        <f t="shared" si="0"/>
        <v>#N/A</v>
      </c>
      <c r="C12" s="18" t="s">
        <v>291</v>
      </c>
      <c r="D12" s="49" t="s">
        <v>278</v>
      </c>
      <c r="E12" s="18" t="s">
        <v>292</v>
      </c>
      <c r="G12" s="16"/>
      <c r="H12" s="16"/>
      <c r="I12" s="16"/>
    </row>
    <row r="13" spans="1:9" ht="66" x14ac:dyDescent="0.3">
      <c r="A13" s="7" t="s">
        <v>10</v>
      </c>
      <c r="B13" s="17" t="str">
        <f t="shared" si="0"/>
        <v>2 points</v>
      </c>
      <c r="C13" s="18" t="s">
        <v>293</v>
      </c>
      <c r="D13" s="49" t="s">
        <v>279</v>
      </c>
      <c r="E13" s="18" t="s">
        <v>294</v>
      </c>
      <c r="G13" s="16"/>
      <c r="H13" s="16"/>
      <c r="I13" s="16"/>
    </row>
    <row r="14" spans="1:9" ht="148.5" x14ac:dyDescent="0.3">
      <c r="A14" s="7" t="s">
        <v>12</v>
      </c>
      <c r="B14" s="17" t="str">
        <f t="shared" si="0"/>
        <v>2 points</v>
      </c>
      <c r="C14" s="18" t="s">
        <v>296</v>
      </c>
      <c r="D14" s="49" t="s">
        <v>282</v>
      </c>
      <c r="E14" s="19" t="s">
        <v>295</v>
      </c>
      <c r="G14" s="16"/>
      <c r="H14" s="16"/>
      <c r="I14" s="16"/>
    </row>
    <row r="15" spans="1:9" ht="49.5" x14ac:dyDescent="0.3">
      <c r="A15" s="7" t="s">
        <v>6</v>
      </c>
      <c r="B15" s="17" t="str">
        <f t="shared" si="0"/>
        <v>2 points</v>
      </c>
      <c r="C15" s="18" t="s">
        <v>297</v>
      </c>
      <c r="D15" s="49" t="s">
        <v>298</v>
      </c>
      <c r="E15" s="18" t="s">
        <v>299</v>
      </c>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54</v>
      </c>
      <c r="D20" s="9" t="s">
        <v>55</v>
      </c>
      <c r="E20" s="9" t="s">
        <v>56</v>
      </c>
    </row>
    <row r="21" spans="1:5" ht="66" x14ac:dyDescent="0.3">
      <c r="A21" s="114" t="s">
        <v>122</v>
      </c>
      <c r="B21" s="115"/>
      <c r="C21" s="9" t="s">
        <v>79</v>
      </c>
      <c r="D21" s="9" t="s">
        <v>69</v>
      </c>
      <c r="E21" s="9" t="s">
        <v>85</v>
      </c>
    </row>
    <row r="22" spans="1:5" ht="33" x14ac:dyDescent="0.3">
      <c r="A22" s="114" t="s">
        <v>123</v>
      </c>
      <c r="B22" s="115"/>
      <c r="C22" s="9" t="s">
        <v>68</v>
      </c>
      <c r="D22" s="9"/>
      <c r="E22" s="9" t="s">
        <v>70</v>
      </c>
    </row>
    <row r="23" spans="1:5" x14ac:dyDescent="0.3">
      <c r="A23" s="114" t="s">
        <v>124</v>
      </c>
      <c r="B23" s="115"/>
      <c r="C23" s="9"/>
      <c r="D23" s="9"/>
      <c r="E23" s="9"/>
    </row>
  </sheetData>
  <mergeCells count="15">
    <mergeCell ref="A21:B21"/>
    <mergeCell ref="A22:B22"/>
    <mergeCell ref="A23:B23"/>
    <mergeCell ref="A5:B5"/>
    <mergeCell ref="C5:E5"/>
    <mergeCell ref="A6:B6"/>
    <mergeCell ref="A7:B7"/>
    <mergeCell ref="A18:B19"/>
    <mergeCell ref="C18:E18"/>
    <mergeCell ref="A20:B20"/>
    <mergeCell ref="B1:D1"/>
    <mergeCell ref="A2:B2"/>
    <mergeCell ref="A3:B3"/>
    <mergeCell ref="A4:B4"/>
    <mergeCell ref="D4:E4"/>
  </mergeCells>
  <dataValidations count="8">
    <dataValidation type="list" allowBlank="1" showInputMessage="1" showErrorMessage="1" sqref="A8:A18" xr:uid="{00000000-0002-0000-1F00-000000000000}">
      <formula1>INDIRECT($C$6)</formula1>
    </dataValidation>
    <dataValidation type="list" allowBlank="1" showInputMessage="1" showErrorMessage="1" sqref="C5" xr:uid="{00000000-0002-0000-1F00-000001000000}">
      <formula1>Niveaux</formula1>
    </dataValidation>
    <dataValidation type="list" allowBlank="1" showInputMessage="1" showErrorMessage="1" sqref="C6" xr:uid="{00000000-0002-0000-1F00-000002000000}">
      <formula1>Act_Lang</formula1>
    </dataValidation>
    <dataValidation type="list" allowBlank="1" showInputMessage="1" showErrorMessage="1" sqref="C2" xr:uid="{00000000-0002-0000-1F00-000003000000}">
      <formula1>Classes</formula1>
    </dataValidation>
    <dataValidation type="list" allowBlank="1" showInputMessage="1" showErrorMessage="1" sqref="E2" xr:uid="{00000000-0002-0000-1F00-000004000000}">
      <formula1>Trimestre</formula1>
    </dataValidation>
    <dataValidation type="list" allowBlank="1" showInputMessage="1" showErrorMessage="1" sqref="E3" xr:uid="{00000000-0002-0000-1F00-000005000000}">
      <formula1>Eval_10</formula1>
    </dataValidation>
    <dataValidation type="list" allowBlank="1" showInputMessage="1" showErrorMessage="1" sqref="C4" xr:uid="{00000000-0002-0000-1F00-000006000000}">
      <formula1>Type_Tâche</formula1>
    </dataValidation>
    <dataValidation type="list" allowBlank="1" showInputMessage="1" showErrorMessage="1" sqref="C20:E23" xr:uid="{00000000-0002-0000-1F00-000007000000}">
      <formula1>INDIRECT(CONCATENATE(C$19,$C$6))</formula1>
    </dataValidation>
  </dataValidations>
  <pageMargins left="0.7" right="0.7" top="0.75" bottom="0.75" header="0.3" footer="0.3"/>
  <pageSetup paperSize="9" orientation="portrait" horizontalDpi="0" verticalDpi="0"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000-000000000000}">
  <sheetPr codeName="Feuil59"/>
  <dimension ref="A1:K23"/>
  <sheetViews>
    <sheetView workbookViewId="0">
      <selection activeCell="C31" sqref="C31"/>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11" width="11.42578125" style="11"/>
  </cols>
  <sheetData>
    <row r="1" spans="1:9" x14ac:dyDescent="0.3">
      <c r="A1" s="65" t="s">
        <v>23</v>
      </c>
      <c r="B1" s="124"/>
      <c r="C1" s="125"/>
      <c r="D1" s="126"/>
      <c r="E1" s="65"/>
      <c r="F1" s="10" t="str">
        <f>IF($C$5=0,"",LEFT($C$5,1))</f>
        <v>3</v>
      </c>
      <c r="G1" s="10" t="str">
        <f>IF($C$6="Production_Ecrite","PE",IF($C$6="Compréhension_Ecrite","CE",IF($C$6="Production_Orale_en_Interaction","POI",IF($C$6="Production_Orale_en_Continu","POC",IF($C$6="Compréhension_Orale","CO","")))))</f>
        <v>POI</v>
      </c>
      <c r="H1" s="10">
        <f>IF($E$3=0,"",$E$3)</f>
        <v>2</v>
      </c>
    </row>
    <row r="2" spans="1:9" x14ac:dyDescent="0.3">
      <c r="A2" s="116" t="s">
        <v>88</v>
      </c>
      <c r="B2" s="116"/>
      <c r="C2" s="66"/>
      <c r="D2" s="65" t="s">
        <v>110</v>
      </c>
      <c r="E2" s="7">
        <v>3</v>
      </c>
      <c r="F2" s="10" t="str">
        <f>IF(OR(F1="",G1="",H1=""),"",F1&amp;"_"&amp;G1&amp;"_"&amp;H1)</f>
        <v>3_POI_2</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Orale en Interaction</v>
      </c>
    </row>
    <row r="3" spans="1:9" x14ac:dyDescent="0.3">
      <c r="A3" s="116" t="s">
        <v>117</v>
      </c>
      <c r="B3" s="116"/>
      <c r="C3" s="33" t="str">
        <f>F2</f>
        <v>3_POI_2</v>
      </c>
      <c r="D3" s="65" t="s">
        <v>89</v>
      </c>
      <c r="E3" s="7">
        <v>2</v>
      </c>
    </row>
    <row r="4" spans="1:9" ht="18" customHeight="1" x14ac:dyDescent="0.3">
      <c r="A4" s="116" t="s">
        <v>118</v>
      </c>
      <c r="B4" s="116"/>
      <c r="C4" s="15" t="s">
        <v>119</v>
      </c>
      <c r="D4" s="124"/>
      <c r="E4" s="126"/>
      <c r="F4" s="10" t="str">
        <f>D3&amp;" "&amp;E3&amp;" de la "&amp;G2&amp;" au "&amp;A5&amp;" "&amp;C5&amp;"."</f>
        <v>Evaluation Numéro 2 de la Production Orale en Interaction au Niveau 3ème.</v>
      </c>
    </row>
    <row r="5" spans="1:9" x14ac:dyDescent="0.3">
      <c r="A5" s="116" t="s">
        <v>15</v>
      </c>
      <c r="B5" s="116"/>
      <c r="C5" s="122" t="s">
        <v>27</v>
      </c>
      <c r="D5" s="122"/>
      <c r="E5" s="123"/>
      <c r="F5" s="10" t="str">
        <f>A4&amp;" "&amp;C4&amp;" : "&amp;D4&amp;"."</f>
        <v>Tâche Finale : .</v>
      </c>
    </row>
    <row r="6" spans="1:9" x14ac:dyDescent="0.3">
      <c r="A6" s="116" t="s">
        <v>14</v>
      </c>
      <c r="B6" s="116"/>
      <c r="C6" s="66" t="s">
        <v>20</v>
      </c>
      <c r="D6" s="12" t="s">
        <v>111</v>
      </c>
      <c r="E6" s="17" t="str">
        <f>IF(ISNA(INDEX(BD_Eval!$C$10:$F$14,MATCH($C$5,BD_Eval!$C$10:$C$14,0),MATCH($E$2,BD_Eval!$C$10:$F$10,0))),"",INDEX(BD_Eval!$C$10:$F$14,MATCH($C$5,BD_Eval!$C$10:$C$14,0),MATCH($E$2,BD_Eval!$C$10:$F$10,0)))</f>
        <v>B1-</v>
      </c>
    </row>
    <row r="7" spans="1:9" x14ac:dyDescent="0.3">
      <c r="A7" s="116" t="s">
        <v>116</v>
      </c>
      <c r="B7" s="116"/>
      <c r="C7" s="33" t="s">
        <v>113</v>
      </c>
      <c r="D7" s="17" t="s">
        <v>114</v>
      </c>
      <c r="E7" s="17" t="s">
        <v>115</v>
      </c>
    </row>
    <row r="8" spans="1:9" ht="49.5"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4 points</v>
      </c>
      <c r="C8" s="18" t="s">
        <v>410</v>
      </c>
      <c r="D8" s="49" t="s">
        <v>409</v>
      </c>
      <c r="E8" s="18" t="s">
        <v>409</v>
      </c>
      <c r="H8" s="14"/>
    </row>
    <row r="9" spans="1:9" ht="49.5" x14ac:dyDescent="0.3">
      <c r="A9" s="7" t="s">
        <v>4</v>
      </c>
      <c r="B9" s="17" t="str">
        <f t="shared" si="0"/>
        <v>2 points</v>
      </c>
      <c r="C9" s="18" t="s">
        <v>412</v>
      </c>
      <c r="D9" s="49" t="s">
        <v>411</v>
      </c>
      <c r="E9" s="18" t="s">
        <v>411</v>
      </c>
    </row>
    <row r="10" spans="1:9" ht="49.5" x14ac:dyDescent="0.3">
      <c r="A10" s="7" t="s">
        <v>13</v>
      </c>
      <c r="B10" s="17" t="str">
        <f t="shared" si="0"/>
        <v>3 points</v>
      </c>
      <c r="C10" s="18" t="s">
        <v>414</v>
      </c>
      <c r="D10" s="49" t="s">
        <v>413</v>
      </c>
      <c r="E10" s="18" t="s">
        <v>413</v>
      </c>
    </row>
    <row r="11" spans="1:9" x14ac:dyDescent="0.3">
      <c r="A11" s="7" t="s">
        <v>11</v>
      </c>
      <c r="B11" s="17" t="str">
        <f t="shared" si="0"/>
        <v>2 points</v>
      </c>
      <c r="C11" s="18" t="s">
        <v>415</v>
      </c>
      <c r="D11" s="49" t="s">
        <v>416</v>
      </c>
      <c r="E11" s="49" t="s">
        <v>416</v>
      </c>
    </row>
    <row r="12" spans="1:9" ht="99" customHeight="1" x14ac:dyDescent="0.3">
      <c r="A12" s="7" t="s">
        <v>5</v>
      </c>
      <c r="B12" s="17" t="e">
        <f t="shared" si="0"/>
        <v>#N/A</v>
      </c>
      <c r="C12" s="18" t="s">
        <v>421</v>
      </c>
      <c r="D12" s="49" t="s">
        <v>417</v>
      </c>
      <c r="E12" s="18" t="s">
        <v>417</v>
      </c>
      <c r="G12" s="16"/>
      <c r="H12" s="16"/>
      <c r="I12" s="16"/>
    </row>
    <row r="13" spans="1:9" ht="66" x14ac:dyDescent="0.3">
      <c r="A13" s="7" t="s">
        <v>10</v>
      </c>
      <c r="B13" s="17" t="str">
        <f t="shared" si="0"/>
        <v>2 points</v>
      </c>
      <c r="C13" s="18" t="s">
        <v>422</v>
      </c>
      <c r="D13" s="49" t="s">
        <v>425</v>
      </c>
      <c r="E13" s="18" t="s">
        <v>425</v>
      </c>
      <c r="G13" s="16"/>
      <c r="H13" s="16"/>
      <c r="I13" s="16"/>
    </row>
    <row r="14" spans="1:9" ht="49.5" x14ac:dyDescent="0.3">
      <c r="A14" s="7" t="s">
        <v>12</v>
      </c>
      <c r="B14" s="17" t="str">
        <f t="shared" si="0"/>
        <v>2 points</v>
      </c>
      <c r="C14" s="18" t="s">
        <v>423</v>
      </c>
      <c r="D14" s="49" t="s">
        <v>418</v>
      </c>
      <c r="E14" s="18" t="s">
        <v>418</v>
      </c>
      <c r="G14" s="16"/>
      <c r="H14" s="16"/>
      <c r="I14" s="16"/>
    </row>
    <row r="15" spans="1:9" ht="66" x14ac:dyDescent="0.3">
      <c r="A15" s="7" t="s">
        <v>6</v>
      </c>
      <c r="B15" s="17" t="str">
        <f t="shared" si="0"/>
        <v>2 points</v>
      </c>
      <c r="C15" s="18" t="s">
        <v>424</v>
      </c>
      <c r="D15" s="49" t="s">
        <v>419</v>
      </c>
      <c r="E15" s="18" t="s">
        <v>420</v>
      </c>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54</v>
      </c>
      <c r="D20" s="9" t="s">
        <v>55</v>
      </c>
      <c r="E20" s="9" t="s">
        <v>70</v>
      </c>
    </row>
    <row r="21" spans="1:5" ht="66" x14ac:dyDescent="0.3">
      <c r="A21" s="114" t="s">
        <v>122</v>
      </c>
      <c r="B21" s="115"/>
      <c r="C21" s="9" t="s">
        <v>68</v>
      </c>
      <c r="D21" s="9" t="s">
        <v>80</v>
      </c>
      <c r="E21" s="9" t="s">
        <v>56</v>
      </c>
    </row>
    <row r="22" spans="1:5" ht="66" x14ac:dyDescent="0.3">
      <c r="A22" s="114" t="s">
        <v>123</v>
      </c>
      <c r="B22" s="115"/>
      <c r="C22" s="9" t="s">
        <v>79</v>
      </c>
      <c r="D22" s="9" t="s">
        <v>69</v>
      </c>
      <c r="E22" s="9" t="s">
        <v>85</v>
      </c>
    </row>
    <row r="23" spans="1:5" x14ac:dyDescent="0.3">
      <c r="A23" s="114" t="s">
        <v>124</v>
      </c>
      <c r="B23" s="115"/>
      <c r="C23" s="9"/>
      <c r="D23" s="9"/>
      <c r="E23" s="9"/>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8">
    <dataValidation type="list" allowBlank="1" showInputMessage="1" showErrorMessage="1" sqref="A8:A18" xr:uid="{00000000-0002-0000-2000-000000000000}">
      <formula1>INDIRECT($C$6)</formula1>
    </dataValidation>
    <dataValidation type="list" allowBlank="1" showInputMessage="1" showErrorMessage="1" sqref="C5" xr:uid="{00000000-0002-0000-2000-000001000000}">
      <formula1>Niveaux</formula1>
    </dataValidation>
    <dataValidation type="list" allowBlank="1" showInputMessage="1" showErrorMessage="1" sqref="C6" xr:uid="{00000000-0002-0000-2000-000002000000}">
      <formula1>Act_Lang</formula1>
    </dataValidation>
    <dataValidation type="list" allowBlank="1" showInputMessage="1" showErrorMessage="1" sqref="C2" xr:uid="{00000000-0002-0000-2000-000003000000}">
      <formula1>Classes</formula1>
    </dataValidation>
    <dataValidation type="list" allowBlank="1" showInputMessage="1" showErrorMessage="1" sqref="E2" xr:uid="{00000000-0002-0000-2000-000004000000}">
      <formula1>Trimestre</formula1>
    </dataValidation>
    <dataValidation type="list" allowBlank="1" showInputMessage="1" showErrorMessage="1" sqref="E3" xr:uid="{00000000-0002-0000-2000-000005000000}">
      <formula1>Eval_10</formula1>
    </dataValidation>
    <dataValidation type="list" allowBlank="1" showInputMessage="1" showErrorMessage="1" sqref="C4" xr:uid="{00000000-0002-0000-2000-000006000000}">
      <formula1>Type_Tâche</formula1>
    </dataValidation>
    <dataValidation type="list" allowBlank="1" showInputMessage="1" showErrorMessage="1" sqref="C20:E23" xr:uid="{00000000-0002-0000-2000-000007000000}">
      <formula1>INDIRECT(CONCATENATE(C$19,$C$6))</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000-000000000000}">
  <sheetPr codeName="Feuil78"/>
  <dimension ref="A1:K23"/>
  <sheetViews>
    <sheetView topLeftCell="A13" workbookViewId="0">
      <selection activeCell="G9" sqref="G9"/>
    </sheetView>
  </sheetViews>
  <sheetFormatPr baseColWidth="10" defaultRowHeight="18" x14ac:dyDescent="0.3"/>
  <cols>
    <col min="1" max="1" width="30.7109375" style="6" customWidth="1"/>
    <col min="2" max="2" width="10.7109375" style="6" customWidth="1"/>
    <col min="3" max="5" width="40.7109375" style="6" customWidth="1"/>
    <col min="6" max="6" width="15.140625" style="10" customWidth="1"/>
    <col min="7" max="7" width="14.140625" style="10" customWidth="1"/>
    <col min="8" max="8" width="14.42578125" style="10" customWidth="1"/>
    <col min="9" max="9" width="11.42578125" style="11" customWidth="1"/>
    <col min="10" max="11" width="11.42578125" style="11"/>
  </cols>
  <sheetData>
    <row r="1" spans="1:9" x14ac:dyDescent="0.3">
      <c r="A1" s="92" t="s">
        <v>23</v>
      </c>
      <c r="B1" s="124"/>
      <c r="C1" s="125"/>
      <c r="D1" s="126"/>
      <c r="E1" s="92"/>
      <c r="F1" s="10" t="str">
        <f>IF($C$5=0,"",LEFT($C$5,1))</f>
        <v/>
      </c>
      <c r="G1" s="10" t="str">
        <f>IF($C$6="Production_Ecrite","PE",IF($C$6="Compréhension_Ecrite","CE",IF($C$6="Production_Orale_en_Interaction","POI",IF($C$6="Production_Orale_en_Continu","POC",IF($C$6="Compréhension_Orale","CO","")))))</f>
        <v>CE</v>
      </c>
      <c r="H1" s="10">
        <f>IF($E$3=0,"",$E$3)</f>
        <v>1</v>
      </c>
    </row>
    <row r="2" spans="1:9" x14ac:dyDescent="0.3">
      <c r="A2" s="116" t="s">
        <v>88</v>
      </c>
      <c r="B2" s="116"/>
      <c r="C2" s="93"/>
      <c r="D2" s="92" t="s">
        <v>110</v>
      </c>
      <c r="E2" s="7">
        <v>3</v>
      </c>
      <c r="F2" s="10" t="str">
        <f>IF(OR(F1="",G1="",H1=""),"",F1&amp;"_"&amp;G1&amp;"_"&amp;H1)</f>
        <v/>
      </c>
      <c r="G2" s="10" t="str">
        <f>IF($C$6="Production_Ecrite","Production Ecrite",IF($C$6="Compréhension_Ecrite","Compréhension Ecrite",IF($C$6="Production_Orale_en_Interaction","Production Orale en Interaction",IF($C$6="Production_Orale_en_Continu","Production Orale en Continu",IF($C$6="Compréhension_Orale","Compréhension Orale","")))))</f>
        <v>Compréhension Ecrite</v>
      </c>
    </row>
    <row r="3" spans="1:9" x14ac:dyDescent="0.3">
      <c r="A3" s="116" t="s">
        <v>117</v>
      </c>
      <c r="B3" s="116"/>
      <c r="C3" s="94" t="str">
        <f>F2</f>
        <v/>
      </c>
      <c r="D3" s="92" t="s">
        <v>89</v>
      </c>
      <c r="E3" s="7">
        <v>1</v>
      </c>
      <c r="F3" s="10" t="str">
        <f>IF(C2="","",LEFT(F1,1)&amp;"ème")</f>
        <v/>
      </c>
    </row>
    <row r="4" spans="1:9" ht="18" customHeight="1" x14ac:dyDescent="0.3">
      <c r="A4" s="116" t="s">
        <v>118</v>
      </c>
      <c r="B4" s="116"/>
      <c r="C4" s="15" t="s">
        <v>119</v>
      </c>
      <c r="D4" s="124" t="s">
        <v>532</v>
      </c>
      <c r="E4" s="126"/>
      <c r="F4" s="10" t="str">
        <f>D3&amp;" "&amp;E3&amp;" de la "&amp;G2&amp;" au "&amp;A5&amp;" "&amp;C5&amp;"."</f>
        <v>Evaluation Numéro 1 de la Compréhension Ecrite au Niveau .</v>
      </c>
    </row>
    <row r="5" spans="1:9" x14ac:dyDescent="0.3">
      <c r="A5" s="116" t="s">
        <v>15</v>
      </c>
      <c r="B5" s="116"/>
      <c r="C5" s="127" t="str">
        <f>IF(F3="","",F3)</f>
        <v/>
      </c>
      <c r="D5" s="127"/>
      <c r="E5" s="128"/>
      <c r="F5" s="10" t="str">
        <f>A4&amp;" "&amp;C4&amp;" : "&amp;D4&amp;"."</f>
        <v>Tâche Finale : Comprendre l'histoire de l'enlèvement de Sherlock Holmes.</v>
      </c>
    </row>
    <row r="6" spans="1:9" x14ac:dyDescent="0.3">
      <c r="A6" s="116" t="s">
        <v>14</v>
      </c>
      <c r="B6" s="116"/>
      <c r="C6" s="93" t="s">
        <v>16</v>
      </c>
      <c r="D6" s="12" t="s">
        <v>111</v>
      </c>
      <c r="E6" s="17" t="str">
        <f>IF(ISNA(INDEX(BD_Eval!$C$10:$F$14,MATCH($C$5,BD_Eval!$C$10:$C$14,0),MATCH($E$2,BD_Eval!$C$10:$F$10,0))),"",INDEX(BD_Eval!$C$10:$F$14,MATCH($C$5,BD_Eval!$C$10:$C$14,0),MATCH($E$2,BD_Eval!$C$10:$F$10,0)))</f>
        <v/>
      </c>
    </row>
    <row r="7" spans="1:9" x14ac:dyDescent="0.3">
      <c r="A7" s="116" t="s">
        <v>116</v>
      </c>
      <c r="B7" s="116"/>
      <c r="C7" s="94" t="s">
        <v>113</v>
      </c>
      <c r="D7" s="17" t="s">
        <v>114</v>
      </c>
      <c r="E7" s="17" t="s">
        <v>115</v>
      </c>
    </row>
    <row r="8" spans="1:9" ht="82.5"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8" t="s">
        <v>549</v>
      </c>
      <c r="D8" s="49" t="s">
        <v>554</v>
      </c>
      <c r="E8" s="18" t="s">
        <v>553</v>
      </c>
      <c r="H8" s="14"/>
    </row>
    <row r="9" spans="1:9" ht="49.5" x14ac:dyDescent="0.3">
      <c r="A9" s="7" t="s">
        <v>7</v>
      </c>
      <c r="B9" s="17" t="str">
        <f t="shared" si="0"/>
        <v>5 points</v>
      </c>
      <c r="C9" s="18" t="s">
        <v>550</v>
      </c>
      <c r="D9" s="49" t="s">
        <v>546</v>
      </c>
      <c r="E9" s="18" t="s">
        <v>555</v>
      </c>
    </row>
    <row r="10" spans="1:9" ht="115.5" x14ac:dyDescent="0.3">
      <c r="A10" s="7" t="s">
        <v>8</v>
      </c>
      <c r="B10" s="17" t="str">
        <f t="shared" si="0"/>
        <v>5 points</v>
      </c>
      <c r="C10" s="18" t="s">
        <v>551</v>
      </c>
      <c r="D10" s="49" t="s">
        <v>547</v>
      </c>
      <c r="E10" s="18" t="s">
        <v>556</v>
      </c>
    </row>
    <row r="11" spans="1:9" ht="66" x14ac:dyDescent="0.3">
      <c r="A11" s="7" t="s">
        <v>9</v>
      </c>
      <c r="B11" s="17" t="str">
        <f t="shared" si="0"/>
        <v>3 points</v>
      </c>
      <c r="C11" s="18" t="s">
        <v>552</v>
      </c>
      <c r="D11" s="49" t="s">
        <v>548</v>
      </c>
      <c r="E11" s="18" t="s">
        <v>557</v>
      </c>
    </row>
    <row r="12" spans="1:9" ht="99" customHeight="1" x14ac:dyDescent="0.3">
      <c r="A12" s="7"/>
      <c r="B12" s="17" t="str">
        <f t="shared" si="0"/>
        <v/>
      </c>
      <c r="C12" s="18"/>
      <c r="D12" s="49"/>
      <c r="E12" s="18"/>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49</v>
      </c>
      <c r="D20" s="9" t="s">
        <v>50</v>
      </c>
      <c r="E20" s="9" t="s">
        <v>51</v>
      </c>
    </row>
    <row r="21" spans="1:5" ht="82.5" x14ac:dyDescent="0.3">
      <c r="A21" s="114" t="s">
        <v>122</v>
      </c>
      <c r="B21" s="115"/>
      <c r="C21" s="9" t="s">
        <v>63</v>
      </c>
      <c r="D21" s="9" t="s">
        <v>64</v>
      </c>
      <c r="E21" s="9" t="s">
        <v>65</v>
      </c>
    </row>
    <row r="22" spans="1:5" x14ac:dyDescent="0.3">
      <c r="A22" s="114" t="s">
        <v>123</v>
      </c>
      <c r="B22" s="115"/>
      <c r="C22" s="9"/>
      <c r="D22" s="9"/>
      <c r="E22" s="9"/>
    </row>
    <row r="23" spans="1:5" x14ac:dyDescent="0.3">
      <c r="A23" s="114" t="s">
        <v>124</v>
      </c>
      <c r="B23" s="115"/>
      <c r="C23" s="9"/>
      <c r="D23" s="9"/>
      <c r="E23" s="9"/>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7">
    <dataValidation type="list" allowBlank="1" showInputMessage="1" showErrorMessage="1" sqref="C20:E23" xr:uid="{00000000-0002-0000-3000-000000000000}">
      <formula1>INDIRECT(CONCATENATE(C$19,$C$6))</formula1>
    </dataValidation>
    <dataValidation type="list" allowBlank="1" showInputMessage="1" showErrorMessage="1" sqref="C4" xr:uid="{00000000-0002-0000-3000-000001000000}">
      <formula1>Type_Tâche</formula1>
    </dataValidation>
    <dataValidation type="list" allowBlank="1" showInputMessage="1" showErrorMessage="1" sqref="E3" xr:uid="{00000000-0002-0000-3000-000002000000}">
      <formula1>Eval_10</formula1>
    </dataValidation>
    <dataValidation type="list" allowBlank="1" showInputMessage="1" showErrorMessage="1" sqref="E2" xr:uid="{00000000-0002-0000-3000-000003000000}">
      <formula1>Trimestre</formula1>
    </dataValidation>
    <dataValidation type="list" allowBlank="1" showInputMessage="1" showErrorMessage="1" sqref="C2" xr:uid="{00000000-0002-0000-3000-000004000000}">
      <formula1>Classes</formula1>
    </dataValidation>
    <dataValidation type="list" allowBlank="1" showInputMessage="1" showErrorMessage="1" sqref="C6" xr:uid="{00000000-0002-0000-3000-000005000000}">
      <formula1>Act_Lang</formula1>
    </dataValidation>
    <dataValidation type="list" allowBlank="1" showInputMessage="1" showErrorMessage="1" sqref="A8:A18" xr:uid="{00000000-0002-0000-3000-000006000000}">
      <formula1>INDIRECT($C$6)</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100-000000000000}">
  <sheetPr codeName="Feuil96"/>
  <dimension ref="A1:K23"/>
  <sheetViews>
    <sheetView topLeftCell="B1" workbookViewId="0">
      <selection activeCell="C31" sqref="C31"/>
    </sheetView>
  </sheetViews>
  <sheetFormatPr baseColWidth="10" defaultRowHeight="18" x14ac:dyDescent="0.3"/>
  <cols>
    <col min="1" max="1" width="30.7109375" style="6" customWidth="1"/>
    <col min="2" max="2" width="10.7109375" style="6" customWidth="1"/>
    <col min="3" max="5" width="40.7109375" style="6" customWidth="1"/>
    <col min="6" max="6" width="15.140625" style="10" customWidth="1"/>
    <col min="7" max="7" width="14.140625" style="10" customWidth="1"/>
    <col min="8" max="8" width="14.42578125" style="10" customWidth="1"/>
    <col min="9" max="11" width="11.42578125" style="11"/>
  </cols>
  <sheetData>
    <row r="1" spans="1:9" x14ac:dyDescent="0.3">
      <c r="A1" s="98" t="s">
        <v>23</v>
      </c>
      <c r="B1" s="124"/>
      <c r="C1" s="125"/>
      <c r="D1" s="126"/>
      <c r="E1" s="98"/>
      <c r="F1" s="10" t="str">
        <f>IF($C$5=0,"",LEFT($C$5,1))</f>
        <v>4</v>
      </c>
      <c r="G1" s="10" t="str">
        <f>IF($C$6="Production_Ecrite","PE",IF($C$6="Compréhension_Ecrite","CE",IF($C$6="Production_Orale_en_Interaction","POI",IF($C$6="Production_Orale_en_Continu","POC",IF($C$6="Compréhension_Orale","CO","")))))</f>
        <v>CO</v>
      </c>
      <c r="H1" s="10">
        <f>IF($E$3=0,"",$E$3)</f>
        <v>1</v>
      </c>
    </row>
    <row r="2" spans="1:9" x14ac:dyDescent="0.3">
      <c r="A2" s="116" t="s">
        <v>88</v>
      </c>
      <c r="B2" s="116"/>
      <c r="C2" s="99"/>
      <c r="D2" s="98" t="s">
        <v>110</v>
      </c>
      <c r="E2" s="7">
        <v>2</v>
      </c>
      <c r="F2" s="10" t="str">
        <f>IF(OR(F1="",G1="",H1=""),"",F1&amp;"_"&amp;G1&amp;"_"&amp;H1)</f>
        <v>4_CO_1</v>
      </c>
      <c r="G2" s="10" t="str">
        <f>IF($C$6="Production_Ecrite","Production Ecrite",IF($C$6="Compréhension_Ecrite","Compréhension Ecrite",IF($C$6="Production_Orale_en_Interaction","Production Orale en Interaction",IF($C$6="Production_Orale_en_Continu","Production Orale en Continu",IF($C$6="Compréhension_Orale","Compréhension Orale","")))))</f>
        <v>Compréhension Orale</v>
      </c>
    </row>
    <row r="3" spans="1:9" x14ac:dyDescent="0.3">
      <c r="A3" s="116" t="s">
        <v>117</v>
      </c>
      <c r="B3" s="116"/>
      <c r="C3" s="100" t="str">
        <f>F2</f>
        <v>4_CO_1</v>
      </c>
      <c r="D3" s="98" t="s">
        <v>89</v>
      </c>
      <c r="E3" s="7">
        <v>1</v>
      </c>
    </row>
    <row r="4" spans="1:9" ht="18" customHeight="1" x14ac:dyDescent="0.3">
      <c r="A4" s="116" t="s">
        <v>118</v>
      </c>
      <c r="B4" s="116"/>
      <c r="C4" s="15" t="s">
        <v>120</v>
      </c>
      <c r="D4" s="124" t="s">
        <v>598</v>
      </c>
      <c r="E4" s="126"/>
      <c r="F4" s="10" t="str">
        <f>D3&amp;" "&amp;E3&amp;" de la "&amp;G2&amp;" au "&amp;A5&amp;" "&amp;C5&amp;"."</f>
        <v>Evaluation Numéro 1 de la Compréhension Orale au Niveau 4ème.</v>
      </c>
    </row>
    <row r="5" spans="1:9" x14ac:dyDescent="0.3">
      <c r="A5" s="116" t="s">
        <v>15</v>
      </c>
      <c r="B5" s="116"/>
      <c r="C5" s="122" t="s">
        <v>26</v>
      </c>
      <c r="D5" s="122"/>
      <c r="E5" s="123"/>
      <c r="F5" s="10" t="str">
        <f>A4&amp;" "&amp;C4&amp;" : "&amp;D4&amp;"."</f>
        <v>Tâche Intermédiaire : Retrouver les éléments de la vie de Squanto.</v>
      </c>
    </row>
    <row r="6" spans="1:9" x14ac:dyDescent="0.3">
      <c r="A6" s="116" t="s">
        <v>14</v>
      </c>
      <c r="B6" s="116"/>
      <c r="C6" s="99" t="s">
        <v>17</v>
      </c>
      <c r="D6" s="12" t="s">
        <v>111</v>
      </c>
      <c r="E6" s="17" t="str">
        <f>IF(ISNA(INDEX(BD_Eval!$C$10:$F$14,MATCH($C$5,BD_Eval!$C$10:$C$14,0),MATCH($E$2,BD_Eval!$C$10:$F$10,0))),"",INDEX(BD_Eval!$C$10:$F$14,MATCH($C$5,BD_Eval!$C$10:$C$14,0),MATCH($E$2,BD_Eval!$C$10:$F$10,0)))</f>
        <v>A2</v>
      </c>
    </row>
    <row r="7" spans="1:9" x14ac:dyDescent="0.3">
      <c r="A7" s="116" t="s">
        <v>116</v>
      </c>
      <c r="B7" s="116"/>
      <c r="C7" s="100" t="s">
        <v>113</v>
      </c>
      <c r="D7" s="17" t="s">
        <v>114</v>
      </c>
      <c r="E7" s="17" t="s">
        <v>115</v>
      </c>
    </row>
    <row r="8" spans="1:9" x14ac:dyDescent="0.3">
      <c r="A8" s="7"/>
      <c r="B8" s="17" t="str">
        <f t="shared" ref="B8:B17" si="0">IF(ISNA(INDEX(Tâches_CECRL,MATCH($A8,Tâches,),MATCH($G$1,CECRL,0))),"",IF(INDEX(Tâches_CECRL,MATCH($A8,Tâches,),MATCH($G$1,CECRL,0))&lt;=1,INDEX(Tâches_CECRL,MATCH(A8,Tâches,),MATCH(G1,CECRL,0))&amp;" point",INDEX(Tâches_CECRL,MATCH($A8,Tâches,),MATCH($G$1,CECRL,0))&amp;" points"))</f>
        <v/>
      </c>
      <c r="C8" s="18"/>
      <c r="D8" s="49"/>
      <c r="E8" s="18"/>
      <c r="H8" s="14"/>
    </row>
    <row r="9" spans="1:9" x14ac:dyDescent="0.3">
      <c r="A9" s="7"/>
      <c r="B9" s="17" t="str">
        <f t="shared" si="0"/>
        <v/>
      </c>
      <c r="C9" s="18"/>
      <c r="D9" s="49"/>
      <c r="E9" s="18"/>
    </row>
    <row r="10" spans="1:9" x14ac:dyDescent="0.3">
      <c r="A10" s="7"/>
      <c r="B10" s="17" t="str">
        <f t="shared" si="0"/>
        <v/>
      </c>
      <c r="C10" s="18"/>
      <c r="D10" s="49"/>
      <c r="E10" s="18"/>
    </row>
    <row r="11" spans="1:9" x14ac:dyDescent="0.3">
      <c r="A11" s="7"/>
      <c r="B11" s="17" t="str">
        <f t="shared" si="0"/>
        <v/>
      </c>
      <c r="C11" s="18"/>
      <c r="D11" s="49"/>
      <c r="E11" s="18"/>
    </row>
    <row r="12" spans="1:9" ht="99" customHeight="1" x14ac:dyDescent="0.3">
      <c r="A12" s="7"/>
      <c r="B12" s="17" t="str">
        <f t="shared" si="0"/>
        <v/>
      </c>
      <c r="C12" s="18"/>
      <c r="D12" s="49"/>
      <c r="E12" s="18"/>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57</v>
      </c>
      <c r="D20" s="9" t="s">
        <v>58</v>
      </c>
      <c r="E20" s="9"/>
    </row>
    <row r="21" spans="1:5" ht="82.5" x14ac:dyDescent="0.3">
      <c r="A21" s="114" t="s">
        <v>122</v>
      </c>
      <c r="B21" s="115"/>
      <c r="C21" s="9" t="s">
        <v>71</v>
      </c>
      <c r="D21" s="9" t="s">
        <v>72</v>
      </c>
      <c r="E21" s="9"/>
    </row>
    <row r="22" spans="1:5" x14ac:dyDescent="0.3">
      <c r="A22" s="114" t="s">
        <v>123</v>
      </c>
      <c r="B22" s="115"/>
      <c r="C22" s="9"/>
      <c r="D22" s="9"/>
      <c r="E22" s="9"/>
    </row>
    <row r="23" spans="1:5" x14ac:dyDescent="0.3">
      <c r="A23" s="114" t="s">
        <v>124</v>
      </c>
      <c r="B23" s="115"/>
      <c r="C23" s="9"/>
      <c r="D23" s="9"/>
      <c r="E23" s="9"/>
    </row>
  </sheetData>
  <mergeCells count="15">
    <mergeCell ref="A21:B21"/>
    <mergeCell ref="A22:B22"/>
    <mergeCell ref="A23:B23"/>
    <mergeCell ref="A5:B5"/>
    <mergeCell ref="C5:E5"/>
    <mergeCell ref="A6:B6"/>
    <mergeCell ref="A7:B7"/>
    <mergeCell ref="A18:B19"/>
    <mergeCell ref="C18:E18"/>
    <mergeCell ref="A20:B20"/>
    <mergeCell ref="B1:D1"/>
    <mergeCell ref="A2:B2"/>
    <mergeCell ref="A3:B3"/>
    <mergeCell ref="A4:B4"/>
    <mergeCell ref="D4:E4"/>
  </mergeCells>
  <dataValidations count="8">
    <dataValidation type="list" allowBlank="1" showInputMessage="1" showErrorMessage="1" sqref="C20:E23" xr:uid="{00000000-0002-0000-3100-000000000000}">
      <formula1>INDIRECT(CONCATENATE(C$19,$C$6))</formula1>
    </dataValidation>
    <dataValidation type="list" allowBlank="1" showInputMessage="1" showErrorMessage="1" sqref="C4" xr:uid="{00000000-0002-0000-3100-000001000000}">
      <formula1>Type_Tâche</formula1>
    </dataValidation>
    <dataValidation type="list" allowBlank="1" showInputMessage="1" showErrorMessage="1" sqref="E3" xr:uid="{00000000-0002-0000-3100-000002000000}">
      <formula1>Eval_10</formula1>
    </dataValidation>
    <dataValidation type="list" allowBlank="1" showInputMessage="1" showErrorMessage="1" sqref="E2" xr:uid="{00000000-0002-0000-3100-000003000000}">
      <formula1>Trimestre</formula1>
    </dataValidation>
    <dataValidation type="list" allowBlank="1" showInputMessage="1" showErrorMessage="1" sqref="C2" xr:uid="{00000000-0002-0000-3100-000004000000}">
      <formula1>Classes</formula1>
    </dataValidation>
    <dataValidation type="list" allowBlank="1" showInputMessage="1" showErrorMessage="1" sqref="C6" xr:uid="{00000000-0002-0000-3100-000005000000}">
      <formula1>Act_Lang</formula1>
    </dataValidation>
    <dataValidation type="list" allowBlank="1" showInputMessage="1" showErrorMessage="1" sqref="C5" xr:uid="{00000000-0002-0000-3100-000006000000}">
      <formula1>Niveaux</formula1>
    </dataValidation>
    <dataValidation type="list" allowBlank="1" showInputMessage="1" showErrorMessage="1" sqref="A8:A18" xr:uid="{00000000-0002-0000-3100-000007000000}">
      <formula1>INDIRECT($C$6)</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200-000000000000}">
  <sheetPr codeName="Feuil83"/>
  <dimension ref="A1:K23"/>
  <sheetViews>
    <sheetView workbookViewId="0">
      <selection activeCell="C31" sqref="C31"/>
    </sheetView>
  </sheetViews>
  <sheetFormatPr baseColWidth="10" defaultRowHeight="18" x14ac:dyDescent="0.3"/>
  <cols>
    <col min="1" max="1" width="30.7109375" style="6" customWidth="1"/>
    <col min="2" max="2" width="10.7109375" style="6" customWidth="1"/>
    <col min="3" max="5" width="40.7109375" style="6" customWidth="1"/>
    <col min="6" max="6" width="15.140625" style="10" customWidth="1"/>
    <col min="7" max="7" width="14.140625" style="10" customWidth="1"/>
    <col min="8" max="8" width="14.42578125" style="10" customWidth="1"/>
    <col min="9" max="9" width="11.42578125" style="11" customWidth="1"/>
    <col min="10" max="11" width="11.42578125" style="11"/>
  </cols>
  <sheetData>
    <row r="1" spans="1:9" x14ac:dyDescent="0.3">
      <c r="A1" s="92" t="s">
        <v>23</v>
      </c>
      <c r="B1" s="124"/>
      <c r="C1" s="125"/>
      <c r="D1" s="126"/>
      <c r="E1" s="92"/>
      <c r="F1" s="10" t="str">
        <f>IF($C$5=0,"",LEFT($C$5,1))</f>
        <v/>
      </c>
      <c r="G1" s="10" t="str">
        <f>IF($C$6="Production_Ecrite","PE",IF($C$6="Compréhension_Ecrite","CE",IF($C$6="Production_Orale_en_Interaction","POI",IF($C$6="Production_Orale_en_Continu","POC",IF($C$6="Compréhension_Orale","CO","")))))</f>
        <v>CO</v>
      </c>
      <c r="H1" s="10">
        <f>IF($E$3=0,"",$E$3)</f>
        <v>2</v>
      </c>
    </row>
    <row r="2" spans="1:9" x14ac:dyDescent="0.3">
      <c r="A2" s="116" t="s">
        <v>88</v>
      </c>
      <c r="B2" s="116"/>
      <c r="C2" s="93"/>
      <c r="D2" s="92" t="s">
        <v>110</v>
      </c>
      <c r="E2" s="7">
        <v>3</v>
      </c>
      <c r="F2" s="10" t="str">
        <f>IF(OR(F1="",G1="",H1=""),"",F1&amp;"_"&amp;G1&amp;"_"&amp;H1)</f>
        <v/>
      </c>
      <c r="G2" s="10" t="str">
        <f>IF($C$6="Production_Ecrite","Production Ecrite",IF($C$6="Compréhension_Ecrite","Compréhension Ecrite",IF($C$6="Production_Orale_en_Interaction","Production Orale en Interaction",IF($C$6="Production_Orale_en_Continu","Production Orale en Continu",IF($C$6="Compréhension_Orale","Compréhension Orale","")))))</f>
        <v>Compréhension Orale</v>
      </c>
    </row>
    <row r="3" spans="1:9" x14ac:dyDescent="0.3">
      <c r="A3" s="116" t="s">
        <v>117</v>
      </c>
      <c r="B3" s="116"/>
      <c r="C3" s="94" t="str">
        <f>F2</f>
        <v/>
      </c>
      <c r="D3" s="92" t="s">
        <v>89</v>
      </c>
      <c r="E3" s="7">
        <v>2</v>
      </c>
      <c r="F3" s="10" t="str">
        <f>IF(C2="","",LEFT(F1,1)&amp;"ème")</f>
        <v/>
      </c>
    </row>
    <row r="4" spans="1:9" ht="18" customHeight="1" x14ac:dyDescent="0.3">
      <c r="A4" s="116" t="s">
        <v>118</v>
      </c>
      <c r="B4" s="116"/>
      <c r="C4" s="15" t="s">
        <v>119</v>
      </c>
      <c r="D4" s="124" t="s">
        <v>558</v>
      </c>
      <c r="E4" s="126"/>
      <c r="F4" s="10" t="str">
        <f>D3&amp;" "&amp;E3&amp;" de la "&amp;G2&amp;" au "&amp;A5&amp;" "&amp;C5&amp;"."</f>
        <v>Evaluation Numéro 2 de la Compréhension Orale au Niveau .</v>
      </c>
    </row>
    <row r="5" spans="1:9" x14ac:dyDescent="0.3">
      <c r="A5" s="116" t="s">
        <v>15</v>
      </c>
      <c r="B5" s="116"/>
      <c r="C5" s="127" t="str">
        <f>IF(F3="","",F3)</f>
        <v/>
      </c>
      <c r="D5" s="127"/>
      <c r="E5" s="128"/>
      <c r="F5" s="10" t="str">
        <f>A4&amp;" "&amp;C4&amp;" : "&amp;D4&amp;"."</f>
        <v>Tâche Finale : Comprendre la vidéo  sur la vie d'Arthur Conan Doyle.</v>
      </c>
    </row>
    <row r="6" spans="1:9" x14ac:dyDescent="0.3">
      <c r="A6" s="116" t="s">
        <v>14</v>
      </c>
      <c r="B6" s="116"/>
      <c r="C6" s="93" t="s">
        <v>17</v>
      </c>
      <c r="D6" s="12" t="s">
        <v>111</v>
      </c>
      <c r="E6" s="17" t="str">
        <f>IF(ISNA(INDEX(BD_Eval!$C$10:$F$14,MATCH($C$5,BD_Eval!$C$10:$C$14,0),MATCH($E$2,BD_Eval!$C$10:$F$10,0))),"",INDEX(BD_Eval!$C$10:$F$14,MATCH($C$5,BD_Eval!$C$10:$C$14,0),MATCH($E$2,BD_Eval!$C$10:$F$10,0)))</f>
        <v/>
      </c>
    </row>
    <row r="7" spans="1:9" x14ac:dyDescent="0.3">
      <c r="A7" s="116" t="s">
        <v>116</v>
      </c>
      <c r="B7" s="116"/>
      <c r="C7" s="94" t="s">
        <v>113</v>
      </c>
      <c r="D7" s="17" t="s">
        <v>114</v>
      </c>
      <c r="E7" s="17" t="s">
        <v>115</v>
      </c>
    </row>
    <row r="8" spans="1:9" x14ac:dyDescent="0.3">
      <c r="A8" s="7"/>
      <c r="B8" s="17" t="str">
        <f t="shared" ref="B8:B17" si="0">IF(ISNA(INDEX(Tâches_CECRL,MATCH($A8,Tâches,),MATCH($G$1,CECRL,0))),"",IF(INDEX(Tâches_CECRL,MATCH($A8,Tâches,),MATCH($G$1,CECRL,0))&lt;=1,INDEX(Tâches_CECRL,MATCH(A8,Tâches,),MATCH(G1,CECRL,0))&amp;" point",INDEX(Tâches_CECRL,MATCH($A8,Tâches,),MATCH($G$1,CECRL,0))&amp;" points"))</f>
        <v/>
      </c>
      <c r="C8" s="18"/>
      <c r="D8" s="49"/>
      <c r="E8" s="18"/>
      <c r="H8" s="14"/>
    </row>
    <row r="9" spans="1:9" x14ac:dyDescent="0.3">
      <c r="A9" s="7"/>
      <c r="B9" s="17" t="str">
        <f t="shared" si="0"/>
        <v/>
      </c>
      <c r="C9" s="18"/>
      <c r="D9" s="49"/>
      <c r="E9" s="18"/>
    </row>
    <row r="10" spans="1:9" x14ac:dyDescent="0.3">
      <c r="A10" s="7"/>
      <c r="B10" s="17" t="str">
        <f t="shared" si="0"/>
        <v/>
      </c>
      <c r="C10" s="18"/>
      <c r="D10" s="49"/>
      <c r="E10" s="18"/>
    </row>
    <row r="11" spans="1:9" x14ac:dyDescent="0.3">
      <c r="A11" s="7"/>
      <c r="B11" s="17" t="str">
        <f t="shared" si="0"/>
        <v/>
      </c>
      <c r="C11" s="18"/>
      <c r="D11" s="49"/>
      <c r="E11" s="18"/>
    </row>
    <row r="12" spans="1:9" ht="99" customHeight="1" x14ac:dyDescent="0.3">
      <c r="A12" s="7"/>
      <c r="B12" s="17" t="str">
        <f t="shared" si="0"/>
        <v/>
      </c>
      <c r="C12" s="18"/>
      <c r="D12" s="49"/>
      <c r="E12" s="18"/>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71</v>
      </c>
      <c r="D20" s="9" t="s">
        <v>58</v>
      </c>
      <c r="E20" s="9" t="s">
        <v>59</v>
      </c>
    </row>
    <row r="21" spans="1:5" ht="82.5" x14ac:dyDescent="0.3">
      <c r="A21" s="114" t="s">
        <v>122</v>
      </c>
      <c r="B21" s="115"/>
      <c r="C21" s="9" t="s">
        <v>57</v>
      </c>
      <c r="D21" s="9" t="s">
        <v>82</v>
      </c>
      <c r="E21" s="9"/>
    </row>
    <row r="22" spans="1:5" x14ac:dyDescent="0.3">
      <c r="A22" s="114" t="s">
        <v>123</v>
      </c>
      <c r="B22" s="115"/>
      <c r="C22" s="9"/>
      <c r="D22" s="9"/>
      <c r="E22" s="9"/>
    </row>
    <row r="23" spans="1:5" x14ac:dyDescent="0.3">
      <c r="A23" s="114" t="s">
        <v>124</v>
      </c>
      <c r="B23" s="115"/>
      <c r="C23" s="9"/>
      <c r="D23" s="9"/>
      <c r="E23" s="9"/>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7">
    <dataValidation type="list" allowBlank="1" showInputMessage="1" showErrorMessage="1" sqref="C20:E23" xr:uid="{00000000-0002-0000-3200-000000000000}">
      <formula1>INDIRECT(CONCATENATE(C$19,$C$6))</formula1>
    </dataValidation>
    <dataValidation type="list" allowBlank="1" showInputMessage="1" showErrorMessage="1" sqref="C4" xr:uid="{00000000-0002-0000-3200-000001000000}">
      <formula1>Type_Tâche</formula1>
    </dataValidation>
    <dataValidation type="list" allowBlank="1" showInputMessage="1" showErrorMessage="1" sqref="E3" xr:uid="{00000000-0002-0000-3200-000002000000}">
      <formula1>Eval_10</formula1>
    </dataValidation>
    <dataValidation type="list" allowBlank="1" showInputMessage="1" showErrorMessage="1" sqref="E2" xr:uid="{00000000-0002-0000-3200-000003000000}">
      <formula1>Trimestre</formula1>
    </dataValidation>
    <dataValidation type="list" allowBlank="1" showInputMessage="1" showErrorMessage="1" sqref="C2" xr:uid="{00000000-0002-0000-3200-000004000000}">
      <formula1>Classes</formula1>
    </dataValidation>
    <dataValidation type="list" allowBlank="1" showInputMessage="1" showErrorMessage="1" sqref="C6" xr:uid="{00000000-0002-0000-3200-000005000000}">
      <formula1>Act_Lang</formula1>
    </dataValidation>
    <dataValidation type="list" allowBlank="1" showInputMessage="1" showErrorMessage="1" sqref="A8:A18" xr:uid="{00000000-0002-0000-3200-000006000000}">
      <formula1>INDIRECT($C$6)</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300-000000000000}">
  <sheetPr codeName="Feuil20"/>
  <dimension ref="A1:K23"/>
  <sheetViews>
    <sheetView workbookViewId="0">
      <selection activeCell="C31" sqref="C31"/>
    </sheetView>
  </sheetViews>
  <sheetFormatPr baseColWidth="10" defaultRowHeight="18" x14ac:dyDescent="0.3"/>
  <cols>
    <col min="1" max="1" width="30.7109375" style="6" customWidth="1"/>
    <col min="2" max="2" width="10.7109375" style="6" customWidth="1"/>
    <col min="3" max="5" width="40.7109375" style="6" customWidth="1"/>
    <col min="6" max="6" width="15.140625" style="10" customWidth="1"/>
    <col min="7" max="7" width="14.140625" style="10" customWidth="1"/>
    <col min="8" max="8" width="14.42578125" style="10" customWidth="1"/>
    <col min="9" max="11" width="11.42578125" style="11"/>
  </cols>
  <sheetData>
    <row r="1" spans="1:9" s="11" customFormat="1" x14ac:dyDescent="0.3">
      <c r="A1" s="47" t="s">
        <v>23</v>
      </c>
      <c r="B1" s="124"/>
      <c r="C1" s="125"/>
      <c r="D1" s="126"/>
      <c r="E1" s="47"/>
      <c r="F1" s="10" t="str">
        <f>IF($C$5=0,"",LEFT($C$5,1))</f>
        <v>4</v>
      </c>
      <c r="G1" s="10" t="str">
        <f>IF($C$6="Production_Ecrite","PE",IF($C$6="Compréhension_Ecrite","CE",IF($C$6="Production_Orale_en_Interaction","POI",IF($C$6="Production_Orale_en_Continu","POC",IF($C$6="Compréhension_Orale","CO","")))))</f>
        <v>PE</v>
      </c>
      <c r="H1" s="10">
        <f>IF($E$3=0,"",$E$3)</f>
        <v>1</v>
      </c>
    </row>
    <row r="2" spans="1:9" s="11" customFormat="1" x14ac:dyDescent="0.3">
      <c r="A2" s="116" t="s">
        <v>88</v>
      </c>
      <c r="B2" s="116"/>
      <c r="C2" s="48"/>
      <c r="D2" s="47" t="s">
        <v>110</v>
      </c>
      <c r="E2" s="7">
        <v>1</v>
      </c>
      <c r="F2" s="10" t="str">
        <f>IF(OR(F1="",G1="",H1=""),"",F1&amp;"_"&amp;G1&amp;"_"&amp;H1)</f>
        <v>4_PE_1</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Ecrite</v>
      </c>
      <c r="H2" s="10"/>
    </row>
    <row r="3" spans="1:9" s="11" customFormat="1" x14ac:dyDescent="0.3">
      <c r="A3" s="116" t="s">
        <v>117</v>
      </c>
      <c r="B3" s="116"/>
      <c r="C3" s="33" t="str">
        <f>F2</f>
        <v>4_PE_1</v>
      </c>
      <c r="D3" s="47" t="s">
        <v>89</v>
      </c>
      <c r="E3" s="7">
        <v>1</v>
      </c>
      <c r="F3" s="10"/>
      <c r="G3" s="10"/>
      <c r="H3" s="10"/>
    </row>
    <row r="4" spans="1:9" s="11" customFormat="1" ht="18" customHeight="1" x14ac:dyDescent="0.3">
      <c r="A4" s="116" t="s">
        <v>118</v>
      </c>
      <c r="B4" s="116"/>
      <c r="C4" s="15" t="s">
        <v>120</v>
      </c>
      <c r="D4" s="124" t="s">
        <v>212</v>
      </c>
      <c r="E4" s="126"/>
      <c r="F4" s="10" t="str">
        <f>D3&amp;" "&amp;E3&amp;" de la "&amp;G2&amp;" au "&amp;A5&amp;" "&amp;C5&amp;"."</f>
        <v>Evaluation Numéro 1 de la Production Ecrite au Niveau 4ème.</v>
      </c>
      <c r="G4" s="10"/>
      <c r="H4" s="10"/>
    </row>
    <row r="5" spans="1:9" s="11" customFormat="1" x14ac:dyDescent="0.3">
      <c r="A5" s="116" t="s">
        <v>15</v>
      </c>
      <c r="B5" s="116"/>
      <c r="C5" s="122" t="s">
        <v>26</v>
      </c>
      <c r="D5" s="122"/>
      <c r="E5" s="123"/>
      <c r="F5" s="10" t="str">
        <f>A4&amp;" "&amp;C4&amp;" : "&amp;D4&amp;"."</f>
        <v>Tâche Intermédiaire : Réaliser un poster de campagne.</v>
      </c>
      <c r="G5" s="10"/>
      <c r="H5" s="10"/>
    </row>
    <row r="6" spans="1:9" s="11" customFormat="1" x14ac:dyDescent="0.3">
      <c r="A6" s="116" t="s">
        <v>14</v>
      </c>
      <c r="B6" s="116"/>
      <c r="C6" s="48" t="s">
        <v>18</v>
      </c>
      <c r="D6" s="12" t="s">
        <v>111</v>
      </c>
      <c r="E6" s="17" t="str">
        <f>IF(ISNA(INDEX(BD_Eval!$C$10:$F$14,MATCH($C$5,BD_Eval!$C$10:$C$14,0),MATCH($E$2,BD_Eval!$C$10:$F$10,0))),"",INDEX(BD_Eval!$C$10:$F$14,MATCH($C$5,BD_Eval!$C$10:$C$14,0),MATCH($E$2,BD_Eval!$C$10:$F$10,0)))</f>
        <v>A2</v>
      </c>
      <c r="F6" s="10"/>
      <c r="G6" s="10"/>
      <c r="H6" s="10"/>
    </row>
    <row r="7" spans="1:9" s="11" customFormat="1" x14ac:dyDescent="0.3">
      <c r="A7" s="116" t="s">
        <v>116</v>
      </c>
      <c r="B7" s="116"/>
      <c r="C7" s="33" t="s">
        <v>113</v>
      </c>
      <c r="D7" s="17" t="s">
        <v>114</v>
      </c>
      <c r="E7" s="17" t="s">
        <v>115</v>
      </c>
      <c r="F7" s="10"/>
      <c r="G7" s="10"/>
      <c r="H7" s="10"/>
    </row>
    <row r="8" spans="1:9" s="11" customFormat="1" ht="165"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8" t="s">
        <v>214</v>
      </c>
      <c r="D8" s="49" t="s">
        <v>213</v>
      </c>
      <c r="E8" s="18" t="s">
        <v>215</v>
      </c>
      <c r="F8" s="10"/>
      <c r="G8" s="10"/>
      <c r="H8" s="14"/>
    </row>
    <row r="9" spans="1:9" s="11" customFormat="1" ht="115.5" x14ac:dyDescent="0.3">
      <c r="A9" s="7" t="s">
        <v>4</v>
      </c>
      <c r="B9" s="17" t="str">
        <f t="shared" si="0"/>
        <v>4 points</v>
      </c>
      <c r="C9" s="18" t="s">
        <v>220</v>
      </c>
      <c r="D9" s="49" t="s">
        <v>216</v>
      </c>
      <c r="E9" s="18" t="s">
        <v>221</v>
      </c>
      <c r="F9" s="10"/>
      <c r="G9" s="10"/>
      <c r="H9" s="10"/>
    </row>
    <row r="10" spans="1:9" s="11" customFormat="1" ht="99" x14ac:dyDescent="0.3">
      <c r="A10" s="7" t="s">
        <v>5</v>
      </c>
      <c r="B10" s="17" t="str">
        <f t="shared" si="0"/>
        <v>2 points</v>
      </c>
      <c r="C10" s="18" t="s">
        <v>223</v>
      </c>
      <c r="D10" s="49" t="s">
        <v>218</v>
      </c>
      <c r="E10" s="18" t="s">
        <v>222</v>
      </c>
      <c r="F10" s="10"/>
      <c r="G10" s="10"/>
      <c r="H10" s="10"/>
    </row>
    <row r="11" spans="1:9" s="11" customFormat="1" ht="66" x14ac:dyDescent="0.3">
      <c r="A11" s="7" t="s">
        <v>10</v>
      </c>
      <c r="B11" s="17" t="str">
        <f t="shared" si="0"/>
        <v>3 points</v>
      </c>
      <c r="C11" s="18" t="s">
        <v>224</v>
      </c>
      <c r="D11" s="49" t="s">
        <v>217</v>
      </c>
      <c r="E11" s="18" t="s">
        <v>227</v>
      </c>
      <c r="F11" s="10"/>
      <c r="G11" s="10"/>
      <c r="H11" s="10"/>
    </row>
    <row r="12" spans="1:9" s="11" customFormat="1" ht="49.5" x14ac:dyDescent="0.3">
      <c r="A12" s="7" t="s">
        <v>6</v>
      </c>
      <c r="B12" s="17" t="str">
        <f t="shared" si="0"/>
        <v>4 points</v>
      </c>
      <c r="C12" s="18" t="s">
        <v>225</v>
      </c>
      <c r="D12" s="49" t="s">
        <v>219</v>
      </c>
      <c r="E12" s="18" t="s">
        <v>226</v>
      </c>
      <c r="F12" s="10"/>
      <c r="G12" s="16"/>
      <c r="H12" s="16"/>
      <c r="I12" s="16"/>
    </row>
    <row r="13" spans="1:9" s="11" customFormat="1" x14ac:dyDescent="0.3">
      <c r="A13" s="7"/>
      <c r="B13" s="17" t="str">
        <f t="shared" si="0"/>
        <v/>
      </c>
      <c r="C13" s="18"/>
      <c r="D13" s="49"/>
      <c r="E13" s="18"/>
      <c r="F13" s="10"/>
      <c r="G13" s="16"/>
      <c r="H13" s="16"/>
      <c r="I13" s="16"/>
    </row>
    <row r="14" spans="1:9" s="11" customFormat="1" x14ac:dyDescent="0.3">
      <c r="A14" s="7"/>
      <c r="B14" s="17" t="str">
        <f t="shared" si="0"/>
        <v/>
      </c>
      <c r="C14" s="18"/>
      <c r="D14" s="49"/>
      <c r="E14" s="18"/>
      <c r="F14" s="10"/>
      <c r="G14" s="16"/>
      <c r="H14" s="16"/>
      <c r="I14" s="16"/>
    </row>
    <row r="15" spans="1:9" s="11" customFormat="1" x14ac:dyDescent="0.3">
      <c r="A15" s="7"/>
      <c r="B15" s="17" t="str">
        <f t="shared" si="0"/>
        <v/>
      </c>
      <c r="C15" s="18"/>
      <c r="D15" s="49"/>
      <c r="E15" s="18"/>
      <c r="F15" s="10"/>
      <c r="G15" s="16"/>
      <c r="H15" s="16"/>
      <c r="I15" s="16"/>
    </row>
    <row r="16" spans="1:9" s="11" customFormat="1" x14ac:dyDescent="0.3">
      <c r="A16" s="7"/>
      <c r="B16" s="17" t="str">
        <f t="shared" si="0"/>
        <v/>
      </c>
      <c r="C16" s="18"/>
      <c r="D16" s="49"/>
      <c r="E16" s="18"/>
      <c r="F16" s="10"/>
      <c r="G16" s="16"/>
      <c r="H16" s="16"/>
      <c r="I16" s="16"/>
    </row>
    <row r="17" spans="1:11" s="10" customFormat="1" x14ac:dyDescent="0.3">
      <c r="A17" s="7"/>
      <c r="B17" s="17" t="str">
        <f t="shared" si="0"/>
        <v/>
      </c>
      <c r="C17" s="18"/>
      <c r="D17" s="49"/>
      <c r="E17" s="18"/>
      <c r="I17" s="11"/>
      <c r="J17" s="11"/>
      <c r="K17" s="11"/>
    </row>
    <row r="18" spans="1:11" s="10" customFormat="1" ht="24.75" x14ac:dyDescent="0.3">
      <c r="A18" s="117"/>
      <c r="B18" s="118"/>
      <c r="C18" s="121" t="s">
        <v>43</v>
      </c>
      <c r="D18" s="121"/>
      <c r="E18" s="121"/>
      <c r="I18" s="11"/>
      <c r="J18" s="11"/>
      <c r="K18" s="11"/>
    </row>
    <row r="19" spans="1:11" s="10" customFormat="1" x14ac:dyDescent="0.3">
      <c r="A19" s="119"/>
      <c r="B19" s="120"/>
      <c r="C19" s="32" t="s">
        <v>0</v>
      </c>
      <c r="D19" s="32" t="s">
        <v>2</v>
      </c>
      <c r="E19" s="32" t="s">
        <v>22</v>
      </c>
      <c r="I19" s="11"/>
      <c r="J19" s="11"/>
      <c r="K19" s="11"/>
    </row>
    <row r="20" spans="1:11" s="10" customFormat="1" ht="49.5" x14ac:dyDescent="0.3">
      <c r="A20" s="114" t="s">
        <v>121</v>
      </c>
      <c r="B20" s="115"/>
      <c r="C20" s="9" t="s">
        <v>600</v>
      </c>
      <c r="D20" s="9" t="s">
        <v>602</v>
      </c>
      <c r="E20" s="9"/>
      <c r="I20" s="11"/>
      <c r="J20" s="11"/>
      <c r="K20" s="11"/>
    </row>
    <row r="21" spans="1:11" s="10" customFormat="1" x14ac:dyDescent="0.3">
      <c r="A21" s="114" t="s">
        <v>122</v>
      </c>
      <c r="B21" s="115"/>
      <c r="C21" s="9"/>
      <c r="D21" s="9"/>
      <c r="E21" s="9"/>
      <c r="I21" s="11"/>
      <c r="J21" s="11"/>
      <c r="K21" s="11"/>
    </row>
    <row r="22" spans="1:11" s="10" customFormat="1" x14ac:dyDescent="0.3">
      <c r="A22" s="114" t="s">
        <v>123</v>
      </c>
      <c r="B22" s="115"/>
      <c r="C22" s="9"/>
      <c r="D22" s="9"/>
      <c r="E22" s="9"/>
      <c r="I22" s="11"/>
      <c r="J22" s="11"/>
      <c r="K22" s="11"/>
    </row>
    <row r="23" spans="1:11" s="10" customFormat="1" x14ac:dyDescent="0.3">
      <c r="A23" s="114" t="s">
        <v>124</v>
      </c>
      <c r="B23" s="115"/>
      <c r="C23" s="9"/>
      <c r="D23" s="9"/>
      <c r="E23" s="9"/>
      <c r="I23" s="11"/>
      <c r="J23" s="11"/>
      <c r="K23" s="11"/>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8">
    <dataValidation type="list" allowBlank="1" showInputMessage="1" showErrorMessage="1" sqref="C20:E23" xr:uid="{00000000-0002-0000-3300-000000000000}">
      <formula1>INDIRECT(CONCATENATE(C$19,$C$6))</formula1>
    </dataValidation>
    <dataValidation type="list" allowBlank="1" showInputMessage="1" showErrorMessage="1" sqref="C4" xr:uid="{00000000-0002-0000-3300-000001000000}">
      <formula1>Type_Tâche</formula1>
    </dataValidation>
    <dataValidation type="list" allowBlank="1" showInputMessage="1" showErrorMessage="1" sqref="E3" xr:uid="{00000000-0002-0000-3300-000002000000}">
      <formula1>Eval_10</formula1>
    </dataValidation>
    <dataValidation type="list" allowBlank="1" showInputMessage="1" showErrorMessage="1" sqref="E2" xr:uid="{00000000-0002-0000-3300-000003000000}">
      <formula1>Trimestre</formula1>
    </dataValidation>
    <dataValidation type="list" allowBlank="1" showInputMessage="1" showErrorMessage="1" sqref="C2" xr:uid="{00000000-0002-0000-3300-000004000000}">
      <formula1>Classes</formula1>
    </dataValidation>
    <dataValidation type="list" allowBlank="1" showInputMessage="1" showErrorMessage="1" sqref="C6" xr:uid="{00000000-0002-0000-3300-000005000000}">
      <formula1>Act_Lang</formula1>
    </dataValidation>
    <dataValidation type="list" allowBlank="1" showInputMessage="1" showErrorMessage="1" sqref="C5" xr:uid="{00000000-0002-0000-3300-000006000000}">
      <formula1>Niveaux</formula1>
    </dataValidation>
    <dataValidation type="list" allowBlank="1" showInputMessage="1" showErrorMessage="1" sqref="A8:A18" xr:uid="{00000000-0002-0000-3300-000007000000}">
      <formula1>INDIRECT($C$6)</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400-000000000000}">
  <sheetPr codeName="Feuil35">
    <pageSetUpPr fitToPage="1"/>
  </sheetPr>
  <dimension ref="A1:K23"/>
  <sheetViews>
    <sheetView workbookViewId="0">
      <selection activeCell="C31" sqref="C31"/>
    </sheetView>
  </sheetViews>
  <sheetFormatPr baseColWidth="10" defaultRowHeight="18" x14ac:dyDescent="0.3"/>
  <cols>
    <col min="1" max="1" width="30.7109375" style="6" customWidth="1"/>
    <col min="2" max="2" width="10.7109375" style="6" customWidth="1"/>
    <col min="3" max="5" width="40.7109375" style="6" customWidth="1"/>
    <col min="6" max="6" width="15.140625" style="10" customWidth="1"/>
    <col min="7" max="7" width="14.140625" style="10" customWidth="1"/>
    <col min="8" max="8" width="14.42578125" style="10" customWidth="1"/>
    <col min="9" max="11" width="11.42578125" style="11"/>
  </cols>
  <sheetData>
    <row r="1" spans="1:9" x14ac:dyDescent="0.3">
      <c r="A1" s="51" t="s">
        <v>23</v>
      </c>
      <c r="B1" s="124"/>
      <c r="C1" s="125"/>
      <c r="D1" s="126"/>
      <c r="E1" s="51"/>
      <c r="F1" s="10" t="str">
        <f>IF($C$5=0,"",LEFT($C$5,1))</f>
        <v>4</v>
      </c>
      <c r="G1" s="10" t="str">
        <f>IF($C$6="Production_Ecrite","PE",IF($C$6="Compréhension_Ecrite","CE",IF($C$6="Production_Orale_en_Interaction","POI",IF($C$6="Production_Orale_en_Continu","POC",IF($C$6="Compréhension_Orale","CO","")))))</f>
        <v>PE</v>
      </c>
      <c r="H1" s="10">
        <f>IF($E$3=0,"",$E$3)</f>
        <v>2</v>
      </c>
    </row>
    <row r="2" spans="1:9" x14ac:dyDescent="0.3">
      <c r="A2" s="116" t="s">
        <v>88</v>
      </c>
      <c r="B2" s="116"/>
      <c r="C2" s="52"/>
      <c r="D2" s="51" t="s">
        <v>110</v>
      </c>
      <c r="E2" s="7">
        <v>2</v>
      </c>
      <c r="F2" s="10" t="str">
        <f>IF(OR(F1="",G1="",H1=""),"",F1&amp;"_"&amp;G1&amp;"_"&amp;H1)</f>
        <v>4_PE_2</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Ecrite</v>
      </c>
    </row>
    <row r="3" spans="1:9" x14ac:dyDescent="0.3">
      <c r="A3" s="116" t="s">
        <v>117</v>
      </c>
      <c r="B3" s="116"/>
      <c r="C3" s="33" t="str">
        <f>F2</f>
        <v>4_PE_2</v>
      </c>
      <c r="D3" s="51" t="s">
        <v>89</v>
      </c>
      <c r="E3" s="7">
        <v>2</v>
      </c>
    </row>
    <row r="4" spans="1:9" ht="18" customHeight="1" x14ac:dyDescent="0.3">
      <c r="A4" s="116" t="s">
        <v>118</v>
      </c>
      <c r="B4" s="116"/>
      <c r="C4" s="15" t="s">
        <v>119</v>
      </c>
      <c r="D4" s="124" t="s">
        <v>490</v>
      </c>
      <c r="E4" s="126"/>
      <c r="F4" s="10" t="str">
        <f>D3&amp;" "&amp;E3&amp;" de la "&amp;G2&amp;" au "&amp;A5&amp;" "&amp;C5&amp;"."</f>
        <v>Evaluation Numéro 2 de la Production Ecrite au Niveau 4ème.</v>
      </c>
    </row>
    <row r="5" spans="1:9" x14ac:dyDescent="0.3">
      <c r="A5" s="116" t="s">
        <v>15</v>
      </c>
      <c r="B5" s="116"/>
      <c r="C5" s="122" t="s">
        <v>26</v>
      </c>
      <c r="D5" s="122"/>
      <c r="E5" s="123"/>
      <c r="F5" s="10" t="str">
        <f>A4&amp;" "&amp;C4&amp;" : "&amp;D4&amp;"."</f>
        <v>Tâche Finale : Rédiger une Lettre à Lizzy.</v>
      </c>
    </row>
    <row r="6" spans="1:9" x14ac:dyDescent="0.3">
      <c r="A6" s="116" t="s">
        <v>14</v>
      </c>
      <c r="B6" s="116"/>
      <c r="C6" s="52" t="s">
        <v>18</v>
      </c>
      <c r="D6" s="12" t="s">
        <v>111</v>
      </c>
      <c r="E6" s="17" t="str">
        <f>IF(ISNA(INDEX(BD_Eval!$C$10:$F$14,MATCH($C$5,BD_Eval!$C$10:$C$14,0),MATCH($E$2,BD_Eval!$C$10:$F$10,0))),"",INDEX(BD_Eval!$C$10:$F$14,MATCH($C$5,BD_Eval!$C$10:$C$14,0),MATCH($E$2,BD_Eval!$C$10:$F$10,0)))</f>
        <v>A2</v>
      </c>
    </row>
    <row r="7" spans="1:9" x14ac:dyDescent="0.3">
      <c r="A7" s="116" t="s">
        <v>116</v>
      </c>
      <c r="B7" s="116"/>
      <c r="C7" s="33" t="s">
        <v>113</v>
      </c>
      <c r="D7" s="17" t="s">
        <v>114</v>
      </c>
      <c r="E7" s="17" t="s">
        <v>115</v>
      </c>
    </row>
    <row r="8" spans="1:9" ht="82.5"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8" t="s">
        <v>266</v>
      </c>
      <c r="D8" s="49" t="s">
        <v>262</v>
      </c>
      <c r="E8" s="18" t="s">
        <v>272</v>
      </c>
      <c r="H8" s="14"/>
    </row>
    <row r="9" spans="1:9" ht="82.5" x14ac:dyDescent="0.3">
      <c r="A9" s="7" t="s">
        <v>4</v>
      </c>
      <c r="B9" s="17" t="str">
        <f t="shared" si="0"/>
        <v>4 points</v>
      </c>
      <c r="C9" s="18" t="s">
        <v>267</v>
      </c>
      <c r="D9" s="49" t="s">
        <v>268</v>
      </c>
      <c r="E9" s="18" t="s">
        <v>273</v>
      </c>
    </row>
    <row r="10" spans="1:9" ht="66" x14ac:dyDescent="0.3">
      <c r="A10" s="7" t="s">
        <v>5</v>
      </c>
      <c r="B10" s="17" t="str">
        <f t="shared" si="0"/>
        <v>2 points</v>
      </c>
      <c r="C10" s="18" t="s">
        <v>269</v>
      </c>
      <c r="D10" s="49" t="s">
        <v>264</v>
      </c>
      <c r="E10" s="18" t="s">
        <v>274</v>
      </c>
    </row>
    <row r="11" spans="1:9" ht="115.5" x14ac:dyDescent="0.3">
      <c r="A11" s="7" t="s">
        <v>10</v>
      </c>
      <c r="B11" s="17" t="str">
        <f t="shared" si="0"/>
        <v>3 points</v>
      </c>
      <c r="C11" s="18" t="s">
        <v>270</v>
      </c>
      <c r="D11" s="49" t="s">
        <v>263</v>
      </c>
      <c r="E11" s="18" t="s">
        <v>275</v>
      </c>
    </row>
    <row r="12" spans="1:9" ht="115.5" x14ac:dyDescent="0.3">
      <c r="A12" s="7" t="s">
        <v>6</v>
      </c>
      <c r="B12" s="17" t="str">
        <f t="shared" si="0"/>
        <v>4 points</v>
      </c>
      <c r="C12" s="18" t="s">
        <v>271</v>
      </c>
      <c r="D12" s="49" t="s">
        <v>265</v>
      </c>
      <c r="E12" s="18" t="s">
        <v>276</v>
      </c>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66</v>
      </c>
      <c r="D20" s="9" t="s">
        <v>53</v>
      </c>
      <c r="E20" s="9"/>
    </row>
    <row r="21" spans="1:5" ht="33" x14ac:dyDescent="0.3">
      <c r="A21" s="114" t="s">
        <v>122</v>
      </c>
      <c r="B21" s="115"/>
      <c r="C21" s="9" t="s">
        <v>77</v>
      </c>
      <c r="D21" s="9" t="s">
        <v>67</v>
      </c>
      <c r="E21" s="9"/>
    </row>
    <row r="22" spans="1:5" ht="82.5" x14ac:dyDescent="0.3">
      <c r="A22" s="114" t="s">
        <v>123</v>
      </c>
      <c r="B22" s="115"/>
      <c r="C22" s="9" t="s">
        <v>142</v>
      </c>
      <c r="D22" s="9" t="s">
        <v>78</v>
      </c>
      <c r="E22" s="9"/>
    </row>
    <row r="23" spans="1:5" x14ac:dyDescent="0.3">
      <c r="A23" s="114" t="s">
        <v>124</v>
      </c>
      <c r="B23" s="115"/>
      <c r="C23" s="9"/>
      <c r="D23" s="9"/>
      <c r="E23" s="9"/>
    </row>
  </sheetData>
  <mergeCells count="15">
    <mergeCell ref="A21:B21"/>
    <mergeCell ref="A22:B22"/>
    <mergeCell ref="A23:B23"/>
    <mergeCell ref="A5:B5"/>
    <mergeCell ref="C5:E5"/>
    <mergeCell ref="A6:B6"/>
    <mergeCell ref="A7:B7"/>
    <mergeCell ref="A18:B19"/>
    <mergeCell ref="C18:E18"/>
    <mergeCell ref="A20:B20"/>
    <mergeCell ref="B1:D1"/>
    <mergeCell ref="A2:B2"/>
    <mergeCell ref="A3:B3"/>
    <mergeCell ref="A4:B4"/>
    <mergeCell ref="D4:E4"/>
  </mergeCells>
  <pageMargins left="0.70866141732283472" right="0.70866141732283472" top="0.74803149606299213" bottom="0.74803149606299213" header="0.31496062992125984" footer="0.31496062992125984"/>
  <pageSetup paperSize="9" scale="41" orientation="portrait" horizontalDpi="0" verticalDpi="0"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500-000000000000}">
  <sheetPr codeName="Feuil55"/>
  <dimension ref="A1:K23"/>
  <sheetViews>
    <sheetView workbookViewId="0">
      <selection activeCell="C31" sqref="C31"/>
    </sheetView>
  </sheetViews>
  <sheetFormatPr baseColWidth="10" defaultRowHeight="18" x14ac:dyDescent="0.3"/>
  <cols>
    <col min="1" max="1" width="30.7109375" style="6" customWidth="1"/>
    <col min="2" max="2" width="10.7109375" style="6" customWidth="1"/>
    <col min="3" max="5" width="40.7109375" style="6" customWidth="1"/>
    <col min="6" max="6" width="15.140625" style="10" customWidth="1"/>
    <col min="7" max="7" width="14.140625" style="10" customWidth="1"/>
    <col min="8" max="8" width="14.42578125" style="10" customWidth="1"/>
    <col min="9" max="11" width="11.42578125" style="11"/>
  </cols>
  <sheetData>
    <row r="1" spans="1:9" x14ac:dyDescent="0.3">
      <c r="A1" s="61" t="s">
        <v>23</v>
      </c>
      <c r="B1" s="124"/>
      <c r="C1" s="125"/>
      <c r="D1" s="126"/>
      <c r="E1" s="61"/>
      <c r="F1" s="10" t="str">
        <f>IF($C$5=0,"",LEFT($C$5,1))</f>
        <v>4</v>
      </c>
      <c r="G1" s="10" t="str">
        <f>IF($C$6="Production_Ecrite","PE",IF($C$6="Compréhension_Ecrite","CE",IF($C$6="Production_Orale_en_Interaction","POI",IF($C$6="Production_Orale_en_Continu","POC",IF($C$6="Compréhension_Orale","CO","")))))</f>
        <v>PE</v>
      </c>
      <c r="H1" s="10">
        <f>IF($E$3=0,"",$E$3)</f>
        <v>3</v>
      </c>
    </row>
    <row r="2" spans="1:9" x14ac:dyDescent="0.3">
      <c r="A2" s="116" t="s">
        <v>88</v>
      </c>
      <c r="B2" s="116"/>
      <c r="C2" s="62"/>
      <c r="D2" s="61" t="s">
        <v>110</v>
      </c>
      <c r="E2" s="7">
        <v>2</v>
      </c>
      <c r="F2" s="10" t="str">
        <f>IF(OR(F1="",G1="",H1=""),"",F1&amp;"_"&amp;G1&amp;"_"&amp;H1)</f>
        <v>4_PE_3</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Ecrite</v>
      </c>
    </row>
    <row r="3" spans="1:9" x14ac:dyDescent="0.3">
      <c r="A3" s="116" t="s">
        <v>117</v>
      </c>
      <c r="B3" s="116"/>
      <c r="C3" s="33" t="str">
        <f>F2</f>
        <v>4_PE_3</v>
      </c>
      <c r="D3" s="61" t="s">
        <v>89</v>
      </c>
      <c r="E3" s="7">
        <v>3</v>
      </c>
    </row>
    <row r="4" spans="1:9" ht="18" customHeight="1" x14ac:dyDescent="0.3">
      <c r="A4" s="116" t="s">
        <v>118</v>
      </c>
      <c r="B4" s="116"/>
      <c r="C4" s="15" t="s">
        <v>120</v>
      </c>
      <c r="D4" s="124" t="s">
        <v>376</v>
      </c>
      <c r="E4" s="126"/>
      <c r="F4" s="10" t="str">
        <f>D3&amp;" "&amp;E3&amp;" de la "&amp;G2&amp;" au "&amp;A5&amp;" "&amp;C5&amp;"."</f>
        <v>Evaluation Numéro 3 de la Production Ecrite au Niveau 4ème.</v>
      </c>
    </row>
    <row r="5" spans="1:9" x14ac:dyDescent="0.3">
      <c r="A5" s="116" t="s">
        <v>15</v>
      </c>
      <c r="B5" s="116"/>
      <c r="C5" s="122" t="s">
        <v>26</v>
      </c>
      <c r="D5" s="122"/>
      <c r="E5" s="123"/>
      <c r="F5" s="10" t="str">
        <f>A4&amp;" "&amp;C4&amp;" : "&amp;D4&amp;"."</f>
        <v>Tâche Intermédiaire : Rédiger un rapport de police.</v>
      </c>
    </row>
    <row r="6" spans="1:9" x14ac:dyDescent="0.3">
      <c r="A6" s="116" t="s">
        <v>14</v>
      </c>
      <c r="B6" s="116"/>
      <c r="C6" s="62" t="s">
        <v>18</v>
      </c>
      <c r="D6" s="12" t="s">
        <v>111</v>
      </c>
      <c r="E6" s="17" t="str">
        <f>IF(ISNA(INDEX(BD_Eval!$C$10:$F$14,MATCH($C$5,BD_Eval!$C$10:$C$14,0),MATCH($E$2,BD_Eval!$C$10:$F$10,0))),"",INDEX(BD_Eval!$C$10:$F$14,MATCH($C$5,BD_Eval!$C$10:$C$14,0),MATCH($E$2,BD_Eval!$C$10:$F$10,0)))</f>
        <v>A2</v>
      </c>
    </row>
    <row r="7" spans="1:9" x14ac:dyDescent="0.3">
      <c r="A7" s="116" t="s">
        <v>116</v>
      </c>
      <c r="B7" s="116"/>
      <c r="C7" s="33" t="s">
        <v>113</v>
      </c>
      <c r="D7" s="17" t="s">
        <v>114</v>
      </c>
      <c r="E7" s="17" t="s">
        <v>115</v>
      </c>
    </row>
    <row r="8" spans="1:9" ht="66"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8" t="s">
        <v>382</v>
      </c>
      <c r="D8" s="49" t="s">
        <v>377</v>
      </c>
      <c r="E8" s="18" t="s">
        <v>390</v>
      </c>
      <c r="H8" s="14"/>
    </row>
    <row r="9" spans="1:9" ht="66" x14ac:dyDescent="0.3">
      <c r="A9" s="7" t="s">
        <v>4</v>
      </c>
      <c r="B9" s="17" t="str">
        <f t="shared" si="0"/>
        <v>4 points</v>
      </c>
      <c r="C9" s="18" t="s">
        <v>383</v>
      </c>
      <c r="D9" s="49" t="s">
        <v>378</v>
      </c>
      <c r="E9" s="18" t="s">
        <v>389</v>
      </c>
    </row>
    <row r="10" spans="1:9" ht="33" x14ac:dyDescent="0.3">
      <c r="A10" s="7" t="s">
        <v>5</v>
      </c>
      <c r="B10" s="17" t="str">
        <f t="shared" si="0"/>
        <v>2 points</v>
      </c>
      <c r="C10" s="18" t="s">
        <v>384</v>
      </c>
      <c r="D10" s="49" t="s">
        <v>381</v>
      </c>
      <c r="E10" s="18" t="s">
        <v>381</v>
      </c>
    </row>
    <row r="11" spans="1:9" ht="82.5" x14ac:dyDescent="0.3">
      <c r="A11" s="7" t="s">
        <v>10</v>
      </c>
      <c r="B11" s="17" t="str">
        <f t="shared" si="0"/>
        <v>3 points</v>
      </c>
      <c r="C11" s="18" t="s">
        <v>385</v>
      </c>
      <c r="D11" s="49" t="s">
        <v>379</v>
      </c>
      <c r="E11" s="18" t="s">
        <v>388</v>
      </c>
    </row>
    <row r="12" spans="1:9" ht="99" customHeight="1" x14ac:dyDescent="0.3">
      <c r="A12" s="7" t="s">
        <v>6</v>
      </c>
      <c r="B12" s="17" t="str">
        <f t="shared" si="0"/>
        <v>4 points</v>
      </c>
      <c r="C12" s="18" t="s">
        <v>386</v>
      </c>
      <c r="D12" s="49" t="s">
        <v>380</v>
      </c>
      <c r="E12" s="18" t="s">
        <v>387</v>
      </c>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33" x14ac:dyDescent="0.3">
      <c r="A20" s="114" t="s">
        <v>121</v>
      </c>
      <c r="B20" s="115"/>
      <c r="C20" s="9" t="s">
        <v>52</v>
      </c>
      <c r="D20" s="9" t="s">
        <v>67</v>
      </c>
      <c r="E20" s="9"/>
    </row>
    <row r="21" spans="1:5" ht="49.5" x14ac:dyDescent="0.3">
      <c r="A21" s="114" t="s">
        <v>122</v>
      </c>
      <c r="B21" s="115"/>
      <c r="C21" s="9" t="s">
        <v>66</v>
      </c>
      <c r="D21" s="9" t="s">
        <v>78</v>
      </c>
      <c r="E21" s="9"/>
    </row>
    <row r="22" spans="1:5" ht="82.5" x14ac:dyDescent="0.3">
      <c r="A22" s="114" t="s">
        <v>123</v>
      </c>
      <c r="B22" s="115"/>
      <c r="C22" s="9" t="s">
        <v>142</v>
      </c>
      <c r="D22" s="9"/>
      <c r="E22" s="9"/>
    </row>
    <row r="23" spans="1:5" x14ac:dyDescent="0.3">
      <c r="A23" s="114" t="s">
        <v>124</v>
      </c>
      <c r="B23" s="115"/>
      <c r="C23" s="9"/>
      <c r="D23" s="9"/>
      <c r="E23" s="9"/>
    </row>
  </sheetData>
  <mergeCells count="15">
    <mergeCell ref="A21:B21"/>
    <mergeCell ref="A22:B22"/>
    <mergeCell ref="A23:B23"/>
    <mergeCell ref="A5:B5"/>
    <mergeCell ref="C5:E5"/>
    <mergeCell ref="A6:B6"/>
    <mergeCell ref="A7:B7"/>
    <mergeCell ref="A18:B19"/>
    <mergeCell ref="C18:E18"/>
    <mergeCell ref="A20:B20"/>
    <mergeCell ref="B1:D1"/>
    <mergeCell ref="A2:B2"/>
    <mergeCell ref="A3:B3"/>
    <mergeCell ref="A4:B4"/>
    <mergeCell ref="D4:E4"/>
  </mergeCells>
  <dataValidations count="8">
    <dataValidation type="list" allowBlank="1" showInputMessage="1" showErrorMessage="1" sqref="C20:E23" xr:uid="{00000000-0002-0000-3500-000000000000}">
      <formula1>INDIRECT(CONCATENATE(C$19,$C$6))</formula1>
    </dataValidation>
    <dataValidation type="list" allowBlank="1" showInputMessage="1" showErrorMessage="1" sqref="C4" xr:uid="{00000000-0002-0000-3500-000001000000}">
      <formula1>Type_Tâche</formula1>
    </dataValidation>
    <dataValidation type="list" allowBlank="1" showInputMessage="1" showErrorMessage="1" sqref="E3" xr:uid="{00000000-0002-0000-3500-000002000000}">
      <formula1>Eval_10</formula1>
    </dataValidation>
    <dataValidation type="list" allowBlank="1" showInputMessage="1" showErrorMessage="1" sqref="E2" xr:uid="{00000000-0002-0000-3500-000003000000}">
      <formula1>Trimestre</formula1>
    </dataValidation>
    <dataValidation type="list" allowBlank="1" showInputMessage="1" showErrorMessage="1" sqref="C2" xr:uid="{00000000-0002-0000-3500-000004000000}">
      <formula1>Classes</formula1>
    </dataValidation>
    <dataValidation type="list" allowBlank="1" showInputMessage="1" showErrorMessage="1" sqref="C6" xr:uid="{00000000-0002-0000-3500-000005000000}">
      <formula1>Act_Lang</formula1>
    </dataValidation>
    <dataValidation type="list" allowBlank="1" showInputMessage="1" showErrorMessage="1" sqref="C5" xr:uid="{00000000-0002-0000-3500-000006000000}">
      <formula1>Niveaux</formula1>
    </dataValidation>
    <dataValidation type="list" allowBlank="1" showInputMessage="1" showErrorMessage="1" sqref="A8:A18" xr:uid="{00000000-0002-0000-3500-000007000000}">
      <formula1>INDIRECT($C$6)</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600-000000000000}">
  <sheetPr codeName="Feuil80"/>
  <dimension ref="A1:K23"/>
  <sheetViews>
    <sheetView workbookViewId="0">
      <selection activeCell="C31" sqref="C31"/>
    </sheetView>
  </sheetViews>
  <sheetFormatPr baseColWidth="10" defaultRowHeight="18" x14ac:dyDescent="0.3"/>
  <cols>
    <col min="1" max="1" width="30.7109375" style="6" customWidth="1"/>
    <col min="2" max="2" width="10.7109375" style="6" customWidth="1"/>
    <col min="3" max="5" width="40.7109375" style="6" customWidth="1"/>
    <col min="6" max="6" width="15.140625" style="10" customWidth="1"/>
    <col min="7" max="7" width="14.140625" style="10" customWidth="1"/>
    <col min="8" max="8" width="14.42578125" style="10" customWidth="1"/>
    <col min="9" max="9" width="11.42578125" style="11" customWidth="1"/>
    <col min="10" max="11" width="11.42578125" style="11"/>
  </cols>
  <sheetData>
    <row r="1" spans="1:9" x14ac:dyDescent="0.3">
      <c r="A1" s="92" t="s">
        <v>23</v>
      </c>
      <c r="B1" s="124"/>
      <c r="C1" s="125"/>
      <c r="D1" s="126"/>
      <c r="E1" s="92"/>
      <c r="F1" s="10" t="str">
        <f>IF($C$5=0,"",LEFT($C$5,1))</f>
        <v/>
      </c>
      <c r="G1" s="10" t="str">
        <f>IF($C$6="Production_Ecrite","PE",IF($C$6="Compréhension_Ecrite","CE",IF($C$6="Production_Orale_en_Interaction","POI",IF($C$6="Production_Orale_en_Continu","POC",IF($C$6="Compréhension_Orale","CO","")))))</f>
        <v>PE</v>
      </c>
      <c r="H1" s="10">
        <f>IF($E$3=0,"",$E$3)</f>
        <v>4</v>
      </c>
    </row>
    <row r="2" spans="1:9" x14ac:dyDescent="0.3">
      <c r="A2" s="116" t="s">
        <v>88</v>
      </c>
      <c r="B2" s="116"/>
      <c r="C2" s="93"/>
      <c r="D2" s="92" t="s">
        <v>110</v>
      </c>
      <c r="E2" s="7">
        <v>3</v>
      </c>
      <c r="F2" s="10" t="str">
        <f>IF(OR(F1="",G1="",H1=""),"",F1&amp;"_"&amp;G1&amp;"_"&amp;H1)</f>
        <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Ecrite</v>
      </c>
    </row>
    <row r="3" spans="1:9" x14ac:dyDescent="0.3">
      <c r="A3" s="116" t="s">
        <v>117</v>
      </c>
      <c r="B3" s="116"/>
      <c r="C3" s="94" t="str">
        <f>F2</f>
        <v/>
      </c>
      <c r="D3" s="92" t="s">
        <v>89</v>
      </c>
      <c r="E3" s="7">
        <v>4</v>
      </c>
      <c r="F3" s="10" t="str">
        <f>IF(C2="","",LEFT(F1,1)&amp;"ème")</f>
        <v/>
      </c>
    </row>
    <row r="4" spans="1:9" ht="18" customHeight="1" x14ac:dyDescent="0.3">
      <c r="A4" s="116" t="s">
        <v>118</v>
      </c>
      <c r="B4" s="116"/>
      <c r="C4" s="15" t="s">
        <v>119</v>
      </c>
      <c r="D4" s="124" t="s">
        <v>531</v>
      </c>
      <c r="E4" s="126"/>
      <c r="F4" s="10" t="str">
        <f>D3&amp;" "&amp;E3&amp;" de la "&amp;G2&amp;" au "&amp;A5&amp;" "&amp;C5&amp;"."</f>
        <v>Evaluation Numéro 4 de la Production Ecrite au Niveau .</v>
      </c>
    </row>
    <row r="5" spans="1:9" x14ac:dyDescent="0.3">
      <c r="A5" s="116" t="s">
        <v>15</v>
      </c>
      <c r="B5" s="116"/>
      <c r="C5" s="127" t="str">
        <f>IF(F3="","",F3)</f>
        <v/>
      </c>
      <c r="D5" s="127"/>
      <c r="E5" s="128"/>
      <c r="F5" s="10" t="str">
        <f>A4&amp;" "&amp;C4&amp;" : "&amp;D4&amp;"."</f>
        <v>Tâche Finale : Ecrire la suite de l'histoire de l'enlèvement de Sherlock Holmes.</v>
      </c>
    </row>
    <row r="6" spans="1:9" x14ac:dyDescent="0.3">
      <c r="A6" s="116" t="s">
        <v>14</v>
      </c>
      <c r="B6" s="116"/>
      <c r="C6" s="93" t="s">
        <v>18</v>
      </c>
      <c r="D6" s="12" t="s">
        <v>111</v>
      </c>
      <c r="E6" s="17" t="str">
        <f>IF(ISNA(INDEX(BD_Eval!$C$10:$F$14,MATCH($C$5,BD_Eval!$C$10:$C$14,0),MATCH($E$2,BD_Eval!$C$10:$F$10,0))),"",INDEX(BD_Eval!$C$10:$F$14,MATCH($C$5,BD_Eval!$C$10:$C$14,0),MATCH($E$2,BD_Eval!$C$10:$F$10,0)))</f>
        <v/>
      </c>
    </row>
    <row r="7" spans="1:9" x14ac:dyDescent="0.3">
      <c r="A7" s="116" t="s">
        <v>116</v>
      </c>
      <c r="B7" s="116"/>
      <c r="C7" s="94" t="s">
        <v>113</v>
      </c>
      <c r="D7" s="17" t="s">
        <v>114</v>
      </c>
      <c r="E7" s="17" t="s">
        <v>115</v>
      </c>
    </row>
    <row r="8" spans="1:9" ht="49.5"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8" t="s">
        <v>538</v>
      </c>
      <c r="D8" s="49" t="s">
        <v>533</v>
      </c>
      <c r="E8" s="18" t="s">
        <v>533</v>
      </c>
      <c r="H8" s="14"/>
    </row>
    <row r="9" spans="1:9" ht="49.5" x14ac:dyDescent="0.3">
      <c r="A9" s="7" t="s">
        <v>4</v>
      </c>
      <c r="B9" s="17" t="str">
        <f t="shared" si="0"/>
        <v>4 points</v>
      </c>
      <c r="C9" s="18" t="s">
        <v>539</v>
      </c>
      <c r="D9" s="49" t="s">
        <v>544</v>
      </c>
      <c r="E9" s="18" t="s">
        <v>534</v>
      </c>
    </row>
    <row r="10" spans="1:9" ht="33" x14ac:dyDescent="0.3">
      <c r="A10" s="7" t="s">
        <v>5</v>
      </c>
      <c r="B10" s="17" t="str">
        <f t="shared" si="0"/>
        <v>2 points</v>
      </c>
      <c r="C10" s="18" t="s">
        <v>540</v>
      </c>
      <c r="D10" s="49" t="s">
        <v>535</v>
      </c>
      <c r="E10" s="18" t="s">
        <v>535</v>
      </c>
    </row>
    <row r="11" spans="1:9" ht="66" x14ac:dyDescent="0.3">
      <c r="A11" s="7" t="s">
        <v>10</v>
      </c>
      <c r="B11" s="17" t="str">
        <f t="shared" si="0"/>
        <v>3 points</v>
      </c>
      <c r="C11" s="18" t="s">
        <v>541</v>
      </c>
      <c r="D11" s="49" t="s">
        <v>536</v>
      </c>
      <c r="E11" s="18" t="s">
        <v>543</v>
      </c>
    </row>
    <row r="12" spans="1:9" ht="99" customHeight="1" x14ac:dyDescent="0.3">
      <c r="A12" s="7" t="s">
        <v>6</v>
      </c>
      <c r="B12" s="17" t="str">
        <f t="shared" si="0"/>
        <v>4 points</v>
      </c>
      <c r="C12" s="18" t="s">
        <v>542</v>
      </c>
      <c r="D12" s="49" t="s">
        <v>537</v>
      </c>
      <c r="E12" s="18" t="s">
        <v>545</v>
      </c>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52</v>
      </c>
      <c r="D20" s="9" t="s">
        <v>53</v>
      </c>
      <c r="E20" s="9"/>
    </row>
    <row r="21" spans="1:5" ht="33" x14ac:dyDescent="0.3">
      <c r="A21" s="114" t="s">
        <v>122</v>
      </c>
      <c r="B21" s="115"/>
      <c r="C21" s="9" t="s">
        <v>66</v>
      </c>
      <c r="D21" s="9" t="s">
        <v>67</v>
      </c>
      <c r="E21" s="9"/>
    </row>
    <row r="22" spans="1:5" ht="49.5" x14ac:dyDescent="0.3">
      <c r="A22" s="114" t="s">
        <v>123</v>
      </c>
      <c r="B22" s="115"/>
      <c r="C22" s="9" t="s">
        <v>77</v>
      </c>
      <c r="D22" s="9" t="s">
        <v>78</v>
      </c>
      <c r="E22" s="9"/>
    </row>
    <row r="23" spans="1:5" ht="82.5" x14ac:dyDescent="0.3">
      <c r="A23" s="114" t="s">
        <v>124</v>
      </c>
      <c r="B23" s="115"/>
      <c r="C23" s="9" t="s">
        <v>142</v>
      </c>
      <c r="D23" s="9"/>
      <c r="E23" s="9"/>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7">
    <dataValidation type="list" allowBlank="1" showInputMessage="1" showErrorMessage="1" sqref="C20:E23" xr:uid="{00000000-0002-0000-3600-000000000000}">
      <formula1>INDIRECT(CONCATENATE(C$19,$C$6))</formula1>
    </dataValidation>
    <dataValidation type="list" allowBlank="1" showInputMessage="1" showErrorMessage="1" sqref="C4" xr:uid="{00000000-0002-0000-3600-000001000000}">
      <formula1>Type_Tâche</formula1>
    </dataValidation>
    <dataValidation type="list" allowBlank="1" showInputMessage="1" showErrorMessage="1" sqref="E3" xr:uid="{00000000-0002-0000-3600-000002000000}">
      <formula1>Eval_10</formula1>
    </dataValidation>
    <dataValidation type="list" allowBlank="1" showInputMessage="1" showErrorMessage="1" sqref="E2" xr:uid="{00000000-0002-0000-3600-000003000000}">
      <formula1>Trimestre</formula1>
    </dataValidation>
    <dataValidation type="list" allowBlank="1" showInputMessage="1" showErrorMessage="1" sqref="C2" xr:uid="{00000000-0002-0000-3600-000004000000}">
      <formula1>Classes</formula1>
    </dataValidation>
    <dataValidation type="list" allowBlank="1" showInputMessage="1" showErrorMessage="1" sqref="C6" xr:uid="{00000000-0002-0000-3600-000005000000}">
      <formula1>Act_Lang</formula1>
    </dataValidation>
    <dataValidation type="list" allowBlank="1" showInputMessage="1" showErrorMessage="1" sqref="A8:A18" xr:uid="{00000000-0002-0000-3600-000006000000}">
      <formula1>INDIRECT($C$6)</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900-000000000000}">
  <sheetPr codeName="Feuil4"/>
  <dimension ref="A1:K23"/>
  <sheetViews>
    <sheetView zoomScale="80" zoomScaleNormal="80" workbookViewId="0">
      <selection activeCell="C31" sqref="C31"/>
    </sheetView>
  </sheetViews>
  <sheetFormatPr baseColWidth="10" defaultRowHeight="18" x14ac:dyDescent="0.3"/>
  <cols>
    <col min="1" max="1" width="30.7109375" style="6" customWidth="1"/>
    <col min="2" max="2" width="10.7109375" style="6" customWidth="1"/>
    <col min="3" max="4" width="40.7109375" style="6" customWidth="1"/>
    <col min="5" max="5" width="36.85546875" style="6" customWidth="1"/>
    <col min="6" max="6" width="15.140625" style="10" customWidth="1"/>
    <col min="7" max="7" width="14.140625" style="10" customWidth="1"/>
    <col min="8" max="8" width="14.42578125" style="10" customWidth="1"/>
    <col min="9" max="11" width="11.42578125" style="11"/>
  </cols>
  <sheetData>
    <row r="1" spans="1:9" x14ac:dyDescent="0.3">
      <c r="A1" s="5" t="s">
        <v>23</v>
      </c>
      <c r="B1" s="124"/>
      <c r="C1" s="125"/>
      <c r="D1" s="126"/>
      <c r="E1" s="5"/>
      <c r="F1" s="10" t="str">
        <f>IF($C$5=0,"",LEFT($C$5,1))</f>
        <v>4</v>
      </c>
      <c r="G1" s="10" t="str">
        <f>IF($C$6="Production_Ecrite","PE",IF($C$6="Compréhension_Ecrite","CE",IF($C$6="Production_Orale_en_Interaction","POI",IF($C$6="Production_Orale_en_Continu","POC",IF($C$6="Compréhension_Orale","CO","")))))</f>
        <v>PE</v>
      </c>
      <c r="H1" s="10">
        <f>IF($E$3=0,"",$E$3)</f>
        <v>5</v>
      </c>
    </row>
    <row r="2" spans="1:9" x14ac:dyDescent="0.3">
      <c r="A2" s="116" t="s">
        <v>88</v>
      </c>
      <c r="B2" s="116"/>
      <c r="C2" s="20"/>
      <c r="D2" s="5" t="s">
        <v>110</v>
      </c>
      <c r="E2" s="7">
        <v>3</v>
      </c>
      <c r="F2" s="10" t="str">
        <f>IF(OR(F1="",G1="",H1=""),"",F1&amp;"_"&amp;G1&amp;"_"&amp;H1)</f>
        <v>4_PE_5</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Ecrite</v>
      </c>
    </row>
    <row r="3" spans="1:9" x14ac:dyDescent="0.3">
      <c r="A3" s="116" t="s">
        <v>117</v>
      </c>
      <c r="B3" s="116"/>
      <c r="C3" s="33" t="str">
        <f>F2</f>
        <v>4_PE_5</v>
      </c>
      <c r="D3" s="5" t="s">
        <v>89</v>
      </c>
      <c r="E3" s="7">
        <v>5</v>
      </c>
    </row>
    <row r="4" spans="1:9" ht="18" customHeight="1" x14ac:dyDescent="0.3">
      <c r="A4" s="116" t="s">
        <v>118</v>
      </c>
      <c r="B4" s="116"/>
      <c r="C4" s="15" t="s">
        <v>120</v>
      </c>
      <c r="D4" s="124" t="s">
        <v>140</v>
      </c>
      <c r="E4" s="126"/>
      <c r="F4" s="10" t="str">
        <f>D3&amp;" "&amp;E3&amp;" de la "&amp;G2&amp;" au "&amp;A5&amp;" "&amp;C5&amp;"."</f>
        <v>Evaluation Numéro 5 de la Production Ecrite au Niveau 4ème.</v>
      </c>
    </row>
    <row r="5" spans="1:9" x14ac:dyDescent="0.3">
      <c r="A5" s="116" t="s">
        <v>15</v>
      </c>
      <c r="B5" s="116"/>
      <c r="C5" s="122" t="s">
        <v>26</v>
      </c>
      <c r="D5" s="122"/>
      <c r="E5" s="123"/>
      <c r="F5" s="10" t="str">
        <f>A4&amp;" "&amp;C4&amp;" : "&amp;D4&amp;"."</f>
        <v>Tâche Intermédiaire : Réalise un poster promotionnel pour faire la publicité d'un moyen de transport original..</v>
      </c>
    </row>
    <row r="6" spans="1:9" x14ac:dyDescent="0.3">
      <c r="A6" s="116" t="s">
        <v>14</v>
      </c>
      <c r="B6" s="116"/>
      <c r="C6" s="20" t="s">
        <v>18</v>
      </c>
      <c r="D6" s="12" t="s">
        <v>111</v>
      </c>
      <c r="E6" s="17" t="str">
        <f>IF(ISNA(INDEX(BD_Eval!$C$10:$F$14,MATCH($C$5,BD_Eval!$C$10:$C$14,0),MATCH($E$2,BD_Eval!$C$10:$F$10,0))),"",INDEX(BD_Eval!$C$10:$F$14,MATCH($C$5,BD_Eval!$C$10:$C$14,0),MATCH($E$2,BD_Eval!$C$10:$F$10,0)))</f>
        <v>A2+</v>
      </c>
    </row>
    <row r="7" spans="1:9" x14ac:dyDescent="0.3">
      <c r="A7" s="116" t="s">
        <v>116</v>
      </c>
      <c r="B7" s="116"/>
      <c r="C7" s="33" t="s">
        <v>113</v>
      </c>
      <c r="D7" s="17" t="s">
        <v>114</v>
      </c>
      <c r="E7" s="17" t="s">
        <v>115</v>
      </c>
    </row>
    <row r="8" spans="1:9" ht="132"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8" t="s">
        <v>129</v>
      </c>
      <c r="D8" s="30" t="s">
        <v>130</v>
      </c>
      <c r="E8" s="18" t="s">
        <v>128</v>
      </c>
      <c r="H8" s="14"/>
    </row>
    <row r="9" spans="1:9" ht="82.5" x14ac:dyDescent="0.3">
      <c r="A9" s="7" t="s">
        <v>4</v>
      </c>
      <c r="B9" s="17" t="str">
        <f t="shared" si="0"/>
        <v>4 points</v>
      </c>
      <c r="C9" s="18" t="s">
        <v>131</v>
      </c>
      <c r="D9" s="31" t="s">
        <v>132</v>
      </c>
      <c r="E9" s="18" t="s">
        <v>133</v>
      </c>
      <c r="H9" s="29"/>
    </row>
    <row r="10" spans="1:9" ht="157.5" customHeight="1" x14ac:dyDescent="0.3">
      <c r="A10" s="7" t="s">
        <v>6</v>
      </c>
      <c r="B10" s="17" t="str">
        <f t="shared" si="0"/>
        <v>4 points</v>
      </c>
      <c r="C10" s="18" t="s">
        <v>127</v>
      </c>
      <c r="D10" s="31" t="s">
        <v>125</v>
      </c>
      <c r="E10" s="18" t="s">
        <v>126</v>
      </c>
    </row>
    <row r="11" spans="1:9" ht="239.25" customHeight="1" x14ac:dyDescent="0.3">
      <c r="A11" s="7" t="s">
        <v>10</v>
      </c>
      <c r="B11" s="17" t="str">
        <f t="shared" si="0"/>
        <v>3 points</v>
      </c>
      <c r="C11" s="18" t="s">
        <v>135</v>
      </c>
      <c r="D11" s="31" t="s">
        <v>134</v>
      </c>
      <c r="E11" s="19" t="s">
        <v>136</v>
      </c>
    </row>
    <row r="12" spans="1:9" ht="148.5" customHeight="1" x14ac:dyDescent="0.3">
      <c r="A12" s="7" t="s">
        <v>5</v>
      </c>
      <c r="B12" s="17" t="str">
        <f t="shared" si="0"/>
        <v>2 points</v>
      </c>
      <c r="C12" s="18" t="s">
        <v>137</v>
      </c>
      <c r="D12" s="31" t="s">
        <v>138</v>
      </c>
      <c r="E12" s="18" t="s">
        <v>139</v>
      </c>
      <c r="G12" s="16"/>
      <c r="H12" s="16"/>
      <c r="I12" s="16"/>
    </row>
    <row r="13" spans="1:9" x14ac:dyDescent="0.3">
      <c r="A13" s="7"/>
      <c r="B13" s="17" t="str">
        <f t="shared" si="0"/>
        <v/>
      </c>
      <c r="C13" s="18"/>
      <c r="D13" s="31"/>
      <c r="E13" s="18"/>
      <c r="G13" s="16"/>
      <c r="H13" s="16"/>
      <c r="I13" s="16"/>
    </row>
    <row r="14" spans="1:9" x14ac:dyDescent="0.3">
      <c r="A14" s="7"/>
      <c r="B14" s="17" t="str">
        <f t="shared" si="0"/>
        <v/>
      </c>
      <c r="C14" s="18"/>
      <c r="D14" s="31"/>
      <c r="E14" s="18"/>
      <c r="G14" s="16"/>
      <c r="H14" s="16"/>
      <c r="I14" s="16"/>
    </row>
    <row r="15" spans="1:9" x14ac:dyDescent="0.3">
      <c r="A15" s="7"/>
      <c r="B15" s="17" t="str">
        <f t="shared" si="0"/>
        <v/>
      </c>
      <c r="C15" s="18"/>
      <c r="D15" s="31"/>
      <c r="E15" s="18"/>
      <c r="G15" s="16"/>
      <c r="H15" s="16"/>
      <c r="I15" s="16"/>
    </row>
    <row r="16" spans="1:9" x14ac:dyDescent="0.3">
      <c r="A16" s="7"/>
      <c r="B16" s="17" t="str">
        <f t="shared" si="0"/>
        <v/>
      </c>
      <c r="C16" s="18"/>
      <c r="D16" s="31"/>
      <c r="E16" s="18"/>
      <c r="G16" s="16"/>
      <c r="H16" s="16"/>
      <c r="I16" s="16"/>
    </row>
    <row r="17" spans="1:5" x14ac:dyDescent="0.3">
      <c r="A17" s="7"/>
      <c r="B17" s="17" t="str">
        <f t="shared" si="0"/>
        <v/>
      </c>
      <c r="C17" s="18"/>
      <c r="D17" s="31"/>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66</v>
      </c>
      <c r="D20" s="9" t="s">
        <v>53</v>
      </c>
      <c r="E20" s="9"/>
    </row>
    <row r="21" spans="1:5" ht="82.5" x14ac:dyDescent="0.3">
      <c r="A21" s="114" t="s">
        <v>122</v>
      </c>
      <c r="B21" s="115"/>
      <c r="C21" s="9" t="s">
        <v>142</v>
      </c>
      <c r="D21" s="9"/>
      <c r="E21" s="9"/>
    </row>
    <row r="22" spans="1:5" x14ac:dyDescent="0.3">
      <c r="A22" s="114" t="s">
        <v>123</v>
      </c>
      <c r="B22" s="115"/>
      <c r="C22" s="9"/>
      <c r="D22" s="9"/>
      <c r="E22" s="9"/>
    </row>
    <row r="23" spans="1:5" x14ac:dyDescent="0.3">
      <c r="A23" s="114" t="s">
        <v>124</v>
      </c>
      <c r="B23" s="115"/>
      <c r="C23" s="9"/>
      <c r="D23" s="9"/>
      <c r="E23" s="9"/>
    </row>
  </sheetData>
  <mergeCells count="15">
    <mergeCell ref="A21:B21"/>
    <mergeCell ref="A22:B22"/>
    <mergeCell ref="A23:B23"/>
    <mergeCell ref="A18:B19"/>
    <mergeCell ref="B1:D1"/>
    <mergeCell ref="A2:B2"/>
    <mergeCell ref="A3:B3"/>
    <mergeCell ref="A4:B4"/>
    <mergeCell ref="A5:B5"/>
    <mergeCell ref="A6:B6"/>
    <mergeCell ref="A7:B7"/>
    <mergeCell ref="D4:E4"/>
    <mergeCell ref="C5:E5"/>
    <mergeCell ref="C18:E18"/>
    <mergeCell ref="A20:B20"/>
  </mergeCells>
  <dataValidations count="9">
    <dataValidation type="list" allowBlank="1" showInputMessage="1" showErrorMessage="1" sqref="C20:E23" xr:uid="{00000000-0002-0000-2900-000000000000}">
      <formula1>INDIRECT(CONCATENATE(C$19,$C$6))</formula1>
    </dataValidation>
    <dataValidation type="list" allowBlank="1" showInputMessage="1" showErrorMessage="1" sqref="A9:A18" xr:uid="{00000000-0002-0000-2900-000001000000}">
      <formula1>INDIRECT($C$6)</formula1>
    </dataValidation>
    <dataValidation type="list" allowBlank="1" showInputMessage="1" showErrorMessage="1" sqref="C5" xr:uid="{00000000-0002-0000-2900-000002000000}">
      <formula1>Niveaux</formula1>
    </dataValidation>
    <dataValidation type="list" allowBlank="1" showInputMessage="1" showErrorMessage="1" sqref="C6" xr:uid="{00000000-0002-0000-2900-000003000000}">
      <formula1>Act_Lang</formula1>
    </dataValidation>
    <dataValidation type="list" allowBlank="1" showInputMessage="1" showErrorMessage="1" sqref="C2" xr:uid="{00000000-0002-0000-2900-000004000000}">
      <formula1>Classes</formula1>
    </dataValidation>
    <dataValidation type="list" allowBlank="1" showInputMessage="1" showErrorMessage="1" sqref="E2" xr:uid="{00000000-0002-0000-2900-000005000000}">
      <formula1>Trimestre</formula1>
    </dataValidation>
    <dataValidation type="list" allowBlank="1" showInputMessage="1" showErrorMessage="1" sqref="E3" xr:uid="{00000000-0002-0000-2900-000006000000}">
      <formula1>Eval_10</formula1>
    </dataValidation>
    <dataValidation type="list" allowBlank="1" showInputMessage="1" showErrorMessage="1" sqref="C4" xr:uid="{00000000-0002-0000-2900-000007000000}">
      <formula1>Type_Tâche</formula1>
    </dataValidation>
    <dataValidation type="list" allowBlank="1" showInputMessage="1" showErrorMessage="1" sqref="A8" xr:uid="{00000000-0002-0000-2900-000008000000}">
      <formula1>INDIRECT($C$6)&amp;CHAR(10)&amp;INDEX(Tâches_CECRL,MATCH($A8,Tâches,),MATCH($G$1,CECRL,0))&amp;" points"</formula1>
    </dataValidation>
  </dataValidations>
  <pageMargins left="0.7" right="0.7" top="0.75" bottom="0.75" header="0.3" footer="0.3"/>
  <pageSetup paperSize="9" orientation="portrait" horizontalDpi="4294967293" verticalDpi="0"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3DE1B5F-620A-4F47-8A45-F9FE15BB3209}">
  <sheetPr codeName="Feuil98">
    <pageSetUpPr fitToPage="1"/>
  </sheetPr>
  <dimension ref="A1:K23"/>
  <sheetViews>
    <sheetView topLeftCell="A13" workbookViewId="0">
      <selection activeCell="E26" sqref="E26"/>
    </sheetView>
  </sheetViews>
  <sheetFormatPr baseColWidth="10" defaultRowHeight="18" x14ac:dyDescent="0.3"/>
  <cols>
    <col min="1" max="1" width="30.7109375" style="6" customWidth="1"/>
    <col min="2" max="2" width="10.7109375" style="6" customWidth="1"/>
    <col min="3" max="5" width="40.7109375" style="6" customWidth="1"/>
    <col min="6" max="6" width="15.140625" style="10" customWidth="1"/>
    <col min="7" max="7" width="14.140625" style="10" customWidth="1"/>
    <col min="8" max="8" width="14.42578125" style="10" customWidth="1"/>
    <col min="9" max="11" width="11.42578125" style="11"/>
  </cols>
  <sheetData>
    <row r="1" spans="1:9" s="11" customFormat="1" x14ac:dyDescent="0.3">
      <c r="A1" s="111" t="s">
        <v>23</v>
      </c>
      <c r="B1" s="124"/>
      <c r="C1" s="125"/>
      <c r="D1" s="126"/>
      <c r="E1" s="111"/>
      <c r="F1" s="10" t="str">
        <f>IF($C$5=0,"",LEFT($C$5,1))</f>
        <v>4</v>
      </c>
      <c r="G1" s="10" t="str">
        <f>IF($C$6="Production_Ecrite","PE",IF($C$6="Compréhension_Ecrite","CE",IF($C$6="Production_Orale_en_Interaction","POI",IF($C$6="Production_Orale_en_Continu","POC",IF($C$6="Compréhension_Orale","CO","")))))</f>
        <v>POC</v>
      </c>
      <c r="H1" s="10">
        <f>IF($E$3=0,"",$E$3)</f>
        <v>1</v>
      </c>
    </row>
    <row r="2" spans="1:9" s="11" customFormat="1" x14ac:dyDescent="0.3">
      <c r="A2" s="116" t="s">
        <v>88</v>
      </c>
      <c r="B2" s="116"/>
      <c r="C2" s="112"/>
      <c r="D2" s="111" t="s">
        <v>110</v>
      </c>
      <c r="E2" s="7">
        <v>1</v>
      </c>
      <c r="F2" s="10" t="str">
        <f>IF(OR(F1="",G1="",H1=""),"",F1&amp;"_"&amp;G1&amp;"_"&amp;H1)</f>
        <v>4_POC_1</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Orale en Continu</v>
      </c>
      <c r="H2" s="10"/>
    </row>
    <row r="3" spans="1:9" s="11" customFormat="1" x14ac:dyDescent="0.3">
      <c r="A3" s="116" t="s">
        <v>117</v>
      </c>
      <c r="B3" s="116"/>
      <c r="C3" s="113" t="str">
        <f>F2</f>
        <v>4_POC_1</v>
      </c>
      <c r="D3" s="111" t="s">
        <v>89</v>
      </c>
      <c r="E3" s="7">
        <v>1</v>
      </c>
      <c r="F3" s="10"/>
      <c r="G3" s="10"/>
      <c r="H3" s="10"/>
    </row>
    <row r="4" spans="1:9" s="11" customFormat="1" x14ac:dyDescent="0.3">
      <c r="A4" s="116" t="s">
        <v>118</v>
      </c>
      <c r="B4" s="116"/>
      <c r="C4" s="15" t="s">
        <v>119</v>
      </c>
      <c r="D4" s="124" t="s">
        <v>228</v>
      </c>
      <c r="E4" s="126"/>
      <c r="F4" s="10" t="str">
        <f>D3&amp;" "&amp;E3&amp;" de la "&amp;G2&amp;" au "&amp;A5&amp;" "&amp;C5&amp;"."</f>
        <v>Evaluation Numéro 1 de la Production Orale en Continu au Niveau 4ème.</v>
      </c>
      <c r="G4" s="10"/>
      <c r="H4" s="10"/>
    </row>
    <row r="5" spans="1:9" s="11" customFormat="1" x14ac:dyDescent="0.3">
      <c r="A5" s="116" t="s">
        <v>15</v>
      </c>
      <c r="B5" s="116"/>
      <c r="C5" s="122" t="s">
        <v>26</v>
      </c>
      <c r="D5" s="122"/>
      <c r="E5" s="123"/>
      <c r="F5" s="10" t="str">
        <f>A4&amp;" "&amp;C4&amp;" : "&amp;D4&amp;"."</f>
        <v>Tâche Finale : Enregistrer un discours de campagne.</v>
      </c>
      <c r="G5" s="10"/>
      <c r="H5" s="10"/>
    </row>
    <row r="6" spans="1:9" s="11" customFormat="1" x14ac:dyDescent="0.3">
      <c r="A6" s="116" t="s">
        <v>14</v>
      </c>
      <c r="B6" s="116"/>
      <c r="C6" s="112" t="s">
        <v>19</v>
      </c>
      <c r="D6" s="12" t="s">
        <v>111</v>
      </c>
      <c r="E6" s="17" t="str">
        <f>IF(ISNA(INDEX(BD_Eval!$C$10:$F$14,MATCH($C$5,BD_Eval!$C$10:$C$14,0),MATCH($E$2,BD_Eval!$C$10:$F$10,0))),"",INDEX(BD_Eval!$C$10:$F$14,MATCH($C$5,BD_Eval!$C$10:$C$14,0),MATCH($E$2,BD_Eval!$C$10:$F$10,0)))</f>
        <v>A2</v>
      </c>
      <c r="F6" s="10"/>
      <c r="G6" s="10"/>
      <c r="H6" s="10"/>
    </row>
    <row r="7" spans="1:9" s="11" customFormat="1" x14ac:dyDescent="0.3">
      <c r="A7" s="116" t="s">
        <v>116</v>
      </c>
      <c r="B7" s="116"/>
      <c r="C7" s="113" t="s">
        <v>113</v>
      </c>
      <c r="D7" s="17" t="s">
        <v>114</v>
      </c>
      <c r="E7" s="17" t="s">
        <v>115</v>
      </c>
      <c r="F7" s="10"/>
      <c r="G7" s="10"/>
      <c r="H7" s="10"/>
    </row>
    <row r="8" spans="1:9" s="11" customFormat="1" ht="165"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4 points</v>
      </c>
      <c r="C8" s="19" t="s">
        <v>235</v>
      </c>
      <c r="D8" s="50" t="s">
        <v>242</v>
      </c>
      <c r="E8" s="19" t="s">
        <v>229</v>
      </c>
      <c r="F8" s="10"/>
      <c r="G8" s="10"/>
      <c r="H8" s="14"/>
    </row>
    <row r="9" spans="1:9" s="11" customFormat="1" ht="66" x14ac:dyDescent="0.3">
      <c r="A9" s="7" t="s">
        <v>4</v>
      </c>
      <c r="B9" s="17" t="str">
        <f t="shared" si="0"/>
        <v>3 points</v>
      </c>
      <c r="C9" s="18" t="s">
        <v>236</v>
      </c>
      <c r="D9" s="49" t="s">
        <v>230</v>
      </c>
      <c r="E9" s="18" t="s">
        <v>243</v>
      </c>
      <c r="F9" s="10"/>
      <c r="G9" s="10"/>
      <c r="H9" s="10"/>
    </row>
    <row r="10" spans="1:9" s="11" customFormat="1" ht="33" x14ac:dyDescent="0.3">
      <c r="A10" s="7" t="s">
        <v>11</v>
      </c>
      <c r="B10" s="17" t="str">
        <f t="shared" si="0"/>
        <v>2 points</v>
      </c>
      <c r="C10" s="18" t="s">
        <v>237</v>
      </c>
      <c r="D10" s="49" t="s">
        <v>231</v>
      </c>
      <c r="E10" s="18" t="s">
        <v>231</v>
      </c>
      <c r="F10" s="10"/>
      <c r="G10" s="10"/>
      <c r="H10" s="10"/>
    </row>
    <row r="11" spans="1:9" s="11" customFormat="1" ht="49.5" x14ac:dyDescent="0.3">
      <c r="A11" s="7" t="s">
        <v>5</v>
      </c>
      <c r="B11" s="17" t="str">
        <f t="shared" si="0"/>
        <v>2 points</v>
      </c>
      <c r="C11" s="18" t="s">
        <v>238</v>
      </c>
      <c r="D11" s="49" t="s">
        <v>245</v>
      </c>
      <c r="E11" s="18" t="s">
        <v>244</v>
      </c>
      <c r="F11" s="10"/>
      <c r="G11" s="10"/>
      <c r="H11" s="10"/>
    </row>
    <row r="12" spans="1:9" s="11" customFormat="1" ht="132" x14ac:dyDescent="0.3">
      <c r="A12" s="7" t="s">
        <v>10</v>
      </c>
      <c r="B12" s="17" t="str">
        <f t="shared" si="0"/>
        <v>2 points</v>
      </c>
      <c r="C12" s="18" t="s">
        <v>239</v>
      </c>
      <c r="D12" s="49" t="s">
        <v>233</v>
      </c>
      <c r="E12" s="18" t="s">
        <v>246</v>
      </c>
      <c r="F12" s="10"/>
      <c r="G12" s="16"/>
      <c r="H12" s="16"/>
      <c r="I12" s="16"/>
    </row>
    <row r="13" spans="1:9" s="11" customFormat="1" ht="82.5" x14ac:dyDescent="0.3">
      <c r="A13" s="7" t="s">
        <v>12</v>
      </c>
      <c r="B13" s="17" t="str">
        <f t="shared" si="0"/>
        <v>2 points</v>
      </c>
      <c r="C13" s="18" t="s">
        <v>240</v>
      </c>
      <c r="D13" s="49" t="s">
        <v>232</v>
      </c>
      <c r="E13" s="18" t="s">
        <v>247</v>
      </c>
      <c r="F13" s="10"/>
      <c r="G13" s="16"/>
      <c r="H13" s="16"/>
      <c r="I13" s="16"/>
    </row>
    <row r="14" spans="1:9" s="11" customFormat="1" ht="99" x14ac:dyDescent="0.3">
      <c r="A14" s="7" t="s">
        <v>6</v>
      </c>
      <c r="B14" s="17" t="str">
        <f t="shared" si="0"/>
        <v>3 points</v>
      </c>
      <c r="C14" s="18" t="s">
        <v>241</v>
      </c>
      <c r="D14" s="49" t="s">
        <v>234</v>
      </c>
      <c r="E14" s="18" t="s">
        <v>248</v>
      </c>
      <c r="F14" s="10"/>
      <c r="G14" s="16"/>
      <c r="H14" s="16"/>
      <c r="I14" s="16"/>
    </row>
    <row r="15" spans="1:9" s="11" customFormat="1" x14ac:dyDescent="0.3">
      <c r="A15" s="7"/>
      <c r="B15" s="17" t="str">
        <f t="shared" si="0"/>
        <v/>
      </c>
      <c r="C15" s="18"/>
      <c r="D15" s="49"/>
      <c r="E15" s="18"/>
      <c r="F15" s="10"/>
      <c r="G15" s="16"/>
      <c r="H15" s="16"/>
      <c r="I15" s="16"/>
    </row>
    <row r="16" spans="1:9" s="11" customFormat="1" x14ac:dyDescent="0.3">
      <c r="A16" s="7"/>
      <c r="B16" s="17" t="str">
        <f t="shared" si="0"/>
        <v/>
      </c>
      <c r="C16" s="18"/>
      <c r="D16" s="49"/>
      <c r="E16" s="18"/>
      <c r="F16" s="10"/>
      <c r="G16" s="16"/>
      <c r="H16" s="16"/>
      <c r="I16" s="16"/>
    </row>
    <row r="17" spans="1:11" s="10" customFormat="1" x14ac:dyDescent="0.3">
      <c r="A17" s="7"/>
      <c r="B17" s="17" t="str">
        <f t="shared" si="0"/>
        <v/>
      </c>
      <c r="C17" s="18"/>
      <c r="D17" s="49"/>
      <c r="E17" s="18"/>
      <c r="I17" s="11"/>
      <c r="J17" s="11"/>
      <c r="K17" s="11"/>
    </row>
    <row r="18" spans="1:11" s="10" customFormat="1" ht="24.75" x14ac:dyDescent="0.3">
      <c r="A18" s="117"/>
      <c r="B18" s="118"/>
      <c r="C18" s="121" t="s">
        <v>43</v>
      </c>
      <c r="D18" s="121"/>
      <c r="E18" s="121"/>
      <c r="I18" s="11"/>
      <c r="J18" s="11"/>
      <c r="K18" s="11"/>
    </row>
    <row r="19" spans="1:11" s="10" customFormat="1" x14ac:dyDescent="0.3">
      <c r="A19" s="119"/>
      <c r="B19" s="120"/>
      <c r="C19" s="32" t="s">
        <v>0</v>
      </c>
      <c r="D19" s="32" t="s">
        <v>2</v>
      </c>
      <c r="E19" s="32" t="s">
        <v>22</v>
      </c>
      <c r="I19" s="11"/>
      <c r="J19" s="11"/>
      <c r="K19" s="11"/>
    </row>
    <row r="20" spans="1:11" s="10" customFormat="1" ht="66" x14ac:dyDescent="0.3">
      <c r="A20" s="114" t="s">
        <v>121</v>
      </c>
      <c r="B20" s="115"/>
      <c r="C20" s="9" t="s">
        <v>614</v>
      </c>
      <c r="D20" s="9" t="s">
        <v>617</v>
      </c>
      <c r="E20" s="9" t="s">
        <v>618</v>
      </c>
      <c r="I20" s="11"/>
      <c r="J20" s="11"/>
      <c r="K20" s="11"/>
    </row>
    <row r="21" spans="1:11" s="10" customFormat="1" x14ac:dyDescent="0.3">
      <c r="A21" s="114" t="s">
        <v>122</v>
      </c>
      <c r="B21" s="115"/>
      <c r="C21" s="9"/>
      <c r="D21" s="9"/>
      <c r="E21" s="9"/>
      <c r="I21" s="11"/>
      <c r="J21" s="11"/>
      <c r="K21" s="11"/>
    </row>
    <row r="22" spans="1:11" s="10" customFormat="1" x14ac:dyDescent="0.3">
      <c r="A22" s="114" t="s">
        <v>123</v>
      </c>
      <c r="B22" s="115"/>
      <c r="C22" s="9"/>
      <c r="D22" s="9"/>
      <c r="E22" s="9"/>
      <c r="I22" s="11"/>
      <c r="J22" s="11"/>
      <c r="K22" s="11"/>
    </row>
    <row r="23" spans="1:11" s="10" customFormat="1" x14ac:dyDescent="0.3">
      <c r="A23" s="114" t="s">
        <v>124</v>
      </c>
      <c r="B23" s="115"/>
      <c r="C23" s="9"/>
      <c r="D23" s="9"/>
      <c r="E23" s="9"/>
      <c r="I23" s="11"/>
      <c r="J23" s="11"/>
      <c r="K23" s="11"/>
    </row>
  </sheetData>
  <mergeCells count="15">
    <mergeCell ref="A22:B22"/>
    <mergeCell ref="A23:B23"/>
    <mergeCell ref="A6:B6"/>
    <mergeCell ref="A7:B7"/>
    <mergeCell ref="A18:B19"/>
    <mergeCell ref="C18:E18"/>
    <mergeCell ref="A20:B20"/>
    <mergeCell ref="A21:B21"/>
    <mergeCell ref="B1:D1"/>
    <mergeCell ref="A2:B2"/>
    <mergeCell ref="A3:B3"/>
    <mergeCell ref="A4:B4"/>
    <mergeCell ref="D4:E4"/>
    <mergeCell ref="A5:B5"/>
    <mergeCell ref="C5:E5"/>
  </mergeCells>
  <dataValidations count="8">
    <dataValidation type="list" allowBlank="1" showInputMessage="1" showErrorMessage="1" sqref="C20:E23" xr:uid="{F27CF320-3867-413C-B099-C1AAD165D648}">
      <formula1>INDIRECT(CONCATENATE(C$19,$C$6))</formula1>
    </dataValidation>
    <dataValidation type="list" allowBlank="1" showInputMessage="1" showErrorMessage="1" sqref="C4" xr:uid="{A9E6DB43-1178-48A9-AD97-77567D70E6AA}">
      <formula1>Type_Tâche</formula1>
    </dataValidation>
    <dataValidation type="list" allowBlank="1" showInputMessage="1" showErrorMessage="1" sqref="E3" xr:uid="{A52DA1CD-F269-4D3D-B0A8-5975BB6B2801}">
      <formula1>Eval_10</formula1>
    </dataValidation>
    <dataValidation type="list" allowBlank="1" showInputMessage="1" showErrorMessage="1" sqref="E2" xr:uid="{9D764360-DB62-4E3E-B92B-F9DE4EFF7D5F}">
      <formula1>Trimestre</formula1>
    </dataValidation>
    <dataValidation type="list" allowBlank="1" showInputMessage="1" showErrorMessage="1" sqref="C2" xr:uid="{D089F06F-A8F5-4763-88C4-7EF14A54B7F4}">
      <formula1>Classes</formula1>
    </dataValidation>
    <dataValidation type="list" allowBlank="1" showInputMessage="1" showErrorMessage="1" sqref="C6" xr:uid="{D7CBA358-F454-4393-8DA0-A39B85FCA190}">
      <formula1>Act_Lang</formula1>
    </dataValidation>
    <dataValidation type="list" allowBlank="1" showInputMessage="1" showErrorMessage="1" sqref="C5" xr:uid="{CEA882DC-8964-4B66-8510-4F7FE7E76A70}">
      <formula1>Niveaux</formula1>
    </dataValidation>
    <dataValidation type="list" allowBlank="1" showInputMessage="1" showErrorMessage="1" sqref="A8:A18" xr:uid="{00FAD715-BBB9-4302-AA28-1ABA3A5AE04B}">
      <formula1>INDIRECT($C$6)</formula1>
    </dataValidation>
  </dataValidations>
  <printOptions horizontalCentered="1" verticalCentered="1"/>
  <pageMargins left="0.70866141732283472" right="0.70866141732283472" top="0.74803149606299213" bottom="0.74803149606299213" header="0.31496062992125984" footer="0.31496062992125984"/>
  <pageSetup paperSize="9" scale="35" orientation="portrait" horizontalDpi="0" verticalDpi="0"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800-000000000000}">
  <sheetPr codeName="Feuil8">
    <pageSetUpPr fitToPage="1"/>
  </sheetPr>
  <dimension ref="A1:K23"/>
  <sheetViews>
    <sheetView zoomScale="80" zoomScaleNormal="80" workbookViewId="0">
      <selection activeCell="C31" sqref="C31"/>
    </sheetView>
  </sheetViews>
  <sheetFormatPr baseColWidth="10" defaultRowHeight="18" x14ac:dyDescent="0.3"/>
  <cols>
    <col min="1" max="1" width="30.7109375" style="6" customWidth="1"/>
    <col min="2" max="2" width="10.7109375" style="6" customWidth="1"/>
    <col min="3" max="5" width="40.7109375" style="6" customWidth="1"/>
    <col min="6" max="6" width="15.140625" style="10" customWidth="1"/>
    <col min="7" max="7" width="14.140625" style="10" customWidth="1"/>
    <col min="8" max="8" width="14.42578125" style="10" customWidth="1"/>
    <col min="9" max="11" width="11.42578125" style="11"/>
  </cols>
  <sheetData>
    <row r="1" spans="1:9" x14ac:dyDescent="0.3">
      <c r="A1" s="34" t="s">
        <v>23</v>
      </c>
      <c r="B1" s="124"/>
      <c r="C1" s="125"/>
      <c r="D1" s="126"/>
      <c r="E1" s="34"/>
      <c r="F1" s="10" t="str">
        <f>IF($C$5=0,"",LEFT($C$5,1))</f>
        <v>4</v>
      </c>
      <c r="G1" s="10" t="str">
        <f>IF($C$6="Production_Ecrite","PE",IF($C$6="Compréhension_Ecrite","CE",IF($C$6="Production_Orale_en_Interaction","POI",IF($C$6="Production_Orale_en_Continu","POC",IF($C$6="Compréhension_Orale","CO","")))))</f>
        <v>POC</v>
      </c>
      <c r="H1" s="10">
        <f>IF($E$3=0,"",$E$3)</f>
        <v>2</v>
      </c>
    </row>
    <row r="2" spans="1:9" x14ac:dyDescent="0.3">
      <c r="A2" s="116" t="s">
        <v>88</v>
      </c>
      <c r="B2" s="116"/>
      <c r="C2" s="35"/>
      <c r="D2" s="34" t="s">
        <v>110</v>
      </c>
      <c r="E2" s="7">
        <v>3</v>
      </c>
      <c r="F2" s="10" t="str">
        <f>IF(OR(F1="",G1="",H1=""),"",F1&amp;"_"&amp;G1&amp;"_"&amp;H1)</f>
        <v>4_POC_2</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Orale en Continu</v>
      </c>
    </row>
    <row r="3" spans="1:9" x14ac:dyDescent="0.3">
      <c r="A3" s="116" t="s">
        <v>117</v>
      </c>
      <c r="B3" s="116"/>
      <c r="C3" s="33" t="str">
        <f>F2</f>
        <v>4_POC_2</v>
      </c>
      <c r="D3" s="34" t="s">
        <v>89</v>
      </c>
      <c r="E3" s="7">
        <v>2</v>
      </c>
    </row>
    <row r="4" spans="1:9" ht="18" customHeight="1" x14ac:dyDescent="0.3">
      <c r="A4" s="116" t="s">
        <v>118</v>
      </c>
      <c r="B4" s="116"/>
      <c r="C4" s="15" t="s">
        <v>119</v>
      </c>
      <c r="D4" s="124" t="s">
        <v>148</v>
      </c>
      <c r="E4" s="126"/>
      <c r="F4" s="10" t="str">
        <f>D3&amp;" "&amp;E3&amp;" de la "&amp;G2&amp;" au "&amp;A5&amp;" "&amp;C5&amp;"."</f>
        <v>Evaluation Numéro 2 de la Production Orale en Continu au Niveau 4ème.</v>
      </c>
    </row>
    <row r="5" spans="1:9" x14ac:dyDescent="0.3">
      <c r="A5" s="116" t="s">
        <v>15</v>
      </c>
      <c r="B5" s="116"/>
      <c r="C5" s="122" t="s">
        <v>26</v>
      </c>
      <c r="D5" s="122"/>
      <c r="E5" s="123"/>
      <c r="F5" s="10" t="str">
        <f>A4&amp;" "&amp;C4&amp;" : "&amp;D4&amp;"."</f>
        <v>Tâche Finale : Créer et énoncer les questions d'un quiz TV.</v>
      </c>
    </row>
    <row r="6" spans="1:9" x14ac:dyDescent="0.3">
      <c r="A6" s="116" t="s">
        <v>14</v>
      </c>
      <c r="B6" s="116"/>
      <c r="C6" s="35" t="s">
        <v>19</v>
      </c>
      <c r="D6" s="12" t="s">
        <v>111</v>
      </c>
      <c r="E6" s="17" t="str">
        <f>IF(ISNA(INDEX(BD_Eval!$C$10:$F$14,MATCH($C$5,BD_Eval!$C$10:$C$14,0),MATCH($E$2,BD_Eval!$C$10:$F$10,0))),"",INDEX(BD_Eval!$C$10:$F$14,MATCH($C$5,BD_Eval!$C$10:$C$14,0),MATCH($E$2,BD_Eval!$C$10:$F$10,0)))</f>
        <v>A2+</v>
      </c>
    </row>
    <row r="7" spans="1:9" x14ac:dyDescent="0.3">
      <c r="A7" s="116" t="s">
        <v>116</v>
      </c>
      <c r="B7" s="116"/>
      <c r="C7" s="33" t="s">
        <v>113</v>
      </c>
      <c r="D7" s="17" t="s">
        <v>114</v>
      </c>
      <c r="E7" s="17" t="s">
        <v>115</v>
      </c>
    </row>
    <row r="8" spans="1:9" ht="115.5"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4 points</v>
      </c>
      <c r="C8" s="36" t="s">
        <v>150</v>
      </c>
      <c r="D8" s="31" t="s">
        <v>149</v>
      </c>
      <c r="E8" s="36" t="s">
        <v>151</v>
      </c>
      <c r="H8" s="14"/>
    </row>
    <row r="9" spans="1:9" ht="96.75" customHeight="1" x14ac:dyDescent="0.3">
      <c r="A9" s="7" t="s">
        <v>4</v>
      </c>
      <c r="B9" s="17" t="str">
        <f t="shared" si="0"/>
        <v>3 points</v>
      </c>
      <c r="C9" s="36" t="s">
        <v>167</v>
      </c>
      <c r="D9" s="31" t="s">
        <v>166</v>
      </c>
      <c r="E9" s="36" t="s">
        <v>168</v>
      </c>
    </row>
    <row r="10" spans="1:9" ht="76.5" customHeight="1" x14ac:dyDescent="0.3">
      <c r="A10" s="7" t="s">
        <v>11</v>
      </c>
      <c r="B10" s="17" t="str">
        <f t="shared" si="0"/>
        <v>2 points</v>
      </c>
      <c r="C10" s="36" t="s">
        <v>152</v>
      </c>
      <c r="D10" s="31" t="s">
        <v>164</v>
      </c>
      <c r="E10" s="36" t="s">
        <v>165</v>
      </c>
    </row>
    <row r="11" spans="1:9" ht="70.5" customHeight="1" x14ac:dyDescent="0.3">
      <c r="A11" s="7" t="s">
        <v>10</v>
      </c>
      <c r="B11" s="17" t="str">
        <f t="shared" si="0"/>
        <v>2 points</v>
      </c>
      <c r="C11" s="36" t="s">
        <v>154</v>
      </c>
      <c r="D11" s="31" t="s">
        <v>153</v>
      </c>
      <c r="E11" s="36" t="s">
        <v>155</v>
      </c>
    </row>
    <row r="12" spans="1:9" ht="99" customHeight="1" x14ac:dyDescent="0.3">
      <c r="A12" s="7" t="s">
        <v>12</v>
      </c>
      <c r="B12" s="17" t="str">
        <f t="shared" si="0"/>
        <v>2 points</v>
      </c>
      <c r="C12" s="36" t="s">
        <v>156</v>
      </c>
      <c r="D12" s="31" t="s">
        <v>157</v>
      </c>
      <c r="E12" s="36" t="s">
        <v>158</v>
      </c>
      <c r="G12" s="16"/>
      <c r="H12" s="16"/>
      <c r="I12" s="16"/>
    </row>
    <row r="13" spans="1:9" ht="148.5" x14ac:dyDescent="0.3">
      <c r="A13" s="7" t="s">
        <v>6</v>
      </c>
      <c r="B13" s="17" t="str">
        <f t="shared" si="0"/>
        <v>3 points</v>
      </c>
      <c r="C13" s="36" t="s">
        <v>160</v>
      </c>
      <c r="D13" s="31" t="s">
        <v>159</v>
      </c>
      <c r="E13" s="36" t="s">
        <v>161</v>
      </c>
      <c r="G13" s="16"/>
      <c r="H13" s="16"/>
      <c r="I13" s="16"/>
    </row>
    <row r="14" spans="1:9" ht="97.5" customHeight="1" x14ac:dyDescent="0.3">
      <c r="A14" s="7" t="s">
        <v>5</v>
      </c>
      <c r="B14" s="17" t="str">
        <f t="shared" si="0"/>
        <v>2 points</v>
      </c>
      <c r="C14" s="36" t="s">
        <v>163</v>
      </c>
      <c r="D14" s="31" t="s">
        <v>162</v>
      </c>
      <c r="E14" s="36" t="s">
        <v>162</v>
      </c>
      <c r="G14" s="16"/>
      <c r="H14" s="16"/>
      <c r="I14" s="16"/>
    </row>
    <row r="15" spans="1:9" x14ac:dyDescent="0.3">
      <c r="A15" s="7"/>
      <c r="B15" s="17" t="str">
        <f t="shared" si="0"/>
        <v/>
      </c>
      <c r="C15" s="18"/>
      <c r="D15" s="31"/>
      <c r="E15" s="18"/>
      <c r="G15" s="16"/>
      <c r="H15" s="16"/>
      <c r="I15" s="16"/>
    </row>
    <row r="16" spans="1:9" x14ac:dyDescent="0.3">
      <c r="A16" s="7"/>
      <c r="B16" s="17" t="str">
        <f t="shared" si="0"/>
        <v/>
      </c>
      <c r="C16" s="18"/>
      <c r="D16" s="31"/>
      <c r="E16" s="18"/>
      <c r="G16" s="16"/>
      <c r="H16" s="16"/>
      <c r="I16" s="16"/>
    </row>
    <row r="17" spans="1:5" x14ac:dyDescent="0.3">
      <c r="A17" s="7"/>
      <c r="B17" s="17" t="str">
        <f t="shared" si="0"/>
        <v/>
      </c>
      <c r="C17" s="18"/>
      <c r="D17" s="31"/>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60</v>
      </c>
      <c r="D20" s="9" t="s">
        <v>86</v>
      </c>
      <c r="E20" s="9" t="s">
        <v>75</v>
      </c>
    </row>
    <row r="21" spans="1:5" ht="66" x14ac:dyDescent="0.3">
      <c r="A21" s="114" t="s">
        <v>122</v>
      </c>
      <c r="B21" s="115"/>
      <c r="C21" s="9" t="s">
        <v>60</v>
      </c>
      <c r="D21" s="9" t="s">
        <v>61</v>
      </c>
      <c r="E21" s="9" t="s">
        <v>62</v>
      </c>
    </row>
    <row r="22" spans="1:5" ht="49.5" x14ac:dyDescent="0.3">
      <c r="A22" s="114" t="s">
        <v>123</v>
      </c>
      <c r="B22" s="115"/>
      <c r="C22" s="9" t="s">
        <v>73</v>
      </c>
      <c r="D22" s="9" t="s">
        <v>83</v>
      </c>
      <c r="E22" s="9" t="s">
        <v>84</v>
      </c>
    </row>
    <row r="23" spans="1:5" ht="49.5" x14ac:dyDescent="0.3">
      <c r="A23" s="114" t="s">
        <v>124</v>
      </c>
      <c r="B23" s="115"/>
      <c r="C23" s="9"/>
      <c r="D23" s="9" t="s">
        <v>87</v>
      </c>
      <c r="E23" s="9"/>
    </row>
  </sheetData>
  <mergeCells count="15">
    <mergeCell ref="A22:B22"/>
    <mergeCell ref="A23:B23"/>
    <mergeCell ref="A6:B6"/>
    <mergeCell ref="A7:B7"/>
    <mergeCell ref="A18:B19"/>
    <mergeCell ref="C18:E18"/>
    <mergeCell ref="A20:B20"/>
    <mergeCell ref="A21:B21"/>
    <mergeCell ref="B1:D1"/>
    <mergeCell ref="A2:B2"/>
    <mergeCell ref="A3:B3"/>
    <mergeCell ref="A4:B4"/>
    <mergeCell ref="D4:E4"/>
    <mergeCell ref="A5:B5"/>
    <mergeCell ref="C5:E5"/>
  </mergeCells>
  <dataValidations count="8">
    <dataValidation type="list" allowBlank="1" showInputMessage="1" showErrorMessage="1" sqref="C4" xr:uid="{00000000-0002-0000-3800-000000000000}">
      <formula1>Type_Tâche</formula1>
    </dataValidation>
    <dataValidation type="list" allowBlank="1" showInputMessage="1" showErrorMessage="1" sqref="E3" xr:uid="{00000000-0002-0000-3800-000001000000}">
      <formula1>Eval_10</formula1>
    </dataValidation>
    <dataValidation type="list" allowBlank="1" showInputMessage="1" showErrorMessage="1" sqref="E2" xr:uid="{00000000-0002-0000-3800-000002000000}">
      <formula1>Trimestre</formula1>
    </dataValidation>
    <dataValidation type="list" allowBlank="1" showInputMessage="1" showErrorMessage="1" sqref="C2" xr:uid="{00000000-0002-0000-3800-000003000000}">
      <formula1>Classes</formula1>
    </dataValidation>
    <dataValidation type="list" allowBlank="1" showInputMessage="1" showErrorMessage="1" sqref="C6" xr:uid="{00000000-0002-0000-3800-000004000000}">
      <formula1>Act_Lang</formula1>
    </dataValidation>
    <dataValidation type="list" allowBlank="1" showInputMessage="1" showErrorMessage="1" sqref="C5" xr:uid="{00000000-0002-0000-3800-000005000000}">
      <formula1>Niveaux</formula1>
    </dataValidation>
    <dataValidation type="list" allowBlank="1" showInputMessage="1" showErrorMessage="1" sqref="C20:E23" xr:uid="{00000000-0002-0000-3800-000006000000}">
      <formula1>INDIRECT(CONCATENATE(C$19,$C$6))</formula1>
    </dataValidation>
    <dataValidation type="list" allowBlank="1" showInputMessage="1" showErrorMessage="1" sqref="A8:A18" xr:uid="{00000000-0002-0000-3800-000007000000}">
      <formula1>INDIRECT($C$6)</formula1>
    </dataValidation>
  </dataValidations>
  <pageMargins left="0.70866141732283472" right="0.70866141732283472" top="0.74803149606299213" bottom="0.74803149606299213" header="0.31496062992125984" footer="0.31496062992125984"/>
  <pageSetup paperSize="9" scale="53" orientation="portrait" horizontalDpi="4294967293" verticalDpi="0"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900-000000000000}">
  <sheetPr codeName="Feuil87"/>
  <dimension ref="A1:K23"/>
  <sheetViews>
    <sheetView zoomScale="70" zoomScaleNormal="70" workbookViewId="0">
      <selection activeCell="C31" sqref="C31"/>
    </sheetView>
  </sheetViews>
  <sheetFormatPr baseColWidth="10" defaultRowHeight="18" x14ac:dyDescent="0.3"/>
  <cols>
    <col min="1" max="1" width="30.7109375" style="6" customWidth="1"/>
    <col min="2" max="2" width="10.7109375" style="6" customWidth="1"/>
    <col min="3" max="5" width="40.7109375" style="6" customWidth="1"/>
    <col min="6" max="6" width="15.140625" style="10" customWidth="1"/>
    <col min="7" max="7" width="14.140625" style="10" customWidth="1"/>
    <col min="8" max="8" width="14.42578125" style="10" customWidth="1"/>
    <col min="9" max="9" width="11.42578125" style="11" customWidth="1"/>
    <col min="10" max="11" width="11.42578125" style="11"/>
  </cols>
  <sheetData>
    <row r="1" spans="1:9" x14ac:dyDescent="0.3">
      <c r="A1" s="92" t="s">
        <v>23</v>
      </c>
      <c r="B1" s="124"/>
      <c r="C1" s="125"/>
      <c r="D1" s="126"/>
      <c r="E1" s="92"/>
      <c r="F1" s="10" t="str">
        <f>IF($C$5=0,"",LEFT($C$5,1))</f>
        <v/>
      </c>
      <c r="G1" s="10" t="str">
        <f>IF($C$6="Production_Ecrite","PE",IF($C$6="Compréhension_Ecrite","CE",IF($C$6="Production_Orale_en_Interaction","POI",IF($C$6="Production_Orale_en_Continu","POC",IF($C$6="Compréhension_Orale","CO","")))))</f>
        <v>POC</v>
      </c>
      <c r="H1" s="10">
        <f>IF($E$3=0,"",$E$3)</f>
        <v>4</v>
      </c>
    </row>
    <row r="2" spans="1:9" x14ac:dyDescent="0.3">
      <c r="A2" s="116" t="s">
        <v>88</v>
      </c>
      <c r="B2" s="116"/>
      <c r="C2" s="93"/>
      <c r="D2" s="92" t="s">
        <v>110</v>
      </c>
      <c r="E2" s="7">
        <v>3</v>
      </c>
      <c r="F2" s="10" t="str">
        <f>IF(OR(F1="",G1="",H1=""),"",F1&amp;"_"&amp;G1&amp;"_"&amp;H1)</f>
        <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Orale en Continu</v>
      </c>
    </row>
    <row r="3" spans="1:9" x14ac:dyDescent="0.3">
      <c r="A3" s="116" t="s">
        <v>117</v>
      </c>
      <c r="B3" s="116"/>
      <c r="C3" s="94" t="str">
        <f>F2</f>
        <v/>
      </c>
      <c r="D3" s="92" t="s">
        <v>89</v>
      </c>
      <c r="E3" s="7">
        <v>4</v>
      </c>
      <c r="F3" s="10" t="str">
        <f>IF(C2="","",LEFT(F1,1)&amp;"ème")</f>
        <v/>
      </c>
    </row>
    <row r="4" spans="1:9" ht="18" customHeight="1" x14ac:dyDescent="0.3">
      <c r="A4" s="116" t="s">
        <v>118</v>
      </c>
      <c r="B4" s="116"/>
      <c r="C4" s="15" t="s">
        <v>120</v>
      </c>
      <c r="D4" s="124" t="s">
        <v>577</v>
      </c>
      <c r="E4" s="126"/>
      <c r="F4" s="10" t="str">
        <f>D3&amp;" "&amp;E3&amp;" de la "&amp;G2&amp;" au "&amp;A5&amp;" "&amp;C5&amp;"."</f>
        <v>Evaluation Numéro 4 de la Production Orale en Continu au Niveau .</v>
      </c>
    </row>
    <row r="5" spans="1:9" x14ac:dyDescent="0.3">
      <c r="A5" s="116" t="s">
        <v>15</v>
      </c>
      <c r="B5" s="116"/>
      <c r="C5" s="127" t="str">
        <f>IF(F3="","",F3)</f>
        <v/>
      </c>
      <c r="D5" s="127"/>
      <c r="E5" s="128"/>
      <c r="F5" s="10" t="str">
        <f>A4&amp;" "&amp;C4&amp;" : "&amp;D4&amp;"."</f>
        <v>Tâche Intermédiaire : Présenter Linda, la reporter et dites où elle s'est rendue ou non..</v>
      </c>
    </row>
    <row r="6" spans="1:9" x14ac:dyDescent="0.3">
      <c r="A6" s="116" t="s">
        <v>14</v>
      </c>
      <c r="B6" s="116"/>
      <c r="C6" s="93" t="s">
        <v>19</v>
      </c>
      <c r="D6" s="12" t="s">
        <v>111</v>
      </c>
      <c r="E6" s="17" t="str">
        <f>IF(ISNA(INDEX(BD_Eval!$C$10:$F$14,MATCH($C$5,BD_Eval!$C$10:$C$14,0),MATCH($E$2,BD_Eval!$C$10:$F$10,0))),"",INDEX(BD_Eval!$C$10:$F$14,MATCH($C$5,BD_Eval!$C$10:$C$14,0),MATCH($E$2,BD_Eval!$C$10:$F$10,0)))</f>
        <v/>
      </c>
    </row>
    <row r="7" spans="1:9" x14ac:dyDescent="0.3">
      <c r="A7" s="116" t="s">
        <v>116</v>
      </c>
      <c r="B7" s="116"/>
      <c r="C7" s="94" t="s">
        <v>113</v>
      </c>
      <c r="D7" s="17" t="s">
        <v>114</v>
      </c>
      <c r="E7" s="17" t="s">
        <v>115</v>
      </c>
    </row>
    <row r="8" spans="1:9" ht="66"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4 points</v>
      </c>
      <c r="C8" s="18" t="s">
        <v>583</v>
      </c>
      <c r="D8" s="49" t="s">
        <v>584</v>
      </c>
      <c r="E8" s="18" t="s">
        <v>584</v>
      </c>
      <c r="H8" s="14"/>
    </row>
    <row r="9" spans="1:9" ht="82.5" x14ac:dyDescent="0.3">
      <c r="A9" s="7" t="s">
        <v>4</v>
      </c>
      <c r="B9" s="17" t="str">
        <f t="shared" si="0"/>
        <v>3 points</v>
      </c>
      <c r="C9" s="18" t="s">
        <v>585</v>
      </c>
      <c r="D9" s="49" t="s">
        <v>561</v>
      </c>
      <c r="E9" s="18" t="s">
        <v>591</v>
      </c>
    </row>
    <row r="10" spans="1:9" ht="33" x14ac:dyDescent="0.3">
      <c r="A10" s="7" t="s">
        <v>11</v>
      </c>
      <c r="B10" s="17" t="str">
        <f t="shared" si="0"/>
        <v>2 points</v>
      </c>
      <c r="C10" s="18" t="s">
        <v>586</v>
      </c>
      <c r="D10" s="49" t="s">
        <v>578</v>
      </c>
      <c r="E10" s="18" t="s">
        <v>592</v>
      </c>
    </row>
    <row r="11" spans="1:9" ht="33" x14ac:dyDescent="0.3">
      <c r="A11" s="7" t="s">
        <v>5</v>
      </c>
      <c r="B11" s="17" t="str">
        <f t="shared" si="0"/>
        <v>2 points</v>
      </c>
      <c r="C11" s="18" t="s">
        <v>587</v>
      </c>
      <c r="D11" s="49" t="s">
        <v>579</v>
      </c>
      <c r="E11" s="18" t="s">
        <v>593</v>
      </c>
    </row>
    <row r="12" spans="1:9" ht="99" customHeight="1" x14ac:dyDescent="0.3">
      <c r="A12" s="7" t="s">
        <v>10</v>
      </c>
      <c r="B12" s="17" t="str">
        <f t="shared" si="0"/>
        <v>2 points</v>
      </c>
      <c r="C12" s="18" t="s">
        <v>589</v>
      </c>
      <c r="D12" s="49" t="s">
        <v>580</v>
      </c>
      <c r="E12" s="18" t="s">
        <v>580</v>
      </c>
      <c r="G12" s="16"/>
      <c r="H12" s="16"/>
      <c r="I12" s="16"/>
    </row>
    <row r="13" spans="1:9" ht="33" x14ac:dyDescent="0.3">
      <c r="A13" s="7" t="s">
        <v>12</v>
      </c>
      <c r="B13" s="17" t="str">
        <f t="shared" si="0"/>
        <v>2 points</v>
      </c>
      <c r="C13" s="18" t="s">
        <v>588</v>
      </c>
      <c r="D13" s="49" t="s">
        <v>581</v>
      </c>
      <c r="E13" s="18" t="s">
        <v>581</v>
      </c>
      <c r="G13" s="16"/>
      <c r="H13" s="16"/>
      <c r="I13" s="16"/>
    </row>
    <row r="14" spans="1:9" ht="49.5" x14ac:dyDescent="0.3">
      <c r="A14" s="7" t="s">
        <v>6</v>
      </c>
      <c r="B14" s="17" t="str">
        <f t="shared" si="0"/>
        <v>3 points</v>
      </c>
      <c r="C14" s="18" t="s">
        <v>590</v>
      </c>
      <c r="D14" s="49" t="s">
        <v>582</v>
      </c>
      <c r="E14" s="18" t="s">
        <v>594</v>
      </c>
      <c r="G14" s="16"/>
      <c r="H14" s="16"/>
      <c r="I14" s="16"/>
    </row>
    <row r="15" spans="1:9" hidden="1" x14ac:dyDescent="0.3">
      <c r="A15" s="7"/>
      <c r="B15" s="17" t="str">
        <f t="shared" si="0"/>
        <v/>
      </c>
      <c r="C15" s="18"/>
      <c r="D15" s="49"/>
      <c r="E15" s="18"/>
      <c r="G15" s="16"/>
      <c r="H15" s="16"/>
      <c r="I15" s="16"/>
    </row>
    <row r="16" spans="1:9" hidden="1" x14ac:dyDescent="0.3">
      <c r="A16" s="7"/>
      <c r="B16" s="17" t="str">
        <f t="shared" si="0"/>
        <v/>
      </c>
      <c r="C16" s="18"/>
      <c r="D16" s="49"/>
      <c r="E16" s="18"/>
      <c r="G16" s="16"/>
      <c r="H16" s="16"/>
      <c r="I16" s="16"/>
    </row>
    <row r="17" spans="1:5" hidden="1"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73</v>
      </c>
      <c r="D20" s="9" t="s">
        <v>61</v>
      </c>
      <c r="E20" s="9" t="s">
        <v>62</v>
      </c>
    </row>
    <row r="21" spans="1:5" ht="49.5" x14ac:dyDescent="0.3">
      <c r="A21" s="114" t="s">
        <v>122</v>
      </c>
      <c r="B21" s="115"/>
      <c r="C21" s="9"/>
      <c r="D21" s="9" t="s">
        <v>83</v>
      </c>
      <c r="E21" s="9"/>
    </row>
    <row r="22" spans="1:5" ht="66" x14ac:dyDescent="0.3">
      <c r="A22" s="114" t="s">
        <v>123</v>
      </c>
      <c r="B22" s="115"/>
      <c r="C22" s="9"/>
      <c r="D22" s="9" t="s">
        <v>86</v>
      </c>
      <c r="E22" s="9"/>
    </row>
    <row r="23" spans="1:5" x14ac:dyDescent="0.3">
      <c r="A23" s="114" t="s">
        <v>124</v>
      </c>
      <c r="B23" s="115"/>
      <c r="C23" s="9"/>
      <c r="D23" s="9"/>
      <c r="E23" s="9"/>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7">
    <dataValidation type="list" allowBlank="1" showInputMessage="1" showErrorMessage="1" sqref="C20:E23" xr:uid="{00000000-0002-0000-3900-000000000000}">
      <formula1>INDIRECT(CONCATENATE(C$19,$C$6))</formula1>
    </dataValidation>
    <dataValidation type="list" allowBlank="1" showInputMessage="1" showErrorMessage="1" sqref="C4" xr:uid="{00000000-0002-0000-3900-000001000000}">
      <formula1>Type_Tâche</formula1>
    </dataValidation>
    <dataValidation type="list" allowBlank="1" showInputMessage="1" showErrorMessage="1" sqref="E3" xr:uid="{00000000-0002-0000-3900-000002000000}">
      <formula1>Eval_10</formula1>
    </dataValidation>
    <dataValidation type="list" allowBlank="1" showInputMessage="1" showErrorMessage="1" sqref="E2" xr:uid="{00000000-0002-0000-3900-000003000000}">
      <formula1>Trimestre</formula1>
    </dataValidation>
    <dataValidation type="list" allowBlank="1" showInputMessage="1" showErrorMessage="1" sqref="C2" xr:uid="{00000000-0002-0000-3900-000004000000}">
      <formula1>Classes</formula1>
    </dataValidation>
    <dataValidation type="list" allowBlank="1" showInputMessage="1" showErrorMessage="1" sqref="C6" xr:uid="{00000000-0002-0000-3900-000005000000}">
      <formula1>Act_Lang</formula1>
    </dataValidation>
    <dataValidation type="list" allowBlank="1" showInputMessage="1" showErrorMessage="1" sqref="A8:A18" xr:uid="{00000000-0002-0000-3900-000006000000}">
      <formula1>INDIRECT($C$6)</formula1>
    </dataValidation>
  </dataValidations>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C00-000000000000}">
  <sheetPr codeName="Feuil86"/>
  <dimension ref="A1:K23"/>
  <sheetViews>
    <sheetView workbookViewId="0">
      <selection activeCell="C31" sqref="C31"/>
    </sheetView>
  </sheetViews>
  <sheetFormatPr baseColWidth="10" defaultRowHeight="18" x14ac:dyDescent="0.3"/>
  <cols>
    <col min="1" max="1" width="30.7109375" style="6" customWidth="1"/>
    <col min="2" max="2" width="10.7109375" style="6" customWidth="1"/>
    <col min="3" max="5" width="40.7109375" style="6" customWidth="1"/>
    <col min="6" max="6" width="15.140625" style="10" customWidth="1"/>
    <col min="7" max="7" width="14.140625" style="10" customWidth="1"/>
    <col min="8" max="8" width="14.42578125" style="10" customWidth="1"/>
    <col min="9" max="9" width="11.42578125" style="11" customWidth="1"/>
    <col min="10" max="11" width="11.42578125" style="11"/>
  </cols>
  <sheetData>
    <row r="1" spans="1:9" x14ac:dyDescent="0.3">
      <c r="A1" s="92" t="s">
        <v>23</v>
      </c>
      <c r="B1" s="124"/>
      <c r="C1" s="125"/>
      <c r="D1" s="126"/>
      <c r="E1" s="92"/>
      <c r="F1" s="10" t="str">
        <f>IF($C$5=0,"",LEFT($C$5,1))</f>
        <v/>
      </c>
      <c r="G1" s="10" t="str">
        <f>IF($C$6="Production_Ecrite","PE",IF($C$6="Compréhension_Ecrite","CE",IF($C$6="Production_Orale_en_Interaction","POI",IF($C$6="Production_Orale_en_Continu","POC",IF($C$6="Compréhension_Orale","CO","")))))</f>
        <v>POC</v>
      </c>
      <c r="H1" s="10">
        <f>IF($E$3=0,"",$E$3)</f>
        <v>4</v>
      </c>
    </row>
    <row r="2" spans="1:9" x14ac:dyDescent="0.3">
      <c r="A2" s="116" t="s">
        <v>88</v>
      </c>
      <c r="B2" s="116"/>
      <c r="C2" s="93"/>
      <c r="D2" s="92" t="s">
        <v>110</v>
      </c>
      <c r="E2" s="7">
        <v>3</v>
      </c>
      <c r="F2" s="10" t="str">
        <f>IF(OR(F1="",G1="",H1=""),"",F1&amp;"_"&amp;G1&amp;"_"&amp;H1)</f>
        <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Orale en Continu</v>
      </c>
    </row>
    <row r="3" spans="1:9" x14ac:dyDescent="0.3">
      <c r="A3" s="116" t="s">
        <v>117</v>
      </c>
      <c r="B3" s="116"/>
      <c r="C3" s="94" t="str">
        <f>F2</f>
        <v/>
      </c>
      <c r="D3" s="92" t="s">
        <v>89</v>
      </c>
      <c r="E3" s="7">
        <v>4</v>
      </c>
      <c r="F3" s="10" t="str">
        <f>IF(C2="","",LEFT(F1,1)&amp;"ème")</f>
        <v/>
      </c>
    </row>
    <row r="4" spans="1:9" ht="18" customHeight="1" x14ac:dyDescent="0.3">
      <c r="A4" s="116" t="s">
        <v>118</v>
      </c>
      <c r="B4" s="116"/>
      <c r="C4" s="15" t="s">
        <v>120</v>
      </c>
      <c r="D4" s="124" t="s">
        <v>577</v>
      </c>
      <c r="E4" s="126"/>
      <c r="F4" s="10" t="str">
        <f>D3&amp;" "&amp;E3&amp;" de la "&amp;G2&amp;" au "&amp;A5&amp;" "&amp;C5&amp;"."</f>
        <v>Evaluation Numéro 4 de la Production Orale en Continu au Niveau .</v>
      </c>
    </row>
    <row r="5" spans="1:9" x14ac:dyDescent="0.3">
      <c r="A5" s="116" t="s">
        <v>15</v>
      </c>
      <c r="B5" s="116"/>
      <c r="C5" s="127" t="str">
        <f>IF(F3="","",F3)</f>
        <v/>
      </c>
      <c r="D5" s="127"/>
      <c r="E5" s="128"/>
      <c r="F5" s="10" t="str">
        <f>A4&amp;" "&amp;C4&amp;" : "&amp;D4&amp;"."</f>
        <v>Tâche Intermédiaire : Présenter Linda, la reporter et dites où elle s'est rendue ou non..</v>
      </c>
    </row>
    <row r="6" spans="1:9" x14ac:dyDescent="0.3">
      <c r="A6" s="116" t="s">
        <v>14</v>
      </c>
      <c r="B6" s="116"/>
      <c r="C6" s="93" t="s">
        <v>19</v>
      </c>
      <c r="D6" s="12" t="s">
        <v>111</v>
      </c>
      <c r="E6" s="17" t="str">
        <f>IF(ISNA(INDEX(BD_Eval!$C$10:$F$14,MATCH($C$5,BD_Eval!$C$10:$C$14,0),MATCH($E$2,BD_Eval!$C$10:$F$10,0))),"",INDEX(BD_Eval!$C$10:$F$14,MATCH($C$5,BD_Eval!$C$10:$C$14,0),MATCH($E$2,BD_Eval!$C$10:$F$10,0)))</f>
        <v/>
      </c>
    </row>
    <row r="7" spans="1:9" x14ac:dyDescent="0.3">
      <c r="A7" s="116" t="s">
        <v>116</v>
      </c>
      <c r="B7" s="116"/>
      <c r="C7" s="94" t="s">
        <v>113</v>
      </c>
      <c r="D7" s="17" t="s">
        <v>114</v>
      </c>
      <c r="E7" s="17" t="s">
        <v>115</v>
      </c>
    </row>
    <row r="8" spans="1:9" ht="66"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4 points</v>
      </c>
      <c r="C8" s="18" t="s">
        <v>583</v>
      </c>
      <c r="D8" s="49" t="s">
        <v>584</v>
      </c>
      <c r="E8" s="18" t="s">
        <v>584</v>
      </c>
      <c r="H8" s="14"/>
    </row>
    <row r="9" spans="1:9" ht="82.5" x14ac:dyDescent="0.3">
      <c r="A9" s="7" t="s">
        <v>4</v>
      </c>
      <c r="B9" s="17" t="str">
        <f t="shared" si="0"/>
        <v>3 points</v>
      </c>
      <c r="C9" s="18" t="s">
        <v>585</v>
      </c>
      <c r="D9" s="49" t="s">
        <v>561</v>
      </c>
      <c r="E9" s="18" t="s">
        <v>591</v>
      </c>
    </row>
    <row r="10" spans="1:9" ht="33" x14ac:dyDescent="0.3">
      <c r="A10" s="7" t="s">
        <v>11</v>
      </c>
      <c r="B10" s="17" t="str">
        <f t="shared" si="0"/>
        <v>2 points</v>
      </c>
      <c r="C10" s="18" t="s">
        <v>586</v>
      </c>
      <c r="D10" s="49" t="s">
        <v>578</v>
      </c>
      <c r="E10" s="18" t="s">
        <v>592</v>
      </c>
    </row>
    <row r="11" spans="1:9" ht="33" x14ac:dyDescent="0.3">
      <c r="A11" s="7" t="s">
        <v>5</v>
      </c>
      <c r="B11" s="17" t="str">
        <f t="shared" si="0"/>
        <v>2 points</v>
      </c>
      <c r="C11" s="18" t="s">
        <v>587</v>
      </c>
      <c r="D11" s="49" t="s">
        <v>579</v>
      </c>
      <c r="E11" s="18" t="s">
        <v>593</v>
      </c>
    </row>
    <row r="12" spans="1:9" ht="99" customHeight="1" x14ac:dyDescent="0.3">
      <c r="A12" s="7" t="s">
        <v>10</v>
      </c>
      <c r="B12" s="17" t="str">
        <f t="shared" si="0"/>
        <v>2 points</v>
      </c>
      <c r="C12" s="18" t="s">
        <v>589</v>
      </c>
      <c r="D12" s="49" t="s">
        <v>580</v>
      </c>
      <c r="E12" s="18" t="s">
        <v>580</v>
      </c>
      <c r="G12" s="16"/>
      <c r="H12" s="16"/>
      <c r="I12" s="16"/>
    </row>
    <row r="13" spans="1:9" ht="33" x14ac:dyDescent="0.3">
      <c r="A13" s="7" t="s">
        <v>12</v>
      </c>
      <c r="B13" s="17" t="str">
        <f t="shared" si="0"/>
        <v>2 points</v>
      </c>
      <c r="C13" s="18" t="s">
        <v>588</v>
      </c>
      <c r="D13" s="49" t="s">
        <v>581</v>
      </c>
      <c r="E13" s="18" t="s">
        <v>581</v>
      </c>
      <c r="G13" s="16"/>
      <c r="H13" s="16"/>
      <c r="I13" s="16"/>
    </row>
    <row r="14" spans="1:9" ht="49.5" x14ac:dyDescent="0.3">
      <c r="A14" s="7" t="s">
        <v>6</v>
      </c>
      <c r="B14" s="17" t="str">
        <f t="shared" si="0"/>
        <v>3 points</v>
      </c>
      <c r="C14" s="18" t="s">
        <v>590</v>
      </c>
      <c r="D14" s="49" t="s">
        <v>582</v>
      </c>
      <c r="E14" s="18" t="s">
        <v>594</v>
      </c>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73</v>
      </c>
      <c r="D20" s="9" t="s">
        <v>61</v>
      </c>
      <c r="E20" s="9" t="s">
        <v>62</v>
      </c>
    </row>
    <row r="21" spans="1:5" ht="49.5" x14ac:dyDescent="0.3">
      <c r="A21" s="114" t="s">
        <v>122</v>
      </c>
      <c r="B21" s="115"/>
      <c r="C21" s="9"/>
      <c r="D21" s="9" t="s">
        <v>83</v>
      </c>
      <c r="E21" s="9"/>
    </row>
    <row r="22" spans="1:5" ht="66" x14ac:dyDescent="0.3">
      <c r="A22" s="114" t="s">
        <v>123</v>
      </c>
      <c r="B22" s="115"/>
      <c r="C22" s="9"/>
      <c r="D22" s="9" t="s">
        <v>86</v>
      </c>
      <c r="E22" s="9"/>
    </row>
    <row r="23" spans="1:5" x14ac:dyDescent="0.3">
      <c r="A23" s="114" t="s">
        <v>124</v>
      </c>
      <c r="B23" s="115"/>
      <c r="C23" s="9"/>
      <c r="D23" s="9"/>
      <c r="E23" s="9"/>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7">
    <dataValidation type="list" allowBlank="1" showInputMessage="1" showErrorMessage="1" sqref="A8:A18" xr:uid="{00000000-0002-0000-2C00-000000000000}">
      <formula1>INDIRECT($C$6)</formula1>
    </dataValidation>
    <dataValidation type="list" allowBlank="1" showInputMessage="1" showErrorMessage="1" sqref="C6" xr:uid="{00000000-0002-0000-2C00-000001000000}">
      <formula1>Act_Lang</formula1>
    </dataValidation>
    <dataValidation type="list" allowBlank="1" showInputMessage="1" showErrorMessage="1" sqref="C2" xr:uid="{00000000-0002-0000-2C00-000002000000}">
      <formula1>Classes</formula1>
    </dataValidation>
    <dataValidation type="list" allowBlank="1" showInputMessage="1" showErrorMessage="1" sqref="E2" xr:uid="{00000000-0002-0000-2C00-000003000000}">
      <formula1>Trimestre</formula1>
    </dataValidation>
    <dataValidation type="list" allowBlank="1" showInputMessage="1" showErrorMessage="1" sqref="E3" xr:uid="{00000000-0002-0000-2C00-000004000000}">
      <formula1>Eval_10</formula1>
    </dataValidation>
    <dataValidation type="list" allowBlank="1" showInputMessage="1" showErrorMessage="1" sqref="C4" xr:uid="{00000000-0002-0000-2C00-000005000000}">
      <formula1>Type_Tâche</formula1>
    </dataValidation>
    <dataValidation type="list" allowBlank="1" showInputMessage="1" showErrorMessage="1" sqref="C20:E23" xr:uid="{00000000-0002-0000-2C00-000006000000}">
      <formula1>INDIRECT(CONCATENATE(C$19,$C$6))</formula1>
    </dataValidation>
  </dataValidations>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D00-000000000000}">
  <sheetPr codeName="Feuil58"/>
  <dimension ref="A1:K23"/>
  <sheetViews>
    <sheetView workbookViewId="0">
      <selection activeCell="C31" sqref="C31"/>
    </sheetView>
  </sheetViews>
  <sheetFormatPr baseColWidth="10" defaultRowHeight="18" x14ac:dyDescent="0.3"/>
  <cols>
    <col min="1" max="1" width="30.7109375" style="6" customWidth="1"/>
    <col min="2" max="2" width="10.7109375" style="6" customWidth="1"/>
    <col min="3" max="5" width="40.7109375" style="6" customWidth="1"/>
    <col min="6" max="6" width="15.140625" style="10" customWidth="1"/>
    <col min="7" max="7" width="14.140625" style="10" customWidth="1"/>
    <col min="8" max="8" width="14.42578125" style="10" customWidth="1"/>
    <col min="9" max="11" width="11.42578125" style="11"/>
  </cols>
  <sheetData>
    <row r="1" spans="1:9" x14ac:dyDescent="0.3">
      <c r="A1" s="63" t="s">
        <v>23</v>
      </c>
      <c r="B1" s="124"/>
      <c r="C1" s="125"/>
      <c r="D1" s="126"/>
      <c r="E1" s="63"/>
      <c r="F1" s="10" t="str">
        <f>IF($C$5=0,"",LEFT($C$5,1))</f>
        <v>4</v>
      </c>
      <c r="G1" s="10" t="str">
        <f>IF($C$6="Production_Ecrite","PE",IF($C$6="Compréhension_Ecrite","CE",IF($C$6="Production_Orale_en_Interaction","POI",IF($C$6="Production_Orale_en_Continu","POC",IF($C$6="Compréhension_Orale","CO","")))))</f>
        <v>POI</v>
      </c>
      <c r="H1" s="10">
        <f>IF($E$3=0,"",$E$3)</f>
        <v>1</v>
      </c>
    </row>
    <row r="2" spans="1:9" x14ac:dyDescent="0.3">
      <c r="A2" s="116" t="s">
        <v>88</v>
      </c>
      <c r="B2" s="116"/>
      <c r="C2" s="64"/>
      <c r="D2" s="63" t="s">
        <v>110</v>
      </c>
      <c r="E2" s="7">
        <v>3</v>
      </c>
      <c r="F2" s="10" t="str">
        <f>IF(OR(F1="",G1="",H1=""),"",F1&amp;"_"&amp;G1&amp;"_"&amp;H1)</f>
        <v>4_POI_1</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Orale en Interaction</v>
      </c>
    </row>
    <row r="3" spans="1:9" x14ac:dyDescent="0.3">
      <c r="A3" s="116" t="s">
        <v>117</v>
      </c>
      <c r="B3" s="116"/>
      <c r="C3" s="33" t="str">
        <f>F2</f>
        <v>4_POI_1</v>
      </c>
      <c r="D3" s="63" t="s">
        <v>89</v>
      </c>
      <c r="E3" s="7">
        <v>1</v>
      </c>
    </row>
    <row r="4" spans="1:9" ht="18" customHeight="1" x14ac:dyDescent="0.3">
      <c r="A4" s="116" t="s">
        <v>118</v>
      </c>
      <c r="B4" s="116"/>
      <c r="C4" s="15" t="s">
        <v>119</v>
      </c>
      <c r="D4" s="124" t="s">
        <v>391</v>
      </c>
      <c r="E4" s="126"/>
      <c r="F4" s="10" t="str">
        <f>D3&amp;" "&amp;E3&amp;" de la "&amp;G2&amp;" au "&amp;A5&amp;" "&amp;C5&amp;"."</f>
        <v>Evaluation Numéro 1 de la Production Orale en Interaction au Niveau 4ème.</v>
      </c>
    </row>
    <row r="5" spans="1:9" x14ac:dyDescent="0.3">
      <c r="A5" s="116" t="s">
        <v>15</v>
      </c>
      <c r="B5" s="116"/>
      <c r="C5" s="122" t="s">
        <v>26</v>
      </c>
      <c r="D5" s="122"/>
      <c r="E5" s="123"/>
      <c r="F5" s="10" t="str">
        <f>A4&amp;" "&amp;C4&amp;" : "&amp;D4&amp;"."</f>
        <v>Tâche Finale : Whodunnit.</v>
      </c>
    </row>
    <row r="6" spans="1:9" x14ac:dyDescent="0.3">
      <c r="A6" s="116" t="s">
        <v>14</v>
      </c>
      <c r="B6" s="116"/>
      <c r="C6" s="64" t="s">
        <v>20</v>
      </c>
      <c r="D6" s="12" t="s">
        <v>111</v>
      </c>
      <c r="E6" s="17" t="str">
        <f>IF(ISNA(INDEX(BD_Eval!$C$10:$F$14,MATCH($C$5,BD_Eval!$C$10:$C$14,0),MATCH($E$2,BD_Eval!$C$10:$F$10,0))),"",INDEX(BD_Eval!$C$10:$F$14,MATCH($C$5,BD_Eval!$C$10:$C$14,0),MATCH($E$2,BD_Eval!$C$10:$F$10,0)))</f>
        <v>A2+</v>
      </c>
    </row>
    <row r="7" spans="1:9" x14ac:dyDescent="0.3">
      <c r="A7" s="116" t="s">
        <v>116</v>
      </c>
      <c r="B7" s="116"/>
      <c r="C7" s="33" t="s">
        <v>113</v>
      </c>
      <c r="D7" s="17" t="s">
        <v>114</v>
      </c>
      <c r="E7" s="17" t="s">
        <v>115</v>
      </c>
    </row>
    <row r="8" spans="1:9" ht="49.5"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4 points</v>
      </c>
      <c r="C8" s="18" t="s">
        <v>400</v>
      </c>
      <c r="D8" s="49" t="s">
        <v>392</v>
      </c>
      <c r="E8" s="18" t="s">
        <v>392</v>
      </c>
      <c r="H8" s="14"/>
    </row>
    <row r="9" spans="1:9" ht="66" x14ac:dyDescent="0.3">
      <c r="A9" s="7" t="s">
        <v>4</v>
      </c>
      <c r="B9" s="17" t="str">
        <f t="shared" si="0"/>
        <v>2 points</v>
      </c>
      <c r="C9" s="18" t="s">
        <v>401</v>
      </c>
      <c r="D9" s="49" t="s">
        <v>408</v>
      </c>
      <c r="E9" s="18" t="s">
        <v>393</v>
      </c>
    </row>
    <row r="10" spans="1:9" ht="33" x14ac:dyDescent="0.3">
      <c r="A10" s="7" t="s">
        <v>13</v>
      </c>
      <c r="B10" s="17" t="str">
        <f t="shared" si="0"/>
        <v>3 points</v>
      </c>
      <c r="C10" s="18" t="s">
        <v>402</v>
      </c>
      <c r="D10" s="49" t="s">
        <v>394</v>
      </c>
      <c r="E10" s="18" t="s">
        <v>394</v>
      </c>
    </row>
    <row r="11" spans="1:9" ht="33" x14ac:dyDescent="0.3">
      <c r="A11" s="7" t="s">
        <v>11</v>
      </c>
      <c r="B11" s="17" t="str">
        <f t="shared" si="0"/>
        <v>2 points</v>
      </c>
      <c r="C11" s="18" t="s">
        <v>403</v>
      </c>
      <c r="D11" s="49" t="s">
        <v>395</v>
      </c>
      <c r="E11" s="18" t="s">
        <v>395</v>
      </c>
    </row>
    <row r="12" spans="1:9" ht="99" customHeight="1" x14ac:dyDescent="0.3">
      <c r="A12" s="7" t="s">
        <v>5</v>
      </c>
      <c r="B12" s="17" t="e">
        <f>IF(ISNA(INDEX(Tâches_CECRL,MATCH($A12,Tâches,),MATCH($G$1,CECRL,0))),"",IF(INDEX(Tâches_CECRL,MATCH($A12,Tâches,),MATCH($G$1,CECRL,0))&lt;=1,INDEX(Tâches_CECRL,MATCH(A12,Tâches,),MATCH(G5,CECRL,0))&amp;" point",INDEX(Tâches_CECRL,MATCH($A12,Tâches,),MATCH($G$1,CECRL,0))&amp;" points"))</f>
        <v>#N/A</v>
      </c>
      <c r="C12" s="18" t="s">
        <v>404</v>
      </c>
      <c r="D12" s="49" t="s">
        <v>396</v>
      </c>
      <c r="E12" s="18" t="s">
        <v>396</v>
      </c>
      <c r="G12" s="16"/>
      <c r="H12" s="16"/>
      <c r="I12" s="16"/>
    </row>
    <row r="13" spans="1:9" ht="33" x14ac:dyDescent="0.3">
      <c r="A13" s="7" t="s">
        <v>10</v>
      </c>
      <c r="B13" s="17" t="str">
        <f t="shared" si="0"/>
        <v>2 points</v>
      </c>
      <c r="C13" s="18" t="s">
        <v>405</v>
      </c>
      <c r="D13" s="49" t="s">
        <v>397</v>
      </c>
      <c r="E13" s="18" t="s">
        <v>397</v>
      </c>
      <c r="G13" s="16"/>
      <c r="H13" s="16"/>
      <c r="I13" s="16"/>
    </row>
    <row r="14" spans="1:9" ht="82.5" x14ac:dyDescent="0.3">
      <c r="A14" s="7" t="s">
        <v>12</v>
      </c>
      <c r="B14" s="17" t="str">
        <f t="shared" si="0"/>
        <v>2 points</v>
      </c>
      <c r="C14" s="18" t="s">
        <v>406</v>
      </c>
      <c r="D14" s="49" t="s">
        <v>398</v>
      </c>
      <c r="E14" s="18" t="s">
        <v>398</v>
      </c>
      <c r="G14" s="16"/>
      <c r="H14" s="16"/>
      <c r="I14" s="16"/>
    </row>
    <row r="15" spans="1:9" ht="49.5" x14ac:dyDescent="0.3">
      <c r="A15" s="7" t="s">
        <v>6</v>
      </c>
      <c r="B15" s="17" t="str">
        <f t="shared" si="0"/>
        <v>2 points</v>
      </c>
      <c r="C15" s="18" t="s">
        <v>407</v>
      </c>
      <c r="D15" s="49" t="s">
        <v>399</v>
      </c>
      <c r="E15" s="18" t="s">
        <v>399</v>
      </c>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79</v>
      </c>
      <c r="D20" s="9" t="s">
        <v>55</v>
      </c>
      <c r="E20" s="9" t="s">
        <v>56</v>
      </c>
    </row>
    <row r="21" spans="1:5" x14ac:dyDescent="0.3">
      <c r="A21" s="114" t="s">
        <v>122</v>
      </c>
      <c r="B21" s="115"/>
      <c r="C21" s="9"/>
      <c r="D21" s="9"/>
      <c r="E21" s="9"/>
    </row>
    <row r="22" spans="1:5" x14ac:dyDescent="0.3">
      <c r="A22" s="114" t="s">
        <v>123</v>
      </c>
      <c r="B22" s="115"/>
      <c r="C22" s="9"/>
      <c r="D22" s="9"/>
      <c r="E22" s="9"/>
    </row>
    <row r="23" spans="1:5" x14ac:dyDescent="0.3">
      <c r="A23" s="114" t="s">
        <v>124</v>
      </c>
      <c r="B23" s="115"/>
      <c r="C23" s="9"/>
      <c r="D23" s="9"/>
      <c r="E23" s="9"/>
    </row>
  </sheetData>
  <mergeCells count="15">
    <mergeCell ref="A21:B21"/>
    <mergeCell ref="A22:B22"/>
    <mergeCell ref="A23:B23"/>
    <mergeCell ref="A5:B5"/>
    <mergeCell ref="C5:E5"/>
    <mergeCell ref="A6:B6"/>
    <mergeCell ref="A7:B7"/>
    <mergeCell ref="A18:B19"/>
    <mergeCell ref="C18:E18"/>
    <mergeCell ref="A20:B20"/>
    <mergeCell ref="B1:D1"/>
    <mergeCell ref="A2:B2"/>
    <mergeCell ref="A3:B3"/>
    <mergeCell ref="A4:B4"/>
    <mergeCell ref="D4:E4"/>
  </mergeCells>
  <dataValidations count="8">
    <dataValidation type="list" allowBlank="1" showInputMessage="1" showErrorMessage="1" sqref="C20:E23" xr:uid="{00000000-0002-0000-2D00-000000000000}">
      <formula1>INDIRECT(CONCATENATE(C$19,$C$6))</formula1>
    </dataValidation>
    <dataValidation type="list" allowBlank="1" showInputMessage="1" showErrorMessage="1" sqref="C4" xr:uid="{00000000-0002-0000-2D00-000001000000}">
      <formula1>Type_Tâche</formula1>
    </dataValidation>
    <dataValidation type="list" allowBlank="1" showInputMessage="1" showErrorMessage="1" sqref="E3" xr:uid="{00000000-0002-0000-2D00-000002000000}">
      <formula1>Eval_10</formula1>
    </dataValidation>
    <dataValidation type="list" allowBlank="1" showInputMessage="1" showErrorMessage="1" sqref="E2" xr:uid="{00000000-0002-0000-2D00-000003000000}">
      <formula1>Trimestre</formula1>
    </dataValidation>
    <dataValidation type="list" allowBlank="1" showInputMessage="1" showErrorMessage="1" sqref="C2" xr:uid="{00000000-0002-0000-2D00-000004000000}">
      <formula1>Classes</formula1>
    </dataValidation>
    <dataValidation type="list" allowBlank="1" showInputMessage="1" showErrorMessage="1" sqref="C6" xr:uid="{00000000-0002-0000-2D00-000005000000}">
      <formula1>Act_Lang</formula1>
    </dataValidation>
    <dataValidation type="list" allowBlank="1" showInputMessage="1" showErrorMessage="1" sqref="C5" xr:uid="{00000000-0002-0000-2D00-000006000000}">
      <formula1>Niveaux</formula1>
    </dataValidation>
    <dataValidation type="list" allowBlank="1" showInputMessage="1" showErrorMessage="1" sqref="A8:A18" xr:uid="{00000000-0002-0000-2D00-000007000000}">
      <formula1>INDIRECT($C$6)</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4C00-000000000000}">
  <sheetPr codeName="Feuil97"/>
  <dimension ref="A1:K23"/>
  <sheetViews>
    <sheetView zoomScale="70" zoomScaleNormal="70" workbookViewId="0">
      <selection activeCell="K6" sqref="K6"/>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11" width="11.42578125" style="11"/>
  </cols>
  <sheetData>
    <row r="1" spans="1:9" x14ac:dyDescent="0.3">
      <c r="A1" s="101" t="s">
        <v>23</v>
      </c>
      <c r="B1" s="124"/>
      <c r="C1" s="125"/>
      <c r="D1" s="126"/>
      <c r="E1" s="101"/>
      <c r="F1" s="10" t="str">
        <f>IF($C$5=0,"",LEFT($C$5,1))</f>
        <v>5</v>
      </c>
      <c r="G1" s="10" t="str">
        <f>IF($C$6="Production_Ecrite","PE",IF($C$6="Compréhension_Ecrite","CE",IF($C$6="Production_Orale_en_Interaction","POI",IF($C$6="Production_Orale_en_Continu","POC",IF($C$6="Compréhension_Orale","CO","")))))</f>
        <v>CE</v>
      </c>
      <c r="H1" s="10">
        <f>IF($E$3=0,"",$E$3)</f>
        <v>1</v>
      </c>
    </row>
    <row r="2" spans="1:9" x14ac:dyDescent="0.3">
      <c r="A2" s="116" t="s">
        <v>88</v>
      </c>
      <c r="B2" s="116"/>
      <c r="C2" s="102"/>
      <c r="D2" s="101" t="s">
        <v>110</v>
      </c>
      <c r="E2" s="7">
        <v>2</v>
      </c>
      <c r="F2" s="10" t="str">
        <f>IF(OR(F1="",G1="",H1=""),"",F1&amp;"_"&amp;G1&amp;"_"&amp;H1)</f>
        <v>5_CE_1</v>
      </c>
      <c r="G2" s="10" t="str">
        <f>IF($C$6="Production_Ecrite","Production Ecrite",IF($C$6="Compréhension_Ecrite","Compréhension Ecrite",IF($C$6="Production_Orale_en_Interaction","Production Orale en Interaction",IF($C$6="Production_Orale_en_Continu","Production Orale en Continu",IF($C$6="Compréhension_Orale","Compréhension Orale","")))))</f>
        <v>Compréhension Ecrite</v>
      </c>
    </row>
    <row r="3" spans="1:9" x14ac:dyDescent="0.3">
      <c r="A3" s="116" t="s">
        <v>117</v>
      </c>
      <c r="B3" s="116"/>
      <c r="C3" s="103" t="str">
        <f>F2</f>
        <v>5_CE_1</v>
      </c>
      <c r="D3" s="101" t="s">
        <v>89</v>
      </c>
      <c r="E3" s="7">
        <v>1</v>
      </c>
      <c r="F3" s="10" t="str">
        <f>IF(C2="","",LEFT(F1,1)&amp;"ème")</f>
        <v/>
      </c>
    </row>
    <row r="4" spans="1:9" ht="18" customHeight="1" x14ac:dyDescent="0.3">
      <c r="A4" s="116" t="s">
        <v>118</v>
      </c>
      <c r="B4" s="116"/>
      <c r="C4" s="15" t="s">
        <v>120</v>
      </c>
      <c r="D4" s="124" t="s">
        <v>599</v>
      </c>
      <c r="E4" s="126"/>
      <c r="F4" s="10" t="str">
        <f>D3&amp;" "&amp;E3&amp;" de la "&amp;G2&amp;" au "&amp;A5&amp;" "&amp;C5&amp;"."</f>
        <v>Evaluation Numéro 1 de la Compréhension Ecrite au Niveau 5ème.</v>
      </c>
    </row>
    <row r="5" spans="1:9" x14ac:dyDescent="0.3">
      <c r="A5" s="116" t="s">
        <v>15</v>
      </c>
      <c r="B5" s="116"/>
      <c r="C5" s="122" t="s">
        <v>25</v>
      </c>
      <c r="D5" s="122"/>
      <c r="E5" s="123"/>
      <c r="F5" s="10" t="str">
        <f>A4&amp;" "&amp;C4&amp;" : "&amp;D4&amp;"."</f>
        <v>Tâche Intermédiaire : Comprendre une discussion sur un forum au sujet de Guy Fawkes.</v>
      </c>
    </row>
    <row r="6" spans="1:9" x14ac:dyDescent="0.3">
      <c r="A6" s="116" t="s">
        <v>14</v>
      </c>
      <c r="B6" s="116"/>
      <c r="C6" s="102" t="s">
        <v>16</v>
      </c>
      <c r="D6" s="12" t="s">
        <v>111</v>
      </c>
      <c r="E6" s="17" t="str">
        <f>IF(ISNA(INDEX(BD_Eval!$C$10:$F$14,MATCH($C$5,BD_Eval!$C$10:$C$14,0),MATCH($E$2,BD_Eval!$C$10:$F$10,0))),"",INDEX(BD_Eval!$C$10:$F$14,MATCH($C$5,BD_Eval!$C$10:$C$14,0),MATCH($E$2,BD_Eval!$C$10:$F$10,0)))</f>
        <v>A1+</v>
      </c>
    </row>
    <row r="7" spans="1:9" x14ac:dyDescent="0.3">
      <c r="A7" s="116" t="s">
        <v>116</v>
      </c>
      <c r="B7" s="116"/>
      <c r="C7" s="103" t="s">
        <v>113</v>
      </c>
      <c r="D7" s="17" t="s">
        <v>114</v>
      </c>
      <c r="E7" s="17" t="s">
        <v>115</v>
      </c>
    </row>
    <row r="8" spans="1:9"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8"/>
      <c r="D8" s="49"/>
      <c r="E8" s="18"/>
      <c r="H8" s="14"/>
    </row>
    <row r="9" spans="1:9" x14ac:dyDescent="0.3">
      <c r="A9" s="7" t="s">
        <v>4</v>
      </c>
      <c r="B9" s="17" t="str">
        <f t="shared" si="0"/>
        <v xml:space="preserve"> points</v>
      </c>
      <c r="C9" s="18"/>
      <c r="D9" s="49"/>
      <c r="E9" s="18"/>
    </row>
    <row r="10" spans="1:9" x14ac:dyDescent="0.3">
      <c r="A10" s="7" t="s">
        <v>5</v>
      </c>
      <c r="B10" s="17" t="str">
        <f t="shared" si="0"/>
        <v xml:space="preserve"> points</v>
      </c>
      <c r="C10" s="18"/>
      <c r="D10" s="49"/>
      <c r="E10" s="18"/>
    </row>
    <row r="11" spans="1:9" x14ac:dyDescent="0.3">
      <c r="A11" s="7" t="s">
        <v>10</v>
      </c>
      <c r="B11" s="17" t="str">
        <f t="shared" si="0"/>
        <v xml:space="preserve"> points</v>
      </c>
      <c r="C11" s="18"/>
      <c r="D11" s="49"/>
      <c r="E11" s="18"/>
    </row>
    <row r="12" spans="1:9" ht="99" customHeight="1" x14ac:dyDescent="0.3">
      <c r="A12" s="7" t="s">
        <v>6</v>
      </c>
      <c r="B12" s="17" t="str">
        <f t="shared" si="0"/>
        <v xml:space="preserve"> points</v>
      </c>
      <c r="C12" s="18"/>
      <c r="D12" s="49"/>
      <c r="E12" s="18"/>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49</v>
      </c>
      <c r="D20" s="9" t="s">
        <v>50</v>
      </c>
      <c r="E20" s="9"/>
    </row>
    <row r="21" spans="1:5" ht="66" x14ac:dyDescent="0.3">
      <c r="A21" s="114" t="s">
        <v>122</v>
      </c>
      <c r="B21" s="115"/>
      <c r="C21" s="9" t="s">
        <v>63</v>
      </c>
      <c r="D21" s="9" t="s">
        <v>64</v>
      </c>
      <c r="E21" s="9"/>
    </row>
    <row r="22" spans="1:5" x14ac:dyDescent="0.3">
      <c r="A22" s="114" t="s">
        <v>123</v>
      </c>
      <c r="B22" s="115"/>
      <c r="C22" s="9"/>
      <c r="D22" s="9"/>
      <c r="E22" s="9"/>
    </row>
    <row r="23" spans="1:5" x14ac:dyDescent="0.3">
      <c r="A23" s="114" t="s">
        <v>124</v>
      </c>
      <c r="B23" s="115"/>
      <c r="C23" s="9"/>
      <c r="D23" s="9"/>
      <c r="E23" s="9"/>
    </row>
  </sheetData>
  <mergeCells count="15">
    <mergeCell ref="A21:B21"/>
    <mergeCell ref="A22:B22"/>
    <mergeCell ref="A23:B23"/>
    <mergeCell ref="A5:B5"/>
    <mergeCell ref="C5:E5"/>
    <mergeCell ref="A6:B6"/>
    <mergeCell ref="A7:B7"/>
    <mergeCell ref="A18:B19"/>
    <mergeCell ref="C18:E18"/>
    <mergeCell ref="A20:B20"/>
    <mergeCell ref="B1:D1"/>
    <mergeCell ref="A2:B2"/>
    <mergeCell ref="A3:B3"/>
    <mergeCell ref="A4:B4"/>
    <mergeCell ref="D4:E4"/>
  </mergeCells>
  <dataValidations count="8">
    <dataValidation type="list" allowBlank="1" showInputMessage="1" showErrorMessage="1" sqref="A8:A18" xr:uid="{00000000-0002-0000-4C00-000000000000}">
      <formula1>INDIRECT($C$6)</formula1>
    </dataValidation>
    <dataValidation type="list" allowBlank="1" showInputMessage="1" showErrorMessage="1" sqref="C6" xr:uid="{00000000-0002-0000-4C00-000001000000}">
      <formula1>Act_Lang</formula1>
    </dataValidation>
    <dataValidation type="list" allowBlank="1" showInputMessage="1" showErrorMessage="1" sqref="C2" xr:uid="{00000000-0002-0000-4C00-000002000000}">
      <formula1>Classes</formula1>
    </dataValidation>
    <dataValidation type="list" allowBlank="1" showInputMessage="1" showErrorMessage="1" sqref="E2" xr:uid="{00000000-0002-0000-4C00-000003000000}">
      <formula1>Trimestre</formula1>
    </dataValidation>
    <dataValidation type="list" allowBlank="1" showInputMessage="1" showErrorMessage="1" sqref="E3" xr:uid="{00000000-0002-0000-4C00-000004000000}">
      <formula1>Eval_10</formula1>
    </dataValidation>
    <dataValidation type="list" allowBlank="1" showInputMessage="1" showErrorMessage="1" sqref="C4" xr:uid="{00000000-0002-0000-4C00-000005000000}">
      <formula1>Type_Tâche</formula1>
    </dataValidation>
    <dataValidation type="list" allowBlank="1" showInputMessage="1" showErrorMessage="1" sqref="C20:E23" xr:uid="{00000000-0002-0000-4C00-000006000000}">
      <formula1>INDIRECT(CONCATENATE(C$19,$C$6))</formula1>
    </dataValidation>
    <dataValidation type="list" allowBlank="1" showInputMessage="1" showErrorMessage="1" sqref="C5" xr:uid="{744531A6-7479-4815-A88C-850D16AC8DB5}">
      <formula1>Niveaux</formula1>
    </dataValidation>
  </dataValidations>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4D00-000000000000}">
  <sheetPr codeName="Feuil68"/>
  <dimension ref="A1:K23"/>
  <sheetViews>
    <sheetView zoomScale="70" zoomScaleNormal="70" workbookViewId="0">
      <selection activeCell="C5" sqref="C5:E5"/>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9" width="11.42578125" style="11" customWidth="1"/>
    <col min="10" max="11" width="11.42578125" style="11"/>
  </cols>
  <sheetData>
    <row r="1" spans="1:9" x14ac:dyDescent="0.3">
      <c r="A1" s="89" t="s">
        <v>23</v>
      </c>
      <c r="B1" s="124"/>
      <c r="C1" s="125"/>
      <c r="D1" s="126"/>
      <c r="E1" s="89"/>
      <c r="F1" s="10" t="str">
        <f>IF($C$5=0,"",LEFT($C$5,1))</f>
        <v>5</v>
      </c>
      <c r="G1" s="10" t="str">
        <f>IF($C$6="Production_Ecrite","PE",IF($C$6="Compréhension_Ecrite","CE",IF($C$6="Production_Orale_en_Interaction","POI",IF($C$6="Production_Orale_en_Continu","POC",IF($C$6="Compréhension_Orale","CO","")))))</f>
        <v>CE</v>
      </c>
      <c r="H1" s="10">
        <f>IF($E$3=0,"",$E$3)</f>
        <v>2</v>
      </c>
    </row>
    <row r="2" spans="1:9" x14ac:dyDescent="0.3">
      <c r="A2" s="116" t="s">
        <v>88</v>
      </c>
      <c r="B2" s="116"/>
      <c r="C2" s="90"/>
      <c r="D2" s="89" t="s">
        <v>110</v>
      </c>
      <c r="E2" s="7">
        <v>3</v>
      </c>
      <c r="F2" s="10" t="str">
        <f>IF(OR(F1="",G1="",H1=""),"",F1&amp;"_"&amp;G1&amp;"_"&amp;H1)</f>
        <v>5_CE_2</v>
      </c>
      <c r="G2" s="10" t="str">
        <f>IF($C$6="Production_Ecrite","Production Ecrite",IF($C$6="Compréhension_Ecrite","Compréhension Ecrite",IF($C$6="Production_Orale_en_Interaction","Production Orale en Interaction",IF($C$6="Production_Orale_en_Continu","Production Orale en Continu",IF($C$6="Compréhension_Orale","Compréhension Orale","")))))</f>
        <v>Compréhension Ecrite</v>
      </c>
    </row>
    <row r="3" spans="1:9" x14ac:dyDescent="0.3">
      <c r="A3" s="116" t="s">
        <v>117</v>
      </c>
      <c r="B3" s="116"/>
      <c r="C3" s="91" t="str">
        <f>F2</f>
        <v>5_CE_2</v>
      </c>
      <c r="D3" s="89" t="s">
        <v>89</v>
      </c>
      <c r="E3" s="7">
        <v>2</v>
      </c>
      <c r="F3" s="10" t="str">
        <f>IF(C2="","",LEFT(F1,1)&amp;"ème")</f>
        <v/>
      </c>
    </row>
    <row r="4" spans="1:9" ht="18" customHeight="1" x14ac:dyDescent="0.3">
      <c r="A4" s="116" t="s">
        <v>118</v>
      </c>
      <c r="B4" s="116"/>
      <c r="C4" s="15" t="s">
        <v>120</v>
      </c>
      <c r="D4" s="124" t="s">
        <v>526</v>
      </c>
      <c r="E4" s="126"/>
      <c r="F4" s="10" t="str">
        <f>D3&amp;" "&amp;E3&amp;" de la "&amp;G2&amp;" au "&amp;A5&amp;" "&amp;C5&amp;"."</f>
        <v>Evaluation Numéro 2 de la Compréhension Ecrite au Niveau 5ème.</v>
      </c>
    </row>
    <row r="5" spans="1:9" x14ac:dyDescent="0.3">
      <c r="A5" s="116" t="s">
        <v>15</v>
      </c>
      <c r="B5" s="116"/>
      <c r="C5" s="122" t="s">
        <v>25</v>
      </c>
      <c r="D5" s="122"/>
      <c r="E5" s="123"/>
      <c r="F5" s="10" t="str">
        <f>A4&amp;" "&amp;C4&amp;" : "&amp;D4&amp;"."</f>
        <v>Tâche Intermédiaire : Comprendre une annonce pour une adoption d'animal.</v>
      </c>
    </row>
    <row r="6" spans="1:9" x14ac:dyDescent="0.3">
      <c r="A6" s="116" t="s">
        <v>14</v>
      </c>
      <c r="B6" s="116"/>
      <c r="C6" s="90" t="s">
        <v>16</v>
      </c>
      <c r="D6" s="12" t="s">
        <v>111</v>
      </c>
      <c r="E6" s="17" t="str">
        <f>IF(ISNA(INDEX(BD_Eval!$C$10:$F$14,MATCH($C$5,BD_Eval!$C$10:$C$14,0),MATCH($E$2,BD_Eval!$C$10:$F$10,0))),"",INDEX(BD_Eval!$C$10:$F$14,MATCH($C$5,BD_Eval!$C$10:$C$14,0),MATCH($E$2,BD_Eval!$C$10:$F$10,0)))</f>
        <v>A2</v>
      </c>
    </row>
    <row r="7" spans="1:9" x14ac:dyDescent="0.3">
      <c r="A7" s="116" t="s">
        <v>116</v>
      </c>
      <c r="B7" s="116"/>
      <c r="C7" s="91" t="s">
        <v>113</v>
      </c>
      <c r="D7" s="17" t="s">
        <v>114</v>
      </c>
      <c r="E7" s="17" t="s">
        <v>115</v>
      </c>
    </row>
    <row r="8" spans="1:9"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8"/>
      <c r="D8" s="49"/>
      <c r="E8" s="18"/>
      <c r="H8" s="14"/>
    </row>
    <row r="9" spans="1:9" x14ac:dyDescent="0.3">
      <c r="A9" s="7" t="s">
        <v>4</v>
      </c>
      <c r="B9" s="17" t="str">
        <f t="shared" si="0"/>
        <v xml:space="preserve"> points</v>
      </c>
      <c r="C9" s="18"/>
      <c r="D9" s="49"/>
      <c r="E9" s="18"/>
    </row>
    <row r="10" spans="1:9" x14ac:dyDescent="0.3">
      <c r="A10" s="7" t="s">
        <v>5</v>
      </c>
      <c r="B10" s="17" t="str">
        <f t="shared" si="0"/>
        <v xml:space="preserve"> points</v>
      </c>
      <c r="C10" s="18"/>
      <c r="D10" s="49"/>
      <c r="E10" s="18"/>
    </row>
    <row r="11" spans="1:9" x14ac:dyDescent="0.3">
      <c r="A11" s="7" t="s">
        <v>10</v>
      </c>
      <c r="B11" s="17" t="str">
        <f t="shared" si="0"/>
        <v xml:space="preserve"> points</v>
      </c>
      <c r="C11" s="18"/>
      <c r="D11" s="49"/>
      <c r="E11" s="18"/>
    </row>
    <row r="12" spans="1:9" ht="99" customHeight="1" x14ac:dyDescent="0.3">
      <c r="A12" s="7" t="s">
        <v>6</v>
      </c>
      <c r="B12" s="17" t="str">
        <f t="shared" si="0"/>
        <v xml:space="preserve"> points</v>
      </c>
      <c r="C12" s="18"/>
      <c r="D12" s="49"/>
      <c r="E12" s="18"/>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49</v>
      </c>
      <c r="D20" s="9" t="s">
        <v>50</v>
      </c>
      <c r="E20" s="9"/>
    </row>
    <row r="21" spans="1:5" ht="66" x14ac:dyDescent="0.3">
      <c r="A21" s="114" t="s">
        <v>122</v>
      </c>
      <c r="B21" s="115"/>
      <c r="C21" s="9" t="s">
        <v>63</v>
      </c>
      <c r="D21" s="9" t="s">
        <v>64</v>
      </c>
      <c r="E21" s="9"/>
    </row>
    <row r="22" spans="1:5" x14ac:dyDescent="0.3">
      <c r="A22" s="114" t="s">
        <v>123</v>
      </c>
      <c r="B22" s="115"/>
      <c r="C22" s="9"/>
      <c r="D22" s="9"/>
      <c r="E22" s="9"/>
    </row>
    <row r="23" spans="1:5" x14ac:dyDescent="0.3">
      <c r="A23" s="114" t="s">
        <v>124</v>
      </c>
      <c r="B23" s="115"/>
      <c r="C23" s="9"/>
      <c r="D23" s="9"/>
      <c r="E23" s="9"/>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8">
    <dataValidation type="list" allowBlank="1" showInputMessage="1" showErrorMessage="1" sqref="C20:E23" xr:uid="{00000000-0002-0000-4D00-000000000000}">
      <formula1>INDIRECT(CONCATENATE(C$19,$C$6))</formula1>
    </dataValidation>
    <dataValidation type="list" allowBlank="1" showInputMessage="1" showErrorMessage="1" sqref="C4" xr:uid="{00000000-0002-0000-4D00-000001000000}">
      <formula1>Type_Tâche</formula1>
    </dataValidation>
    <dataValidation type="list" allowBlank="1" showInputMessage="1" showErrorMessage="1" sqref="E3" xr:uid="{00000000-0002-0000-4D00-000002000000}">
      <formula1>Eval_10</formula1>
    </dataValidation>
    <dataValidation type="list" allowBlank="1" showInputMessage="1" showErrorMessage="1" sqref="E2" xr:uid="{00000000-0002-0000-4D00-000003000000}">
      <formula1>Trimestre</formula1>
    </dataValidation>
    <dataValidation type="list" allowBlank="1" showInputMessage="1" showErrorMessage="1" sqref="C2" xr:uid="{00000000-0002-0000-4D00-000004000000}">
      <formula1>Classes</formula1>
    </dataValidation>
    <dataValidation type="list" allowBlank="1" showInputMessage="1" showErrorMessage="1" sqref="C6" xr:uid="{00000000-0002-0000-4D00-000005000000}">
      <formula1>Act_Lang</formula1>
    </dataValidation>
    <dataValidation type="list" allowBlank="1" showInputMessage="1" showErrorMessage="1" sqref="A8:A18" xr:uid="{00000000-0002-0000-4D00-000006000000}">
      <formula1>INDIRECT($C$6)</formula1>
    </dataValidation>
    <dataValidation type="list" allowBlank="1" showInputMessage="1" showErrorMessage="1" sqref="C5" xr:uid="{FBE2DCEC-81A5-4E85-A4CD-347FB8B64E16}">
      <formula1>Niveaux</formula1>
    </dataValidation>
  </dataValidations>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4E00-000000000000}">
  <sheetPr codeName="Feuil90"/>
  <dimension ref="A1:K23"/>
  <sheetViews>
    <sheetView workbookViewId="0">
      <selection activeCell="C5" sqref="C5:E5"/>
    </sheetView>
  </sheetViews>
  <sheetFormatPr baseColWidth="10" defaultRowHeight="18" x14ac:dyDescent="0.3"/>
  <cols>
    <col min="1" max="1" width="30.7109375" style="6" customWidth="1"/>
    <col min="2" max="2" width="15.5703125" style="6" customWidth="1"/>
    <col min="3" max="5" width="40.7109375" style="6" customWidth="1"/>
    <col min="6" max="6" width="15.140625" style="10" hidden="1" customWidth="1"/>
    <col min="7" max="7" width="14.140625" style="10" hidden="1" customWidth="1"/>
    <col min="8" max="8" width="14.42578125" style="10" hidden="1" customWidth="1"/>
    <col min="9" max="11" width="11.42578125" style="11"/>
  </cols>
  <sheetData>
    <row r="1" spans="1:9" s="11" customFormat="1" x14ac:dyDescent="0.3">
      <c r="A1" s="95" t="s">
        <v>23</v>
      </c>
      <c r="B1" s="124"/>
      <c r="C1" s="125"/>
      <c r="D1" s="126"/>
      <c r="E1" s="95"/>
      <c r="F1" s="10" t="str">
        <f>IF($C$5=0,"",LEFT($C$5,1))</f>
        <v>5</v>
      </c>
      <c r="G1" s="10" t="str">
        <f>IF($C$6="Production_Ecrite","PE",IF($C$6="Compréhension_Ecrite","CE",IF($C$6="Production_Orale_en_Interaction","POI",IF($C$6="Production_Orale_en_Continu","POC",IF($C$6="Compréhension_Orale","CO","")))))</f>
        <v>CE</v>
      </c>
      <c r="H1" s="10">
        <f>IF($E$3=0,"",$E$3)</f>
        <v>3</v>
      </c>
    </row>
    <row r="2" spans="1:9" s="11" customFormat="1" x14ac:dyDescent="0.3">
      <c r="A2" s="116" t="s">
        <v>88</v>
      </c>
      <c r="B2" s="116"/>
      <c r="C2" s="97"/>
      <c r="D2" s="95" t="s">
        <v>110</v>
      </c>
      <c r="E2" s="7">
        <v>3</v>
      </c>
      <c r="F2" s="10" t="str">
        <f>IF(OR(F1="",G1="",H1=""),"",F1&amp;"_"&amp;G1&amp;"_"&amp;H1)</f>
        <v>5_CE_3</v>
      </c>
      <c r="G2" s="10" t="str">
        <f>IF($C$6="Production_Ecrite","Production Ecrite",IF($C$6="Compréhension_Ecrite","Compréhension Ecrite",IF($C$6="Production_Orale_en_Interaction","Production Orale en Interaction",IF($C$6="Production_Orale_en_Continu","Production Orale en Continu",IF($C$6="Compréhension_Orale","Compréhension Orale","")))))</f>
        <v>Compréhension Ecrite</v>
      </c>
      <c r="H2" s="10"/>
    </row>
    <row r="3" spans="1:9" s="11" customFormat="1" x14ac:dyDescent="0.3">
      <c r="A3" s="116" t="s">
        <v>117</v>
      </c>
      <c r="B3" s="116"/>
      <c r="C3" s="96" t="str">
        <f>F2</f>
        <v>5_CE_3</v>
      </c>
      <c r="D3" s="95" t="s">
        <v>89</v>
      </c>
      <c r="E3" s="7">
        <v>3</v>
      </c>
      <c r="F3" s="10"/>
      <c r="G3" s="10"/>
      <c r="H3" s="10"/>
    </row>
    <row r="4" spans="1:9" s="11" customFormat="1" ht="18" customHeight="1" x14ac:dyDescent="0.3">
      <c r="A4" s="116" t="s">
        <v>118</v>
      </c>
      <c r="B4" s="116"/>
      <c r="C4" s="15" t="s">
        <v>120</v>
      </c>
      <c r="D4" s="124" t="s">
        <v>595</v>
      </c>
      <c r="E4" s="126"/>
      <c r="F4" s="10" t="str">
        <f>D3&amp;" "&amp;E3&amp;" de la "&amp;G2&amp;" au "&amp;A5&amp;" "&amp;C5&amp;"."</f>
        <v>Evaluation Numéro 3 de la Compréhension Ecrite au Niveau 5ème.</v>
      </c>
      <c r="G4" s="10"/>
      <c r="H4" s="10"/>
    </row>
    <row r="5" spans="1:9" s="11" customFormat="1" x14ac:dyDescent="0.3">
      <c r="A5" s="116" t="s">
        <v>15</v>
      </c>
      <c r="B5" s="116"/>
      <c r="C5" s="122" t="s">
        <v>25</v>
      </c>
      <c r="D5" s="122"/>
      <c r="E5" s="123"/>
      <c r="F5" s="10" t="str">
        <f>A4&amp;" "&amp;C4&amp;" : "&amp;D4&amp;"."</f>
        <v>Tâche Intermédiaire : Comprendre une carte postale.</v>
      </c>
      <c r="G5" s="10"/>
      <c r="H5" s="10"/>
    </row>
    <row r="6" spans="1:9" s="11" customFormat="1" x14ac:dyDescent="0.3">
      <c r="A6" s="116" t="s">
        <v>14</v>
      </c>
      <c r="B6" s="116"/>
      <c r="C6" s="97" t="s">
        <v>16</v>
      </c>
      <c r="D6" s="12" t="s">
        <v>111</v>
      </c>
      <c r="E6" s="17" t="str">
        <f>IF(ISNA(INDEX(BD_Eval!$C$10:$F$14,MATCH($C$5,BD_Eval!$C$10:$C$14,0),MATCH($E$2,BD_Eval!$C$10:$F$10,0))),"",INDEX(BD_Eval!$C$10:$F$14,MATCH($C$5,BD_Eval!$C$10:$C$14,0),MATCH($E$2,BD_Eval!$C$10:$F$10,0)))</f>
        <v>A2</v>
      </c>
      <c r="F6" s="10"/>
      <c r="G6" s="10"/>
      <c r="H6" s="10"/>
    </row>
    <row r="7" spans="1:9" s="11" customFormat="1" x14ac:dyDescent="0.3">
      <c r="A7" s="116" t="s">
        <v>116</v>
      </c>
      <c r="B7" s="116"/>
      <c r="C7" s="96" t="s">
        <v>113</v>
      </c>
      <c r="D7" s="17" t="s">
        <v>114</v>
      </c>
      <c r="E7" s="17" t="s">
        <v>115</v>
      </c>
      <c r="F7" s="10"/>
      <c r="G7" s="10"/>
      <c r="H7" s="10"/>
    </row>
    <row r="8" spans="1:9" s="11" customFormat="1" x14ac:dyDescent="0.3">
      <c r="A8" s="7"/>
      <c r="B8" s="17" t="str">
        <f t="shared" ref="B8:B17" si="0">IF(ISNA(INDEX(Tâches_CECRL,MATCH($A8,Tâches,),MATCH($G$1,CECRL,0))),"",IF(INDEX(Tâches_CECRL,MATCH($A8,Tâches,),MATCH($G$1,CECRL,0))&lt;=1,INDEX(Tâches_CECRL,MATCH(A8,Tâches,),MATCH(G1,CECRL,0))&amp;" point",INDEX(Tâches_CECRL,MATCH($A8,Tâches,),MATCH($G$1,CECRL,0))&amp;" points"))</f>
        <v/>
      </c>
      <c r="C8" s="18"/>
      <c r="D8" s="40"/>
      <c r="E8" s="18"/>
      <c r="F8" s="10"/>
      <c r="G8" s="10"/>
      <c r="H8" s="14"/>
    </row>
    <row r="9" spans="1:9" s="11" customFormat="1" x14ac:dyDescent="0.3">
      <c r="A9" s="7"/>
      <c r="B9" s="17" t="str">
        <f t="shared" si="0"/>
        <v/>
      </c>
      <c r="C9" s="18"/>
      <c r="D9" s="31"/>
      <c r="E9" s="18"/>
      <c r="F9" s="10"/>
      <c r="G9" s="10"/>
      <c r="H9" s="10"/>
    </row>
    <row r="10" spans="1:9" s="11" customFormat="1" x14ac:dyDescent="0.3">
      <c r="A10" s="7"/>
      <c r="B10" s="17" t="str">
        <f t="shared" si="0"/>
        <v/>
      </c>
      <c r="C10" s="18"/>
      <c r="D10" s="31"/>
      <c r="E10" s="18"/>
      <c r="F10" s="10"/>
      <c r="G10" s="10"/>
      <c r="H10" s="10"/>
    </row>
    <row r="11" spans="1:9" s="11" customFormat="1" x14ac:dyDescent="0.3">
      <c r="A11" s="7"/>
      <c r="B11" s="17" t="str">
        <f t="shared" si="0"/>
        <v/>
      </c>
      <c r="C11" s="18"/>
      <c r="D11" s="31"/>
      <c r="E11" s="18"/>
      <c r="F11" s="10"/>
      <c r="G11" s="10"/>
      <c r="H11" s="10"/>
    </row>
    <row r="12" spans="1:9" s="11" customFormat="1" ht="99" customHeight="1" x14ac:dyDescent="0.3">
      <c r="A12" s="7"/>
      <c r="B12" s="17" t="str">
        <f t="shared" si="0"/>
        <v/>
      </c>
      <c r="C12" s="18"/>
      <c r="D12" s="31"/>
      <c r="E12" s="18"/>
      <c r="F12" s="10"/>
      <c r="G12" s="16"/>
      <c r="H12" s="16"/>
      <c r="I12" s="16"/>
    </row>
    <row r="13" spans="1:9" s="11" customFormat="1" x14ac:dyDescent="0.3">
      <c r="A13" s="7"/>
      <c r="B13" s="17" t="str">
        <f t="shared" si="0"/>
        <v/>
      </c>
      <c r="C13" s="18"/>
      <c r="D13" s="31"/>
      <c r="E13" s="18"/>
      <c r="F13" s="10"/>
      <c r="G13" s="16"/>
      <c r="H13" s="16"/>
      <c r="I13" s="16"/>
    </row>
    <row r="14" spans="1:9" s="11" customFormat="1" x14ac:dyDescent="0.3">
      <c r="A14" s="7"/>
      <c r="B14" s="17" t="str">
        <f t="shared" si="0"/>
        <v/>
      </c>
      <c r="C14" s="18"/>
      <c r="D14" s="31"/>
      <c r="E14" s="18"/>
      <c r="F14" s="10"/>
      <c r="G14" s="16"/>
      <c r="H14" s="16"/>
      <c r="I14" s="16"/>
    </row>
    <row r="15" spans="1:9" s="11" customFormat="1" x14ac:dyDescent="0.3">
      <c r="A15" s="7"/>
      <c r="B15" s="17" t="str">
        <f t="shared" si="0"/>
        <v/>
      </c>
      <c r="C15" s="18"/>
      <c r="D15" s="31"/>
      <c r="E15" s="18"/>
      <c r="F15" s="10"/>
      <c r="G15" s="16"/>
      <c r="H15" s="16"/>
      <c r="I15" s="16"/>
    </row>
    <row r="16" spans="1:9" s="11" customFormat="1" x14ac:dyDescent="0.3">
      <c r="A16" s="7"/>
      <c r="B16" s="17" t="str">
        <f t="shared" si="0"/>
        <v/>
      </c>
      <c r="C16" s="18"/>
      <c r="D16" s="31"/>
      <c r="E16" s="18"/>
      <c r="F16" s="10"/>
      <c r="G16" s="16"/>
      <c r="H16" s="16"/>
      <c r="I16" s="16"/>
    </row>
    <row r="17" spans="1:11" s="10" customFormat="1" x14ac:dyDescent="0.3">
      <c r="A17" s="7"/>
      <c r="B17" s="17" t="str">
        <f t="shared" si="0"/>
        <v/>
      </c>
      <c r="C17" s="18"/>
      <c r="D17" s="31"/>
      <c r="E17" s="18"/>
      <c r="I17" s="11"/>
      <c r="J17" s="11"/>
      <c r="K17" s="11"/>
    </row>
    <row r="18" spans="1:11" s="10" customFormat="1" ht="24.75" x14ac:dyDescent="0.3">
      <c r="A18" s="117"/>
      <c r="B18" s="118"/>
      <c r="C18" s="121" t="s">
        <v>43</v>
      </c>
      <c r="D18" s="121"/>
      <c r="E18" s="121"/>
      <c r="I18" s="11"/>
      <c r="J18" s="11"/>
      <c r="K18" s="11"/>
    </row>
    <row r="19" spans="1:11" s="10" customFormat="1" x14ac:dyDescent="0.3">
      <c r="A19" s="119"/>
      <c r="B19" s="120"/>
      <c r="C19" s="32" t="s">
        <v>0</v>
      </c>
      <c r="D19" s="32" t="s">
        <v>2</v>
      </c>
      <c r="E19" s="32" t="s">
        <v>22</v>
      </c>
      <c r="I19" s="11"/>
      <c r="J19" s="11"/>
      <c r="K19" s="11"/>
    </row>
    <row r="20" spans="1:11" s="10" customFormat="1" ht="82.5" x14ac:dyDescent="0.3">
      <c r="A20" s="114" t="s">
        <v>121</v>
      </c>
      <c r="B20" s="115"/>
      <c r="C20" s="9" t="s">
        <v>49</v>
      </c>
      <c r="D20" s="9" t="s">
        <v>50</v>
      </c>
      <c r="E20" s="9" t="s">
        <v>65</v>
      </c>
      <c r="I20" s="11"/>
      <c r="J20" s="11"/>
      <c r="K20" s="11"/>
    </row>
    <row r="21" spans="1:11" s="10" customFormat="1" ht="66" x14ac:dyDescent="0.3">
      <c r="A21" s="114" t="s">
        <v>122</v>
      </c>
      <c r="B21" s="115"/>
      <c r="C21" s="9"/>
      <c r="D21" s="9" t="s">
        <v>50</v>
      </c>
      <c r="E21" s="9"/>
      <c r="I21" s="11"/>
      <c r="J21" s="11"/>
      <c r="K21" s="11"/>
    </row>
    <row r="22" spans="1:11" s="10" customFormat="1" x14ac:dyDescent="0.3">
      <c r="A22" s="114" t="s">
        <v>123</v>
      </c>
      <c r="B22" s="115"/>
      <c r="C22" s="9"/>
      <c r="D22" s="9"/>
      <c r="E22" s="9"/>
      <c r="I22" s="11"/>
      <c r="J22" s="11"/>
      <c r="K22" s="11"/>
    </row>
    <row r="23" spans="1:11" s="10" customFormat="1" x14ac:dyDescent="0.3">
      <c r="A23" s="114" t="s">
        <v>124</v>
      </c>
      <c r="B23" s="115"/>
      <c r="C23" s="9"/>
      <c r="D23" s="9"/>
      <c r="E23" s="9"/>
      <c r="I23" s="11"/>
      <c r="J23" s="11"/>
      <c r="K23" s="11"/>
    </row>
  </sheetData>
  <mergeCells count="15">
    <mergeCell ref="A21:B21"/>
    <mergeCell ref="A22:B22"/>
    <mergeCell ref="A23:B23"/>
    <mergeCell ref="A5:B5"/>
    <mergeCell ref="C5:E5"/>
    <mergeCell ref="A6:B6"/>
    <mergeCell ref="A7:B7"/>
    <mergeCell ref="A18:B19"/>
    <mergeCell ref="C18:E18"/>
    <mergeCell ref="A20:B20"/>
    <mergeCell ref="B1:D1"/>
    <mergeCell ref="A2:B2"/>
    <mergeCell ref="A3:B3"/>
    <mergeCell ref="A4:B4"/>
    <mergeCell ref="D4:E4"/>
  </mergeCells>
  <dataValidations count="8">
    <dataValidation type="list" allowBlank="1" showInputMessage="1" showErrorMessage="1" sqref="A8:A18" xr:uid="{00000000-0002-0000-4E00-000000000000}">
      <formula1>INDIRECT($C$6)</formula1>
    </dataValidation>
    <dataValidation type="list" allowBlank="1" showInputMessage="1" showErrorMessage="1" sqref="C5" xr:uid="{0251A6F8-050F-4B84-A555-C16FF0CBC632}">
      <formula1>Niveaux</formula1>
    </dataValidation>
    <dataValidation type="list" allowBlank="1" showInputMessage="1" showErrorMessage="1" sqref="C6" xr:uid="{00000000-0002-0000-4E00-000002000000}">
      <formula1>Act_Lang</formula1>
    </dataValidation>
    <dataValidation type="list" allowBlank="1" showInputMessage="1" showErrorMessage="1" sqref="C2" xr:uid="{00000000-0002-0000-4E00-000003000000}">
      <formula1>Classes</formula1>
    </dataValidation>
    <dataValidation type="list" allowBlank="1" showInputMessage="1" showErrorMessage="1" sqref="E2" xr:uid="{00000000-0002-0000-4E00-000004000000}">
      <formula1>Trimestre</formula1>
    </dataValidation>
    <dataValidation type="list" allowBlank="1" showInputMessage="1" showErrorMessage="1" sqref="E3" xr:uid="{00000000-0002-0000-4E00-000005000000}">
      <formula1>Eval_10</formula1>
    </dataValidation>
    <dataValidation type="list" allowBlank="1" showInputMessage="1" showErrorMessage="1" sqref="C4" xr:uid="{00000000-0002-0000-4E00-000006000000}">
      <formula1>Type_Tâche</formula1>
    </dataValidation>
    <dataValidation type="list" allowBlank="1" showInputMessage="1" showErrorMessage="1" sqref="C20:E23" xr:uid="{00000000-0002-0000-4E00-000007000000}">
      <formula1>INDIRECT(CONCATENATE(C$19,$C$6))</formula1>
    </dataValidation>
  </dataValidations>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4F00-000000000000}">
  <sheetPr codeName="Feuil63"/>
  <dimension ref="A1:Q23"/>
  <sheetViews>
    <sheetView zoomScale="70" zoomScaleNormal="70" workbookViewId="0">
      <selection activeCell="C5" sqref="C5:E5"/>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11" width="11.42578125" style="11"/>
  </cols>
  <sheetData>
    <row r="1" spans="1:9" x14ac:dyDescent="0.3">
      <c r="A1" s="69" t="s">
        <v>23</v>
      </c>
      <c r="B1" s="124"/>
      <c r="C1" s="125"/>
      <c r="D1" s="126"/>
      <c r="E1" s="69"/>
      <c r="F1" s="10" t="str">
        <f>IF($C$5=0,"",LEFT($C$5,1))</f>
        <v>5</v>
      </c>
      <c r="G1" s="10" t="str">
        <f>IF($C$6="Production_Ecrite","PE",IF($C$6="Compréhension_Ecrite","CE",IF($C$6="Production_Orale_en_Interaction","POI",IF($C$6="Production_Orale_en_Continu","POC",IF($C$6="Compréhension_Orale","CO","")))))</f>
        <v>PE</v>
      </c>
      <c r="H1" s="10">
        <f>IF($E$3=0,"",$E$3)</f>
        <v>1</v>
      </c>
    </row>
    <row r="2" spans="1:9" x14ac:dyDescent="0.3">
      <c r="A2" s="116" t="s">
        <v>88</v>
      </c>
      <c r="B2" s="116"/>
      <c r="C2" s="70"/>
      <c r="D2" s="69" t="s">
        <v>110</v>
      </c>
      <c r="E2" s="7">
        <v>1</v>
      </c>
      <c r="F2" s="10" t="str">
        <f>IF(OR(F1="",G1="",H1=""),"",F1&amp;"_"&amp;G1&amp;"_"&amp;H1)</f>
        <v>5_PE_1</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Ecrite</v>
      </c>
    </row>
    <row r="3" spans="1:9" x14ac:dyDescent="0.3">
      <c r="A3" s="116" t="s">
        <v>117</v>
      </c>
      <c r="B3" s="116"/>
      <c r="C3" s="33" t="str">
        <f>F2</f>
        <v>5_PE_1</v>
      </c>
      <c r="D3" s="69" t="s">
        <v>89</v>
      </c>
      <c r="E3" s="7">
        <v>1</v>
      </c>
      <c r="F3" s="10" t="str">
        <f>LEFT(F1,1)&amp;"ème"</f>
        <v>5ème</v>
      </c>
    </row>
    <row r="4" spans="1:9" ht="18" customHeight="1" x14ac:dyDescent="0.3">
      <c r="A4" s="116" t="s">
        <v>118</v>
      </c>
      <c r="B4" s="116"/>
      <c r="C4" s="15" t="s">
        <v>120</v>
      </c>
      <c r="D4" s="124" t="s">
        <v>442</v>
      </c>
      <c r="E4" s="126"/>
      <c r="F4" s="10" t="str">
        <f>D3&amp;" "&amp;E3&amp;" de la "&amp;G2&amp;" au "&amp;A5&amp;" "&amp;C5&amp;"."</f>
        <v>Evaluation Numéro 1 de la Production Ecrite au Niveau 5ème.</v>
      </c>
    </row>
    <row r="5" spans="1:9" x14ac:dyDescent="0.3">
      <c r="A5" s="116" t="s">
        <v>15</v>
      </c>
      <c r="B5" s="116"/>
      <c r="C5" s="122" t="s">
        <v>25</v>
      </c>
      <c r="D5" s="122"/>
      <c r="E5" s="123"/>
      <c r="F5" s="10" t="str">
        <f>A4&amp;" "&amp;C4&amp;" : "&amp;D4&amp;"."</f>
        <v>Tâche Intermédiaire : Réaliser un poster de mon/ma chanteur.euse préféré.e.</v>
      </c>
    </row>
    <row r="6" spans="1:9" x14ac:dyDescent="0.3">
      <c r="A6" s="116" t="s">
        <v>14</v>
      </c>
      <c r="B6" s="116"/>
      <c r="C6" s="70" t="s">
        <v>18</v>
      </c>
      <c r="D6" s="12" t="s">
        <v>111</v>
      </c>
      <c r="E6" s="17" t="str">
        <f>IF(ISNA(INDEX(BD_Eval!$C$10:$F$14,MATCH($C$5,BD_Eval!$C$10:$C$14,0),MATCH($E$2,BD_Eval!$C$10:$F$10,0))),"",INDEX(BD_Eval!$C$10:$F$14,MATCH($C$5,BD_Eval!$C$10:$C$14,0),MATCH($E$2,BD_Eval!$C$10:$F$10,0)))</f>
        <v>A1+</v>
      </c>
    </row>
    <row r="7" spans="1:9" x14ac:dyDescent="0.3">
      <c r="A7" s="116" t="s">
        <v>116</v>
      </c>
      <c r="B7" s="116"/>
      <c r="C7" s="33" t="s">
        <v>113</v>
      </c>
      <c r="D7" s="17" t="s">
        <v>114</v>
      </c>
      <c r="E7" s="17" t="s">
        <v>115</v>
      </c>
    </row>
    <row r="8" spans="1:9" ht="66"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8" t="s">
        <v>447</v>
      </c>
      <c r="D8" s="49" t="s">
        <v>448</v>
      </c>
      <c r="E8" s="18" t="s">
        <v>448</v>
      </c>
      <c r="H8" s="14"/>
    </row>
    <row r="9" spans="1:9" ht="66" x14ac:dyDescent="0.3">
      <c r="A9" s="7" t="s">
        <v>4</v>
      </c>
      <c r="B9" s="17" t="str">
        <f t="shared" si="0"/>
        <v>4 points</v>
      </c>
      <c r="C9" s="18" t="s">
        <v>449</v>
      </c>
      <c r="D9" s="49" t="s">
        <v>444</v>
      </c>
      <c r="E9" s="18" t="s">
        <v>454</v>
      </c>
    </row>
    <row r="10" spans="1:9" ht="33" x14ac:dyDescent="0.3">
      <c r="A10" s="7" t="s">
        <v>5</v>
      </c>
      <c r="B10" s="17" t="str">
        <f t="shared" si="0"/>
        <v>2 points</v>
      </c>
      <c r="C10" s="18" t="s">
        <v>450</v>
      </c>
      <c r="D10" s="49" t="s">
        <v>443</v>
      </c>
      <c r="E10" s="18" t="s">
        <v>443</v>
      </c>
    </row>
    <row r="11" spans="1:9" ht="66" x14ac:dyDescent="0.3">
      <c r="A11" s="7" t="s">
        <v>10</v>
      </c>
      <c r="B11" s="17" t="str">
        <f t="shared" si="0"/>
        <v>3 points</v>
      </c>
      <c r="C11" s="18" t="s">
        <v>451</v>
      </c>
      <c r="D11" s="49" t="s">
        <v>445</v>
      </c>
      <c r="E11" s="18" t="s">
        <v>455</v>
      </c>
    </row>
    <row r="12" spans="1:9" ht="99" customHeight="1" x14ac:dyDescent="0.3">
      <c r="A12" s="7" t="s">
        <v>6</v>
      </c>
      <c r="B12" s="17" t="str">
        <f t="shared" si="0"/>
        <v>4 points</v>
      </c>
      <c r="C12" s="18" t="s">
        <v>452</v>
      </c>
      <c r="D12" s="49" t="s">
        <v>446</v>
      </c>
      <c r="E12" s="18" t="s">
        <v>453</v>
      </c>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17" x14ac:dyDescent="0.3">
      <c r="A17" s="7"/>
      <c r="B17" s="17" t="str">
        <f t="shared" si="0"/>
        <v/>
      </c>
      <c r="C17" s="18"/>
      <c r="D17" s="49"/>
      <c r="E17" s="18"/>
    </row>
    <row r="18" spans="1:17" ht="24.75" x14ac:dyDescent="0.3">
      <c r="A18" s="117"/>
      <c r="B18" s="118"/>
      <c r="C18" s="121" t="s">
        <v>43</v>
      </c>
      <c r="D18" s="121"/>
      <c r="E18" s="121"/>
    </row>
    <row r="19" spans="1:17" x14ac:dyDescent="0.3">
      <c r="A19" s="119"/>
      <c r="B19" s="120"/>
      <c r="C19" s="32" t="s">
        <v>0</v>
      </c>
      <c r="D19" s="32" t="s">
        <v>2</v>
      </c>
      <c r="E19" s="32" t="s">
        <v>22</v>
      </c>
    </row>
    <row r="20" spans="1:17" ht="66" x14ac:dyDescent="0.3">
      <c r="A20" s="114" t="s">
        <v>121</v>
      </c>
      <c r="B20" s="115"/>
      <c r="C20" s="9" t="s">
        <v>52</v>
      </c>
      <c r="D20" s="9" t="s">
        <v>53</v>
      </c>
      <c r="E20" s="9"/>
      <c r="Q20" t="str">
        <f>+'[1]4B_PE_1'!$G$9</f>
        <v>Maîtrise Satisfaisante</v>
      </c>
    </row>
    <row r="21" spans="1:17" ht="49.5" x14ac:dyDescent="0.3">
      <c r="A21" s="114" t="s">
        <v>122</v>
      </c>
      <c r="B21" s="115"/>
      <c r="C21" s="9" t="s">
        <v>66</v>
      </c>
      <c r="D21" s="9" t="s">
        <v>78</v>
      </c>
      <c r="E21" s="9"/>
    </row>
    <row r="22" spans="1:17" ht="82.5" x14ac:dyDescent="0.3">
      <c r="A22" s="114" t="s">
        <v>123</v>
      </c>
      <c r="B22" s="115"/>
      <c r="C22" s="9" t="s">
        <v>142</v>
      </c>
      <c r="D22" s="9"/>
      <c r="E22" s="9"/>
    </row>
    <row r="23" spans="1:17" x14ac:dyDescent="0.3">
      <c r="A23" s="114" t="s">
        <v>124</v>
      </c>
      <c r="B23" s="115"/>
      <c r="C23" s="9"/>
      <c r="D23" s="9"/>
      <c r="E23" s="9"/>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8">
    <dataValidation type="list" allowBlank="1" showInputMessage="1" showErrorMessage="1" sqref="A8:A18" xr:uid="{00000000-0002-0000-4F00-000000000000}">
      <formula1>INDIRECT($C$6)</formula1>
    </dataValidation>
    <dataValidation type="list" allowBlank="1" showInputMessage="1" showErrorMessage="1" sqref="C6" xr:uid="{00000000-0002-0000-4F00-000001000000}">
      <formula1>Act_Lang</formula1>
    </dataValidation>
    <dataValidation type="list" allowBlank="1" showInputMessage="1" showErrorMessage="1" sqref="C2" xr:uid="{00000000-0002-0000-4F00-000002000000}">
      <formula1>Classes</formula1>
    </dataValidation>
    <dataValidation type="list" allowBlank="1" showInputMessage="1" showErrorMessage="1" sqref="E2" xr:uid="{00000000-0002-0000-4F00-000003000000}">
      <formula1>Trimestre</formula1>
    </dataValidation>
    <dataValidation type="list" allowBlank="1" showInputMessage="1" showErrorMessage="1" sqref="E3" xr:uid="{00000000-0002-0000-4F00-000004000000}">
      <formula1>Eval_10</formula1>
    </dataValidation>
    <dataValidation type="list" allowBlank="1" showInputMessage="1" showErrorMessage="1" sqref="C4" xr:uid="{00000000-0002-0000-4F00-000005000000}">
      <formula1>Type_Tâche</formula1>
    </dataValidation>
    <dataValidation type="list" allowBlank="1" showInputMessage="1" showErrorMessage="1" sqref="C20:E23" xr:uid="{00000000-0002-0000-4F00-000006000000}">
      <formula1>INDIRECT(CONCATENATE(C$19,$C$6))</formula1>
    </dataValidation>
    <dataValidation type="list" allowBlank="1" showInputMessage="1" showErrorMessage="1" sqref="C5" xr:uid="{69A41CCA-9E65-458E-9714-0D794D898A78}">
      <formula1>Niveaux</formula1>
    </dataValidation>
  </dataValidations>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000-000000000000}">
  <sheetPr codeName="Feuil65"/>
  <dimension ref="A1:K23"/>
  <sheetViews>
    <sheetView zoomScale="80" zoomScaleNormal="80" workbookViewId="0">
      <selection activeCell="C5" sqref="C5:E5"/>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9" width="11.42578125" style="11" customWidth="1"/>
    <col min="10" max="11" width="11.42578125" style="11"/>
  </cols>
  <sheetData>
    <row r="1" spans="1:9" x14ac:dyDescent="0.3">
      <c r="A1" s="77" t="s">
        <v>23</v>
      </c>
      <c r="B1" s="124"/>
      <c r="C1" s="125"/>
      <c r="D1" s="126"/>
      <c r="E1" s="77"/>
      <c r="F1" s="10" t="str">
        <f>IF($C$5=0,"",LEFT($C$5,1))</f>
        <v>5</v>
      </c>
      <c r="G1" s="10" t="str">
        <f>IF($C$6="Production_Ecrite","PE",IF($C$6="Compréhension_Ecrite","CE",IF($C$6="Production_Orale_en_Interaction","POI",IF($C$6="Production_Orale_en_Continu","POC",IF($C$6="Compréhension_Orale","CO","")))))</f>
        <v>PE</v>
      </c>
      <c r="H1" s="10">
        <f>IF($E$3=0,"",$E$3)</f>
        <v>2</v>
      </c>
    </row>
    <row r="2" spans="1:9" x14ac:dyDescent="0.3">
      <c r="A2" s="116" t="s">
        <v>88</v>
      </c>
      <c r="B2" s="116"/>
      <c r="C2" s="78"/>
      <c r="D2" s="77" t="s">
        <v>110</v>
      </c>
      <c r="E2" s="7">
        <v>1</v>
      </c>
      <c r="F2" s="10" t="str">
        <f>IF(OR(F1="",G1="",H1=""),"",F1&amp;"_"&amp;G1&amp;"_"&amp;H1)</f>
        <v>5_PE_2</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Ecrite</v>
      </c>
    </row>
    <row r="3" spans="1:9" x14ac:dyDescent="0.3">
      <c r="A3" s="116" t="s">
        <v>117</v>
      </c>
      <c r="B3" s="116"/>
      <c r="C3" s="79" t="str">
        <f>F2</f>
        <v>5_PE_2</v>
      </c>
      <c r="D3" s="77" t="s">
        <v>89</v>
      </c>
      <c r="E3" s="7">
        <v>2</v>
      </c>
      <c r="F3" s="10" t="str">
        <f>IF(C2="","",LEFT(F1,1)&amp;"ème")</f>
        <v/>
      </c>
    </row>
    <row r="4" spans="1:9" ht="18" customHeight="1" x14ac:dyDescent="0.3">
      <c r="A4" s="116" t="s">
        <v>118</v>
      </c>
      <c r="B4" s="116"/>
      <c r="C4" s="15" t="s">
        <v>120</v>
      </c>
      <c r="D4" s="124" t="s">
        <v>488</v>
      </c>
      <c r="E4" s="126"/>
      <c r="F4" s="10" t="str">
        <f>D3&amp;" "&amp;E3&amp;" de la "&amp;G2&amp;" au "&amp;A5&amp;" "&amp;C5&amp;"."</f>
        <v>Evaluation Numéro 2 de la Production Ecrite au Niveau 5ème.</v>
      </c>
    </row>
    <row r="5" spans="1:9" x14ac:dyDescent="0.3">
      <c r="A5" s="116" t="s">
        <v>15</v>
      </c>
      <c r="B5" s="116"/>
      <c r="C5" s="122" t="s">
        <v>25</v>
      </c>
      <c r="D5" s="122"/>
      <c r="E5" s="123"/>
      <c r="F5" s="10" t="str">
        <f>A4&amp;" "&amp;C4&amp;" : "&amp;D4&amp;"."</f>
        <v>Tâche Intermédiaire : Réaliser un poster du poème et le réciter avec le ton..</v>
      </c>
    </row>
    <row r="6" spans="1:9" x14ac:dyDescent="0.3">
      <c r="A6" s="116" t="s">
        <v>14</v>
      </c>
      <c r="B6" s="116"/>
      <c r="C6" s="78" t="s">
        <v>18</v>
      </c>
      <c r="D6" s="12" t="s">
        <v>111</v>
      </c>
      <c r="E6" s="17" t="str">
        <f>IF(ISNA(INDEX(BD_Eval!$C$10:$F$14,MATCH($C$5,BD_Eval!$C$10:$C$14,0),MATCH($E$2,BD_Eval!$C$10:$F$10,0))),"",INDEX(BD_Eval!$C$10:$F$14,MATCH($C$5,BD_Eval!$C$10:$C$14,0),MATCH($E$2,BD_Eval!$C$10:$F$10,0)))</f>
        <v>A1+</v>
      </c>
    </row>
    <row r="7" spans="1:9" x14ac:dyDescent="0.3">
      <c r="A7" s="116" t="s">
        <v>116</v>
      </c>
      <c r="B7" s="116"/>
      <c r="C7" s="79" t="s">
        <v>113</v>
      </c>
      <c r="D7" s="17" t="s">
        <v>114</v>
      </c>
      <c r="E7" s="17" t="s">
        <v>115</v>
      </c>
    </row>
    <row r="8" spans="1:9" ht="33"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8"/>
      <c r="D8" s="49" t="s">
        <v>483</v>
      </c>
      <c r="E8" s="18"/>
      <c r="H8" s="14"/>
    </row>
    <row r="9" spans="1:9" ht="33" x14ac:dyDescent="0.3">
      <c r="A9" s="7" t="s">
        <v>4</v>
      </c>
      <c r="B9" s="17" t="str">
        <f t="shared" si="0"/>
        <v>4 points</v>
      </c>
      <c r="C9" s="18"/>
      <c r="D9" s="49" t="s">
        <v>484</v>
      </c>
      <c r="E9" s="18"/>
    </row>
    <row r="10" spans="1:9" ht="33" x14ac:dyDescent="0.3">
      <c r="A10" s="7" t="s">
        <v>5</v>
      </c>
      <c r="B10" s="17" t="str">
        <f t="shared" si="0"/>
        <v>2 points</v>
      </c>
      <c r="C10" s="18"/>
      <c r="D10" s="49" t="s">
        <v>485</v>
      </c>
      <c r="E10" s="18"/>
    </row>
    <row r="11" spans="1:9" ht="33" x14ac:dyDescent="0.3">
      <c r="A11" s="7" t="s">
        <v>10</v>
      </c>
      <c r="B11" s="17" t="str">
        <f t="shared" si="0"/>
        <v>3 points</v>
      </c>
      <c r="C11" s="18"/>
      <c r="D11" s="49" t="s">
        <v>486</v>
      </c>
      <c r="E11" s="18"/>
    </row>
    <row r="12" spans="1:9" ht="99" customHeight="1" x14ac:dyDescent="0.3">
      <c r="A12" s="7" t="s">
        <v>6</v>
      </c>
      <c r="B12" s="17" t="str">
        <f t="shared" si="0"/>
        <v>4 points</v>
      </c>
      <c r="C12" s="18"/>
      <c r="D12" s="49" t="s">
        <v>487</v>
      </c>
      <c r="E12" s="18"/>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x14ac:dyDescent="0.3">
      <c r="A20" s="114" t="s">
        <v>121</v>
      </c>
      <c r="B20" s="115"/>
      <c r="C20" s="9"/>
      <c r="D20" s="9"/>
      <c r="E20" s="9"/>
    </row>
    <row r="21" spans="1:5" x14ac:dyDescent="0.3">
      <c r="A21" s="114" t="s">
        <v>122</v>
      </c>
      <c r="B21" s="115"/>
      <c r="C21" s="9"/>
      <c r="D21" s="9"/>
      <c r="E21" s="9"/>
    </row>
    <row r="22" spans="1:5" x14ac:dyDescent="0.3">
      <c r="A22" s="114" t="s">
        <v>123</v>
      </c>
      <c r="B22" s="115"/>
      <c r="C22" s="9"/>
      <c r="D22" s="9"/>
      <c r="E22" s="9"/>
    </row>
    <row r="23" spans="1:5" x14ac:dyDescent="0.3">
      <c r="A23" s="114" t="s">
        <v>124</v>
      </c>
      <c r="B23" s="115"/>
      <c r="C23" s="9"/>
      <c r="D23" s="9"/>
      <c r="E23" s="9"/>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8">
    <dataValidation type="list" allowBlank="1" showInputMessage="1" showErrorMessage="1" sqref="A8:A18" xr:uid="{00000000-0002-0000-5000-000000000000}">
      <formula1>INDIRECT($C$6)</formula1>
    </dataValidation>
    <dataValidation type="list" allowBlank="1" showInputMessage="1" showErrorMessage="1" sqref="C6" xr:uid="{00000000-0002-0000-5000-000001000000}">
      <formula1>Act_Lang</formula1>
    </dataValidation>
    <dataValidation type="list" allowBlank="1" showInputMessage="1" showErrorMessage="1" sqref="C2" xr:uid="{00000000-0002-0000-5000-000002000000}">
      <formula1>Classes</formula1>
    </dataValidation>
    <dataValidation type="list" allowBlank="1" showInputMessage="1" showErrorMessage="1" sqref="E2" xr:uid="{00000000-0002-0000-5000-000003000000}">
      <formula1>Trimestre</formula1>
    </dataValidation>
    <dataValidation type="list" allowBlank="1" showInputMessage="1" showErrorMessage="1" sqref="E3" xr:uid="{00000000-0002-0000-5000-000004000000}">
      <formula1>Eval_10</formula1>
    </dataValidation>
    <dataValidation type="list" allowBlank="1" showInputMessage="1" showErrorMessage="1" sqref="C4" xr:uid="{00000000-0002-0000-5000-000005000000}">
      <formula1>Type_Tâche</formula1>
    </dataValidation>
    <dataValidation type="list" allowBlank="1" showInputMessage="1" showErrorMessage="1" sqref="C20:E23" xr:uid="{00000000-0002-0000-5000-000006000000}">
      <formula1>INDIRECT(CONCATENATE(C$19,$C$6))</formula1>
    </dataValidation>
    <dataValidation type="list" allowBlank="1" showInputMessage="1" showErrorMessage="1" sqref="C5" xr:uid="{5E8794A5-1876-4546-9C7B-9E47BB2E4979}">
      <formula1>Niveaux</formula1>
    </dataValidation>
  </dataValidations>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100-000000000000}">
  <sheetPr codeName="Feuil66"/>
  <dimension ref="A1:K23"/>
  <sheetViews>
    <sheetView workbookViewId="0">
      <selection activeCell="C5" sqref="C5:E5"/>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9" width="11.42578125" style="11" customWidth="1"/>
    <col min="10" max="11" width="11.42578125" style="11"/>
  </cols>
  <sheetData>
    <row r="1" spans="1:9" x14ac:dyDescent="0.3">
      <c r="A1" s="80" t="s">
        <v>23</v>
      </c>
      <c r="B1" s="124"/>
      <c r="C1" s="125"/>
      <c r="D1" s="126"/>
      <c r="E1" s="80"/>
      <c r="F1" s="10" t="str">
        <f>IF($C$5=0,"",LEFT($C$5,1))</f>
        <v>5</v>
      </c>
      <c r="G1" s="10" t="str">
        <f>IF($C$6="Production_Ecrite","PE",IF($C$6="Compréhension_Ecrite","CE",IF($C$6="Production_Orale_en_Interaction","POI",IF($C$6="Production_Orale_en_Continu","POC",IF($C$6="Compréhension_Orale","CO","")))))</f>
        <v>PE</v>
      </c>
      <c r="H1" s="10">
        <f>IF($E$3=0,"",$E$3)</f>
        <v>3</v>
      </c>
    </row>
    <row r="2" spans="1:9" x14ac:dyDescent="0.3">
      <c r="A2" s="116" t="s">
        <v>88</v>
      </c>
      <c r="B2" s="116"/>
      <c r="C2" s="82"/>
      <c r="D2" s="80" t="s">
        <v>110</v>
      </c>
      <c r="E2" s="7">
        <v>2</v>
      </c>
      <c r="F2" s="10" t="str">
        <f>IF(OR(F1="",G1="",H1=""),"",F1&amp;"_"&amp;G1&amp;"_"&amp;H1)</f>
        <v>5_PE_3</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Ecrite</v>
      </c>
    </row>
    <row r="3" spans="1:9" x14ac:dyDescent="0.3">
      <c r="A3" s="116" t="s">
        <v>117</v>
      </c>
      <c r="B3" s="116"/>
      <c r="C3" s="81" t="str">
        <f>F2</f>
        <v>5_PE_3</v>
      </c>
      <c r="D3" s="80" t="s">
        <v>89</v>
      </c>
      <c r="E3" s="7">
        <v>3</v>
      </c>
      <c r="F3" s="10" t="str">
        <f>IF(C2="","",LEFT(F1,1)&amp;"ème")</f>
        <v/>
      </c>
    </row>
    <row r="4" spans="1:9" ht="18" customHeight="1" x14ac:dyDescent="0.3">
      <c r="A4" s="116" t="s">
        <v>118</v>
      </c>
      <c r="B4" s="116"/>
      <c r="C4" s="15" t="s">
        <v>119</v>
      </c>
      <c r="D4" s="124" t="s">
        <v>491</v>
      </c>
      <c r="E4" s="126"/>
      <c r="F4" s="10" t="str">
        <f>D3&amp;" "&amp;E3&amp;" de la "&amp;G2&amp;" au "&amp;A5&amp;" "&amp;C5&amp;"."</f>
        <v>Evaluation Numéro 3 de la Production Ecrite au Niveau 5ème.</v>
      </c>
    </row>
    <row r="5" spans="1:9" x14ac:dyDescent="0.3">
      <c r="A5" s="116" t="s">
        <v>15</v>
      </c>
      <c r="B5" s="116"/>
      <c r="C5" s="122" t="s">
        <v>25</v>
      </c>
      <c r="D5" s="122"/>
      <c r="E5" s="123"/>
      <c r="F5" s="10" t="str">
        <f>A4&amp;" "&amp;C4&amp;" : "&amp;D4&amp;"."</f>
        <v>Tâche Finale : Décrire son Guy Fawkes.</v>
      </c>
    </row>
    <row r="6" spans="1:9" x14ac:dyDescent="0.3">
      <c r="A6" s="116" t="s">
        <v>14</v>
      </c>
      <c r="B6" s="116"/>
      <c r="C6" s="82" t="s">
        <v>18</v>
      </c>
      <c r="D6" s="12" t="s">
        <v>111</v>
      </c>
      <c r="E6" s="17" t="str">
        <f>IF(ISNA(INDEX(BD_Eval!$C$10:$F$14,MATCH($C$5,BD_Eval!$C$10:$C$14,0),MATCH($E$2,BD_Eval!$C$10:$F$10,0))),"",INDEX(BD_Eval!$C$10:$F$14,MATCH($C$5,BD_Eval!$C$10:$C$14,0),MATCH($E$2,BD_Eval!$C$10:$F$10,0)))</f>
        <v>A1+</v>
      </c>
    </row>
    <row r="7" spans="1:9" x14ac:dyDescent="0.3">
      <c r="A7" s="116" t="s">
        <v>116</v>
      </c>
      <c r="B7" s="116"/>
      <c r="C7" s="81" t="s">
        <v>113</v>
      </c>
      <c r="D7" s="17" t="s">
        <v>114</v>
      </c>
      <c r="E7" s="17" t="s">
        <v>115</v>
      </c>
    </row>
    <row r="8" spans="1:9" ht="66"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8" t="s">
        <v>501</v>
      </c>
      <c r="D8" s="49" t="s">
        <v>492</v>
      </c>
      <c r="E8" s="18" t="s">
        <v>497</v>
      </c>
      <c r="H8" s="14"/>
    </row>
    <row r="9" spans="1:9" ht="49.5" x14ac:dyDescent="0.3">
      <c r="A9" s="7" t="s">
        <v>4</v>
      </c>
      <c r="B9" s="17" t="str">
        <f t="shared" si="0"/>
        <v>4 points</v>
      </c>
      <c r="C9" s="18" t="s">
        <v>502</v>
      </c>
      <c r="D9" s="49" t="s">
        <v>493</v>
      </c>
      <c r="E9" s="18" t="s">
        <v>498</v>
      </c>
    </row>
    <row r="10" spans="1:9" ht="49.5" x14ac:dyDescent="0.3">
      <c r="A10" s="7" t="s">
        <v>5</v>
      </c>
      <c r="B10" s="17" t="str">
        <f t="shared" si="0"/>
        <v>2 points</v>
      </c>
      <c r="C10" s="18" t="s">
        <v>503</v>
      </c>
      <c r="D10" s="49" t="s">
        <v>496</v>
      </c>
      <c r="E10" s="18" t="s">
        <v>496</v>
      </c>
    </row>
    <row r="11" spans="1:9" ht="82.5" x14ac:dyDescent="0.3">
      <c r="A11" s="7" t="s">
        <v>10</v>
      </c>
      <c r="B11" s="17" t="str">
        <f t="shared" si="0"/>
        <v>3 points</v>
      </c>
      <c r="C11" s="18" t="s">
        <v>504</v>
      </c>
      <c r="D11" s="49" t="s">
        <v>494</v>
      </c>
      <c r="E11" s="18" t="s">
        <v>499</v>
      </c>
    </row>
    <row r="12" spans="1:9" ht="99" customHeight="1" x14ac:dyDescent="0.3">
      <c r="A12" s="7" t="s">
        <v>6</v>
      </c>
      <c r="B12" s="17" t="str">
        <f t="shared" si="0"/>
        <v>4 points</v>
      </c>
      <c r="C12" s="18" t="s">
        <v>505</v>
      </c>
      <c r="D12" s="49" t="s">
        <v>495</v>
      </c>
      <c r="E12" s="18" t="s">
        <v>500</v>
      </c>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52</v>
      </c>
      <c r="D20" s="9" t="s">
        <v>53</v>
      </c>
      <c r="E20" s="9"/>
    </row>
    <row r="21" spans="1:5" ht="49.5" x14ac:dyDescent="0.3">
      <c r="A21" s="114" t="s">
        <v>122</v>
      </c>
      <c r="B21" s="115"/>
      <c r="C21" s="9" t="s">
        <v>66</v>
      </c>
      <c r="D21" s="9" t="s">
        <v>78</v>
      </c>
      <c r="E21" s="9"/>
    </row>
    <row r="22" spans="1:5" ht="82.5" x14ac:dyDescent="0.3">
      <c r="A22" s="114" t="s">
        <v>123</v>
      </c>
      <c r="B22" s="115"/>
      <c r="C22" s="9" t="s">
        <v>142</v>
      </c>
      <c r="D22" s="9"/>
      <c r="E22" s="9"/>
    </row>
    <row r="23" spans="1:5" x14ac:dyDescent="0.3">
      <c r="A23" s="114" t="s">
        <v>124</v>
      </c>
      <c r="B23" s="115"/>
      <c r="C23" s="9"/>
      <c r="D23" s="9"/>
      <c r="E23" s="9"/>
    </row>
  </sheetData>
  <mergeCells count="15">
    <mergeCell ref="A21:B21"/>
    <mergeCell ref="A22:B22"/>
    <mergeCell ref="A23:B23"/>
    <mergeCell ref="A5:B5"/>
    <mergeCell ref="C5:E5"/>
    <mergeCell ref="A6:B6"/>
    <mergeCell ref="A7:B7"/>
    <mergeCell ref="A18:B19"/>
    <mergeCell ref="C18:E18"/>
    <mergeCell ref="A20:B20"/>
    <mergeCell ref="B1:D1"/>
    <mergeCell ref="A2:B2"/>
    <mergeCell ref="A3:B3"/>
    <mergeCell ref="A4:B4"/>
    <mergeCell ref="D4:E4"/>
  </mergeCells>
  <dataValidations count="8">
    <dataValidation type="list" allowBlank="1" showInputMessage="1" showErrorMessage="1" sqref="A8:A18" xr:uid="{00000000-0002-0000-5100-000000000000}">
      <formula1>INDIRECT($C$6)</formula1>
    </dataValidation>
    <dataValidation type="list" allowBlank="1" showInputMessage="1" showErrorMessage="1" sqref="C6" xr:uid="{00000000-0002-0000-5100-000001000000}">
      <formula1>Act_Lang</formula1>
    </dataValidation>
    <dataValidation type="list" allowBlank="1" showInputMessage="1" showErrorMessage="1" sqref="C2" xr:uid="{00000000-0002-0000-5100-000002000000}">
      <formula1>Classes</formula1>
    </dataValidation>
    <dataValidation type="list" allowBlank="1" showInputMessage="1" showErrorMessage="1" sqref="E2" xr:uid="{00000000-0002-0000-5100-000003000000}">
      <formula1>Trimestre</formula1>
    </dataValidation>
    <dataValidation type="list" allowBlank="1" showInputMessage="1" showErrorMessage="1" sqref="E3" xr:uid="{00000000-0002-0000-5100-000004000000}">
      <formula1>Eval_10</formula1>
    </dataValidation>
    <dataValidation type="list" allowBlank="1" showInputMessage="1" showErrorMessage="1" sqref="C4" xr:uid="{00000000-0002-0000-5100-000005000000}">
      <formula1>Type_Tâche</formula1>
    </dataValidation>
    <dataValidation type="list" allowBlank="1" showInputMessage="1" showErrorMessage="1" sqref="C20:E23" xr:uid="{00000000-0002-0000-5100-000006000000}">
      <formula1>INDIRECT(CONCATENATE(C$19,$C$6))</formula1>
    </dataValidation>
    <dataValidation type="list" allowBlank="1" showInputMessage="1" showErrorMessage="1" sqref="C5" xr:uid="{658F191E-B4FF-48F8-8C8E-1C7806BEDACA}">
      <formula1>Niveaux</formula1>
    </dataValidation>
  </dataValidations>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200-000000000000}">
  <sheetPr codeName="Feuil54"/>
  <dimension ref="A1:K23"/>
  <sheetViews>
    <sheetView workbookViewId="0">
      <selection activeCell="K7" sqref="K7"/>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9" width="11.42578125" style="11" customWidth="1"/>
    <col min="10" max="11" width="11.42578125" style="11"/>
  </cols>
  <sheetData>
    <row r="1" spans="1:9" x14ac:dyDescent="0.3">
      <c r="A1" s="83" t="s">
        <v>23</v>
      </c>
      <c r="B1" s="124"/>
      <c r="C1" s="125"/>
      <c r="D1" s="126"/>
      <c r="E1" s="83"/>
      <c r="F1" s="10" t="str">
        <f>IF($C$5=0,"",LEFT($C$5,1))</f>
        <v>5</v>
      </c>
      <c r="G1" s="10" t="str">
        <f>IF($C$6="Production_Ecrite","PE",IF($C$6="Compréhension_Ecrite","CE",IF($C$6="Production_Orale_en_Interaction","POI",IF($C$6="Production_Orale_en_Continu","POC",IF($C$6="Compréhension_Orale","CO","")))))</f>
        <v>PE</v>
      </c>
      <c r="H1" s="10">
        <f>IF($E$3=0,"",$E$3)</f>
        <v>4</v>
      </c>
    </row>
    <row r="2" spans="1:9" x14ac:dyDescent="0.3">
      <c r="A2" s="116" t="s">
        <v>88</v>
      </c>
      <c r="B2" s="116"/>
      <c r="C2" s="84"/>
      <c r="D2" s="83" t="s">
        <v>110</v>
      </c>
      <c r="E2" s="7">
        <v>3</v>
      </c>
      <c r="F2" s="10" t="str">
        <f>IF(OR(F1="",G1="",H1=""),"",F1&amp;"_"&amp;G1&amp;"_"&amp;H1)</f>
        <v>5_PE_4</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Ecrite</v>
      </c>
    </row>
    <row r="3" spans="1:9" x14ac:dyDescent="0.3">
      <c r="A3" s="116" t="s">
        <v>117</v>
      </c>
      <c r="B3" s="116"/>
      <c r="C3" s="85" t="str">
        <f>F2</f>
        <v>5_PE_4</v>
      </c>
      <c r="D3" s="83" t="s">
        <v>89</v>
      </c>
      <c r="E3" s="7">
        <v>4</v>
      </c>
      <c r="F3" s="10" t="str">
        <f>IF(C2="","",LEFT(F1,1)&amp;"ème")</f>
        <v/>
      </c>
    </row>
    <row r="4" spans="1:9" ht="18" customHeight="1" x14ac:dyDescent="0.3">
      <c r="A4" s="116" t="s">
        <v>118</v>
      </c>
      <c r="B4" s="116"/>
      <c r="C4" s="15" t="s">
        <v>119</v>
      </c>
      <c r="D4" s="124" t="s">
        <v>621</v>
      </c>
      <c r="E4" s="126"/>
      <c r="F4" s="10" t="str">
        <f>D3&amp;" "&amp;E3&amp;" de la "&amp;G2&amp;" au "&amp;A5&amp;" "&amp;C5&amp;"."</f>
        <v>Evaluation Numéro 4 de la Production Ecrite au Niveau 5ème.</v>
      </c>
    </row>
    <row r="5" spans="1:9" x14ac:dyDescent="0.3">
      <c r="A5" s="116" t="s">
        <v>15</v>
      </c>
      <c r="B5" s="116"/>
      <c r="C5" s="122" t="s">
        <v>25</v>
      </c>
      <c r="D5" s="122"/>
      <c r="E5" s="123"/>
      <c r="F5" s="10" t="str">
        <f>A4&amp;" "&amp;C4&amp;" : "&amp;D4&amp;"."</f>
        <v>Tâche Finale : Faire le Poster décrivant son "Strange Animal".</v>
      </c>
    </row>
    <row r="6" spans="1:9" x14ac:dyDescent="0.3">
      <c r="A6" s="116" t="s">
        <v>14</v>
      </c>
      <c r="B6" s="116"/>
      <c r="C6" s="84" t="s">
        <v>18</v>
      </c>
      <c r="D6" s="12" t="s">
        <v>111</v>
      </c>
      <c r="E6" s="17" t="str">
        <f>IF(ISNA(INDEX(BD_Eval!$C$10:$F$14,MATCH($C$5,BD_Eval!$C$10:$C$14,0),MATCH($E$2,BD_Eval!$C$10:$F$10,0))),"",INDEX(BD_Eval!$C$10:$F$14,MATCH($C$5,BD_Eval!$C$10:$C$14,0),MATCH($E$2,BD_Eval!$C$10:$F$10,0)))</f>
        <v>A2</v>
      </c>
    </row>
    <row r="7" spans="1:9" x14ac:dyDescent="0.3">
      <c r="A7" s="116" t="s">
        <v>116</v>
      </c>
      <c r="B7" s="116"/>
      <c r="C7" s="85" t="s">
        <v>113</v>
      </c>
      <c r="D7" s="17" t="s">
        <v>114</v>
      </c>
      <c r="E7" s="17" t="s">
        <v>115</v>
      </c>
    </row>
    <row r="8" spans="1:9" ht="165"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8" t="s">
        <v>28</v>
      </c>
      <c r="D8" s="31" t="s">
        <v>29</v>
      </c>
      <c r="E8" s="18" t="s">
        <v>30</v>
      </c>
      <c r="H8" s="14"/>
    </row>
    <row r="9" spans="1:9" ht="66" x14ac:dyDescent="0.3">
      <c r="A9" s="7" t="s">
        <v>4</v>
      </c>
      <c r="B9" s="17" t="str">
        <f t="shared" si="0"/>
        <v>4 points</v>
      </c>
      <c r="C9" s="18" t="s">
        <v>31</v>
      </c>
      <c r="D9" s="31" t="s">
        <v>32</v>
      </c>
      <c r="E9" s="18" t="s">
        <v>33</v>
      </c>
    </row>
    <row r="10" spans="1:9" ht="132" x14ac:dyDescent="0.3">
      <c r="A10" s="7" t="s">
        <v>5</v>
      </c>
      <c r="B10" s="17" t="str">
        <f t="shared" si="0"/>
        <v>2 points</v>
      </c>
      <c r="C10" s="18" t="s">
        <v>40</v>
      </c>
      <c r="D10" s="31" t="s">
        <v>41</v>
      </c>
      <c r="E10" s="18" t="s">
        <v>42</v>
      </c>
    </row>
    <row r="11" spans="1:9" ht="49.5" x14ac:dyDescent="0.3">
      <c r="A11" s="7" t="s">
        <v>10</v>
      </c>
      <c r="B11" s="17" t="str">
        <f t="shared" si="0"/>
        <v>3 points</v>
      </c>
      <c r="C11" s="18" t="s">
        <v>37</v>
      </c>
      <c r="D11" s="31" t="s">
        <v>38</v>
      </c>
      <c r="E11" s="18" t="s">
        <v>39</v>
      </c>
    </row>
    <row r="12" spans="1:9" ht="99" customHeight="1" x14ac:dyDescent="0.3">
      <c r="A12" s="7" t="s">
        <v>6</v>
      </c>
      <c r="B12" s="17" t="str">
        <f t="shared" si="0"/>
        <v>4 points</v>
      </c>
      <c r="C12" s="18" t="s">
        <v>34</v>
      </c>
      <c r="D12" s="31" t="s">
        <v>35</v>
      </c>
      <c r="E12" s="18" t="s">
        <v>36</v>
      </c>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49.5" x14ac:dyDescent="0.3">
      <c r="A20" s="114" t="s">
        <v>121</v>
      </c>
      <c r="B20" s="115"/>
      <c r="C20" s="9" t="s">
        <v>600</v>
      </c>
      <c r="D20" s="9" t="s">
        <v>602</v>
      </c>
      <c r="E20" s="9"/>
    </row>
    <row r="21" spans="1:5" x14ac:dyDescent="0.3">
      <c r="A21" s="114" t="s">
        <v>122</v>
      </c>
      <c r="B21" s="115"/>
      <c r="C21" s="9"/>
      <c r="D21" s="9"/>
      <c r="E21" s="9"/>
    </row>
    <row r="22" spans="1:5" x14ac:dyDescent="0.3">
      <c r="A22" s="114" t="s">
        <v>123</v>
      </c>
      <c r="B22" s="115"/>
      <c r="C22" s="9"/>
      <c r="D22" s="9"/>
      <c r="E22" s="9"/>
    </row>
    <row r="23" spans="1:5" x14ac:dyDescent="0.3">
      <c r="A23" s="114" t="s">
        <v>124</v>
      </c>
      <c r="B23" s="115"/>
      <c r="C23" s="9"/>
      <c r="D23" s="9"/>
      <c r="E23" s="9"/>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8">
    <dataValidation type="list" allowBlank="1" showInputMessage="1" showErrorMessage="1" sqref="A8:A18" xr:uid="{00000000-0002-0000-5200-000000000000}">
      <formula1>INDIRECT($C$6)</formula1>
    </dataValidation>
    <dataValidation type="list" allowBlank="1" showInputMessage="1" showErrorMessage="1" sqref="C6" xr:uid="{00000000-0002-0000-5200-000001000000}">
      <formula1>Act_Lang</formula1>
    </dataValidation>
    <dataValidation type="list" allowBlank="1" showInputMessage="1" showErrorMessage="1" sqref="C2" xr:uid="{00000000-0002-0000-5200-000002000000}">
      <formula1>Classes</formula1>
    </dataValidation>
    <dataValidation type="list" allowBlank="1" showInputMessage="1" showErrorMessage="1" sqref="E2" xr:uid="{00000000-0002-0000-5200-000003000000}">
      <formula1>Trimestre</formula1>
    </dataValidation>
    <dataValidation type="list" allowBlank="1" showInputMessage="1" showErrorMessage="1" sqref="E3" xr:uid="{00000000-0002-0000-5200-000004000000}">
      <formula1>Eval_10</formula1>
    </dataValidation>
    <dataValidation type="list" allowBlank="1" showInputMessage="1" showErrorMessage="1" sqref="C4" xr:uid="{00000000-0002-0000-5200-000005000000}">
      <formula1>Type_Tâche</formula1>
    </dataValidation>
    <dataValidation type="list" allowBlank="1" showInputMessage="1" showErrorMessage="1" sqref="C20:E23" xr:uid="{00000000-0002-0000-5200-000006000000}">
      <formula1>INDIRECT(CONCATENATE(C$19,$C$6))</formula1>
    </dataValidation>
    <dataValidation type="list" allowBlank="1" showInputMessage="1" showErrorMessage="1" sqref="C5" xr:uid="{2EEFF97A-C70F-4ED5-823D-0A3328214833}">
      <formula1>Niveaux</formula1>
    </dataValidation>
  </dataValidations>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300-000000000000}">
  <sheetPr codeName="Feuil69"/>
  <dimension ref="A1:K23"/>
  <sheetViews>
    <sheetView zoomScale="70" zoomScaleNormal="70" workbookViewId="0">
      <selection activeCell="C5" sqref="C5:E5"/>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9" width="11.42578125" style="11" customWidth="1"/>
    <col min="10" max="11" width="11.42578125" style="11"/>
  </cols>
  <sheetData>
    <row r="1" spans="1:9" x14ac:dyDescent="0.3">
      <c r="A1" s="89" t="s">
        <v>23</v>
      </c>
      <c r="B1" s="124"/>
      <c r="C1" s="125"/>
      <c r="D1" s="126"/>
      <c r="E1" s="89"/>
      <c r="F1" s="10" t="str">
        <f>IF($C$5=0,"",LEFT($C$5,1))</f>
        <v>5</v>
      </c>
      <c r="G1" s="10" t="str">
        <f>IF($C$6="Production_Ecrite","PE",IF($C$6="Compréhension_Ecrite","CE",IF($C$6="Production_Orale_en_Interaction","POI",IF($C$6="Production_Orale_en_Continu","POC",IF($C$6="Compréhension_Orale","CO","")))))</f>
        <v>PE</v>
      </c>
      <c r="H1" s="10">
        <f>IF($E$3=0,"",$E$3)</f>
        <v>5</v>
      </c>
    </row>
    <row r="2" spans="1:9" x14ac:dyDescent="0.3">
      <c r="A2" s="116" t="s">
        <v>88</v>
      </c>
      <c r="B2" s="116"/>
      <c r="C2" s="90"/>
      <c r="D2" s="89" t="s">
        <v>110</v>
      </c>
      <c r="E2" s="7">
        <v>3</v>
      </c>
      <c r="F2" s="10" t="str">
        <f>IF(OR(F1="",G1="",H1=""),"",F1&amp;"_"&amp;G1&amp;"_"&amp;H1)</f>
        <v>5_PE_5</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Ecrite</v>
      </c>
    </row>
    <row r="3" spans="1:9" x14ac:dyDescent="0.3">
      <c r="A3" s="116" t="s">
        <v>117</v>
      </c>
      <c r="B3" s="116"/>
      <c r="C3" s="91" t="str">
        <f>F2</f>
        <v>5_PE_5</v>
      </c>
      <c r="D3" s="89" t="s">
        <v>89</v>
      </c>
      <c r="E3" s="7">
        <v>5</v>
      </c>
      <c r="F3" s="10" t="str">
        <f>IF(C2="","",LEFT(F1,1)&amp;"ème")</f>
        <v/>
      </c>
    </row>
    <row r="4" spans="1:9" ht="18" customHeight="1" x14ac:dyDescent="0.3">
      <c r="A4" s="116" t="s">
        <v>118</v>
      </c>
      <c r="B4" s="116"/>
      <c r="C4" s="15" t="s">
        <v>120</v>
      </c>
      <c r="D4" s="124" t="s">
        <v>527</v>
      </c>
      <c r="E4" s="126"/>
      <c r="F4" s="10" t="str">
        <f>D3&amp;" "&amp;E3&amp;" de la "&amp;G2&amp;" au "&amp;A5&amp;" "&amp;C5&amp;"."</f>
        <v>Evaluation Numéro 5 de la Production Ecrite au Niveau 5ème.</v>
      </c>
    </row>
    <row r="5" spans="1:9" x14ac:dyDescent="0.3">
      <c r="A5" s="116" t="s">
        <v>15</v>
      </c>
      <c r="B5" s="116"/>
      <c r="C5" s="122" t="s">
        <v>25</v>
      </c>
      <c r="D5" s="122"/>
      <c r="E5" s="123"/>
      <c r="F5" s="10" t="str">
        <f>A4&amp;" "&amp;C4&amp;" : "&amp;D4&amp;"."</f>
        <v>Tâche Intermédiaire : Parler des habitudes de quelqu'un.</v>
      </c>
    </row>
    <row r="6" spans="1:9" x14ac:dyDescent="0.3">
      <c r="A6" s="116" t="s">
        <v>14</v>
      </c>
      <c r="B6" s="116"/>
      <c r="C6" s="90" t="s">
        <v>18</v>
      </c>
      <c r="D6" s="12" t="s">
        <v>111</v>
      </c>
      <c r="E6" s="17" t="str">
        <f>IF(ISNA(INDEX(BD_Eval!$C$10:$F$14,MATCH($C$5,BD_Eval!$C$10:$C$14,0),MATCH($E$2,BD_Eval!$C$10:$F$10,0))),"",INDEX(BD_Eval!$C$10:$F$14,MATCH($C$5,BD_Eval!$C$10:$C$14,0),MATCH($E$2,BD_Eval!$C$10:$F$10,0)))</f>
        <v>A2</v>
      </c>
    </row>
    <row r="7" spans="1:9" x14ac:dyDescent="0.3">
      <c r="A7" s="116" t="s">
        <v>116</v>
      </c>
      <c r="B7" s="116"/>
      <c r="C7" s="91" t="s">
        <v>113</v>
      </c>
      <c r="D7" s="17" t="s">
        <v>114</v>
      </c>
      <c r="E7" s="17" t="s">
        <v>115</v>
      </c>
    </row>
    <row r="8" spans="1:9"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8"/>
      <c r="D8" s="49"/>
      <c r="E8" s="18"/>
      <c r="H8" s="14"/>
    </row>
    <row r="9" spans="1:9" x14ac:dyDescent="0.3">
      <c r="A9" s="7" t="s">
        <v>4</v>
      </c>
      <c r="B9" s="17" t="str">
        <f t="shared" si="0"/>
        <v>4 points</v>
      </c>
      <c r="C9" s="18"/>
      <c r="D9" s="49"/>
      <c r="E9" s="18"/>
    </row>
    <row r="10" spans="1:9" x14ac:dyDescent="0.3">
      <c r="A10" s="7" t="s">
        <v>5</v>
      </c>
      <c r="B10" s="17" t="str">
        <f t="shared" si="0"/>
        <v>2 points</v>
      </c>
      <c r="C10" s="18"/>
      <c r="D10" s="49"/>
      <c r="E10" s="18"/>
    </row>
    <row r="11" spans="1:9" x14ac:dyDescent="0.3">
      <c r="A11" s="7" t="s">
        <v>10</v>
      </c>
      <c r="B11" s="17" t="str">
        <f t="shared" si="0"/>
        <v>3 points</v>
      </c>
      <c r="C11" s="18"/>
      <c r="D11" s="49"/>
      <c r="E11" s="18"/>
    </row>
    <row r="12" spans="1:9" ht="99" customHeight="1" x14ac:dyDescent="0.3">
      <c r="A12" s="7" t="s">
        <v>6</v>
      </c>
      <c r="B12" s="17" t="str">
        <f t="shared" si="0"/>
        <v>4 points</v>
      </c>
      <c r="C12" s="18"/>
      <c r="D12" s="49"/>
      <c r="E12" s="18"/>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49.5" x14ac:dyDescent="0.3">
      <c r="A20" s="114" t="s">
        <v>121</v>
      </c>
      <c r="B20" s="115"/>
      <c r="C20" s="9" t="s">
        <v>52</v>
      </c>
      <c r="D20" s="9" t="s">
        <v>78</v>
      </c>
      <c r="E20" s="9"/>
    </row>
    <row r="21" spans="1:5" ht="33" x14ac:dyDescent="0.3">
      <c r="A21" s="114" t="s">
        <v>122</v>
      </c>
      <c r="B21" s="115"/>
      <c r="C21" s="9" t="s">
        <v>66</v>
      </c>
      <c r="D21" s="9"/>
      <c r="E21" s="9"/>
    </row>
    <row r="22" spans="1:5" x14ac:dyDescent="0.3">
      <c r="A22" s="114" t="s">
        <v>123</v>
      </c>
      <c r="B22" s="115"/>
      <c r="C22" s="9"/>
      <c r="D22" s="9"/>
      <c r="E22" s="9"/>
    </row>
    <row r="23" spans="1:5" x14ac:dyDescent="0.3">
      <c r="A23" s="114" t="s">
        <v>124</v>
      </c>
      <c r="B23" s="115"/>
      <c r="C23" s="9"/>
      <c r="D23" s="9"/>
      <c r="E23" s="9"/>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8">
    <dataValidation type="list" allowBlank="1" showInputMessage="1" showErrorMessage="1" sqref="A8:A18" xr:uid="{00000000-0002-0000-5300-000000000000}">
      <formula1>INDIRECT($C$6)</formula1>
    </dataValidation>
    <dataValidation type="list" allowBlank="1" showInputMessage="1" showErrorMessage="1" sqref="C6" xr:uid="{00000000-0002-0000-5300-000001000000}">
      <formula1>Act_Lang</formula1>
    </dataValidation>
    <dataValidation type="list" allowBlank="1" showInputMessage="1" showErrorMessage="1" sqref="C2" xr:uid="{00000000-0002-0000-5300-000002000000}">
      <formula1>Classes</formula1>
    </dataValidation>
    <dataValidation type="list" allowBlank="1" showInputMessage="1" showErrorMessage="1" sqref="E2" xr:uid="{00000000-0002-0000-5300-000003000000}">
      <formula1>Trimestre</formula1>
    </dataValidation>
    <dataValidation type="list" allowBlank="1" showInputMessage="1" showErrorMessage="1" sqref="E3" xr:uid="{00000000-0002-0000-5300-000004000000}">
      <formula1>Eval_10</formula1>
    </dataValidation>
    <dataValidation type="list" allowBlank="1" showInputMessage="1" showErrorMessage="1" sqref="C4" xr:uid="{00000000-0002-0000-5300-000005000000}">
      <formula1>Type_Tâche</formula1>
    </dataValidation>
    <dataValidation type="list" allowBlank="1" showInputMessage="1" showErrorMessage="1" sqref="C20:E23" xr:uid="{00000000-0002-0000-5300-000006000000}">
      <formula1>INDIRECT(CONCATENATE(C$19,$C$6))</formula1>
    </dataValidation>
    <dataValidation type="list" allowBlank="1" showInputMessage="1" showErrorMessage="1" sqref="C5" xr:uid="{F394B336-008A-4D84-8BED-74D2CAA83E21}">
      <formula1>Niveaux</formula1>
    </dataValidation>
  </dataValidations>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400-000000000000}">
  <sheetPr codeName="Feuil89"/>
  <dimension ref="A1:K23"/>
  <sheetViews>
    <sheetView zoomScale="80" zoomScaleNormal="80" workbookViewId="0">
      <selection activeCell="C5" sqref="C5:E5"/>
    </sheetView>
  </sheetViews>
  <sheetFormatPr baseColWidth="10" defaultRowHeight="18" x14ac:dyDescent="0.3"/>
  <cols>
    <col min="1" max="1" width="30.7109375" style="6" customWidth="1"/>
    <col min="2" max="2" width="15.5703125" style="6" customWidth="1"/>
    <col min="3" max="5" width="40.7109375" style="6" customWidth="1"/>
    <col min="6" max="6" width="15.140625" style="10" hidden="1" customWidth="1"/>
    <col min="7" max="7" width="14.140625" style="10" hidden="1" customWidth="1"/>
    <col min="8" max="8" width="14.42578125" style="10" hidden="1" customWidth="1"/>
    <col min="9" max="11" width="11.42578125" style="11"/>
  </cols>
  <sheetData>
    <row r="1" spans="1:9" s="11" customFormat="1" x14ac:dyDescent="0.3">
      <c r="A1" s="95" t="s">
        <v>23</v>
      </c>
      <c r="B1" s="124"/>
      <c r="C1" s="125"/>
      <c r="D1" s="126"/>
      <c r="E1" s="95"/>
      <c r="F1" s="10" t="str">
        <f>IF($C$5=0,"",LEFT($C$5,1))</f>
        <v>5</v>
      </c>
      <c r="G1" s="10" t="str">
        <f>IF($C$6="Production_Ecrite","PE",IF($C$6="Compréhension_Ecrite","CE",IF($C$6="Production_Orale_en_Interaction","POI",IF($C$6="Production_Orale_en_Continu","POC",IF($C$6="Compréhension_Orale","CO","")))))</f>
        <v>PE</v>
      </c>
      <c r="H1" s="10">
        <f>IF($E$3=0,"",$E$3)</f>
        <v>6</v>
      </c>
    </row>
    <row r="2" spans="1:9" s="11" customFormat="1" x14ac:dyDescent="0.3">
      <c r="A2" s="116" t="s">
        <v>88</v>
      </c>
      <c r="B2" s="116"/>
      <c r="C2" s="97"/>
      <c r="D2" s="95" t="s">
        <v>110</v>
      </c>
      <c r="E2" s="7">
        <v>3</v>
      </c>
      <c r="F2" s="10" t="str">
        <f>IF(OR(F1="",G1="",H1=""),"",F1&amp;"_"&amp;G1&amp;"_"&amp;H1)</f>
        <v>5_PE_6</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Ecrite</v>
      </c>
      <c r="H2" s="10"/>
    </row>
    <row r="3" spans="1:9" s="11" customFormat="1" x14ac:dyDescent="0.3">
      <c r="A3" s="116" t="s">
        <v>117</v>
      </c>
      <c r="B3" s="116"/>
      <c r="C3" s="96" t="str">
        <f>F2</f>
        <v>5_PE_6</v>
      </c>
      <c r="D3" s="95" t="s">
        <v>89</v>
      </c>
      <c r="E3" s="7">
        <v>6</v>
      </c>
      <c r="F3" s="10"/>
      <c r="G3" s="10"/>
      <c r="H3" s="10"/>
    </row>
    <row r="4" spans="1:9" s="11" customFormat="1" ht="18" customHeight="1" x14ac:dyDescent="0.3">
      <c r="A4" s="116" t="s">
        <v>118</v>
      </c>
      <c r="B4" s="116"/>
      <c r="C4" s="15" t="s">
        <v>119</v>
      </c>
      <c r="D4" s="124" t="s">
        <v>596</v>
      </c>
      <c r="E4" s="126"/>
      <c r="F4" s="10" t="str">
        <f>D3&amp;" "&amp;E3&amp;" de la "&amp;G2&amp;" au "&amp;A5&amp;" "&amp;C5&amp;"."</f>
        <v>Evaluation Numéro 6 de la Production Ecrite au Niveau 5ème.</v>
      </c>
      <c r="G4" s="10"/>
      <c r="H4" s="10"/>
    </row>
    <row r="5" spans="1:9" s="11" customFormat="1" x14ac:dyDescent="0.3">
      <c r="A5" s="116" t="s">
        <v>15</v>
      </c>
      <c r="B5" s="116"/>
      <c r="C5" s="122" t="s">
        <v>25</v>
      </c>
      <c r="D5" s="122"/>
      <c r="E5" s="123"/>
      <c r="F5" s="10" t="str">
        <f>A4&amp;" "&amp;C4&amp;" : "&amp;D4&amp;"."</f>
        <v>Tâche Finale : Rédiger une carte postale à un être cher..</v>
      </c>
      <c r="G5" s="10"/>
      <c r="H5" s="10"/>
    </row>
    <row r="6" spans="1:9" s="11" customFormat="1" x14ac:dyDescent="0.3">
      <c r="A6" s="116" t="s">
        <v>14</v>
      </c>
      <c r="B6" s="116"/>
      <c r="C6" s="97" t="s">
        <v>18</v>
      </c>
      <c r="D6" s="12" t="s">
        <v>111</v>
      </c>
      <c r="E6" s="17" t="str">
        <f>IF(ISNA(INDEX(BD_Eval!$C$10:$F$14,MATCH($C$5,BD_Eval!$C$10:$C$14,0),MATCH($E$2,BD_Eval!$C$10:$F$10,0))),"",INDEX(BD_Eval!$C$10:$F$14,MATCH($C$5,BD_Eval!$C$10:$C$14,0),MATCH($E$2,BD_Eval!$C$10:$F$10,0)))</f>
        <v>A2</v>
      </c>
      <c r="F6" s="10"/>
      <c r="G6" s="10"/>
      <c r="H6" s="10"/>
    </row>
    <row r="7" spans="1:9" s="11" customFormat="1" x14ac:dyDescent="0.3">
      <c r="A7" s="116" t="s">
        <v>116</v>
      </c>
      <c r="B7" s="116"/>
      <c r="C7" s="96" t="s">
        <v>113</v>
      </c>
      <c r="D7" s="17" t="s">
        <v>114</v>
      </c>
      <c r="E7" s="17" t="s">
        <v>115</v>
      </c>
      <c r="F7" s="10"/>
      <c r="G7" s="10"/>
      <c r="H7" s="10"/>
    </row>
    <row r="8" spans="1:9" s="11" customFormat="1" ht="115.5"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8"/>
      <c r="D8" s="40" t="s">
        <v>207</v>
      </c>
      <c r="E8" s="18"/>
      <c r="F8" s="10"/>
      <c r="G8" s="10"/>
      <c r="H8" s="14"/>
    </row>
    <row r="9" spans="1:9" s="11" customFormat="1" ht="49.5" x14ac:dyDescent="0.3">
      <c r="A9" s="7" t="s">
        <v>4</v>
      </c>
      <c r="B9" s="17" t="str">
        <f t="shared" si="0"/>
        <v>4 points</v>
      </c>
      <c r="C9" s="18"/>
      <c r="D9" s="31" t="s">
        <v>208</v>
      </c>
      <c r="E9" s="18"/>
      <c r="F9" s="10"/>
      <c r="G9" s="10"/>
      <c r="H9" s="10"/>
    </row>
    <row r="10" spans="1:9" s="11" customFormat="1" ht="99" x14ac:dyDescent="0.3">
      <c r="A10" s="7" t="s">
        <v>6</v>
      </c>
      <c r="B10" s="17" t="str">
        <f t="shared" si="0"/>
        <v>4 points</v>
      </c>
      <c r="C10" s="18"/>
      <c r="D10" s="31" t="s">
        <v>205</v>
      </c>
      <c r="E10" s="18"/>
      <c r="F10" s="10"/>
      <c r="G10" s="10"/>
      <c r="H10" s="10"/>
    </row>
    <row r="11" spans="1:9" s="11" customFormat="1" ht="33" x14ac:dyDescent="0.3">
      <c r="A11" s="7" t="s">
        <v>10</v>
      </c>
      <c r="B11" s="17" t="str">
        <f t="shared" si="0"/>
        <v>3 points</v>
      </c>
      <c r="C11" s="18"/>
      <c r="D11" s="31" t="s">
        <v>206</v>
      </c>
      <c r="E11" s="18"/>
      <c r="F11" s="10"/>
      <c r="G11" s="10"/>
      <c r="H11" s="10"/>
    </row>
    <row r="12" spans="1:9" s="11" customFormat="1" ht="99" customHeight="1" x14ac:dyDescent="0.3">
      <c r="A12" s="7" t="s">
        <v>5</v>
      </c>
      <c r="B12" s="17" t="str">
        <f t="shared" si="0"/>
        <v>2 points</v>
      </c>
      <c r="C12" s="18"/>
      <c r="D12" s="31" t="s">
        <v>204</v>
      </c>
      <c r="E12" s="18"/>
      <c r="F12" s="10"/>
      <c r="G12" s="16"/>
      <c r="H12" s="16"/>
      <c r="I12" s="16"/>
    </row>
    <row r="13" spans="1:9" s="11" customFormat="1" x14ac:dyDescent="0.3">
      <c r="A13" s="7"/>
      <c r="B13" s="17" t="str">
        <f t="shared" si="0"/>
        <v/>
      </c>
      <c r="C13" s="18"/>
      <c r="D13" s="31"/>
      <c r="E13" s="18"/>
      <c r="F13" s="10"/>
      <c r="G13" s="16"/>
      <c r="H13" s="16"/>
      <c r="I13" s="16"/>
    </row>
    <row r="14" spans="1:9" s="11" customFormat="1" x14ac:dyDescent="0.3">
      <c r="A14" s="7"/>
      <c r="B14" s="17" t="str">
        <f t="shared" si="0"/>
        <v/>
      </c>
      <c r="C14" s="18"/>
      <c r="D14" s="31"/>
      <c r="E14" s="18"/>
      <c r="F14" s="10"/>
      <c r="G14" s="16"/>
      <c r="H14" s="16"/>
      <c r="I14" s="16"/>
    </row>
    <row r="15" spans="1:9" s="11" customFormat="1" x14ac:dyDescent="0.3">
      <c r="A15" s="7"/>
      <c r="B15" s="17" t="str">
        <f t="shared" si="0"/>
        <v/>
      </c>
      <c r="C15" s="18"/>
      <c r="D15" s="31"/>
      <c r="E15" s="18"/>
      <c r="F15" s="10"/>
      <c r="G15" s="16"/>
      <c r="H15" s="16"/>
      <c r="I15" s="16"/>
    </row>
    <row r="16" spans="1:9" s="11" customFormat="1" x14ac:dyDescent="0.3">
      <c r="A16" s="7"/>
      <c r="B16" s="17" t="str">
        <f t="shared" si="0"/>
        <v/>
      </c>
      <c r="C16" s="18"/>
      <c r="D16" s="31"/>
      <c r="E16" s="18"/>
      <c r="F16" s="10"/>
      <c r="G16" s="16"/>
      <c r="H16" s="16"/>
      <c r="I16" s="16"/>
    </row>
    <row r="17" spans="1:11" s="10" customFormat="1" x14ac:dyDescent="0.3">
      <c r="A17" s="7"/>
      <c r="B17" s="17" t="str">
        <f t="shared" si="0"/>
        <v/>
      </c>
      <c r="C17" s="18"/>
      <c r="D17" s="31"/>
      <c r="E17" s="18"/>
      <c r="I17" s="11"/>
      <c r="J17" s="11"/>
      <c r="K17" s="11"/>
    </row>
    <row r="18" spans="1:11" s="10" customFormat="1" ht="24.75" x14ac:dyDescent="0.3">
      <c r="A18" s="117"/>
      <c r="B18" s="118"/>
      <c r="C18" s="121" t="s">
        <v>43</v>
      </c>
      <c r="D18" s="121"/>
      <c r="E18" s="121"/>
      <c r="I18" s="11"/>
      <c r="J18" s="11"/>
      <c r="K18" s="11"/>
    </row>
    <row r="19" spans="1:11" s="10" customFormat="1" x14ac:dyDescent="0.3">
      <c r="A19" s="119"/>
      <c r="B19" s="120"/>
      <c r="C19" s="32" t="s">
        <v>0</v>
      </c>
      <c r="D19" s="32" t="s">
        <v>2</v>
      </c>
      <c r="E19" s="32" t="s">
        <v>22</v>
      </c>
      <c r="I19" s="11"/>
      <c r="J19" s="11"/>
      <c r="K19" s="11"/>
    </row>
    <row r="20" spans="1:11" s="10" customFormat="1" ht="66" x14ac:dyDescent="0.3">
      <c r="A20" s="114" t="s">
        <v>121</v>
      </c>
      <c r="B20" s="115"/>
      <c r="C20" s="9" t="s">
        <v>66</v>
      </c>
      <c r="D20" s="9" t="s">
        <v>53</v>
      </c>
      <c r="E20" s="9"/>
      <c r="I20" s="11"/>
      <c r="J20" s="11"/>
      <c r="K20" s="11"/>
    </row>
    <row r="21" spans="1:11" s="10" customFormat="1" ht="33" x14ac:dyDescent="0.3">
      <c r="A21" s="114" t="s">
        <v>122</v>
      </c>
      <c r="B21" s="115"/>
      <c r="C21" s="9" t="s">
        <v>77</v>
      </c>
      <c r="D21" s="9" t="s">
        <v>67</v>
      </c>
      <c r="E21" s="9"/>
      <c r="I21" s="11"/>
      <c r="J21" s="11"/>
      <c r="K21" s="11"/>
    </row>
    <row r="22" spans="1:11" s="10" customFormat="1" ht="82.5" x14ac:dyDescent="0.3">
      <c r="A22" s="114" t="s">
        <v>123</v>
      </c>
      <c r="B22" s="115"/>
      <c r="C22" s="9" t="s">
        <v>142</v>
      </c>
      <c r="D22" s="9" t="s">
        <v>78</v>
      </c>
      <c r="E22" s="9"/>
      <c r="I22" s="11"/>
      <c r="J22" s="11"/>
      <c r="K22" s="11"/>
    </row>
    <row r="23" spans="1:11" s="10" customFormat="1" x14ac:dyDescent="0.3">
      <c r="A23" s="114" t="s">
        <v>124</v>
      </c>
      <c r="B23" s="115"/>
      <c r="C23" s="9"/>
      <c r="D23" s="9"/>
      <c r="E23" s="9"/>
      <c r="I23" s="11"/>
      <c r="J23" s="11"/>
      <c r="K23" s="11"/>
    </row>
  </sheetData>
  <mergeCells count="15">
    <mergeCell ref="A21:B21"/>
    <mergeCell ref="A22:B22"/>
    <mergeCell ref="A23:B23"/>
    <mergeCell ref="A5:B5"/>
    <mergeCell ref="C5:E5"/>
    <mergeCell ref="A6:B6"/>
    <mergeCell ref="A7:B7"/>
    <mergeCell ref="A18:B19"/>
    <mergeCell ref="C18:E18"/>
    <mergeCell ref="A20:B20"/>
    <mergeCell ref="B1:D1"/>
    <mergeCell ref="A2:B2"/>
    <mergeCell ref="A3:B3"/>
    <mergeCell ref="A4:B4"/>
    <mergeCell ref="D4:E4"/>
  </mergeCells>
  <dataValidations count="8">
    <dataValidation type="list" allowBlank="1" showInputMessage="1" showErrorMessage="1" sqref="C20:E23" xr:uid="{00000000-0002-0000-5400-000000000000}">
      <formula1>INDIRECT(CONCATENATE(C$19,$C$6))</formula1>
    </dataValidation>
    <dataValidation type="list" allowBlank="1" showInputMessage="1" showErrorMessage="1" sqref="C4" xr:uid="{00000000-0002-0000-5400-000001000000}">
      <formula1>Type_Tâche</formula1>
    </dataValidation>
    <dataValidation type="list" allowBlank="1" showInputMessage="1" showErrorMessage="1" sqref="E3" xr:uid="{00000000-0002-0000-5400-000002000000}">
      <formula1>Eval_10</formula1>
    </dataValidation>
    <dataValidation type="list" allowBlank="1" showInputMessage="1" showErrorMessage="1" sqref="E2" xr:uid="{00000000-0002-0000-5400-000003000000}">
      <formula1>Trimestre</formula1>
    </dataValidation>
    <dataValidation type="list" allowBlank="1" showInputMessage="1" showErrorMessage="1" sqref="C2" xr:uid="{00000000-0002-0000-5400-000004000000}">
      <formula1>Classes</formula1>
    </dataValidation>
    <dataValidation type="list" allowBlank="1" showInputMessage="1" showErrorMessage="1" sqref="C6" xr:uid="{00000000-0002-0000-5400-000005000000}">
      <formula1>Act_Lang</formula1>
    </dataValidation>
    <dataValidation type="list" allowBlank="1" showInputMessage="1" showErrorMessage="1" sqref="C5" xr:uid="{A075A653-A043-4832-9C69-8D8CACDDE727}">
      <formula1>Niveaux</formula1>
    </dataValidation>
    <dataValidation type="list" allowBlank="1" showInputMessage="1" showErrorMessage="1" sqref="A8:A18" xr:uid="{00000000-0002-0000-5400-000007000000}">
      <formula1>INDIRECT($C$6)</formula1>
    </dataValidation>
  </dataValidations>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500-000000000000}">
  <sheetPr codeName="Feuil85"/>
  <dimension ref="A1:K23"/>
  <sheetViews>
    <sheetView workbookViewId="0">
      <selection activeCell="C5" sqref="C5:E5"/>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9" width="11.42578125" style="11" customWidth="1"/>
    <col min="10" max="11" width="11.42578125" style="11"/>
  </cols>
  <sheetData>
    <row r="1" spans="1:9" x14ac:dyDescent="0.3">
      <c r="A1" s="92" t="s">
        <v>23</v>
      </c>
      <c r="B1" s="124"/>
      <c r="C1" s="125"/>
      <c r="D1" s="126"/>
      <c r="E1" s="92"/>
      <c r="F1" s="10" t="str">
        <f>IF($C$5=0,"",LEFT($C$5,1))</f>
        <v>5</v>
      </c>
      <c r="G1" s="10" t="str">
        <f>IF($C$6="Production_Ecrite","PE",IF($C$6="Compréhension_Ecrite","CE",IF($C$6="Production_Orale_en_Interaction","POI",IF($C$6="Production_Orale_en_Continu","POC",IF($C$6="Compréhension_Orale","CO","")))))</f>
        <v>POC</v>
      </c>
      <c r="H1" s="10">
        <f>IF($E$3=0,"",$E$3)</f>
        <v>1</v>
      </c>
    </row>
    <row r="2" spans="1:9" x14ac:dyDescent="0.3">
      <c r="A2" s="116" t="s">
        <v>88</v>
      </c>
      <c r="B2" s="116"/>
      <c r="C2" s="93"/>
      <c r="D2" s="92" t="s">
        <v>110</v>
      </c>
      <c r="E2" s="7">
        <v>3</v>
      </c>
      <c r="F2" s="10" t="str">
        <f>IF(OR(F1="",G1="",H1=""),"",F1&amp;"_"&amp;G1&amp;"_"&amp;H1)</f>
        <v>5_POC_1</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Orale en Continu</v>
      </c>
    </row>
    <row r="3" spans="1:9" x14ac:dyDescent="0.3">
      <c r="A3" s="116" t="s">
        <v>117</v>
      </c>
      <c r="B3" s="116"/>
      <c r="C3" s="94" t="str">
        <f>F2</f>
        <v>5_POC_1</v>
      </c>
      <c r="D3" s="92" t="s">
        <v>89</v>
      </c>
      <c r="E3" s="7">
        <v>1</v>
      </c>
      <c r="F3" s="10" t="str">
        <f>IF(C2="","",LEFT(F1,1)&amp;"ème")</f>
        <v/>
      </c>
    </row>
    <row r="4" spans="1:9" ht="18" customHeight="1" x14ac:dyDescent="0.3">
      <c r="A4" s="116" t="s">
        <v>118</v>
      </c>
      <c r="B4" s="116"/>
      <c r="C4" s="15" t="s">
        <v>120</v>
      </c>
      <c r="D4" s="124" t="s">
        <v>559</v>
      </c>
      <c r="E4" s="126"/>
      <c r="F4" s="10" t="str">
        <f>D3&amp;" "&amp;E3&amp;" de la "&amp;G2&amp;" au "&amp;A5&amp;" "&amp;C5&amp;"."</f>
        <v>Evaluation Numéro 1 de la Production Orale en Continu au Niveau 5ème.</v>
      </c>
    </row>
    <row r="5" spans="1:9" x14ac:dyDescent="0.3">
      <c r="A5" s="116" t="s">
        <v>15</v>
      </c>
      <c r="B5" s="116"/>
      <c r="C5" s="122" t="s">
        <v>25</v>
      </c>
      <c r="D5" s="122"/>
      <c r="E5" s="123"/>
      <c r="F5" s="10" t="str">
        <f>A4&amp;" "&amp;C4&amp;" : "&amp;D4&amp;"."</f>
        <v>Tâche Intermédiaire : Présenter ses 3 monuments préférés de Londres.</v>
      </c>
    </row>
    <row r="6" spans="1:9" x14ac:dyDescent="0.3">
      <c r="A6" s="116" t="s">
        <v>14</v>
      </c>
      <c r="B6" s="116"/>
      <c r="C6" s="93" t="s">
        <v>19</v>
      </c>
      <c r="D6" s="12" t="s">
        <v>111</v>
      </c>
      <c r="E6" s="17" t="str">
        <f>IF(ISNA(INDEX(BD_Eval!$C$10:$F$14,MATCH($C$5,BD_Eval!$C$10:$C$14,0),MATCH($E$2,BD_Eval!$C$10:$F$10,0))),"",INDEX(BD_Eval!$C$10:$F$14,MATCH($C$5,BD_Eval!$C$10:$C$14,0),MATCH($E$2,BD_Eval!$C$10:$F$10,0)))</f>
        <v>A2</v>
      </c>
    </row>
    <row r="7" spans="1:9" x14ac:dyDescent="0.3">
      <c r="A7" s="116" t="s">
        <v>116</v>
      </c>
      <c r="B7" s="116"/>
      <c r="C7" s="94" t="s">
        <v>113</v>
      </c>
      <c r="D7" s="17" t="s">
        <v>114</v>
      </c>
      <c r="E7" s="17" t="s">
        <v>115</v>
      </c>
    </row>
    <row r="8" spans="1:9" ht="66"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4 points</v>
      </c>
      <c r="C8" s="18" t="s">
        <v>567</v>
      </c>
      <c r="D8" s="49" t="s">
        <v>560</v>
      </c>
      <c r="E8" s="18" t="s">
        <v>575</v>
      </c>
      <c r="H8" s="14"/>
    </row>
    <row r="9" spans="1:9" ht="82.5" x14ac:dyDescent="0.3">
      <c r="A9" s="7" t="s">
        <v>4</v>
      </c>
      <c r="B9" s="17" t="str">
        <f t="shared" si="0"/>
        <v>3 points</v>
      </c>
      <c r="C9" s="18" t="s">
        <v>568</v>
      </c>
      <c r="D9" s="49" t="s">
        <v>561</v>
      </c>
      <c r="E9" s="18" t="s">
        <v>576</v>
      </c>
    </row>
    <row r="10" spans="1:9" ht="33" x14ac:dyDescent="0.3">
      <c r="A10" s="7" t="s">
        <v>11</v>
      </c>
      <c r="B10" s="17" t="str">
        <f t="shared" si="0"/>
        <v>2 points</v>
      </c>
      <c r="C10" s="18" t="s">
        <v>569</v>
      </c>
      <c r="D10" s="49" t="s">
        <v>562</v>
      </c>
      <c r="E10" s="18" t="s">
        <v>562</v>
      </c>
    </row>
    <row r="11" spans="1:9" ht="33" x14ac:dyDescent="0.3">
      <c r="A11" s="7" t="s">
        <v>5</v>
      </c>
      <c r="B11" s="17" t="str">
        <f t="shared" si="0"/>
        <v>2 points</v>
      </c>
      <c r="C11" s="18" t="s">
        <v>570</v>
      </c>
      <c r="D11" s="49" t="s">
        <v>563</v>
      </c>
      <c r="E11" s="18" t="s">
        <v>563</v>
      </c>
    </row>
    <row r="12" spans="1:9" ht="99" customHeight="1" x14ac:dyDescent="0.3">
      <c r="A12" s="7" t="s">
        <v>10</v>
      </c>
      <c r="B12" s="17" t="str">
        <f t="shared" si="0"/>
        <v>2 points</v>
      </c>
      <c r="C12" s="18" t="s">
        <v>571</v>
      </c>
      <c r="D12" s="49" t="s">
        <v>564</v>
      </c>
      <c r="E12" s="18" t="s">
        <v>564</v>
      </c>
      <c r="G12" s="16"/>
      <c r="H12" s="16"/>
      <c r="I12" s="16"/>
    </row>
    <row r="13" spans="1:9" ht="33" x14ac:dyDescent="0.3">
      <c r="A13" s="7" t="s">
        <v>12</v>
      </c>
      <c r="B13" s="17" t="str">
        <f t="shared" si="0"/>
        <v>2 points</v>
      </c>
      <c r="C13" s="18" t="s">
        <v>572</v>
      </c>
      <c r="D13" s="49" t="s">
        <v>573</v>
      </c>
      <c r="E13" s="18" t="s">
        <v>565</v>
      </c>
      <c r="G13" s="16"/>
      <c r="H13" s="16"/>
      <c r="I13" s="16"/>
    </row>
    <row r="14" spans="1:9" ht="33" x14ac:dyDescent="0.3">
      <c r="A14" s="7" t="s">
        <v>6</v>
      </c>
      <c r="B14" s="17" t="str">
        <f t="shared" si="0"/>
        <v>3 points</v>
      </c>
      <c r="C14" s="18" t="s">
        <v>574</v>
      </c>
      <c r="D14" s="49" t="s">
        <v>566</v>
      </c>
      <c r="E14" s="18" t="s">
        <v>566</v>
      </c>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49.5" x14ac:dyDescent="0.3">
      <c r="A20" s="114" t="s">
        <v>121</v>
      </c>
      <c r="B20" s="115"/>
      <c r="C20" s="9" t="s">
        <v>73</v>
      </c>
      <c r="D20" s="9" t="s">
        <v>61</v>
      </c>
      <c r="E20" s="9"/>
    </row>
    <row r="21" spans="1:5" ht="49.5" x14ac:dyDescent="0.3">
      <c r="A21" s="114" t="s">
        <v>122</v>
      </c>
      <c r="B21" s="115"/>
      <c r="C21" s="9"/>
      <c r="D21" s="9" t="s">
        <v>83</v>
      </c>
      <c r="E21" s="9"/>
    </row>
    <row r="22" spans="1:5" x14ac:dyDescent="0.3">
      <c r="A22" s="114" t="s">
        <v>123</v>
      </c>
      <c r="B22" s="115"/>
      <c r="C22" s="9"/>
      <c r="D22" s="9"/>
      <c r="E22" s="9"/>
    </row>
    <row r="23" spans="1:5" x14ac:dyDescent="0.3">
      <c r="A23" s="114" t="s">
        <v>124</v>
      </c>
      <c r="B23" s="115"/>
      <c r="C23" s="9"/>
      <c r="D23" s="9"/>
      <c r="E23" s="9"/>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8">
    <dataValidation type="list" allowBlank="1" showInputMessage="1" showErrorMessage="1" sqref="A8:A18" xr:uid="{00000000-0002-0000-5500-000000000000}">
      <formula1>INDIRECT($C$6)</formula1>
    </dataValidation>
    <dataValidation type="list" allowBlank="1" showInputMessage="1" showErrorMessage="1" sqref="C6" xr:uid="{00000000-0002-0000-5500-000001000000}">
      <formula1>Act_Lang</formula1>
    </dataValidation>
    <dataValidation type="list" allowBlank="1" showInputMessage="1" showErrorMessage="1" sqref="C2" xr:uid="{00000000-0002-0000-5500-000002000000}">
      <formula1>Classes</formula1>
    </dataValidation>
    <dataValidation type="list" allowBlank="1" showInputMessage="1" showErrorMessage="1" sqref="E2" xr:uid="{00000000-0002-0000-5500-000003000000}">
      <formula1>Trimestre</formula1>
    </dataValidation>
    <dataValidation type="list" allowBlank="1" showInputMessage="1" showErrorMessage="1" sqref="E3" xr:uid="{00000000-0002-0000-5500-000004000000}">
      <formula1>Eval_10</formula1>
    </dataValidation>
    <dataValidation type="list" allowBlank="1" showInputMessage="1" showErrorMessage="1" sqref="C4" xr:uid="{00000000-0002-0000-5500-000005000000}">
      <formula1>Type_Tâche</formula1>
    </dataValidation>
    <dataValidation type="list" allowBlank="1" showInputMessage="1" showErrorMessage="1" sqref="C20:E23" xr:uid="{00000000-0002-0000-5500-000006000000}">
      <formula1>INDIRECT(CONCATENATE(C$19,$C$6))</formula1>
    </dataValidation>
    <dataValidation type="list" allowBlank="1" showInputMessage="1" showErrorMessage="1" sqref="C5" xr:uid="{C77EFA35-3820-4200-854B-4FF46E45A948}">
      <formula1>Niveaux</formula1>
    </dataValidation>
  </dataValidations>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600-000000000000}">
  <sheetPr codeName="Feuil64"/>
  <dimension ref="A1:K23"/>
  <sheetViews>
    <sheetView zoomScale="80" zoomScaleNormal="80" workbookViewId="0">
      <selection activeCell="P9" sqref="P9"/>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9" width="11.42578125" style="11" customWidth="1"/>
    <col min="10" max="11" width="11.42578125" style="11"/>
  </cols>
  <sheetData>
    <row r="1" spans="1:9" x14ac:dyDescent="0.3">
      <c r="A1" s="71" t="s">
        <v>23</v>
      </c>
      <c r="B1" s="124"/>
      <c r="C1" s="125"/>
      <c r="D1" s="126"/>
      <c r="E1" s="71"/>
      <c r="F1" s="10" t="str">
        <f>IF($C$5=0,"",LEFT($C$5,1))</f>
        <v>5</v>
      </c>
      <c r="G1" s="10" t="str">
        <f>IF($C$6="Production_Ecrite","PE",IF($C$6="Compréhension_Ecrite","CE",IF($C$6="Production_Orale_en_Interaction","POI",IF($C$6="Production_Orale_en_Continu","POC",IF($C$6="Compréhension_Orale","CO","")))))</f>
        <v>POI</v>
      </c>
      <c r="H1" s="10">
        <f>IF($E$3=0,"",$E$3)</f>
        <v>1</v>
      </c>
    </row>
    <row r="2" spans="1:9" x14ac:dyDescent="0.3">
      <c r="A2" s="116" t="s">
        <v>88</v>
      </c>
      <c r="B2" s="116"/>
      <c r="C2" s="72"/>
      <c r="D2" s="71" t="s">
        <v>110</v>
      </c>
      <c r="E2" s="7">
        <v>1</v>
      </c>
      <c r="F2" s="10" t="str">
        <f>IF(OR(F1="",G1="",H1=""),"",F1&amp;"_"&amp;G1&amp;"_"&amp;H1)</f>
        <v>5_POI_1</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Orale en Interaction</v>
      </c>
    </row>
    <row r="3" spans="1:9" x14ac:dyDescent="0.3">
      <c r="A3" s="116" t="s">
        <v>117</v>
      </c>
      <c r="B3" s="116"/>
      <c r="C3" s="73" t="str">
        <f>F2</f>
        <v>5_POI_1</v>
      </c>
      <c r="D3" s="71" t="s">
        <v>89</v>
      </c>
      <c r="E3" s="7">
        <v>1</v>
      </c>
      <c r="F3" s="10" t="str">
        <f>IF(C2="","",LEFT(F1,1)&amp;"ème")</f>
        <v/>
      </c>
    </row>
    <row r="4" spans="1:9" ht="18" customHeight="1" x14ac:dyDescent="0.3">
      <c r="A4" s="116" t="s">
        <v>118</v>
      </c>
      <c r="B4" s="116"/>
      <c r="C4" s="15" t="s">
        <v>119</v>
      </c>
      <c r="D4" s="124" t="s">
        <v>597</v>
      </c>
      <c r="E4" s="126" t="e">
        <f t="shared" ref="E4" si="0">IF(#REF!="","",#REF!)</f>
        <v>#REF!</v>
      </c>
      <c r="F4" s="10" t="str">
        <f>D3&amp;" "&amp;E3&amp;" de la "&amp;G2&amp;" au "&amp;A5&amp;" "&amp;C5&amp;"."</f>
        <v>Evaluation Numéro 1 de la Production Orale en Interaction au Niveau 5ème.</v>
      </c>
    </row>
    <row r="5" spans="1:9" x14ac:dyDescent="0.3">
      <c r="A5" s="116" t="s">
        <v>15</v>
      </c>
      <c r="B5" s="116"/>
      <c r="C5" s="122" t="s">
        <v>25</v>
      </c>
      <c r="D5" s="122"/>
      <c r="E5" s="123"/>
      <c r="F5" s="10" t="str">
        <f>A4&amp;" "&amp;C4&amp;" : "&amp;D4&amp;"."</f>
        <v>Tâche Finale : Passer et faire passer une audition à : Sallaumines's Got Talent.</v>
      </c>
    </row>
    <row r="6" spans="1:9" x14ac:dyDescent="0.3">
      <c r="A6" s="116" t="s">
        <v>14</v>
      </c>
      <c r="B6" s="116"/>
      <c r="C6" s="72" t="s">
        <v>20</v>
      </c>
      <c r="D6" s="12" t="s">
        <v>111</v>
      </c>
      <c r="E6" s="17" t="str">
        <f>IF(ISNA(INDEX(BD_Eval!$C$10:$F$14,MATCH($C$5,BD_Eval!$C$10:$C$14,0),MATCH($E$2,BD_Eval!$C$10:$F$10,0))),"",INDEX(BD_Eval!$C$10:$F$14,MATCH($C$5,BD_Eval!$C$10:$C$14,0),MATCH($E$2,BD_Eval!$C$10:$F$10,0)))</f>
        <v>A1+</v>
      </c>
    </row>
    <row r="7" spans="1:9" x14ac:dyDescent="0.3">
      <c r="A7" s="116" t="s">
        <v>116</v>
      </c>
      <c r="B7" s="116"/>
      <c r="C7" s="73" t="s">
        <v>113</v>
      </c>
      <c r="D7" s="17" t="s">
        <v>114</v>
      </c>
      <c r="E7" s="17" t="s">
        <v>115</v>
      </c>
    </row>
    <row r="8" spans="1:9" ht="148.5" x14ac:dyDescent="0.3">
      <c r="A8" s="7" t="s">
        <v>3</v>
      </c>
      <c r="B8" s="17" t="str">
        <f t="shared" ref="B8:B17" si="1">IF(ISNA(INDEX(Tâches_CECRL,MATCH($A8,Tâches,),MATCH($G$1,CECRL,0))),"",IF(INDEX(Tâches_CECRL,MATCH($A8,Tâches,),MATCH($G$1,CECRL,0))&lt;=1,INDEX(Tâches_CECRL,MATCH(A8,Tâches,),MATCH(G1,CECRL,0))&amp;" point",INDEX(Tâches_CECRL,MATCH($A8,Tâches,),MATCH($G$1,CECRL,0))&amp;" points"))</f>
        <v>4 points</v>
      </c>
      <c r="C8" s="19" t="s">
        <v>475</v>
      </c>
      <c r="D8" s="50" t="s">
        <v>477</v>
      </c>
      <c r="E8" s="19" t="s">
        <v>476</v>
      </c>
      <c r="H8" s="14"/>
    </row>
    <row r="9" spans="1:9" ht="214.5" x14ac:dyDescent="0.3">
      <c r="A9" s="7" t="s">
        <v>13</v>
      </c>
      <c r="B9" s="17" t="str">
        <f t="shared" si="1"/>
        <v>3 points</v>
      </c>
      <c r="C9" s="19" t="s">
        <v>471</v>
      </c>
      <c r="D9" s="50" t="s">
        <v>478</v>
      </c>
      <c r="E9" s="19" t="s">
        <v>473</v>
      </c>
    </row>
    <row r="10" spans="1:9" ht="148.5" x14ac:dyDescent="0.3">
      <c r="A10" s="7" t="s">
        <v>11</v>
      </c>
      <c r="B10" s="17" t="str">
        <f t="shared" si="1"/>
        <v>2 points</v>
      </c>
      <c r="C10" s="19" t="s">
        <v>466</v>
      </c>
      <c r="D10" s="50" t="s">
        <v>479</v>
      </c>
      <c r="E10" s="19" t="s">
        <v>480</v>
      </c>
    </row>
    <row r="11" spans="1:9" ht="99" x14ac:dyDescent="0.3">
      <c r="A11" s="7" t="s">
        <v>5</v>
      </c>
      <c r="B11" s="17" t="e">
        <f t="shared" si="1"/>
        <v>#N/A</v>
      </c>
      <c r="C11" s="19" t="s">
        <v>472</v>
      </c>
      <c r="D11" s="50" t="s">
        <v>474</v>
      </c>
      <c r="E11" s="19" t="s">
        <v>474</v>
      </c>
    </row>
    <row r="12" spans="1:9" ht="99" customHeight="1" x14ac:dyDescent="0.3">
      <c r="A12" s="7" t="s">
        <v>10</v>
      </c>
      <c r="B12" s="17" t="str">
        <f t="shared" si="1"/>
        <v>2 points</v>
      </c>
      <c r="C12" s="19" t="s">
        <v>464</v>
      </c>
      <c r="D12" s="50" t="s">
        <v>464</v>
      </c>
      <c r="E12" s="19" t="s">
        <v>465</v>
      </c>
      <c r="G12" s="16"/>
      <c r="H12" s="16"/>
      <c r="I12" s="16"/>
    </row>
    <row r="13" spans="1:9" ht="132" x14ac:dyDescent="0.3">
      <c r="A13" s="7" t="s">
        <v>12</v>
      </c>
      <c r="B13" s="17" t="str">
        <f t="shared" si="1"/>
        <v>2 points</v>
      </c>
      <c r="C13" s="19" t="s">
        <v>469</v>
      </c>
      <c r="D13" s="50" t="s">
        <v>481</v>
      </c>
      <c r="E13" s="19" t="s">
        <v>470</v>
      </c>
      <c r="G13" s="16"/>
      <c r="H13" s="16"/>
      <c r="I13" s="16"/>
    </row>
    <row r="14" spans="1:9" ht="247.5" x14ac:dyDescent="0.3">
      <c r="A14" s="7" t="s">
        <v>6</v>
      </c>
      <c r="B14" s="17" t="str">
        <f t="shared" si="1"/>
        <v>2 points</v>
      </c>
      <c r="C14" s="19" t="s">
        <v>467</v>
      </c>
      <c r="D14" s="50" t="s">
        <v>482</v>
      </c>
      <c r="E14" s="19" t="s">
        <v>468</v>
      </c>
      <c r="G14" s="16"/>
      <c r="H14" s="16"/>
      <c r="I14" s="16"/>
    </row>
    <row r="15" spans="1:9" x14ac:dyDescent="0.3">
      <c r="A15" s="7"/>
      <c r="B15" s="17" t="str">
        <f t="shared" si="1"/>
        <v/>
      </c>
      <c r="C15" s="19"/>
      <c r="D15" s="50"/>
      <c r="E15" s="19"/>
      <c r="G15" s="16"/>
      <c r="H15" s="16"/>
      <c r="I15" s="16"/>
    </row>
    <row r="16" spans="1:9" x14ac:dyDescent="0.3">
      <c r="A16" s="7"/>
      <c r="B16" s="17" t="str">
        <f t="shared" si="1"/>
        <v/>
      </c>
      <c r="C16" s="19"/>
      <c r="D16" s="50"/>
      <c r="E16" s="19"/>
      <c r="G16" s="16"/>
      <c r="H16" s="16"/>
      <c r="I16" s="16"/>
    </row>
    <row r="17" spans="1:5" x14ac:dyDescent="0.3">
      <c r="A17" s="7"/>
      <c r="B17" s="17" t="str">
        <f t="shared" si="1"/>
        <v/>
      </c>
      <c r="C17" s="19"/>
      <c r="D17" s="50"/>
      <c r="E17" s="19"/>
    </row>
    <row r="18" spans="1:5" ht="24.75" x14ac:dyDescent="0.3">
      <c r="A18" s="117"/>
      <c r="B18" s="118"/>
      <c r="C18" s="121" t="s">
        <v>43</v>
      </c>
      <c r="D18" s="121"/>
      <c r="E18" s="121"/>
    </row>
    <row r="19" spans="1:5" x14ac:dyDescent="0.3">
      <c r="A19" s="119"/>
      <c r="B19" s="120"/>
      <c r="C19" s="32" t="s">
        <v>0</v>
      </c>
      <c r="D19" s="32" t="s">
        <v>2</v>
      </c>
      <c r="E19" s="32" t="s">
        <v>22</v>
      </c>
    </row>
    <row r="20" spans="1:5" ht="82.5" x14ac:dyDescent="0.3">
      <c r="A20" s="114" t="s">
        <v>121</v>
      </c>
      <c r="B20" s="115"/>
      <c r="C20" s="9"/>
      <c r="D20" s="9" t="s">
        <v>619</v>
      </c>
      <c r="E20" s="9"/>
    </row>
    <row r="21" spans="1:5" x14ac:dyDescent="0.3">
      <c r="A21" s="114" t="s">
        <v>122</v>
      </c>
      <c r="B21" s="115"/>
      <c r="C21" s="9"/>
      <c r="D21" s="9"/>
      <c r="E21" s="9"/>
    </row>
    <row r="22" spans="1:5" x14ac:dyDescent="0.3">
      <c r="A22" s="114" t="s">
        <v>123</v>
      </c>
      <c r="B22" s="115"/>
      <c r="C22" s="9"/>
      <c r="D22" s="9"/>
      <c r="E22" s="9"/>
    </row>
    <row r="23" spans="1:5" x14ac:dyDescent="0.3">
      <c r="A23" s="114" t="s">
        <v>124</v>
      </c>
      <c r="B23" s="115"/>
      <c r="C23" s="9"/>
      <c r="D23" s="9"/>
      <c r="E23" s="9"/>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8">
    <dataValidation type="list" allowBlank="1" showInputMessage="1" showErrorMessage="1" sqref="A8:A18" xr:uid="{00000000-0002-0000-5600-000000000000}">
      <formula1>INDIRECT($C$6)</formula1>
    </dataValidation>
    <dataValidation type="list" allowBlank="1" showInputMessage="1" showErrorMessage="1" sqref="C6" xr:uid="{00000000-0002-0000-5600-000001000000}">
      <formula1>Act_Lang</formula1>
    </dataValidation>
    <dataValidation type="list" allowBlank="1" showInputMessage="1" showErrorMessage="1" sqref="C2" xr:uid="{00000000-0002-0000-5600-000002000000}">
      <formula1>Classes</formula1>
    </dataValidation>
    <dataValidation type="list" allowBlank="1" showInputMessage="1" showErrorMessage="1" sqref="E2" xr:uid="{00000000-0002-0000-5600-000003000000}">
      <formula1>Trimestre</formula1>
    </dataValidation>
    <dataValidation type="list" allowBlank="1" showInputMessage="1" showErrorMessage="1" sqref="E3" xr:uid="{00000000-0002-0000-5600-000004000000}">
      <formula1>Eval_10</formula1>
    </dataValidation>
    <dataValidation type="list" allowBlank="1" showInputMessage="1" showErrorMessage="1" sqref="C4" xr:uid="{00000000-0002-0000-5600-000005000000}">
      <formula1>Type_Tâche</formula1>
    </dataValidation>
    <dataValidation type="list" allowBlank="1" showInputMessage="1" showErrorMessage="1" sqref="C20:E23" xr:uid="{00000000-0002-0000-5600-000006000000}">
      <formula1>INDIRECT(CONCATENATE(C$19,$C$6))</formula1>
    </dataValidation>
    <dataValidation type="list" allowBlank="1" showInputMessage="1" showErrorMessage="1" sqref="C5" xr:uid="{760583C6-9D45-4945-A8D3-F7CF40828963}">
      <formula1>Niveaux</formula1>
    </dataValidation>
  </dataValidations>
  <pageMargins left="0.7" right="0.7" top="0.75" bottom="0.75" header="0.3" footer="0.3"/>
  <pageSetup paperSize="9" orientation="portrait" horizontalDpi="4294967293" verticalDpi="4294967293" r:id="rId1"/>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700-000000000000}">
  <sheetPr codeName="Feuil51"/>
  <dimension ref="A1:K23"/>
  <sheetViews>
    <sheetView zoomScale="80" zoomScaleNormal="80" workbookViewId="0">
      <selection activeCell="D21" sqref="D21"/>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11" width="11.42578125" style="11"/>
  </cols>
  <sheetData>
    <row r="1" spans="1:9" x14ac:dyDescent="0.3">
      <c r="A1" s="57" t="s">
        <v>23</v>
      </c>
      <c r="B1" s="124"/>
      <c r="C1" s="125"/>
      <c r="D1" s="126"/>
      <c r="E1" s="57"/>
      <c r="F1" s="10" t="str">
        <f>IF($C$5=0,"",LEFT($C$5,1))</f>
        <v>6</v>
      </c>
      <c r="G1" s="10" t="str">
        <f>IF($C$6="Production_Ecrite","PE",IF($C$6="Compréhension_Ecrite","CE",IF($C$6="Production_Orale_en_Interaction","POI",IF($C$6="Production_Orale_en_Continu","POC",IF($C$6="Compréhension_Orale","CO","")))))</f>
        <v>CE</v>
      </c>
      <c r="H1" s="10">
        <f>IF($E$3=0,"",$E$3)</f>
        <v>1</v>
      </c>
    </row>
    <row r="2" spans="1:9" x14ac:dyDescent="0.3">
      <c r="A2" s="116" t="s">
        <v>88</v>
      </c>
      <c r="B2" s="116"/>
      <c r="C2" s="58"/>
      <c r="D2" s="57" t="s">
        <v>110</v>
      </c>
      <c r="E2" s="7">
        <v>2</v>
      </c>
      <c r="F2" s="10" t="str">
        <f>IF(OR(F1="",G1="",H1=""),"",F1&amp;"_"&amp;G1&amp;"_"&amp;H1)</f>
        <v>6_CE_1</v>
      </c>
      <c r="G2" s="10" t="str">
        <f>IF($C$6="Production_Ecrite","Production Ecrite",IF($C$6="Compréhension_Ecrite","Compréhension Ecrite",IF($C$6="Production_Orale_en_Interaction","Production Orale en Interaction",IF($C$6="Production_Orale_en_Continu","Production Orale en Continu",IF($C$6="Compréhension_Orale","Compréhension Orale","")))))</f>
        <v>Compréhension Ecrite</v>
      </c>
    </row>
    <row r="3" spans="1:9" x14ac:dyDescent="0.3">
      <c r="A3" s="116" t="s">
        <v>117</v>
      </c>
      <c r="B3" s="116"/>
      <c r="C3" s="33" t="str">
        <f>F2</f>
        <v>6_CE_1</v>
      </c>
      <c r="D3" s="57" t="s">
        <v>89</v>
      </c>
      <c r="E3" s="7">
        <v>1</v>
      </c>
    </row>
    <row r="4" spans="1:9" ht="18" customHeight="1" x14ac:dyDescent="0.3">
      <c r="A4" s="116" t="s">
        <v>118</v>
      </c>
      <c r="B4" s="116"/>
      <c r="C4" s="15" t="s">
        <v>120</v>
      </c>
      <c r="D4" s="124"/>
      <c r="E4" s="126"/>
      <c r="F4" s="10" t="str">
        <f>D3&amp;" "&amp;E3&amp;" de la "&amp;G2&amp;" au "&amp;A5&amp;" "&amp;C5&amp;"."</f>
        <v>Evaluation Numéro 1 de la Compréhension Ecrite au Niveau 6ème.</v>
      </c>
    </row>
    <row r="5" spans="1:9" x14ac:dyDescent="0.3">
      <c r="A5" s="116" t="s">
        <v>15</v>
      </c>
      <c r="B5" s="116"/>
      <c r="C5" s="122" t="s">
        <v>24</v>
      </c>
      <c r="D5" s="122"/>
      <c r="E5" s="123"/>
      <c r="F5" s="10" t="str">
        <f>A4&amp;" "&amp;C4&amp;" : "&amp;D4&amp;"."</f>
        <v>Tâche Intermédiaire : .</v>
      </c>
    </row>
    <row r="6" spans="1:9" x14ac:dyDescent="0.3">
      <c r="A6" s="116" t="s">
        <v>14</v>
      </c>
      <c r="B6" s="116"/>
      <c r="C6" s="58" t="s">
        <v>16</v>
      </c>
      <c r="D6" s="12" t="s">
        <v>111</v>
      </c>
      <c r="E6" s="17" t="str">
        <f>IF(ISNA(INDEX(BD_Eval!$C$10:$F$14,MATCH($C$5,BD_Eval!$C$10:$C$14,0),MATCH($E$2,BD_Eval!$C$10:$F$10,0))),"",INDEX(BD_Eval!$C$10:$F$14,MATCH($C$5,BD_Eval!$C$10:$C$14,0),MATCH($E$2,BD_Eval!$C$10:$F$10,0)))</f>
        <v>A1+</v>
      </c>
    </row>
    <row r="7" spans="1:9" x14ac:dyDescent="0.3">
      <c r="A7" s="116" t="s">
        <v>116</v>
      </c>
      <c r="B7" s="116"/>
      <c r="C7" s="33" t="s">
        <v>113</v>
      </c>
      <c r="D7" s="17" t="s">
        <v>114</v>
      </c>
      <c r="E7" s="17" t="s">
        <v>115</v>
      </c>
    </row>
    <row r="8" spans="1:9"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8" t="s">
        <v>352</v>
      </c>
      <c r="D8" s="49" t="s">
        <v>348</v>
      </c>
      <c r="E8" s="18" t="s">
        <v>348</v>
      </c>
      <c r="H8" s="14"/>
    </row>
    <row r="9" spans="1:9" ht="33" x14ac:dyDescent="0.3">
      <c r="A9" s="7" t="s">
        <v>7</v>
      </c>
      <c r="B9" s="17" t="str">
        <f t="shared" si="0"/>
        <v>5 points</v>
      </c>
      <c r="C9" s="18" t="s">
        <v>353</v>
      </c>
      <c r="D9" s="49" t="s">
        <v>349</v>
      </c>
      <c r="E9" s="18" t="s">
        <v>356</v>
      </c>
    </row>
    <row r="10" spans="1:9" ht="49.5" x14ac:dyDescent="0.3">
      <c r="A10" s="7" t="s">
        <v>8</v>
      </c>
      <c r="B10" s="17" t="str">
        <f t="shared" si="0"/>
        <v>5 points</v>
      </c>
      <c r="C10" s="18" t="s">
        <v>354</v>
      </c>
      <c r="D10" s="49" t="s">
        <v>350</v>
      </c>
      <c r="E10" s="18" t="s">
        <v>357</v>
      </c>
    </row>
    <row r="11" spans="1:9" ht="33" x14ac:dyDescent="0.3">
      <c r="A11" s="7" t="s">
        <v>9</v>
      </c>
      <c r="B11" s="17" t="str">
        <f t="shared" si="0"/>
        <v>3 points</v>
      </c>
      <c r="C11" s="18" t="s">
        <v>355</v>
      </c>
      <c r="D11" s="49" t="s">
        <v>351</v>
      </c>
      <c r="E11" s="18" t="s">
        <v>358</v>
      </c>
    </row>
    <row r="12" spans="1:9" ht="99" customHeight="1" x14ac:dyDescent="0.3">
      <c r="A12" s="7"/>
      <c r="B12" s="17" t="str">
        <f t="shared" si="0"/>
        <v/>
      </c>
      <c r="C12" s="18"/>
      <c r="D12" s="49"/>
      <c r="E12" s="18"/>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49.5" x14ac:dyDescent="0.3">
      <c r="A20" s="114" t="s">
        <v>121</v>
      </c>
      <c r="B20" s="115"/>
      <c r="C20" s="9" t="s">
        <v>607</v>
      </c>
      <c r="D20" s="9" t="s">
        <v>608</v>
      </c>
      <c r="E20" s="9"/>
    </row>
    <row r="21" spans="1:5" x14ac:dyDescent="0.3">
      <c r="A21" s="114" t="s">
        <v>122</v>
      </c>
      <c r="B21" s="115"/>
      <c r="C21" s="9"/>
      <c r="D21" s="9"/>
      <c r="E21" s="9"/>
    </row>
    <row r="22" spans="1:5" x14ac:dyDescent="0.3">
      <c r="A22" s="114" t="s">
        <v>123</v>
      </c>
      <c r="B22" s="115"/>
      <c r="C22" s="9"/>
      <c r="D22" s="9"/>
      <c r="E22" s="9"/>
    </row>
    <row r="23" spans="1:5" x14ac:dyDescent="0.3">
      <c r="A23" s="114" t="s">
        <v>124</v>
      </c>
      <c r="B23" s="115"/>
      <c r="C23" s="9"/>
      <c r="D23" s="9"/>
      <c r="E23" s="9"/>
    </row>
  </sheetData>
  <mergeCells count="15">
    <mergeCell ref="A21:B21"/>
    <mergeCell ref="A22:B22"/>
    <mergeCell ref="A23:B23"/>
    <mergeCell ref="A5:B5"/>
    <mergeCell ref="C5:E5"/>
    <mergeCell ref="A6:B6"/>
    <mergeCell ref="A7:B7"/>
    <mergeCell ref="A18:B19"/>
    <mergeCell ref="C18:E18"/>
    <mergeCell ref="A20:B20"/>
    <mergeCell ref="B1:D1"/>
    <mergeCell ref="A2:B2"/>
    <mergeCell ref="A3:B3"/>
    <mergeCell ref="A4:B4"/>
    <mergeCell ref="D4:E4"/>
  </mergeCells>
  <dataValidations count="8">
    <dataValidation type="list" allowBlank="1" showInputMessage="1" showErrorMessage="1" sqref="C20:E23" xr:uid="{00000000-0002-0000-5700-000000000000}">
      <formula1>INDIRECT(CONCATENATE(C$19,$C$6))</formula1>
    </dataValidation>
    <dataValidation type="list" allowBlank="1" showInputMessage="1" showErrorMessage="1" sqref="C4" xr:uid="{00000000-0002-0000-5700-000001000000}">
      <formula1>Type_Tâche</formula1>
    </dataValidation>
    <dataValidation type="list" allowBlank="1" showInputMessage="1" showErrorMessage="1" sqref="E3" xr:uid="{00000000-0002-0000-5700-000002000000}">
      <formula1>Eval_10</formula1>
    </dataValidation>
    <dataValidation type="list" allowBlank="1" showInputMessage="1" showErrorMessage="1" sqref="E2" xr:uid="{00000000-0002-0000-5700-000003000000}">
      <formula1>Trimestre</formula1>
    </dataValidation>
    <dataValidation type="list" allowBlank="1" showInputMessage="1" showErrorMessage="1" sqref="C2" xr:uid="{00000000-0002-0000-5700-000004000000}">
      <formula1>Classes</formula1>
    </dataValidation>
    <dataValidation type="list" allowBlank="1" showInputMessage="1" showErrorMessage="1" sqref="C6" xr:uid="{00000000-0002-0000-5700-000005000000}">
      <formula1>Act_Lang</formula1>
    </dataValidation>
    <dataValidation type="list" allowBlank="1" showInputMessage="1" showErrorMessage="1" sqref="C5" xr:uid="{00000000-0002-0000-5700-000006000000}">
      <formula1>Niveaux</formula1>
    </dataValidation>
    <dataValidation type="list" allowBlank="1" showInputMessage="1" showErrorMessage="1" sqref="A8:A18" xr:uid="{00000000-0002-0000-5700-000007000000}">
      <formula1>INDIRECT($C$6)</formula1>
    </dataValidation>
  </dataValidations>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800-000000000000}">
  <sheetPr codeName="Feuil61"/>
  <dimension ref="A1:K23"/>
  <sheetViews>
    <sheetView topLeftCell="A4" workbookViewId="0">
      <selection activeCell="C31" sqref="C31"/>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11" width="11.42578125" style="11"/>
  </cols>
  <sheetData>
    <row r="1" spans="1:9" x14ac:dyDescent="0.3">
      <c r="A1" s="67" t="s">
        <v>23</v>
      </c>
      <c r="B1" s="124"/>
      <c r="C1" s="125"/>
      <c r="D1" s="126"/>
      <c r="E1" s="67"/>
      <c r="F1" s="10" t="str">
        <f>IF($C$5=0,"",LEFT($C$5,1))</f>
        <v>6</v>
      </c>
      <c r="G1" s="10" t="str">
        <f>IF($C$6="Production_Ecrite","PE",IF($C$6="Compréhension_Ecrite","CE",IF($C$6="Production_Orale_en_Interaction","POI",IF($C$6="Production_Orale_en_Continu","POC",IF($C$6="Compréhension_Orale","CO","")))))</f>
        <v>CO</v>
      </c>
      <c r="H1" s="10">
        <f>IF($E$3=0,"",$E$3)</f>
        <v>1</v>
      </c>
    </row>
    <row r="2" spans="1:9" x14ac:dyDescent="0.3">
      <c r="A2" s="116" t="s">
        <v>88</v>
      </c>
      <c r="B2" s="116"/>
      <c r="C2" s="68"/>
      <c r="D2" s="67" t="s">
        <v>110</v>
      </c>
      <c r="E2" s="7">
        <v>3</v>
      </c>
      <c r="F2" s="10" t="str">
        <f>IF(OR(F1="",G1="",H1=""),"",F1&amp;"_"&amp;G1&amp;"_"&amp;H1)</f>
        <v>6_CO_1</v>
      </c>
      <c r="G2" s="10" t="str">
        <f>IF($C$6="Production_Ecrite","Production Ecrite",IF($C$6="Compréhension_Ecrite","Compréhension Ecrite",IF($C$6="Production_Orale_en_Interaction","Production Orale en Interaction",IF($C$6="Production_Orale_en_Continu","Production Orale en Continu",IF($C$6="Compréhension_Orale","Compréhension Orale","")))))</f>
        <v>Compréhension Orale</v>
      </c>
    </row>
    <row r="3" spans="1:9" x14ac:dyDescent="0.3">
      <c r="A3" s="116" t="s">
        <v>117</v>
      </c>
      <c r="B3" s="116"/>
      <c r="C3" s="33" t="str">
        <f>F2</f>
        <v>6_CO_1</v>
      </c>
      <c r="D3" s="67" t="s">
        <v>89</v>
      </c>
      <c r="E3" s="7">
        <v>1</v>
      </c>
    </row>
    <row r="4" spans="1:9" ht="18" customHeight="1" x14ac:dyDescent="0.3">
      <c r="A4" s="116" t="s">
        <v>118</v>
      </c>
      <c r="B4" s="116"/>
      <c r="C4" s="15" t="s">
        <v>120</v>
      </c>
      <c r="D4" s="124"/>
      <c r="E4" s="126"/>
      <c r="F4" s="10" t="str">
        <f>D3&amp;" "&amp;E3&amp;" de la "&amp;G2&amp;" au "&amp;A5&amp;" "&amp;C5&amp;"."</f>
        <v>Evaluation Numéro 1 de la Compréhension Orale au Niveau 6ème.</v>
      </c>
    </row>
    <row r="5" spans="1:9" x14ac:dyDescent="0.3">
      <c r="A5" s="116" t="s">
        <v>15</v>
      </c>
      <c r="B5" s="116"/>
      <c r="C5" s="122" t="s">
        <v>24</v>
      </c>
      <c r="D5" s="122"/>
      <c r="E5" s="123"/>
      <c r="F5" s="10" t="str">
        <f>A4&amp;" "&amp;C4&amp;" : "&amp;D4&amp;"."</f>
        <v>Tâche Intermédiaire : .</v>
      </c>
    </row>
    <row r="6" spans="1:9" x14ac:dyDescent="0.3">
      <c r="A6" s="116" t="s">
        <v>14</v>
      </c>
      <c r="B6" s="116"/>
      <c r="C6" s="68" t="s">
        <v>17</v>
      </c>
      <c r="D6" s="12" t="s">
        <v>111</v>
      </c>
      <c r="E6" s="17" t="str">
        <f>IF(ISNA(INDEX(BD_Eval!$C$10:$F$14,MATCH($C$5,BD_Eval!$C$10:$C$14,0),MATCH($E$2,BD_Eval!$C$10:$F$10,0))),"",INDEX(BD_Eval!$C$10:$F$14,MATCH($C$5,BD_Eval!$C$10:$C$14,0),MATCH($E$2,BD_Eval!$C$10:$F$10,0)))</f>
        <v>A1+</v>
      </c>
    </row>
    <row r="7" spans="1:9" x14ac:dyDescent="0.3">
      <c r="A7" s="116" t="s">
        <v>116</v>
      </c>
      <c r="B7" s="116"/>
      <c r="C7" s="33" t="s">
        <v>113</v>
      </c>
      <c r="D7" s="17" t="s">
        <v>114</v>
      </c>
      <c r="E7" s="17" t="s">
        <v>115</v>
      </c>
    </row>
    <row r="8" spans="1:9" x14ac:dyDescent="0.3">
      <c r="A8" s="7"/>
      <c r="B8" s="17" t="str">
        <f t="shared" ref="B8:B17" si="0">IF(ISNA(INDEX(Tâches_CECRL,MATCH($A8,Tâches,),MATCH($G$1,CECRL,0))),"",IF(INDEX(Tâches_CECRL,MATCH($A8,Tâches,),MATCH($G$1,CECRL,0))&lt;=1,INDEX(Tâches_CECRL,MATCH(A8,Tâches,),MATCH(G1,CECRL,0))&amp;" point",INDEX(Tâches_CECRL,MATCH($A8,Tâches,),MATCH($G$1,CECRL,0))&amp;" points"))</f>
        <v/>
      </c>
      <c r="C8" s="18"/>
      <c r="D8" s="49"/>
      <c r="E8" s="18"/>
      <c r="H8" s="14"/>
    </row>
    <row r="9" spans="1:9" x14ac:dyDescent="0.3">
      <c r="A9" s="7"/>
      <c r="B9" s="17" t="str">
        <f t="shared" si="0"/>
        <v/>
      </c>
      <c r="C9" s="18"/>
      <c r="D9" s="49"/>
      <c r="E9" s="18"/>
    </row>
    <row r="10" spans="1:9" x14ac:dyDescent="0.3">
      <c r="A10" s="7"/>
      <c r="B10" s="17" t="str">
        <f t="shared" si="0"/>
        <v/>
      </c>
      <c r="C10" s="18"/>
      <c r="D10" s="49"/>
      <c r="E10" s="18"/>
    </row>
    <row r="11" spans="1:9" x14ac:dyDescent="0.3">
      <c r="A11" s="7"/>
      <c r="B11" s="17" t="str">
        <f t="shared" si="0"/>
        <v/>
      </c>
      <c r="C11" s="18"/>
      <c r="D11" s="49"/>
      <c r="E11" s="18"/>
    </row>
    <row r="12" spans="1:9" ht="99" customHeight="1" x14ac:dyDescent="0.3">
      <c r="A12" s="7"/>
      <c r="B12" s="17" t="str">
        <f t="shared" si="0"/>
        <v/>
      </c>
      <c r="C12" s="18"/>
      <c r="D12" s="49"/>
      <c r="E12" s="18"/>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82.5" x14ac:dyDescent="0.3">
      <c r="A20" s="114" t="s">
        <v>121</v>
      </c>
      <c r="B20" s="115"/>
      <c r="C20" s="9" t="s">
        <v>57</v>
      </c>
      <c r="D20" s="9" t="s">
        <v>72</v>
      </c>
      <c r="E20" s="9"/>
    </row>
    <row r="21" spans="1:5" ht="66" x14ac:dyDescent="0.3">
      <c r="A21" s="114" t="s">
        <v>122</v>
      </c>
      <c r="B21" s="115"/>
      <c r="C21" s="9" t="s">
        <v>71</v>
      </c>
      <c r="D21" s="9"/>
      <c r="E21" s="9"/>
    </row>
    <row r="22" spans="1:5" x14ac:dyDescent="0.3">
      <c r="A22" s="114" t="s">
        <v>123</v>
      </c>
      <c r="B22" s="115"/>
      <c r="C22" s="9"/>
      <c r="D22" s="9"/>
      <c r="E22" s="9"/>
    </row>
    <row r="23" spans="1:5" x14ac:dyDescent="0.3">
      <c r="A23" s="114" t="s">
        <v>124</v>
      </c>
      <c r="B23" s="115"/>
      <c r="C23" s="9"/>
      <c r="D23" s="9"/>
      <c r="E23" s="9"/>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8">
    <dataValidation type="list" allowBlank="1" showInputMessage="1" showErrorMessage="1" sqref="A8:A18" xr:uid="{00000000-0002-0000-5800-000000000000}">
      <formula1>INDIRECT($C$6)</formula1>
    </dataValidation>
    <dataValidation type="list" allowBlank="1" showInputMessage="1" showErrorMessage="1" sqref="C5" xr:uid="{00000000-0002-0000-5800-000001000000}">
      <formula1>Niveaux</formula1>
    </dataValidation>
    <dataValidation type="list" allowBlank="1" showInputMessage="1" showErrorMessage="1" sqref="C6" xr:uid="{00000000-0002-0000-5800-000002000000}">
      <formula1>Act_Lang</formula1>
    </dataValidation>
    <dataValidation type="list" allowBlank="1" showInputMessage="1" showErrorMessage="1" sqref="C2" xr:uid="{00000000-0002-0000-5800-000003000000}">
      <formula1>Classes</formula1>
    </dataValidation>
    <dataValidation type="list" allowBlank="1" showInputMessage="1" showErrorMessage="1" sqref="E2" xr:uid="{00000000-0002-0000-5800-000004000000}">
      <formula1>Trimestre</formula1>
    </dataValidation>
    <dataValidation type="list" allowBlank="1" showInputMessage="1" showErrorMessage="1" sqref="E3" xr:uid="{00000000-0002-0000-5800-000005000000}">
      <formula1>Eval_10</formula1>
    </dataValidation>
    <dataValidation type="list" allowBlank="1" showInputMessage="1" showErrorMessage="1" sqref="C4" xr:uid="{00000000-0002-0000-5800-000006000000}">
      <formula1>Type_Tâche</formula1>
    </dataValidation>
    <dataValidation type="list" allowBlank="1" showInputMessage="1" showErrorMessage="1" sqref="C20:E23" xr:uid="{00000000-0002-0000-5800-000007000000}">
      <formula1>INDIRECT(CONCATENATE(C$19,$C$6))</formula1>
    </dataValidation>
  </dataValidations>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900-000000000000}">
  <sheetPr codeName="Feuil50"/>
  <dimension ref="A1:K23"/>
  <sheetViews>
    <sheetView zoomScale="80" zoomScaleNormal="80" workbookViewId="0">
      <selection activeCell="C31" sqref="C31"/>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11" width="11.42578125" style="11"/>
  </cols>
  <sheetData>
    <row r="1" spans="1:9" x14ac:dyDescent="0.3">
      <c r="A1" s="57" t="s">
        <v>23</v>
      </c>
      <c r="B1" s="124"/>
      <c r="C1" s="125"/>
      <c r="D1" s="126"/>
      <c r="E1" s="57"/>
      <c r="F1" s="10" t="str">
        <f>IF($C$5=0,"",LEFT($C$5,1))</f>
        <v>6</v>
      </c>
      <c r="G1" s="10" t="str">
        <f>IF($C$6="Production_Ecrite","PE",IF($C$6="Compréhension_Ecrite","CE",IF($C$6="Production_Orale_en_Interaction","POI",IF($C$6="Production_Orale_en_Continu","POC",IF($C$6="Compréhension_Orale","CO","")))))</f>
        <v>PE</v>
      </c>
      <c r="H1" s="10">
        <f>IF($E$3=0,"",$E$3)</f>
        <v>1</v>
      </c>
    </row>
    <row r="2" spans="1:9" x14ac:dyDescent="0.3">
      <c r="A2" s="116" t="s">
        <v>88</v>
      </c>
      <c r="B2" s="116"/>
      <c r="C2" s="58"/>
      <c r="D2" s="57" t="s">
        <v>110</v>
      </c>
      <c r="E2" s="7">
        <v>1</v>
      </c>
      <c r="F2" s="10" t="str">
        <f>IF(OR(F1="",G1="",H1=""),"",F1&amp;"_"&amp;G1&amp;"_"&amp;H1)</f>
        <v>6_PE_1</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Ecrite</v>
      </c>
    </row>
    <row r="3" spans="1:9" x14ac:dyDescent="0.3">
      <c r="A3" s="116" t="s">
        <v>117</v>
      </c>
      <c r="B3" s="116"/>
      <c r="C3" s="33" t="str">
        <f>F2</f>
        <v>6_PE_1</v>
      </c>
      <c r="D3" s="57" t="s">
        <v>89</v>
      </c>
      <c r="E3" s="7">
        <v>1</v>
      </c>
    </row>
    <row r="4" spans="1:9" ht="18" customHeight="1" x14ac:dyDescent="0.3">
      <c r="A4" s="116" t="s">
        <v>118</v>
      </c>
      <c r="B4" s="116"/>
      <c r="C4" s="15" t="s">
        <v>119</v>
      </c>
      <c r="D4" s="124"/>
      <c r="E4" s="126"/>
      <c r="F4" s="10" t="str">
        <f>D3&amp;" "&amp;E3&amp;" de la "&amp;G2&amp;" au "&amp;A5&amp;" "&amp;C5&amp;"."</f>
        <v>Evaluation Numéro 1 de la Production Ecrite au Niveau 6ème.</v>
      </c>
    </row>
    <row r="5" spans="1:9" x14ac:dyDescent="0.3">
      <c r="A5" s="116" t="s">
        <v>15</v>
      </c>
      <c r="B5" s="116"/>
      <c r="C5" s="122" t="s">
        <v>24</v>
      </c>
      <c r="D5" s="122"/>
      <c r="E5" s="123"/>
      <c r="F5" s="10" t="str">
        <f>A4&amp;" "&amp;C4&amp;" : "&amp;D4&amp;"."</f>
        <v>Tâche Finale : .</v>
      </c>
    </row>
    <row r="6" spans="1:9" x14ac:dyDescent="0.3">
      <c r="A6" s="116" t="s">
        <v>14</v>
      </c>
      <c r="B6" s="116"/>
      <c r="C6" s="58" t="s">
        <v>18</v>
      </c>
      <c r="D6" s="12" t="s">
        <v>111</v>
      </c>
      <c r="E6" s="17" t="str">
        <f>IF(ISNA(INDEX(BD_Eval!$C$10:$F$14,MATCH($C$5,BD_Eval!$C$10:$C$14,0),MATCH($E$2,BD_Eval!$C$10:$F$10,0))),"",INDEX(BD_Eval!$C$10:$F$14,MATCH($C$5,BD_Eval!$C$10:$C$14,0),MATCH($E$2,BD_Eval!$C$10:$F$10,0)))</f>
        <v>A1</v>
      </c>
    </row>
    <row r="7" spans="1:9" x14ac:dyDescent="0.3">
      <c r="A7" s="116" t="s">
        <v>116</v>
      </c>
      <c r="B7" s="116"/>
      <c r="C7" s="33" t="s">
        <v>113</v>
      </c>
      <c r="D7" s="17" t="s">
        <v>114</v>
      </c>
      <c r="E7" s="17" t="s">
        <v>115</v>
      </c>
    </row>
    <row r="8" spans="1:9"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8"/>
      <c r="D8" s="49"/>
      <c r="E8" s="18"/>
      <c r="H8" s="14"/>
    </row>
    <row r="9" spans="1:9" x14ac:dyDescent="0.3">
      <c r="A9" s="7" t="s">
        <v>4</v>
      </c>
      <c r="B9" s="17" t="str">
        <f t="shared" si="0"/>
        <v>4 points</v>
      </c>
      <c r="C9" s="18"/>
      <c r="D9" s="49"/>
      <c r="E9" s="18"/>
    </row>
    <row r="10" spans="1:9" x14ac:dyDescent="0.3">
      <c r="A10" s="7" t="s">
        <v>5</v>
      </c>
      <c r="B10" s="17" t="str">
        <f t="shared" si="0"/>
        <v>2 points</v>
      </c>
      <c r="C10" s="18"/>
      <c r="D10" s="49"/>
      <c r="E10" s="18"/>
    </row>
    <row r="11" spans="1:9" x14ac:dyDescent="0.3">
      <c r="A11" s="7" t="s">
        <v>10</v>
      </c>
      <c r="B11" s="17" t="str">
        <f t="shared" si="0"/>
        <v>3 points</v>
      </c>
      <c r="C11" s="18"/>
      <c r="D11" s="49"/>
      <c r="E11" s="18"/>
    </row>
    <row r="12" spans="1:9" ht="99" customHeight="1" x14ac:dyDescent="0.3">
      <c r="A12" s="7" t="s">
        <v>6</v>
      </c>
      <c r="B12" s="17" t="str">
        <f t="shared" si="0"/>
        <v>4 points</v>
      </c>
      <c r="C12" s="18"/>
      <c r="D12" s="49"/>
      <c r="E12" s="18"/>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33" x14ac:dyDescent="0.3">
      <c r="A20" s="114" t="s">
        <v>121</v>
      </c>
      <c r="B20" s="115"/>
      <c r="C20" s="9" t="s">
        <v>52</v>
      </c>
      <c r="D20" s="9"/>
      <c r="E20" s="9"/>
    </row>
    <row r="21" spans="1:5" ht="33" x14ac:dyDescent="0.3">
      <c r="A21" s="114" t="s">
        <v>122</v>
      </c>
      <c r="B21" s="115"/>
      <c r="C21" s="9" t="s">
        <v>66</v>
      </c>
      <c r="D21" s="9"/>
      <c r="E21" s="9"/>
    </row>
    <row r="22" spans="1:5" ht="82.5" x14ac:dyDescent="0.3">
      <c r="A22" s="114" t="s">
        <v>123</v>
      </c>
      <c r="B22" s="115"/>
      <c r="C22" s="9" t="s">
        <v>142</v>
      </c>
      <c r="D22" s="9"/>
      <c r="E22" s="9"/>
    </row>
    <row r="23" spans="1:5" x14ac:dyDescent="0.3">
      <c r="A23" s="114" t="s">
        <v>124</v>
      </c>
      <c r="B23" s="115"/>
      <c r="C23" s="9"/>
      <c r="D23" s="9"/>
      <c r="E23" s="9"/>
    </row>
  </sheetData>
  <mergeCells count="15">
    <mergeCell ref="A21:B21"/>
    <mergeCell ref="A22:B22"/>
    <mergeCell ref="A23:B23"/>
    <mergeCell ref="A5:B5"/>
    <mergeCell ref="C5:E5"/>
    <mergeCell ref="A6:B6"/>
    <mergeCell ref="A7:B7"/>
    <mergeCell ref="A18:B19"/>
    <mergeCell ref="C18:E18"/>
    <mergeCell ref="A20:B20"/>
    <mergeCell ref="B1:D1"/>
    <mergeCell ref="A2:B2"/>
    <mergeCell ref="A3:B3"/>
    <mergeCell ref="A4:B4"/>
    <mergeCell ref="D4:E4"/>
  </mergeCells>
  <dataValidations count="8">
    <dataValidation type="list" allowBlank="1" showInputMessage="1" showErrorMessage="1" sqref="A8:A18" xr:uid="{00000000-0002-0000-5900-000000000000}">
      <formula1>INDIRECT($C$6)</formula1>
    </dataValidation>
    <dataValidation type="list" allowBlank="1" showInputMessage="1" showErrorMessage="1" sqref="C5" xr:uid="{00000000-0002-0000-5900-000001000000}">
      <formula1>Niveaux</formula1>
    </dataValidation>
    <dataValidation type="list" allowBlank="1" showInputMessage="1" showErrorMessage="1" sqref="C6" xr:uid="{00000000-0002-0000-5900-000002000000}">
      <formula1>Act_Lang</formula1>
    </dataValidation>
    <dataValidation type="list" allowBlank="1" showInputMessage="1" showErrorMessage="1" sqref="C2" xr:uid="{00000000-0002-0000-5900-000003000000}">
      <formula1>Classes</formula1>
    </dataValidation>
    <dataValidation type="list" allowBlank="1" showInputMessage="1" showErrorMessage="1" sqref="E2" xr:uid="{00000000-0002-0000-5900-000004000000}">
      <formula1>Trimestre</formula1>
    </dataValidation>
    <dataValidation type="list" allowBlank="1" showInputMessage="1" showErrorMessage="1" sqref="E3" xr:uid="{00000000-0002-0000-5900-000005000000}">
      <formula1>Eval_10</formula1>
    </dataValidation>
    <dataValidation type="list" allowBlank="1" showInputMessage="1" showErrorMessage="1" sqref="C4" xr:uid="{00000000-0002-0000-5900-000006000000}">
      <formula1>Type_Tâche</formula1>
    </dataValidation>
    <dataValidation type="list" allowBlank="1" showInputMessage="1" showErrorMessage="1" sqref="C20:E23" xr:uid="{00000000-0002-0000-5900-000007000000}">
      <formula1>INDIRECT(CONCATENATE(C$19,$C$6))</formula1>
    </dataValidation>
  </dataValidations>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A00-000000000000}">
  <sheetPr codeName="Feuil49"/>
  <dimension ref="A1:K23"/>
  <sheetViews>
    <sheetView zoomScale="80" zoomScaleNormal="80" workbookViewId="0">
      <selection activeCell="C31" sqref="C31"/>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11" width="11.42578125" style="11"/>
  </cols>
  <sheetData>
    <row r="1" spans="1:9" x14ac:dyDescent="0.3">
      <c r="A1" s="57" t="s">
        <v>23</v>
      </c>
      <c r="B1" s="124"/>
      <c r="C1" s="125"/>
      <c r="D1" s="126"/>
      <c r="E1" s="57"/>
      <c r="F1" s="10" t="str">
        <f>IF($C$5=0,"",LEFT($C$5,1))</f>
        <v>6</v>
      </c>
      <c r="G1" s="10" t="str">
        <f>IF($C$6="Production_Ecrite","PE",IF($C$6="Compréhension_Ecrite","CE",IF($C$6="Production_Orale_en_Interaction","POI",IF($C$6="Production_Orale_en_Continu","POC",IF($C$6="Compréhension_Orale","CO","")))))</f>
        <v>PE</v>
      </c>
      <c r="H1" s="10">
        <f>IF($E$3=0,"",$E$3)</f>
        <v>2</v>
      </c>
    </row>
    <row r="2" spans="1:9" x14ac:dyDescent="0.3">
      <c r="A2" s="116" t="s">
        <v>88</v>
      </c>
      <c r="B2" s="116"/>
      <c r="C2" s="58"/>
      <c r="D2" s="57" t="s">
        <v>110</v>
      </c>
      <c r="E2" s="7">
        <v>2</v>
      </c>
      <c r="F2" s="10" t="str">
        <f>IF(OR(F1="",G1="",H1=""),"",F1&amp;"_"&amp;G1&amp;"_"&amp;H1)</f>
        <v>6_PE_2</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Ecrite</v>
      </c>
    </row>
    <row r="3" spans="1:9" x14ac:dyDescent="0.3">
      <c r="A3" s="116" t="s">
        <v>117</v>
      </c>
      <c r="B3" s="116"/>
      <c r="C3" s="33" t="str">
        <f>F2</f>
        <v>6_PE_2</v>
      </c>
      <c r="D3" s="57" t="s">
        <v>89</v>
      </c>
      <c r="E3" s="7">
        <v>2</v>
      </c>
    </row>
    <row r="4" spans="1:9" ht="18" customHeight="1" x14ac:dyDescent="0.3">
      <c r="A4" s="116" t="s">
        <v>118</v>
      </c>
      <c r="B4" s="116"/>
      <c r="C4" s="15" t="s">
        <v>119</v>
      </c>
      <c r="D4" s="124"/>
      <c r="E4" s="126"/>
      <c r="F4" s="10" t="str">
        <f>D3&amp;" "&amp;E3&amp;" de la "&amp;G2&amp;" au "&amp;A5&amp;" "&amp;C5&amp;"."</f>
        <v>Evaluation Numéro 2 de la Production Ecrite au Niveau 6ème.</v>
      </c>
    </row>
    <row r="5" spans="1:9" x14ac:dyDescent="0.3">
      <c r="A5" s="116" t="s">
        <v>15</v>
      </c>
      <c r="B5" s="116"/>
      <c r="C5" s="122" t="s">
        <v>24</v>
      </c>
      <c r="D5" s="122"/>
      <c r="E5" s="123"/>
      <c r="F5" s="10" t="str">
        <f>A4&amp;" "&amp;C4&amp;" : "&amp;D4&amp;"."</f>
        <v>Tâche Finale : .</v>
      </c>
    </row>
    <row r="6" spans="1:9" x14ac:dyDescent="0.3">
      <c r="A6" s="116" t="s">
        <v>14</v>
      </c>
      <c r="B6" s="116"/>
      <c r="C6" s="58" t="s">
        <v>18</v>
      </c>
      <c r="D6" s="12" t="s">
        <v>111</v>
      </c>
      <c r="E6" s="17" t="str">
        <f>IF(ISNA(INDEX(BD_Eval!$C$10:$F$14,MATCH($C$5,BD_Eval!$C$10:$C$14,0),MATCH($E$2,BD_Eval!$C$10:$F$10,0))),"",INDEX(BD_Eval!$C$10:$F$14,MATCH($C$5,BD_Eval!$C$10:$C$14,0),MATCH($E$2,BD_Eval!$C$10:$F$10,0)))</f>
        <v>A1+</v>
      </c>
    </row>
    <row r="7" spans="1:9" x14ac:dyDescent="0.3">
      <c r="A7" s="116" t="s">
        <v>116</v>
      </c>
      <c r="B7" s="116"/>
      <c r="C7" s="33" t="s">
        <v>113</v>
      </c>
      <c r="D7" s="17" t="s">
        <v>114</v>
      </c>
      <c r="E7" s="17" t="s">
        <v>115</v>
      </c>
    </row>
    <row r="8" spans="1:9" ht="33"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8" t="s">
        <v>340</v>
      </c>
      <c r="D8" s="49" t="s">
        <v>336</v>
      </c>
      <c r="E8" s="18" t="s">
        <v>336</v>
      </c>
      <c r="H8" s="14"/>
    </row>
    <row r="9" spans="1:9" ht="33" x14ac:dyDescent="0.3">
      <c r="A9" s="7" t="s">
        <v>4</v>
      </c>
      <c r="B9" s="17" t="str">
        <f t="shared" si="0"/>
        <v>4 points</v>
      </c>
      <c r="C9" s="18" t="s">
        <v>341</v>
      </c>
      <c r="D9" s="49" t="s">
        <v>337</v>
      </c>
      <c r="E9" s="18" t="s">
        <v>345</v>
      </c>
    </row>
    <row r="10" spans="1:9" ht="33" x14ac:dyDescent="0.3">
      <c r="A10" s="7" t="s">
        <v>5</v>
      </c>
      <c r="B10" s="17" t="str">
        <f t="shared" si="0"/>
        <v>2 points</v>
      </c>
      <c r="C10" s="18" t="s">
        <v>342</v>
      </c>
      <c r="D10" s="49" t="s">
        <v>338</v>
      </c>
      <c r="E10" s="18" t="s">
        <v>338</v>
      </c>
    </row>
    <row r="11" spans="1:9" ht="66" x14ac:dyDescent="0.3">
      <c r="A11" s="7" t="s">
        <v>10</v>
      </c>
      <c r="B11" s="17" t="str">
        <f t="shared" si="0"/>
        <v>3 points</v>
      </c>
      <c r="C11" s="18" t="s">
        <v>343</v>
      </c>
      <c r="D11" s="49" t="s">
        <v>346</v>
      </c>
      <c r="E11" s="18" t="s">
        <v>346</v>
      </c>
    </row>
    <row r="12" spans="1:9" ht="99" customHeight="1" x14ac:dyDescent="0.3">
      <c r="A12" s="7" t="s">
        <v>6</v>
      </c>
      <c r="B12" s="17" t="str">
        <f t="shared" si="0"/>
        <v>4 points</v>
      </c>
      <c r="C12" s="18" t="s">
        <v>344</v>
      </c>
      <c r="D12" s="49" t="s">
        <v>339</v>
      </c>
      <c r="E12" s="18" t="s">
        <v>347</v>
      </c>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52</v>
      </c>
      <c r="D20" s="9" t="s">
        <v>53</v>
      </c>
      <c r="E20" s="9"/>
    </row>
    <row r="21" spans="1:5" ht="49.5" x14ac:dyDescent="0.3">
      <c r="A21" s="114" t="s">
        <v>122</v>
      </c>
      <c r="B21" s="115"/>
      <c r="C21" s="9" t="s">
        <v>66</v>
      </c>
      <c r="D21" s="9" t="s">
        <v>78</v>
      </c>
      <c r="E21" s="9"/>
    </row>
    <row r="22" spans="1:5" ht="33" x14ac:dyDescent="0.3">
      <c r="A22" s="114" t="s">
        <v>123</v>
      </c>
      <c r="B22" s="115"/>
      <c r="C22" s="9" t="s">
        <v>77</v>
      </c>
      <c r="D22" s="9"/>
      <c r="E22" s="9"/>
    </row>
    <row r="23" spans="1:5" ht="82.5" x14ac:dyDescent="0.3">
      <c r="A23" s="114" t="s">
        <v>124</v>
      </c>
      <c r="B23" s="115"/>
      <c r="C23" s="9" t="s">
        <v>142</v>
      </c>
      <c r="D23" s="9"/>
      <c r="E23" s="9"/>
    </row>
  </sheetData>
  <mergeCells count="15">
    <mergeCell ref="A21:B21"/>
    <mergeCell ref="A22:B22"/>
    <mergeCell ref="A23:B23"/>
    <mergeCell ref="A5:B5"/>
    <mergeCell ref="C5:E5"/>
    <mergeCell ref="A6:B6"/>
    <mergeCell ref="A7:B7"/>
    <mergeCell ref="A18:B19"/>
    <mergeCell ref="C18:E18"/>
    <mergeCell ref="A20:B20"/>
    <mergeCell ref="B1:D1"/>
    <mergeCell ref="A2:B2"/>
    <mergeCell ref="A3:B3"/>
    <mergeCell ref="A4:B4"/>
    <mergeCell ref="D4:E4"/>
  </mergeCells>
  <dataValidations count="8">
    <dataValidation type="list" allowBlank="1" showInputMessage="1" showErrorMessage="1" sqref="C20:E23" xr:uid="{00000000-0002-0000-5A00-000000000000}">
      <formula1>INDIRECT(CONCATENATE(C$19,$C$6))</formula1>
    </dataValidation>
    <dataValidation type="list" allowBlank="1" showInputMessage="1" showErrorMessage="1" sqref="C4" xr:uid="{00000000-0002-0000-5A00-000001000000}">
      <formula1>Type_Tâche</formula1>
    </dataValidation>
    <dataValidation type="list" allowBlank="1" showInputMessage="1" showErrorMessage="1" sqref="E3" xr:uid="{00000000-0002-0000-5A00-000002000000}">
      <formula1>Eval_10</formula1>
    </dataValidation>
    <dataValidation type="list" allowBlank="1" showInputMessage="1" showErrorMessage="1" sqref="E2" xr:uid="{00000000-0002-0000-5A00-000003000000}">
      <formula1>Trimestre</formula1>
    </dataValidation>
    <dataValidation type="list" allowBlank="1" showInputMessage="1" showErrorMessage="1" sqref="C2" xr:uid="{00000000-0002-0000-5A00-000004000000}">
      <formula1>Classes</formula1>
    </dataValidation>
    <dataValidation type="list" allowBlank="1" showInputMessage="1" showErrorMessage="1" sqref="C6" xr:uid="{00000000-0002-0000-5A00-000005000000}">
      <formula1>Act_Lang</formula1>
    </dataValidation>
    <dataValidation type="list" allowBlank="1" showInputMessage="1" showErrorMessage="1" sqref="C5" xr:uid="{00000000-0002-0000-5A00-000006000000}">
      <formula1>Niveaux</formula1>
    </dataValidation>
    <dataValidation type="list" allowBlank="1" showInputMessage="1" showErrorMessage="1" sqref="A8:A18" xr:uid="{00000000-0002-0000-5A00-000007000000}">
      <formula1>INDIRECT($C$6)</formula1>
    </dataValidation>
  </dataValidations>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B00-000000000000}">
  <sheetPr codeName="Feuil62"/>
  <dimension ref="A1:K23"/>
  <sheetViews>
    <sheetView workbookViewId="0">
      <selection activeCell="C5" sqref="C5:E5"/>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11" width="11.42578125" style="11"/>
  </cols>
  <sheetData>
    <row r="1" spans="1:9" x14ac:dyDescent="0.3">
      <c r="A1" s="67" t="s">
        <v>23</v>
      </c>
      <c r="B1" s="124"/>
      <c r="C1" s="125"/>
      <c r="D1" s="126"/>
      <c r="E1" s="67"/>
      <c r="F1" s="10" t="str">
        <f>IF($C$5=0,"",LEFT($C$5,1))</f>
        <v>6</v>
      </c>
      <c r="G1" s="10" t="str">
        <f>IF($C$6="Production_Ecrite","PE",IF($C$6="Compréhension_Ecrite","CE",IF($C$6="Production_Orale_en_Interaction","POI",IF($C$6="Production_Orale_en_Continu","POC",IF($C$6="Compréhension_Orale","CO","")))))</f>
        <v>PE</v>
      </c>
      <c r="H1" s="10">
        <f>IF($E$3=0,"",$E$3)</f>
        <v>3</v>
      </c>
    </row>
    <row r="2" spans="1:9" x14ac:dyDescent="0.3">
      <c r="A2" s="116" t="s">
        <v>88</v>
      </c>
      <c r="B2" s="116"/>
      <c r="C2" s="68"/>
      <c r="D2" s="67" t="s">
        <v>110</v>
      </c>
      <c r="E2" s="7">
        <v>3</v>
      </c>
      <c r="F2" s="10" t="str">
        <f>IF(OR(F1="",G1="",H1=""),"",F1&amp;"_"&amp;G1&amp;"_"&amp;H1)</f>
        <v>6_PE_3</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Ecrite</v>
      </c>
    </row>
    <row r="3" spans="1:9" x14ac:dyDescent="0.3">
      <c r="A3" s="116" t="s">
        <v>117</v>
      </c>
      <c r="B3" s="116"/>
      <c r="C3" s="33" t="str">
        <f>F2</f>
        <v>6_PE_3</v>
      </c>
      <c r="D3" s="67" t="s">
        <v>89</v>
      </c>
      <c r="E3" s="7">
        <v>3</v>
      </c>
    </row>
    <row r="4" spans="1:9" ht="18" customHeight="1" x14ac:dyDescent="0.3">
      <c r="A4" s="116" t="s">
        <v>118</v>
      </c>
      <c r="B4" s="116"/>
      <c r="C4" s="15" t="s">
        <v>119</v>
      </c>
      <c r="D4" s="124" t="s">
        <v>426</v>
      </c>
      <c r="E4" s="126"/>
      <c r="F4" s="10" t="str">
        <f>D3&amp;" "&amp;E3&amp;" de la "&amp;G2&amp;" au "&amp;A5&amp;" "&amp;C5&amp;"."</f>
        <v>Evaluation Numéro 3 de la Production Ecrite au Niveau 6ème.</v>
      </c>
    </row>
    <row r="5" spans="1:9" x14ac:dyDescent="0.3">
      <c r="A5" s="116" t="s">
        <v>15</v>
      </c>
      <c r="B5" s="116"/>
      <c r="C5" s="122" t="s">
        <v>24</v>
      </c>
      <c r="D5" s="122"/>
      <c r="E5" s="123"/>
      <c r="F5" s="10" t="str">
        <f>A4&amp;" "&amp;C4&amp;" : "&amp;D4&amp;"."</f>
        <v>Tâche Finale : Décrivez votre Dream House et illustrez-la..</v>
      </c>
    </row>
    <row r="6" spans="1:9" x14ac:dyDescent="0.3">
      <c r="A6" s="116" t="s">
        <v>14</v>
      </c>
      <c r="B6" s="116"/>
      <c r="C6" s="68" t="s">
        <v>18</v>
      </c>
      <c r="D6" s="12" t="s">
        <v>111</v>
      </c>
      <c r="E6" s="17" t="str">
        <f>IF(ISNA(INDEX(BD_Eval!$C$10:$F$14,MATCH($C$5,BD_Eval!$C$10:$C$14,0),MATCH($E$2,BD_Eval!$C$10:$F$10,0))),"",INDEX(BD_Eval!$C$10:$F$14,MATCH($C$5,BD_Eval!$C$10:$C$14,0),MATCH($E$2,BD_Eval!$C$10:$F$10,0)))</f>
        <v>A1+</v>
      </c>
    </row>
    <row r="7" spans="1:9" x14ac:dyDescent="0.3">
      <c r="A7" s="116" t="s">
        <v>116</v>
      </c>
      <c r="B7" s="116"/>
      <c r="C7" s="33" t="s">
        <v>113</v>
      </c>
      <c r="D7" s="17" t="s">
        <v>114</v>
      </c>
      <c r="E7" s="17" t="s">
        <v>115</v>
      </c>
    </row>
    <row r="8" spans="1:9" ht="66"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5 points</v>
      </c>
      <c r="C8" s="18" t="s">
        <v>437</v>
      </c>
      <c r="D8" s="49" t="s">
        <v>427</v>
      </c>
      <c r="E8" s="18" t="s">
        <v>431</v>
      </c>
      <c r="H8" s="14"/>
    </row>
    <row r="9" spans="1:9" ht="66" x14ac:dyDescent="0.3">
      <c r="A9" s="7" t="s">
        <v>4</v>
      </c>
      <c r="B9" s="17" t="str">
        <f t="shared" si="0"/>
        <v>4 points</v>
      </c>
      <c r="C9" s="18" t="s">
        <v>438</v>
      </c>
      <c r="D9" s="49" t="s">
        <v>432</v>
      </c>
      <c r="E9" s="18" t="s">
        <v>433</v>
      </c>
    </row>
    <row r="10" spans="1:9" ht="49.5" x14ac:dyDescent="0.3">
      <c r="A10" s="7" t="s">
        <v>5</v>
      </c>
      <c r="B10" s="17" t="str">
        <f t="shared" si="0"/>
        <v>2 points</v>
      </c>
      <c r="C10" s="18" t="s">
        <v>439</v>
      </c>
      <c r="D10" s="49" t="s">
        <v>428</v>
      </c>
      <c r="E10" s="18" t="s">
        <v>435</v>
      </c>
    </row>
    <row r="11" spans="1:9" ht="33" x14ac:dyDescent="0.3">
      <c r="A11" s="7" t="s">
        <v>10</v>
      </c>
      <c r="B11" s="17" t="str">
        <f t="shared" si="0"/>
        <v>3 points</v>
      </c>
      <c r="C11" s="18" t="s">
        <v>440</v>
      </c>
      <c r="D11" s="49" t="s">
        <v>429</v>
      </c>
      <c r="E11" s="18" t="s">
        <v>434</v>
      </c>
    </row>
    <row r="12" spans="1:9" ht="99" customHeight="1" x14ac:dyDescent="0.3">
      <c r="A12" s="7" t="s">
        <v>6</v>
      </c>
      <c r="B12" s="17" t="str">
        <f t="shared" si="0"/>
        <v>4 points</v>
      </c>
      <c r="C12" s="18" t="s">
        <v>441</v>
      </c>
      <c r="D12" s="49" t="s">
        <v>430</v>
      </c>
      <c r="E12" s="18" t="s">
        <v>436</v>
      </c>
      <c r="G12" s="16"/>
      <c r="H12" s="16"/>
      <c r="I12" s="16"/>
    </row>
    <row r="13" spans="1:9" x14ac:dyDescent="0.3">
      <c r="A13" s="7"/>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66</v>
      </c>
      <c r="D20" s="9" t="s">
        <v>53</v>
      </c>
      <c r="E20" s="9"/>
    </row>
    <row r="21" spans="1:5" ht="82.5" x14ac:dyDescent="0.3">
      <c r="A21" s="114" t="s">
        <v>122</v>
      </c>
      <c r="B21" s="115"/>
      <c r="C21" s="9" t="s">
        <v>142</v>
      </c>
      <c r="D21" s="9" t="s">
        <v>78</v>
      </c>
      <c r="E21" s="9"/>
    </row>
    <row r="22" spans="1:5" x14ac:dyDescent="0.3">
      <c r="A22" s="114" t="s">
        <v>123</v>
      </c>
      <c r="B22" s="115"/>
      <c r="C22" s="9"/>
      <c r="D22" s="9"/>
      <c r="E22" s="9"/>
    </row>
    <row r="23" spans="1:5" x14ac:dyDescent="0.3">
      <c r="A23" s="114" t="s">
        <v>124</v>
      </c>
      <c r="B23" s="115"/>
      <c r="C23" s="9"/>
      <c r="D23" s="9"/>
      <c r="E23" s="9"/>
    </row>
  </sheetData>
  <mergeCells count="15">
    <mergeCell ref="C18:E18"/>
    <mergeCell ref="A20:B20"/>
    <mergeCell ref="A5:B5"/>
    <mergeCell ref="C5:E5"/>
    <mergeCell ref="B1:D1"/>
    <mergeCell ref="A2:B2"/>
    <mergeCell ref="A3:B3"/>
    <mergeCell ref="A4:B4"/>
    <mergeCell ref="D4:E4"/>
    <mergeCell ref="A21:B21"/>
    <mergeCell ref="A22:B22"/>
    <mergeCell ref="A23:B23"/>
    <mergeCell ref="A6:B6"/>
    <mergeCell ref="A7:B7"/>
    <mergeCell ref="A18:B19"/>
  </mergeCells>
  <dataValidations count="8">
    <dataValidation type="list" allowBlank="1" showInputMessage="1" showErrorMessage="1" sqref="A8:A18" xr:uid="{00000000-0002-0000-5B00-000000000000}">
      <formula1>INDIRECT($C$6)</formula1>
    </dataValidation>
    <dataValidation type="list" allowBlank="1" showInputMessage="1" showErrorMessage="1" sqref="C5" xr:uid="{00000000-0002-0000-5B00-000001000000}">
      <formula1>Niveaux</formula1>
    </dataValidation>
    <dataValidation type="list" allowBlank="1" showInputMessage="1" showErrorMessage="1" sqref="C6" xr:uid="{00000000-0002-0000-5B00-000002000000}">
      <formula1>Act_Lang</formula1>
    </dataValidation>
    <dataValidation type="list" allowBlank="1" showInputMessage="1" showErrorMessage="1" sqref="C2" xr:uid="{00000000-0002-0000-5B00-000003000000}">
      <formula1>Classes</formula1>
    </dataValidation>
    <dataValidation type="list" allowBlank="1" showInputMessage="1" showErrorMessage="1" sqref="E2" xr:uid="{00000000-0002-0000-5B00-000004000000}">
      <formula1>Trimestre</formula1>
    </dataValidation>
    <dataValidation type="list" allowBlank="1" showInputMessage="1" showErrorMessage="1" sqref="E3" xr:uid="{00000000-0002-0000-5B00-000005000000}">
      <formula1>Eval_10</formula1>
    </dataValidation>
    <dataValidation type="list" allowBlank="1" showInputMessage="1" showErrorMessage="1" sqref="C4" xr:uid="{00000000-0002-0000-5B00-000006000000}">
      <formula1>Type_Tâche</formula1>
    </dataValidation>
    <dataValidation type="list" allowBlank="1" showInputMessage="1" showErrorMessage="1" sqref="C20:E23" xr:uid="{00000000-0002-0000-5B00-000007000000}">
      <formula1>INDIRECT(CONCATENATE(C$19,$C$6))</formula1>
    </dataValidation>
  </dataValidations>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C00-000000000000}">
  <sheetPr codeName="Feuil53"/>
  <dimension ref="A1:K23"/>
  <sheetViews>
    <sheetView topLeftCell="A2" workbookViewId="0">
      <selection activeCell="C31" sqref="C31"/>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11" width="11.42578125" style="11"/>
  </cols>
  <sheetData>
    <row r="1" spans="1:9" x14ac:dyDescent="0.3">
      <c r="A1" s="59" t="s">
        <v>23</v>
      </c>
      <c r="B1" s="124"/>
      <c r="C1" s="125"/>
      <c r="D1" s="126"/>
      <c r="E1" s="59"/>
      <c r="F1" s="10" t="str">
        <f>IF($C$5=0,"",LEFT($C$5,1))</f>
        <v>6</v>
      </c>
      <c r="G1" s="10" t="str">
        <f>IF($C$6="Production_Ecrite","PE",IF($C$6="Compréhension_Ecrite","CE",IF($C$6="Production_Orale_en_Interaction","POI",IF($C$6="Production_Orale_en_Continu","POC",IF($C$6="Compréhension_Orale","CO","")))))</f>
        <v>POC</v>
      </c>
      <c r="H1" s="10">
        <f>IF($E$3=0,"",$E$3)</f>
        <v>1</v>
      </c>
    </row>
    <row r="2" spans="1:9" x14ac:dyDescent="0.3">
      <c r="A2" s="116" t="s">
        <v>88</v>
      </c>
      <c r="B2" s="116"/>
      <c r="C2" s="60"/>
      <c r="D2" s="59" t="s">
        <v>110</v>
      </c>
      <c r="E2" s="7">
        <v>2</v>
      </c>
      <c r="F2" s="10" t="str">
        <f>IF(OR(F1="",G1="",H1=""),"",F1&amp;"_"&amp;G1&amp;"_"&amp;H1)</f>
        <v>6_POC_1</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Orale en Continu</v>
      </c>
    </row>
    <row r="3" spans="1:9" x14ac:dyDescent="0.3">
      <c r="A3" s="116" t="s">
        <v>117</v>
      </c>
      <c r="B3" s="116"/>
      <c r="C3" s="33" t="str">
        <f>F2</f>
        <v>6_POC_1</v>
      </c>
      <c r="D3" s="59" t="s">
        <v>89</v>
      </c>
      <c r="E3" s="7">
        <v>1</v>
      </c>
    </row>
    <row r="4" spans="1:9" ht="18" customHeight="1" x14ac:dyDescent="0.3">
      <c r="A4" s="116" t="s">
        <v>118</v>
      </c>
      <c r="B4" s="116"/>
      <c r="C4" s="15" t="s">
        <v>119</v>
      </c>
      <c r="D4" s="124" t="s">
        <v>360</v>
      </c>
      <c r="E4" s="126"/>
      <c r="F4" s="10" t="str">
        <f>D3&amp;" "&amp;E3&amp;" de la "&amp;G2&amp;" au "&amp;A5&amp;" "&amp;C5&amp;"."</f>
        <v>Evaluation Numéro 1 de la Production Orale en Continu au Niveau 6ème.</v>
      </c>
    </row>
    <row r="5" spans="1:9" x14ac:dyDescent="0.3">
      <c r="A5" s="116" t="s">
        <v>15</v>
      </c>
      <c r="B5" s="116"/>
      <c r="C5" s="122" t="s">
        <v>24</v>
      </c>
      <c r="D5" s="122"/>
      <c r="E5" s="123"/>
      <c r="F5" s="10" t="str">
        <f>A4&amp;" "&amp;C4&amp;" : "&amp;D4&amp;"."</f>
        <v>Tâche Finale : Présenter la météo à partir d'une carte.</v>
      </c>
    </row>
    <row r="6" spans="1:9" x14ac:dyDescent="0.3">
      <c r="A6" s="116" t="s">
        <v>14</v>
      </c>
      <c r="B6" s="116"/>
      <c r="C6" s="60" t="s">
        <v>19</v>
      </c>
      <c r="D6" s="12" t="s">
        <v>111</v>
      </c>
      <c r="E6" s="17" t="str">
        <f>IF(ISNA(INDEX(BD_Eval!$C$10:$F$14,MATCH($C$5,BD_Eval!$C$10:$C$14,0),MATCH($E$2,BD_Eval!$C$10:$F$10,0))),"",INDEX(BD_Eval!$C$10:$F$14,MATCH($C$5,BD_Eval!$C$10:$C$14,0),MATCH($E$2,BD_Eval!$C$10:$F$10,0)))</f>
        <v>A1+</v>
      </c>
    </row>
    <row r="7" spans="1:9" x14ac:dyDescent="0.3">
      <c r="A7" s="116" t="s">
        <v>116</v>
      </c>
      <c r="B7" s="116"/>
      <c r="C7" s="33" t="s">
        <v>113</v>
      </c>
      <c r="D7" s="17" t="s">
        <v>114</v>
      </c>
      <c r="E7" s="17" t="s">
        <v>115</v>
      </c>
    </row>
    <row r="8" spans="1:9" ht="115.5"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4 points</v>
      </c>
      <c r="C8" s="18" t="s">
        <v>368</v>
      </c>
      <c r="D8" s="49" t="s">
        <v>374</v>
      </c>
      <c r="E8" s="18" t="s">
        <v>375</v>
      </c>
      <c r="H8" s="14"/>
    </row>
    <row r="9" spans="1:9" ht="115.5" x14ac:dyDescent="0.3">
      <c r="A9" s="7" t="s">
        <v>4</v>
      </c>
      <c r="B9" s="17" t="str">
        <f t="shared" si="0"/>
        <v>3 points</v>
      </c>
      <c r="C9" s="18" t="s">
        <v>369</v>
      </c>
      <c r="D9" s="49" t="s">
        <v>367</v>
      </c>
      <c r="E9" s="18" t="s">
        <v>367</v>
      </c>
    </row>
    <row r="10" spans="1:9" ht="33" x14ac:dyDescent="0.3">
      <c r="A10" s="7" t="s">
        <v>11</v>
      </c>
      <c r="B10" s="17" t="str">
        <f t="shared" si="0"/>
        <v>2 points</v>
      </c>
      <c r="C10" s="18" t="s">
        <v>361</v>
      </c>
      <c r="D10" s="49" t="s">
        <v>361</v>
      </c>
      <c r="E10" s="18" t="s">
        <v>372</v>
      </c>
    </row>
    <row r="11" spans="1:9" ht="33" x14ac:dyDescent="0.3">
      <c r="A11" s="7" t="s">
        <v>5</v>
      </c>
      <c r="B11" s="17" t="str">
        <f t="shared" si="0"/>
        <v>2 points</v>
      </c>
      <c r="C11" s="18" t="s">
        <v>362</v>
      </c>
      <c r="D11" s="49" t="s">
        <v>362</v>
      </c>
      <c r="E11" s="18" t="s">
        <v>362</v>
      </c>
    </row>
    <row r="12" spans="1:9" ht="99" customHeight="1" x14ac:dyDescent="0.3">
      <c r="A12" s="7" t="s">
        <v>10</v>
      </c>
      <c r="B12" s="17" t="str">
        <f t="shared" si="0"/>
        <v>2 points</v>
      </c>
      <c r="C12" s="18" t="s">
        <v>370</v>
      </c>
      <c r="D12" s="49" t="s">
        <v>363</v>
      </c>
      <c r="E12" s="18" t="s">
        <v>373</v>
      </c>
      <c r="G12" s="16"/>
      <c r="H12" s="16"/>
      <c r="I12" s="16"/>
    </row>
    <row r="13" spans="1:9" ht="49.5" x14ac:dyDescent="0.3">
      <c r="A13" s="7" t="s">
        <v>12</v>
      </c>
      <c r="B13" s="17" t="str">
        <f t="shared" si="0"/>
        <v>2 points</v>
      </c>
      <c r="C13" s="18" t="s">
        <v>365</v>
      </c>
      <c r="D13" s="49" t="s">
        <v>365</v>
      </c>
      <c r="E13" s="18" t="s">
        <v>364</v>
      </c>
      <c r="G13" s="16"/>
      <c r="H13" s="16"/>
      <c r="I13" s="16"/>
    </row>
    <row r="14" spans="1:9" ht="49.5" x14ac:dyDescent="0.3">
      <c r="A14" s="7" t="s">
        <v>6</v>
      </c>
      <c r="B14" s="17" t="str">
        <f t="shared" si="0"/>
        <v>3 points</v>
      </c>
      <c r="C14" s="18" t="s">
        <v>371</v>
      </c>
      <c r="D14" s="49" t="s">
        <v>366</v>
      </c>
      <c r="E14" s="18" t="s">
        <v>366</v>
      </c>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x14ac:dyDescent="0.3">
      <c r="A20" s="114" t="s">
        <v>121</v>
      </c>
      <c r="B20" s="115"/>
      <c r="C20" s="9"/>
      <c r="D20" s="9"/>
      <c r="E20" s="9"/>
    </row>
    <row r="21" spans="1:5" x14ac:dyDescent="0.3">
      <c r="A21" s="114" t="s">
        <v>122</v>
      </c>
      <c r="B21" s="115"/>
      <c r="C21" s="9"/>
      <c r="D21" s="9"/>
      <c r="E21" s="9"/>
    </row>
    <row r="22" spans="1:5" x14ac:dyDescent="0.3">
      <c r="A22" s="114" t="s">
        <v>123</v>
      </c>
      <c r="B22" s="115"/>
      <c r="C22" s="9"/>
      <c r="D22" s="9"/>
      <c r="E22" s="9"/>
    </row>
    <row r="23" spans="1:5" x14ac:dyDescent="0.3">
      <c r="A23" s="114" t="s">
        <v>124</v>
      </c>
      <c r="B23" s="115"/>
      <c r="C23" s="9"/>
      <c r="D23" s="9"/>
      <c r="E23" s="9"/>
    </row>
  </sheetData>
  <mergeCells count="15">
    <mergeCell ref="A21:B21"/>
    <mergeCell ref="A22:B22"/>
    <mergeCell ref="A23:B23"/>
    <mergeCell ref="A5:B5"/>
    <mergeCell ref="C5:E5"/>
    <mergeCell ref="A6:B6"/>
    <mergeCell ref="A7:B7"/>
    <mergeCell ref="A18:B19"/>
    <mergeCell ref="C18:E18"/>
    <mergeCell ref="A20:B20"/>
    <mergeCell ref="B1:D1"/>
    <mergeCell ref="A2:B2"/>
    <mergeCell ref="A3:B3"/>
    <mergeCell ref="A4:B4"/>
    <mergeCell ref="D4:E4"/>
  </mergeCells>
  <dataValidations count="8">
    <dataValidation type="list" allowBlank="1" showInputMessage="1" showErrorMessage="1" sqref="A8:A18" xr:uid="{00000000-0002-0000-5C00-000000000000}">
      <formula1>INDIRECT($C$6)</formula1>
    </dataValidation>
    <dataValidation type="list" allowBlank="1" showInputMessage="1" showErrorMessage="1" sqref="C5" xr:uid="{00000000-0002-0000-5C00-000001000000}">
      <formula1>Niveaux</formula1>
    </dataValidation>
    <dataValidation type="list" allowBlank="1" showInputMessage="1" showErrorMessage="1" sqref="C6" xr:uid="{00000000-0002-0000-5C00-000002000000}">
      <formula1>Act_Lang</formula1>
    </dataValidation>
    <dataValidation type="list" allowBlank="1" showInputMessage="1" showErrorMessage="1" sqref="C2" xr:uid="{00000000-0002-0000-5C00-000003000000}">
      <formula1>Classes</formula1>
    </dataValidation>
    <dataValidation type="list" allowBlank="1" showInputMessage="1" showErrorMessage="1" sqref="E2" xr:uid="{00000000-0002-0000-5C00-000004000000}">
      <formula1>Trimestre</formula1>
    </dataValidation>
    <dataValidation type="list" allowBlank="1" showInputMessage="1" showErrorMessage="1" sqref="E3" xr:uid="{00000000-0002-0000-5C00-000005000000}">
      <formula1>Eval_10</formula1>
    </dataValidation>
    <dataValidation type="list" allowBlank="1" showInputMessage="1" showErrorMessage="1" sqref="C4" xr:uid="{00000000-0002-0000-5C00-000006000000}">
      <formula1>Type_Tâche</formula1>
    </dataValidation>
    <dataValidation type="list" allowBlank="1" showInputMessage="1" showErrorMessage="1" sqref="C20:E23" xr:uid="{00000000-0002-0000-5C00-000007000000}">
      <formula1>INDIRECT(CONCATENATE(C$19,$C$6))</formula1>
    </dataValidation>
  </dataValidations>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D00-000000000000}">
  <sheetPr codeName="Feuil42"/>
  <dimension ref="A1:K23"/>
  <sheetViews>
    <sheetView workbookViewId="0">
      <selection activeCell="C31" sqref="C31"/>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11" width="11.42578125" style="11"/>
  </cols>
  <sheetData>
    <row r="1" spans="1:9" x14ac:dyDescent="0.3">
      <c r="A1" s="53" t="s">
        <v>23</v>
      </c>
      <c r="B1" s="124"/>
      <c r="C1" s="125"/>
      <c r="D1" s="126"/>
      <c r="E1" s="53"/>
      <c r="F1" s="10" t="str">
        <f>IF($C$5=0,"",LEFT($C$5,1))</f>
        <v>6</v>
      </c>
      <c r="G1" s="10" t="str">
        <f>IF($C$6="Production_Ecrite","PE",IF($C$6="Compréhension_Ecrite","CE",IF($C$6="Production_Orale_en_Interaction","POI",IF($C$6="Production_Orale_en_Continu","POC",IF($C$6="Compréhension_Orale","CO","")))))</f>
        <v>POI</v>
      </c>
      <c r="H1" s="10">
        <f>IF($E$3=0,"",$E$3)</f>
        <v>1</v>
      </c>
    </row>
    <row r="2" spans="1:9" x14ac:dyDescent="0.3">
      <c r="A2" s="116" t="s">
        <v>88</v>
      </c>
      <c r="B2" s="116"/>
      <c r="C2" s="54"/>
      <c r="D2" s="53" t="s">
        <v>110</v>
      </c>
      <c r="E2" s="7">
        <v>2</v>
      </c>
      <c r="F2" s="10" t="str">
        <f>IF(OR(F1="",G1="",H1=""),"",F1&amp;"_"&amp;G1&amp;"_"&amp;H1)</f>
        <v>6_POI_1</v>
      </c>
      <c r="G2" s="10" t="str">
        <f>IF($C$6="Production_Ecrite","Production Ecrite",IF($C$6="Compréhension_Ecrite","Compréhension Ecrite",IF($C$6="Production_Orale_en_Interaction","Production Orale en Interaction",IF($C$6="Production_Orale_en_Continu","Production Orale en Continu",IF($C$6="Compréhension_Orale","Compréhension Orale","")))))</f>
        <v>Production Orale en Interaction</v>
      </c>
    </row>
    <row r="3" spans="1:9" x14ac:dyDescent="0.3">
      <c r="A3" s="116" t="s">
        <v>117</v>
      </c>
      <c r="B3" s="116"/>
      <c r="C3" s="33" t="str">
        <f>F2</f>
        <v>6_POI_1</v>
      </c>
      <c r="D3" s="53" t="s">
        <v>89</v>
      </c>
      <c r="E3" s="7">
        <v>1</v>
      </c>
    </row>
    <row r="4" spans="1:9" ht="18" customHeight="1" x14ac:dyDescent="0.3">
      <c r="A4" s="116" t="s">
        <v>118</v>
      </c>
      <c r="B4" s="116"/>
      <c r="C4" s="15" t="s">
        <v>119</v>
      </c>
      <c r="D4" s="124"/>
      <c r="E4" s="126"/>
      <c r="F4" s="10" t="str">
        <f>D3&amp;" "&amp;E3&amp;" de la "&amp;G2&amp;" au "&amp;A5&amp;" "&amp;C5&amp;"."</f>
        <v>Evaluation Numéro 1 de la Production Orale en Interaction au Niveau 6ème.</v>
      </c>
    </row>
    <row r="5" spans="1:9" x14ac:dyDescent="0.3">
      <c r="A5" s="116" t="s">
        <v>15</v>
      </c>
      <c r="B5" s="116"/>
      <c r="C5" s="122" t="s">
        <v>24</v>
      </c>
      <c r="D5" s="122"/>
      <c r="E5" s="123"/>
      <c r="F5" s="10" t="str">
        <f>A4&amp;" "&amp;C4&amp;" : "&amp;D4&amp;"."</f>
        <v>Tâche Finale : .</v>
      </c>
    </row>
    <row r="6" spans="1:9" x14ac:dyDescent="0.3">
      <c r="A6" s="116" t="s">
        <v>14</v>
      </c>
      <c r="B6" s="116"/>
      <c r="C6" s="54" t="s">
        <v>20</v>
      </c>
      <c r="D6" s="12" t="s">
        <v>111</v>
      </c>
      <c r="E6" s="17" t="str">
        <f>IF(ISNA(INDEX(BD_Eval!$C$10:$F$14,MATCH($C$5,BD_Eval!$C$10:$C$14,0),MATCH($E$2,BD_Eval!$C$10:$F$10,0))),"",INDEX(BD_Eval!$C$10:$F$14,MATCH($C$5,BD_Eval!$C$10:$C$14,0),MATCH($E$2,BD_Eval!$C$10:$F$10,0)))</f>
        <v>A1+</v>
      </c>
    </row>
    <row r="7" spans="1:9" x14ac:dyDescent="0.3">
      <c r="A7" s="116" t="s">
        <v>116</v>
      </c>
      <c r="B7" s="116"/>
      <c r="C7" s="33" t="s">
        <v>113</v>
      </c>
      <c r="D7" s="17" t="s">
        <v>114</v>
      </c>
      <c r="E7" s="17" t="s">
        <v>115</v>
      </c>
    </row>
    <row r="8" spans="1:9" ht="66" x14ac:dyDescent="0.3">
      <c r="A8" s="7" t="s">
        <v>3</v>
      </c>
      <c r="B8" s="17" t="str">
        <f t="shared" ref="B8:B17" si="0">IF(ISNA(INDEX(Tâches_CECRL,MATCH($A8,Tâches,),MATCH($G$1,CECRL,0))),"",IF(INDEX(Tâches_CECRL,MATCH($A8,Tâches,),MATCH($G$1,CECRL,0))&lt;=1,INDEX(Tâches_CECRL,MATCH(A8,Tâches,),MATCH(G1,CECRL,0))&amp;" point",INDEX(Tâches_CECRL,MATCH($A8,Tâches,),MATCH($G$1,CECRL,0))&amp;" points"))</f>
        <v>4 points</v>
      </c>
      <c r="C8" s="18" t="s">
        <v>303</v>
      </c>
      <c r="D8" s="49" t="s">
        <v>315</v>
      </c>
      <c r="E8" s="18" t="s">
        <v>316</v>
      </c>
      <c r="H8" s="14"/>
    </row>
    <row r="9" spans="1:9" ht="66" x14ac:dyDescent="0.3">
      <c r="A9" s="7" t="s">
        <v>4</v>
      </c>
      <c r="B9" s="17" t="str">
        <f t="shared" si="0"/>
        <v>2 points</v>
      </c>
      <c r="C9" s="18" t="s">
        <v>304</v>
      </c>
      <c r="D9" s="49" t="s">
        <v>317</v>
      </c>
      <c r="E9" s="18" t="s">
        <v>300</v>
      </c>
    </row>
    <row r="10" spans="1:9" ht="49.5" x14ac:dyDescent="0.3">
      <c r="A10" s="7" t="s">
        <v>13</v>
      </c>
      <c r="B10" s="17" t="str">
        <f t="shared" si="0"/>
        <v>3 points</v>
      </c>
      <c r="C10" s="18" t="s">
        <v>305</v>
      </c>
      <c r="D10" s="49" t="s">
        <v>320</v>
      </c>
      <c r="E10" s="18" t="s">
        <v>318</v>
      </c>
    </row>
    <row r="11" spans="1:9" ht="49.5" x14ac:dyDescent="0.3">
      <c r="A11" s="7" t="s">
        <v>11</v>
      </c>
      <c r="B11" s="17" t="str">
        <f t="shared" si="0"/>
        <v>2 points</v>
      </c>
      <c r="C11" s="18" t="s">
        <v>306</v>
      </c>
      <c r="D11" s="49" t="s">
        <v>321</v>
      </c>
      <c r="E11" s="18" t="s">
        <v>321</v>
      </c>
    </row>
    <row r="12" spans="1:9" ht="99" customHeight="1" x14ac:dyDescent="0.3">
      <c r="A12" s="7" t="s">
        <v>5</v>
      </c>
      <c r="B12" s="17" t="e">
        <f t="shared" si="0"/>
        <v>#N/A</v>
      </c>
      <c r="C12" s="18" t="s">
        <v>307</v>
      </c>
      <c r="D12" s="49" t="s">
        <v>308</v>
      </c>
      <c r="E12" s="18" t="s">
        <v>308</v>
      </c>
      <c r="G12" s="16"/>
      <c r="H12" s="16"/>
      <c r="I12" s="16"/>
    </row>
    <row r="13" spans="1:9" ht="49.5" x14ac:dyDescent="0.3">
      <c r="A13" s="7" t="s">
        <v>10</v>
      </c>
      <c r="B13" s="17" t="str">
        <f t="shared" si="0"/>
        <v>2 points</v>
      </c>
      <c r="C13" s="18" t="s">
        <v>309</v>
      </c>
      <c r="D13" s="49" t="s">
        <v>301</v>
      </c>
      <c r="E13" s="18" t="s">
        <v>319</v>
      </c>
      <c r="G13" s="16"/>
      <c r="H13" s="16"/>
      <c r="I13" s="16"/>
    </row>
    <row r="14" spans="1:9" ht="66" x14ac:dyDescent="0.3">
      <c r="A14" s="7" t="s">
        <v>12</v>
      </c>
      <c r="B14" s="17" t="str">
        <f t="shared" si="0"/>
        <v>2 points</v>
      </c>
      <c r="C14" s="18" t="s">
        <v>310</v>
      </c>
      <c r="D14" s="49" t="s">
        <v>313</v>
      </c>
      <c r="E14" s="18" t="s">
        <v>314</v>
      </c>
      <c r="G14" s="16"/>
      <c r="H14" s="16"/>
      <c r="I14" s="16"/>
    </row>
    <row r="15" spans="1:9" ht="66" x14ac:dyDescent="0.3">
      <c r="A15" s="7" t="s">
        <v>6</v>
      </c>
      <c r="B15" s="17" t="str">
        <f t="shared" si="0"/>
        <v>2 points</v>
      </c>
      <c r="C15" s="18" t="s">
        <v>311</v>
      </c>
      <c r="D15" s="49" t="s">
        <v>302</v>
      </c>
      <c r="E15" s="18" t="s">
        <v>312</v>
      </c>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ht="66" x14ac:dyDescent="0.3">
      <c r="A20" s="114" t="s">
        <v>121</v>
      </c>
      <c r="B20" s="115"/>
      <c r="C20" s="9" t="s">
        <v>54</v>
      </c>
      <c r="D20" s="9" t="s">
        <v>55</v>
      </c>
      <c r="E20" s="9"/>
    </row>
    <row r="21" spans="1:5" ht="33" x14ac:dyDescent="0.3">
      <c r="A21" s="114" t="s">
        <v>122</v>
      </c>
      <c r="B21" s="115"/>
      <c r="C21" s="9" t="s">
        <v>79</v>
      </c>
      <c r="D21" s="9"/>
      <c r="E21" s="9"/>
    </row>
    <row r="22" spans="1:5" x14ac:dyDescent="0.3">
      <c r="A22" s="114" t="s">
        <v>123</v>
      </c>
      <c r="B22" s="115"/>
      <c r="C22" s="9"/>
      <c r="D22" s="9"/>
      <c r="E22" s="9"/>
    </row>
    <row r="23" spans="1:5" x14ac:dyDescent="0.3">
      <c r="A23" s="114" t="s">
        <v>124</v>
      </c>
      <c r="B23" s="115"/>
      <c r="C23" s="9"/>
      <c r="D23" s="9"/>
      <c r="E23" s="9"/>
    </row>
  </sheetData>
  <mergeCells count="15">
    <mergeCell ref="A21:B21"/>
    <mergeCell ref="A22:B22"/>
    <mergeCell ref="A23:B23"/>
    <mergeCell ref="A5:B5"/>
    <mergeCell ref="C5:E5"/>
    <mergeCell ref="A6:B6"/>
    <mergeCell ref="A7:B7"/>
    <mergeCell ref="A18:B19"/>
    <mergeCell ref="C18:E18"/>
    <mergeCell ref="A20:B20"/>
    <mergeCell ref="B1:D1"/>
    <mergeCell ref="A2:B2"/>
    <mergeCell ref="A3:B3"/>
    <mergeCell ref="A4:B4"/>
    <mergeCell ref="D4:E4"/>
  </mergeCells>
  <dataValidations count="8">
    <dataValidation type="list" allowBlank="1" showInputMessage="1" showErrorMessage="1" sqref="A8:A18" xr:uid="{00000000-0002-0000-5D00-000000000000}">
      <formula1>INDIRECT($C$6)</formula1>
    </dataValidation>
    <dataValidation type="list" allowBlank="1" showInputMessage="1" showErrorMessage="1" sqref="C5" xr:uid="{00000000-0002-0000-5D00-000001000000}">
      <formula1>Niveaux</formula1>
    </dataValidation>
    <dataValidation type="list" allowBlank="1" showInputMessage="1" showErrorMessage="1" sqref="C6" xr:uid="{00000000-0002-0000-5D00-000002000000}">
      <formula1>Act_Lang</formula1>
    </dataValidation>
    <dataValidation type="list" allowBlank="1" showInputMessage="1" showErrorMessage="1" sqref="C2" xr:uid="{00000000-0002-0000-5D00-000003000000}">
      <formula1>Classes</formula1>
    </dataValidation>
    <dataValidation type="list" allowBlank="1" showInputMessage="1" showErrorMessage="1" sqref="E2" xr:uid="{00000000-0002-0000-5D00-000004000000}">
      <formula1>Trimestre</formula1>
    </dataValidation>
    <dataValidation type="list" allowBlank="1" showInputMessage="1" showErrorMessage="1" sqref="E3" xr:uid="{00000000-0002-0000-5D00-000005000000}">
      <formula1>Eval_10</formula1>
    </dataValidation>
    <dataValidation type="list" allowBlank="1" showInputMessage="1" showErrorMessage="1" sqref="C4" xr:uid="{00000000-0002-0000-5D00-000006000000}">
      <formula1>Type_Tâche</formula1>
    </dataValidation>
    <dataValidation type="list" allowBlank="1" showInputMessage="1" showErrorMessage="1" sqref="C20:E23" xr:uid="{00000000-0002-0000-5D00-000007000000}">
      <formula1>INDIRECT(CONCATENATE(C$19,$C$6))</formula1>
    </dataValidation>
  </dataValidations>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E00-000000000000}">
  <sheetPr codeName="Feuil2">
    <pageSetUpPr fitToPage="1"/>
  </sheetPr>
  <dimension ref="A1:K23"/>
  <sheetViews>
    <sheetView zoomScale="80" zoomScaleNormal="80" workbookViewId="0">
      <selection activeCell="M12" sqref="M12"/>
    </sheetView>
  </sheetViews>
  <sheetFormatPr baseColWidth="10" defaultRowHeight="18" x14ac:dyDescent="0.3"/>
  <cols>
    <col min="1" max="1" width="30.7109375" style="6" customWidth="1"/>
    <col min="2" max="2" width="10.7109375" style="6" customWidth="1"/>
    <col min="3" max="5" width="40.7109375" style="6" customWidth="1"/>
    <col min="6" max="6" width="15.140625" style="10" hidden="1" customWidth="1"/>
    <col min="7" max="7" width="14.140625" style="10" hidden="1" customWidth="1"/>
    <col min="8" max="8" width="14.42578125" style="10" hidden="1" customWidth="1"/>
    <col min="9" max="9" width="11.42578125" style="11" customWidth="1"/>
    <col min="10" max="11" width="11.42578125" style="11"/>
  </cols>
  <sheetData>
    <row r="1" spans="1:9" x14ac:dyDescent="0.3">
      <c r="A1" s="69" t="s">
        <v>23</v>
      </c>
      <c r="B1" s="124"/>
      <c r="C1" s="125"/>
      <c r="D1" s="126"/>
      <c r="E1" s="69"/>
      <c r="F1" s="10" t="str">
        <f>IF($C$5=0,"",LEFT($C$5,1))</f>
        <v/>
      </c>
      <c r="G1" s="10" t="str">
        <f>IF($C$6="Production_Ecrite","PE",IF($C$6="Compréhension_Ecrite","CE",IF($C$6="Production_Orale_en_Interaction","POI",IF($C$6="Production_Orale_en_Continu","POC",IF($C$6="Compréhension_Orale","CO","")))))</f>
        <v/>
      </c>
      <c r="H1" s="10" t="str">
        <f>IF($E$3=0,"",$E$3)</f>
        <v/>
      </c>
    </row>
    <row r="2" spans="1:9" x14ac:dyDescent="0.3">
      <c r="A2" s="116" t="s">
        <v>88</v>
      </c>
      <c r="B2" s="116"/>
      <c r="C2" s="70"/>
      <c r="D2" s="69" t="s">
        <v>110</v>
      </c>
      <c r="E2" s="7"/>
      <c r="F2" s="10" t="str">
        <f>IF(OR(F1="",G1="",H1=""),"",F1&amp;"_"&amp;G1&amp;"_"&amp;H1)</f>
        <v/>
      </c>
      <c r="G2" s="10" t="str">
        <f>IF($C$6="Production_Ecrite","Production Ecrite",IF($C$6="Compréhension_Ecrite","Compréhension Ecrite",IF($C$6="Production_Orale_en_Interaction","Production Orale en Interaction",IF($C$6="Production_Orale_en_Continu","Production Orale en Continu",IF($C$6="Compréhension_Orale","Compréhension Orale","")))))</f>
        <v/>
      </c>
    </row>
    <row r="3" spans="1:9" x14ac:dyDescent="0.3">
      <c r="A3" s="116" t="s">
        <v>117</v>
      </c>
      <c r="B3" s="116"/>
      <c r="C3" s="33" t="str">
        <f>F2</f>
        <v/>
      </c>
      <c r="D3" s="69" t="s">
        <v>89</v>
      </c>
      <c r="E3" s="7"/>
      <c r="F3" s="10" t="str">
        <f>IF(C2="","",LEFT(F1,1)&amp;"ème")</f>
        <v/>
      </c>
    </row>
    <row r="4" spans="1:9" ht="18" customHeight="1" x14ac:dyDescent="0.3">
      <c r="A4" s="116" t="s">
        <v>118</v>
      </c>
      <c r="B4" s="116"/>
      <c r="C4" s="15"/>
      <c r="D4" s="124"/>
      <c r="E4" s="126"/>
      <c r="F4" s="10" t="str">
        <f>D3&amp;" "&amp;E3&amp;" de la "&amp;G2&amp;" au "&amp;A5&amp;" "&amp;C5&amp;"."</f>
        <v>Evaluation Numéro  de la  au Niveau .</v>
      </c>
    </row>
    <row r="5" spans="1:9" x14ac:dyDescent="0.3">
      <c r="A5" s="116" t="s">
        <v>15</v>
      </c>
      <c r="B5" s="116"/>
      <c r="C5" s="122"/>
      <c r="D5" s="122"/>
      <c r="E5" s="123"/>
      <c r="F5" s="10" t="str">
        <f>A4&amp;" "&amp;C4&amp;" : "&amp;D4&amp;"."</f>
        <v>Tâche  : .</v>
      </c>
    </row>
    <row r="6" spans="1:9" x14ac:dyDescent="0.3">
      <c r="A6" s="116" t="s">
        <v>14</v>
      </c>
      <c r="B6" s="116"/>
      <c r="C6" s="70"/>
      <c r="D6" s="12" t="s">
        <v>111</v>
      </c>
      <c r="E6" s="17" t="str">
        <f>IF(ISNA(INDEX(BD_Eval!$C$10:$F$14,MATCH($C$5,BD_Eval!$C$10:$C$14,0),MATCH($E$2,BD_Eval!$C$10:$F$10,0))),"",INDEX(BD_Eval!$C$10:$F$14,MATCH($C$5,BD_Eval!$C$10:$C$14,0),MATCH($E$2,BD_Eval!$C$10:$F$10,0)))</f>
        <v/>
      </c>
    </row>
    <row r="7" spans="1:9" x14ac:dyDescent="0.3">
      <c r="A7" s="116" t="s">
        <v>116</v>
      </c>
      <c r="B7" s="116"/>
      <c r="C7" s="33" t="s">
        <v>113</v>
      </c>
      <c r="D7" s="17" t="s">
        <v>114</v>
      </c>
      <c r="E7" s="17" t="s">
        <v>115</v>
      </c>
    </row>
    <row r="8" spans="1:9" x14ac:dyDescent="0.3">
      <c r="A8" s="7" t="s">
        <v>3</v>
      </c>
      <c r="B8" s="17" t="str">
        <f t="shared" ref="B8:B17" si="0">IF(ISNA(INDEX(Tâches_CECRL,MATCH($A8,Tâches,),MATCH($G$1,CECRL,0))),"",IF(AND(COUNTIF($A$8:$A$17,"Dimension Culturelle")&lt;=0,INDEX(Tâches_CECRL_2,MATCH($A8,Tâches_2,0),MATCH($G$1,CECRL,0))&lt;=1),INDEX(Tâches_CECRL_2,MATCH(A8,Tâches_2,0),MATCH(G1,CECRL,0))&amp;" point",IF(AND(COUNTIF($A$8:$A$17,"Dimension Culturelle")&gt;0,INDEX(Tâches_CECRL,MATCH($A8,Tâches,0),MATCH($G$1,CECRL,0))&lt;=1),INDEX(Tâches_CECRL,MATCH(A8,Tâches,0),MATCH(G1,CECRL,0))&amp;" point",IF(COUNTIF($A$8:$A$17,"Dimension Culturelle")&lt;=0,INDEX(Tâches_CECRL_2,MATCH($A8,Tâches_2,0),MATCH($G$1,CECRL,0))&amp;" points",INDEX(Tâches_CECRL,MATCH($A8,Tâches,0),MATCH($G$1,CECRL,0))&amp;" points"))))</f>
        <v/>
      </c>
      <c r="C8" s="18"/>
      <c r="D8" s="49"/>
      <c r="E8" s="18"/>
      <c r="H8" s="14"/>
    </row>
    <row r="9" spans="1:9" x14ac:dyDescent="0.3">
      <c r="A9" s="7" t="s">
        <v>4</v>
      </c>
      <c r="B9" s="17" t="str">
        <f t="shared" si="0"/>
        <v/>
      </c>
      <c r="C9" s="18"/>
      <c r="D9" s="49"/>
      <c r="E9" s="18"/>
    </row>
    <row r="10" spans="1:9" x14ac:dyDescent="0.3">
      <c r="A10" s="7" t="s">
        <v>5</v>
      </c>
      <c r="B10" s="17" t="str">
        <f t="shared" si="0"/>
        <v/>
      </c>
      <c r="C10" s="18"/>
      <c r="D10" s="49"/>
      <c r="E10" s="18"/>
    </row>
    <row r="11" spans="1:9" x14ac:dyDescent="0.3">
      <c r="A11" s="7" t="s">
        <v>10</v>
      </c>
      <c r="B11" s="17" t="str">
        <f t="shared" si="0"/>
        <v/>
      </c>
      <c r="C11" s="18"/>
      <c r="D11" s="49"/>
      <c r="E11" s="18"/>
    </row>
    <row r="12" spans="1:9" ht="99" customHeight="1" x14ac:dyDescent="0.3">
      <c r="A12" s="7" t="s">
        <v>6</v>
      </c>
      <c r="B12" s="17" t="str">
        <f t="shared" si="0"/>
        <v/>
      </c>
      <c r="C12" s="18"/>
      <c r="D12" s="49"/>
      <c r="E12" s="18"/>
      <c r="G12" s="16"/>
      <c r="H12" s="16"/>
      <c r="I12" s="16"/>
    </row>
    <row r="13" spans="1:9" x14ac:dyDescent="0.3">
      <c r="A13" s="7" t="s">
        <v>601</v>
      </c>
      <c r="B13" s="17" t="str">
        <f t="shared" si="0"/>
        <v/>
      </c>
      <c r="C13" s="18"/>
      <c r="D13" s="49"/>
      <c r="E13" s="18"/>
      <c r="G13" s="16"/>
      <c r="H13" s="16"/>
      <c r="I13" s="16"/>
    </row>
    <row r="14" spans="1:9" x14ac:dyDescent="0.3">
      <c r="A14" s="7"/>
      <c r="B14" s="17" t="str">
        <f t="shared" si="0"/>
        <v/>
      </c>
      <c r="C14" s="18"/>
      <c r="D14" s="49"/>
      <c r="E14" s="18"/>
      <c r="G14" s="16"/>
      <c r="H14" s="16"/>
      <c r="I14" s="16"/>
    </row>
    <row r="15" spans="1:9" x14ac:dyDescent="0.3">
      <c r="A15" s="7"/>
      <c r="B15" s="17" t="str">
        <f t="shared" si="0"/>
        <v/>
      </c>
      <c r="C15" s="18"/>
      <c r="D15" s="49"/>
      <c r="E15" s="18"/>
      <c r="G15" s="16"/>
      <c r="H15" s="16"/>
      <c r="I15" s="16"/>
    </row>
    <row r="16" spans="1:9" x14ac:dyDescent="0.3">
      <c r="A16" s="7"/>
      <c r="B16" s="17" t="str">
        <f t="shared" si="0"/>
        <v/>
      </c>
      <c r="C16" s="18"/>
      <c r="D16" s="49"/>
      <c r="E16" s="18"/>
      <c r="G16" s="16"/>
      <c r="H16" s="16"/>
      <c r="I16" s="16"/>
    </row>
    <row r="17" spans="1:5" x14ac:dyDescent="0.3">
      <c r="A17" s="7"/>
      <c r="B17" s="17" t="str">
        <f t="shared" si="0"/>
        <v/>
      </c>
      <c r="C17" s="18"/>
      <c r="D17" s="49"/>
      <c r="E17" s="18"/>
    </row>
    <row r="18" spans="1:5" ht="24.75" x14ac:dyDescent="0.3">
      <c r="A18" s="117"/>
      <c r="B18" s="118"/>
      <c r="C18" s="121" t="s">
        <v>43</v>
      </c>
      <c r="D18" s="121"/>
      <c r="E18" s="121"/>
    </row>
    <row r="19" spans="1:5" x14ac:dyDescent="0.3">
      <c r="A19" s="119"/>
      <c r="B19" s="120"/>
      <c r="C19" s="32" t="s">
        <v>0</v>
      </c>
      <c r="D19" s="32" t="s">
        <v>2</v>
      </c>
      <c r="E19" s="32" t="s">
        <v>22</v>
      </c>
    </row>
    <row r="20" spans="1:5" x14ac:dyDescent="0.3">
      <c r="A20" s="114" t="s">
        <v>121</v>
      </c>
      <c r="B20" s="115"/>
      <c r="C20" s="9"/>
      <c r="D20" s="9"/>
      <c r="E20" s="9"/>
    </row>
    <row r="21" spans="1:5" x14ac:dyDescent="0.3">
      <c r="A21" s="114" t="s">
        <v>122</v>
      </c>
      <c r="B21" s="115"/>
      <c r="C21" s="9"/>
      <c r="D21" s="9"/>
      <c r="E21" s="9"/>
    </row>
    <row r="22" spans="1:5" x14ac:dyDescent="0.3">
      <c r="A22" s="114" t="s">
        <v>123</v>
      </c>
      <c r="B22" s="115"/>
      <c r="C22" s="9"/>
      <c r="D22" s="9"/>
      <c r="E22" s="9"/>
    </row>
    <row r="23" spans="1:5" x14ac:dyDescent="0.3">
      <c r="A23" s="114" t="s">
        <v>124</v>
      </c>
      <c r="B23" s="115"/>
      <c r="C23" s="9"/>
      <c r="D23" s="9"/>
      <c r="E23" s="9"/>
    </row>
  </sheetData>
  <mergeCells count="15">
    <mergeCell ref="A21:B21"/>
    <mergeCell ref="A22:B22"/>
    <mergeCell ref="A23:B23"/>
    <mergeCell ref="A18:B19"/>
    <mergeCell ref="B1:D1"/>
    <mergeCell ref="A2:B2"/>
    <mergeCell ref="A3:B3"/>
    <mergeCell ref="A4:B4"/>
    <mergeCell ref="A5:B5"/>
    <mergeCell ref="A6:B6"/>
    <mergeCell ref="A7:B7"/>
    <mergeCell ref="D4:E4"/>
    <mergeCell ref="C5:E5"/>
    <mergeCell ref="C18:E18"/>
    <mergeCell ref="A20:B20"/>
  </mergeCells>
  <dataValidations count="8">
    <dataValidation type="list" allowBlank="1" showInputMessage="1" showErrorMessage="1" sqref="C20:E23" xr:uid="{00000000-0002-0000-5E00-000000000000}">
      <formula1>INDIRECT(CONCATENATE(C$19,$C$6))</formula1>
    </dataValidation>
    <dataValidation type="list" allowBlank="1" showInputMessage="1" showErrorMessage="1" sqref="C4" xr:uid="{00000000-0002-0000-5E00-000001000000}">
      <formula1>Type_Tâche</formula1>
    </dataValidation>
    <dataValidation type="list" allowBlank="1" showInputMessage="1" showErrorMessage="1" sqref="E3" xr:uid="{00000000-0002-0000-5E00-000002000000}">
      <formula1>Eval_10</formula1>
    </dataValidation>
    <dataValidation type="list" allowBlank="1" showInputMessage="1" showErrorMessage="1" sqref="E2" xr:uid="{00000000-0002-0000-5E00-000003000000}">
      <formula1>Trimestre</formula1>
    </dataValidation>
    <dataValidation type="list" allowBlank="1" showInputMessage="1" showErrorMessage="1" sqref="C2" xr:uid="{00000000-0002-0000-5E00-000004000000}">
      <formula1>Classes</formula1>
    </dataValidation>
    <dataValidation type="list" allowBlank="1" showInputMessage="1" showErrorMessage="1" sqref="C6" xr:uid="{00000000-0002-0000-5E00-000005000000}">
      <formula1>Act_Lang</formula1>
    </dataValidation>
    <dataValidation type="list" allowBlank="1" showInputMessage="1" showErrorMessage="1" sqref="A8:A18" xr:uid="{00000000-0002-0000-5E00-000006000000}">
      <formula1>INDIRECT($C$6)</formula1>
    </dataValidation>
    <dataValidation type="list" allowBlank="1" showInputMessage="1" showErrorMessage="1" sqref="C5" xr:uid="{126E7E7B-A7AC-49DD-9D42-4103B7E87073}">
      <formula1>Niveaux</formula1>
    </dataValidation>
  </dataValidations>
  <pageMargins left="0.70866141732283472" right="0.70866141732283472" top="0.74803149606299213" bottom="0.74803149606299213" header="0.31496062992125984" footer="0.31496062992125984"/>
  <pageSetup paperSize="9" scale="53" fitToHeight="2" orientation="portrait" horizontalDpi="4294967293" verticalDpi="0" r:id="rId1"/>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F00-000000000000}">
  <sheetPr codeName="Feuil1"/>
  <dimension ref="A1:CV106"/>
  <sheetViews>
    <sheetView zoomScale="60" zoomScaleNormal="60" workbookViewId="0">
      <selection activeCell="K22" sqref="K22"/>
    </sheetView>
  </sheetViews>
  <sheetFormatPr baseColWidth="10" defaultRowHeight="15" x14ac:dyDescent="0.25"/>
  <cols>
    <col min="3" max="3" width="29.28515625" bestFit="1" customWidth="1"/>
    <col min="4" max="4" width="25.7109375" customWidth="1"/>
    <col min="5" max="5" width="21" bestFit="1" customWidth="1"/>
    <col min="6" max="6" width="24" bestFit="1" customWidth="1"/>
    <col min="7" max="7" width="24.28515625" bestFit="1" customWidth="1"/>
    <col min="8" max="9" width="25" bestFit="1" customWidth="1"/>
    <col min="10" max="10" width="25.42578125" bestFit="1" customWidth="1"/>
    <col min="11" max="11" width="29" bestFit="1" customWidth="1"/>
    <col min="12" max="12" width="24" bestFit="1" customWidth="1"/>
    <col min="13" max="13" width="22.28515625" bestFit="1" customWidth="1"/>
    <col min="14" max="14" width="6.5703125" bestFit="1" customWidth="1"/>
    <col min="15" max="15" width="15.85546875" bestFit="1" customWidth="1"/>
    <col min="16" max="16" width="11.85546875" bestFit="1" customWidth="1"/>
    <col min="17" max="17" width="15.85546875" bestFit="1" customWidth="1"/>
    <col min="18" max="18" width="4.140625" bestFit="1" customWidth="1"/>
    <col min="19" max="19" width="15.85546875" bestFit="1" customWidth="1"/>
    <col min="20" max="20" width="14.7109375" bestFit="1" customWidth="1"/>
    <col min="21" max="21" width="11.5703125" bestFit="1" customWidth="1"/>
  </cols>
  <sheetData>
    <row r="1" spans="1:100" x14ac:dyDescent="0.25">
      <c r="A1">
        <v>1</v>
      </c>
      <c r="B1">
        <v>2</v>
      </c>
      <c r="C1">
        <v>3</v>
      </c>
      <c r="D1">
        <v>4</v>
      </c>
      <c r="E1">
        <v>5</v>
      </c>
      <c r="F1">
        <v>6</v>
      </c>
      <c r="G1">
        <v>7</v>
      </c>
      <c r="H1">
        <v>8</v>
      </c>
      <c r="I1">
        <v>9</v>
      </c>
      <c r="J1">
        <v>10</v>
      </c>
      <c r="K1">
        <v>11</v>
      </c>
      <c r="L1">
        <v>12</v>
      </c>
      <c r="M1">
        <v>13</v>
      </c>
      <c r="N1">
        <v>14</v>
      </c>
      <c r="O1">
        <v>15</v>
      </c>
      <c r="P1">
        <v>16</v>
      </c>
      <c r="Q1">
        <v>17</v>
      </c>
      <c r="R1">
        <v>18</v>
      </c>
      <c r="S1">
        <v>19</v>
      </c>
      <c r="T1">
        <v>20</v>
      </c>
      <c r="U1">
        <v>21</v>
      </c>
      <c r="V1">
        <v>22</v>
      </c>
      <c r="W1">
        <v>23</v>
      </c>
      <c r="X1">
        <v>24</v>
      </c>
      <c r="Y1">
        <v>25</v>
      </c>
      <c r="Z1">
        <v>26</v>
      </c>
      <c r="AA1">
        <v>27</v>
      </c>
      <c r="AB1">
        <v>28</v>
      </c>
      <c r="AC1">
        <v>29</v>
      </c>
      <c r="AD1">
        <v>30</v>
      </c>
      <c r="AE1">
        <v>31</v>
      </c>
      <c r="AF1">
        <v>32</v>
      </c>
      <c r="AG1">
        <v>33</v>
      </c>
      <c r="AH1">
        <v>34</v>
      </c>
      <c r="AI1">
        <v>35</v>
      </c>
      <c r="AJ1">
        <v>36</v>
      </c>
      <c r="AK1">
        <v>37</v>
      </c>
      <c r="AL1">
        <v>38</v>
      </c>
      <c r="AM1">
        <v>39</v>
      </c>
      <c r="AN1">
        <v>40</v>
      </c>
      <c r="AO1">
        <v>41</v>
      </c>
      <c r="AP1">
        <v>42</v>
      </c>
      <c r="AQ1">
        <v>43</v>
      </c>
      <c r="AR1">
        <v>44</v>
      </c>
      <c r="AS1">
        <v>45</v>
      </c>
      <c r="AT1">
        <v>46</v>
      </c>
      <c r="AU1">
        <v>47</v>
      </c>
      <c r="AV1">
        <v>48</v>
      </c>
      <c r="AW1">
        <v>49</v>
      </c>
      <c r="AX1">
        <v>50</v>
      </c>
      <c r="AY1">
        <v>51</v>
      </c>
      <c r="AZ1">
        <v>52</v>
      </c>
      <c r="BA1">
        <v>53</v>
      </c>
      <c r="BB1">
        <v>54</v>
      </c>
      <c r="BC1">
        <v>55</v>
      </c>
      <c r="BD1">
        <v>56</v>
      </c>
      <c r="BE1">
        <v>57</v>
      </c>
      <c r="BF1">
        <v>58</v>
      </c>
      <c r="BG1">
        <v>59</v>
      </c>
      <c r="BH1">
        <v>60</v>
      </c>
      <c r="BI1">
        <v>61</v>
      </c>
      <c r="BJ1">
        <v>62</v>
      </c>
      <c r="BK1">
        <v>63</v>
      </c>
      <c r="BL1">
        <v>64</v>
      </c>
      <c r="BM1">
        <v>65</v>
      </c>
      <c r="BN1">
        <v>66</v>
      </c>
      <c r="BO1">
        <v>67</v>
      </c>
      <c r="BP1">
        <v>68</v>
      </c>
      <c r="BQ1">
        <v>69</v>
      </c>
      <c r="BR1">
        <v>70</v>
      </c>
      <c r="BS1">
        <v>71</v>
      </c>
      <c r="BT1">
        <v>72</v>
      </c>
      <c r="BU1">
        <v>73</v>
      </c>
      <c r="BV1">
        <v>74</v>
      </c>
      <c r="BW1">
        <v>75</v>
      </c>
      <c r="BX1">
        <v>76</v>
      </c>
      <c r="BY1">
        <v>77</v>
      </c>
      <c r="BZ1">
        <v>78</v>
      </c>
      <c r="CA1">
        <v>79</v>
      </c>
      <c r="CB1">
        <v>80</v>
      </c>
      <c r="CC1">
        <v>81</v>
      </c>
      <c r="CD1">
        <v>82</v>
      </c>
      <c r="CE1">
        <v>83</v>
      </c>
      <c r="CF1">
        <v>84</v>
      </c>
      <c r="CG1">
        <v>85</v>
      </c>
      <c r="CH1">
        <v>86</v>
      </c>
      <c r="CI1">
        <v>87</v>
      </c>
      <c r="CJ1">
        <v>88</v>
      </c>
      <c r="CK1">
        <v>89</v>
      </c>
      <c r="CL1">
        <v>90</v>
      </c>
      <c r="CM1">
        <v>91</v>
      </c>
      <c r="CN1">
        <v>92</v>
      </c>
      <c r="CO1">
        <v>93</v>
      </c>
      <c r="CP1">
        <v>94</v>
      </c>
      <c r="CQ1">
        <v>95</v>
      </c>
      <c r="CR1">
        <v>96</v>
      </c>
      <c r="CS1">
        <v>97</v>
      </c>
      <c r="CT1">
        <v>98</v>
      </c>
      <c r="CU1">
        <v>99</v>
      </c>
      <c r="CV1">
        <v>100</v>
      </c>
    </row>
    <row r="2" spans="1:100" x14ac:dyDescent="0.25">
      <c r="A2">
        <v>2</v>
      </c>
      <c r="C2" t="s">
        <v>90</v>
      </c>
      <c r="D2" t="s">
        <v>91</v>
      </c>
      <c r="E2" t="s">
        <v>92</v>
      </c>
      <c r="F2" t="s">
        <v>93</v>
      </c>
      <c r="G2" t="s">
        <v>94</v>
      </c>
      <c r="H2" t="s">
        <v>210</v>
      </c>
      <c r="I2" t="s">
        <v>95</v>
      </c>
      <c r="J2" t="s">
        <v>96</v>
      </c>
      <c r="K2" t="s">
        <v>97</v>
      </c>
      <c r="L2" t="s">
        <v>98</v>
      </c>
      <c r="M2" t="s">
        <v>99</v>
      </c>
      <c r="N2" t="s">
        <v>100</v>
      </c>
      <c r="O2" t="s">
        <v>101</v>
      </c>
      <c r="P2" t="s">
        <v>102</v>
      </c>
      <c r="Q2" t="s">
        <v>103</v>
      </c>
      <c r="R2" t="s">
        <v>104</v>
      </c>
      <c r="S2" t="s">
        <v>211</v>
      </c>
      <c r="T2" t="s">
        <v>105</v>
      </c>
      <c r="U2" t="s">
        <v>106</v>
      </c>
      <c r="V2" t="s">
        <v>107</v>
      </c>
      <c r="W2" t="s">
        <v>108</v>
      </c>
      <c r="X2" t="s">
        <v>109</v>
      </c>
      <c r="Y2" t="s">
        <v>209</v>
      </c>
    </row>
    <row r="3" spans="1:100" x14ac:dyDescent="0.25">
      <c r="A3">
        <v>3</v>
      </c>
    </row>
    <row r="4" spans="1:100" x14ac:dyDescent="0.25">
      <c r="A4">
        <v>4</v>
      </c>
      <c r="C4" s="2" t="s">
        <v>16</v>
      </c>
      <c r="D4" s="2"/>
      <c r="E4" s="2" t="s">
        <v>3</v>
      </c>
      <c r="F4" s="2" t="s">
        <v>7</v>
      </c>
      <c r="G4" s="3" t="s">
        <v>8</v>
      </c>
      <c r="H4" s="2" t="s">
        <v>9</v>
      </c>
      <c r="I4" s="2" t="s">
        <v>601</v>
      </c>
      <c r="J4" s="2"/>
      <c r="K4" s="2"/>
    </row>
    <row r="5" spans="1:100" x14ac:dyDescent="0.25">
      <c r="A5">
        <v>5</v>
      </c>
      <c r="C5" s="2" t="s">
        <v>17</v>
      </c>
      <c r="D5" s="2"/>
      <c r="E5" s="2" t="s">
        <v>3</v>
      </c>
      <c r="F5" s="2" t="s">
        <v>7</v>
      </c>
      <c r="G5" s="3" t="s">
        <v>8</v>
      </c>
      <c r="H5" s="2" t="s">
        <v>9</v>
      </c>
      <c r="I5" s="2" t="s">
        <v>601</v>
      </c>
      <c r="J5" s="2"/>
      <c r="K5" s="2"/>
    </row>
    <row r="6" spans="1:100" x14ac:dyDescent="0.25">
      <c r="A6">
        <v>6</v>
      </c>
      <c r="C6" s="2" t="s">
        <v>18</v>
      </c>
      <c r="D6" s="2"/>
      <c r="E6" s="2" t="s">
        <v>3</v>
      </c>
      <c r="F6" s="2" t="s">
        <v>4</v>
      </c>
      <c r="G6" s="2" t="s">
        <v>5</v>
      </c>
      <c r="H6" s="2" t="s">
        <v>10</v>
      </c>
      <c r="I6" s="2" t="s">
        <v>6</v>
      </c>
      <c r="J6" s="2" t="s">
        <v>601</v>
      </c>
      <c r="K6" s="2"/>
    </row>
    <row r="7" spans="1:100" x14ac:dyDescent="0.25">
      <c r="A7">
        <v>7</v>
      </c>
      <c r="C7" s="2" t="s">
        <v>19</v>
      </c>
      <c r="D7" s="2"/>
      <c r="E7" s="2" t="s">
        <v>3</v>
      </c>
      <c r="F7" s="2" t="s">
        <v>4</v>
      </c>
      <c r="G7" s="2" t="s">
        <v>11</v>
      </c>
      <c r="H7" s="2" t="s">
        <v>5</v>
      </c>
      <c r="I7" s="2" t="s">
        <v>10</v>
      </c>
      <c r="J7" s="2" t="s">
        <v>12</v>
      </c>
      <c r="K7" s="2" t="s">
        <v>6</v>
      </c>
      <c r="L7" s="2" t="s">
        <v>601</v>
      </c>
    </row>
    <row r="8" spans="1:100" x14ac:dyDescent="0.25">
      <c r="A8">
        <v>8</v>
      </c>
      <c r="C8" s="2" t="s">
        <v>20</v>
      </c>
      <c r="D8" s="2"/>
      <c r="E8" s="2" t="s">
        <v>3</v>
      </c>
      <c r="F8" s="2" t="s">
        <v>4</v>
      </c>
      <c r="G8" s="2" t="s">
        <v>13</v>
      </c>
      <c r="H8" s="2" t="s">
        <v>11</v>
      </c>
      <c r="I8" s="2" t="s">
        <v>5</v>
      </c>
      <c r="J8" s="2" t="s">
        <v>10</v>
      </c>
      <c r="K8" s="2" t="s">
        <v>12</v>
      </c>
      <c r="L8" s="2" t="s">
        <v>6</v>
      </c>
      <c r="M8" s="2" t="s">
        <v>601</v>
      </c>
    </row>
    <row r="9" spans="1:100" x14ac:dyDescent="0.25">
      <c r="A9">
        <v>9</v>
      </c>
      <c r="S9" s="107"/>
      <c r="T9" s="107"/>
      <c r="U9" s="107"/>
      <c r="V9" s="108"/>
      <c r="W9" s="108"/>
      <c r="X9" s="108"/>
    </row>
    <row r="10" spans="1:100" x14ac:dyDescent="0.25">
      <c r="A10">
        <v>10</v>
      </c>
      <c r="C10" s="13"/>
      <c r="D10" s="13">
        <v>1</v>
      </c>
      <c r="E10" s="13">
        <v>2</v>
      </c>
      <c r="F10" s="13">
        <v>3</v>
      </c>
    </row>
    <row r="11" spans="1:100" x14ac:dyDescent="0.25">
      <c r="A11">
        <v>11</v>
      </c>
      <c r="C11" s="13" t="s">
        <v>24</v>
      </c>
      <c r="D11" s="13" t="s">
        <v>0</v>
      </c>
      <c r="E11" s="13" t="s">
        <v>1</v>
      </c>
      <c r="F11" s="13" t="s">
        <v>1</v>
      </c>
      <c r="H11" s="2" t="s">
        <v>119</v>
      </c>
      <c r="I11" s="2"/>
      <c r="K11" s="2"/>
      <c r="L11" s="2"/>
    </row>
    <row r="12" spans="1:100" x14ac:dyDescent="0.25">
      <c r="A12">
        <v>12</v>
      </c>
      <c r="C12" s="13" t="s">
        <v>25</v>
      </c>
      <c r="D12" s="13" t="s">
        <v>1</v>
      </c>
      <c r="E12" s="13" t="s">
        <v>1</v>
      </c>
      <c r="F12" s="13" t="s">
        <v>2</v>
      </c>
      <c r="G12" s="2"/>
      <c r="H12" s="2" t="s">
        <v>120</v>
      </c>
    </row>
    <row r="13" spans="1:100" x14ac:dyDescent="0.25">
      <c r="A13">
        <v>13</v>
      </c>
      <c r="C13" s="13" t="s">
        <v>26</v>
      </c>
      <c r="D13" s="13" t="s">
        <v>2</v>
      </c>
      <c r="E13" s="13" t="s">
        <v>2</v>
      </c>
      <c r="F13" s="13" t="s">
        <v>21</v>
      </c>
    </row>
    <row r="14" spans="1:100" x14ac:dyDescent="0.25">
      <c r="A14">
        <v>14</v>
      </c>
      <c r="C14" s="13" t="s">
        <v>27</v>
      </c>
      <c r="D14" s="13" t="s">
        <v>21</v>
      </c>
      <c r="E14" s="13" t="s">
        <v>21</v>
      </c>
      <c r="F14" s="13" t="s">
        <v>112</v>
      </c>
    </row>
    <row r="15" spans="1:100" x14ac:dyDescent="0.25">
      <c r="A15">
        <v>15</v>
      </c>
    </row>
    <row r="16" spans="1:100" x14ac:dyDescent="0.25">
      <c r="A16">
        <v>16</v>
      </c>
    </row>
    <row r="17" spans="1:25" x14ac:dyDescent="0.25">
      <c r="A17">
        <v>17</v>
      </c>
    </row>
    <row r="18" spans="1:25" x14ac:dyDescent="0.25">
      <c r="A18">
        <v>18</v>
      </c>
      <c r="C18" s="129" t="s">
        <v>44</v>
      </c>
      <c r="D18" s="129"/>
      <c r="E18" s="129"/>
      <c r="F18" s="4"/>
      <c r="G18" s="129" t="s">
        <v>45</v>
      </c>
      <c r="H18" s="129"/>
      <c r="I18" s="129"/>
      <c r="J18" s="4"/>
      <c r="K18" s="129" t="s">
        <v>46</v>
      </c>
      <c r="L18" s="129"/>
      <c r="M18" s="129"/>
      <c r="N18" s="4"/>
      <c r="O18" s="129" t="s">
        <v>47</v>
      </c>
      <c r="P18" s="129"/>
      <c r="Q18" s="129"/>
      <c r="R18" s="4"/>
      <c r="S18" s="129" t="s">
        <v>48</v>
      </c>
      <c r="T18" s="129"/>
      <c r="U18" s="129"/>
    </row>
    <row r="19" spans="1:25" x14ac:dyDescent="0.25">
      <c r="A19">
        <v>19</v>
      </c>
      <c r="C19" s="8" t="s">
        <v>0</v>
      </c>
      <c r="D19" s="8" t="s">
        <v>2</v>
      </c>
      <c r="E19" s="8" t="s">
        <v>22</v>
      </c>
      <c r="F19" s="4"/>
      <c r="G19" s="8" t="s">
        <v>0</v>
      </c>
      <c r="H19" s="8" t="s">
        <v>2</v>
      </c>
      <c r="I19" s="8" t="s">
        <v>22</v>
      </c>
      <c r="J19" s="4"/>
      <c r="K19" s="8" t="s">
        <v>0</v>
      </c>
      <c r="L19" s="8" t="s">
        <v>2</v>
      </c>
      <c r="M19" s="8" t="s">
        <v>22</v>
      </c>
      <c r="N19" s="4"/>
      <c r="O19" s="8" t="s">
        <v>0</v>
      </c>
      <c r="P19" s="8" t="s">
        <v>2</v>
      </c>
      <c r="Q19" s="8" t="s">
        <v>22</v>
      </c>
      <c r="R19" s="4"/>
      <c r="S19" s="8" t="s">
        <v>0</v>
      </c>
      <c r="T19" s="8" t="s">
        <v>2</v>
      </c>
      <c r="U19" s="8" t="s">
        <v>22</v>
      </c>
    </row>
    <row r="20" spans="1:25" x14ac:dyDescent="0.25">
      <c r="A20">
        <v>20</v>
      </c>
      <c r="C20" s="8"/>
      <c r="D20" s="8"/>
      <c r="E20" s="8"/>
      <c r="F20" s="4"/>
      <c r="G20" s="8"/>
      <c r="H20" s="8"/>
      <c r="I20" s="8"/>
      <c r="J20" s="4"/>
      <c r="K20" s="8"/>
      <c r="L20" s="8"/>
      <c r="M20" s="8"/>
      <c r="N20" s="4"/>
      <c r="O20" s="8"/>
      <c r="P20" s="8"/>
      <c r="Q20" s="8"/>
      <c r="R20" s="4"/>
      <c r="S20" s="8"/>
      <c r="T20" s="8"/>
      <c r="U20" s="8"/>
    </row>
    <row r="21" spans="1:25" ht="165" x14ac:dyDescent="0.25">
      <c r="A21">
        <v>21</v>
      </c>
      <c r="C21" s="110" t="s">
        <v>607</v>
      </c>
      <c r="D21" s="110" t="s">
        <v>608</v>
      </c>
      <c r="E21" s="110" t="s">
        <v>609</v>
      </c>
      <c r="F21" s="4"/>
      <c r="G21" s="107" t="s">
        <v>600</v>
      </c>
      <c r="H21" s="107" t="s">
        <v>602</v>
      </c>
      <c r="I21" s="107" t="s">
        <v>603</v>
      </c>
      <c r="J21" s="4"/>
      <c r="K21" s="108" t="s">
        <v>604</v>
      </c>
      <c r="L21" s="108" t="s">
        <v>619</v>
      </c>
      <c r="M21" s="108" t="s">
        <v>620</v>
      </c>
      <c r="N21" s="4"/>
      <c r="O21" s="108" t="s">
        <v>610</v>
      </c>
      <c r="P21" s="108" t="s">
        <v>611</v>
      </c>
      <c r="Q21" s="108" t="s">
        <v>612</v>
      </c>
      <c r="R21" s="4"/>
      <c r="S21" s="108" t="s">
        <v>614</v>
      </c>
      <c r="T21" s="108" t="s">
        <v>615</v>
      </c>
      <c r="U21" s="108" t="s">
        <v>618</v>
      </c>
      <c r="W21" s="108"/>
      <c r="X21" s="108"/>
      <c r="Y21" s="108"/>
    </row>
    <row r="22" spans="1:25" ht="210" x14ac:dyDescent="0.25">
      <c r="A22">
        <v>22</v>
      </c>
      <c r="C22" s="108" t="s">
        <v>604</v>
      </c>
      <c r="D22" s="108" t="s">
        <v>605</v>
      </c>
      <c r="E22" s="108" t="s">
        <v>606</v>
      </c>
      <c r="F22" s="4"/>
      <c r="G22" s="108" t="s">
        <v>604</v>
      </c>
      <c r="H22" s="108" t="s">
        <v>605</v>
      </c>
      <c r="I22" s="108" t="s">
        <v>606</v>
      </c>
      <c r="J22" s="4"/>
      <c r="K22" s="8"/>
      <c r="L22" s="108" t="s">
        <v>605</v>
      </c>
      <c r="M22" s="108" t="s">
        <v>606</v>
      </c>
      <c r="N22" s="4"/>
      <c r="O22" s="108" t="s">
        <v>604</v>
      </c>
      <c r="P22" s="108" t="s">
        <v>605</v>
      </c>
      <c r="Q22" s="108" t="s">
        <v>613</v>
      </c>
      <c r="R22" s="4"/>
      <c r="S22" s="108" t="s">
        <v>604</v>
      </c>
      <c r="T22" s="108" t="s">
        <v>616</v>
      </c>
      <c r="U22" s="108" t="s">
        <v>613</v>
      </c>
    </row>
    <row r="23" spans="1:25" ht="120" x14ac:dyDescent="0.25">
      <c r="A23">
        <v>23</v>
      </c>
      <c r="C23" s="8"/>
      <c r="E23" s="8"/>
      <c r="F23" s="4"/>
      <c r="G23" s="107"/>
      <c r="H23" s="8"/>
      <c r="I23" s="8"/>
      <c r="J23" s="4"/>
      <c r="K23" s="8"/>
      <c r="L23" s="8"/>
      <c r="M23" s="8"/>
      <c r="N23" s="4"/>
      <c r="O23" s="8"/>
      <c r="P23" s="8"/>
      <c r="Q23" s="108" t="s">
        <v>606</v>
      </c>
      <c r="R23" s="4"/>
      <c r="T23" s="108" t="s">
        <v>617</v>
      </c>
      <c r="U23" s="8"/>
    </row>
    <row r="24" spans="1:25" ht="150" x14ac:dyDescent="0.25">
      <c r="A24">
        <v>24</v>
      </c>
      <c r="C24" s="8"/>
      <c r="D24" s="8"/>
      <c r="E24" s="8"/>
      <c r="F24" s="4"/>
      <c r="G24" s="108"/>
      <c r="H24" s="108"/>
      <c r="I24" s="108"/>
      <c r="J24" s="4"/>
      <c r="K24" s="8"/>
      <c r="L24" s="8"/>
      <c r="M24" s="8"/>
      <c r="N24" s="4"/>
      <c r="P24" s="8"/>
      <c r="Q24" s="8"/>
      <c r="R24" s="4"/>
      <c r="T24" s="108" t="s">
        <v>605</v>
      </c>
    </row>
    <row r="25" spans="1:25" x14ac:dyDescent="0.25">
      <c r="A25">
        <v>25</v>
      </c>
      <c r="D25" s="8"/>
      <c r="F25" s="4"/>
      <c r="G25" s="108"/>
      <c r="I25" s="8"/>
      <c r="J25" s="4"/>
      <c r="K25" s="1"/>
      <c r="L25" s="8"/>
      <c r="M25" s="8"/>
      <c r="N25" s="4"/>
      <c r="O25" s="8"/>
      <c r="Q25" s="8"/>
      <c r="R25" s="4"/>
      <c r="S25" s="8"/>
      <c r="T25" s="8"/>
    </row>
    <row r="26" spans="1:25" x14ac:dyDescent="0.25">
      <c r="A26">
        <v>26</v>
      </c>
      <c r="D26" s="109"/>
      <c r="F26" s="4"/>
      <c r="I26" s="109"/>
      <c r="J26" s="4"/>
      <c r="K26" s="1"/>
      <c r="L26" s="109"/>
      <c r="M26" s="109"/>
      <c r="N26" s="4"/>
      <c r="O26" s="109"/>
      <c r="Q26" s="109"/>
      <c r="R26" s="4"/>
      <c r="S26" s="109"/>
      <c r="T26" s="109"/>
    </row>
    <row r="27" spans="1:25" x14ac:dyDescent="0.25">
      <c r="A27">
        <v>27</v>
      </c>
      <c r="D27" s="109"/>
      <c r="F27" s="4"/>
      <c r="I27" s="109"/>
      <c r="J27" s="4"/>
      <c r="K27" s="1"/>
      <c r="L27" s="109"/>
      <c r="M27" s="109"/>
      <c r="N27" s="4"/>
      <c r="O27" s="109"/>
      <c r="Q27" s="109"/>
      <c r="R27" s="4"/>
      <c r="S27" s="109"/>
      <c r="T27" s="109"/>
    </row>
    <row r="28" spans="1:25" x14ac:dyDescent="0.25">
      <c r="A28">
        <v>28</v>
      </c>
      <c r="D28" s="109"/>
      <c r="F28" s="4"/>
      <c r="I28" s="109"/>
      <c r="J28" s="4"/>
      <c r="K28" s="1"/>
      <c r="L28" s="109"/>
      <c r="M28" s="109"/>
      <c r="N28" s="4"/>
      <c r="O28" s="109"/>
      <c r="Q28" s="109"/>
      <c r="R28" s="4"/>
      <c r="S28" s="109"/>
      <c r="T28" s="109"/>
    </row>
    <row r="29" spans="1:25" x14ac:dyDescent="0.25">
      <c r="A29">
        <v>29</v>
      </c>
      <c r="D29" s="109"/>
      <c r="F29" s="4"/>
      <c r="I29" s="109"/>
      <c r="J29" s="4"/>
      <c r="K29" s="1"/>
      <c r="L29" s="109"/>
      <c r="M29" s="109"/>
      <c r="N29" s="4"/>
      <c r="O29" s="109"/>
      <c r="Q29" s="109"/>
      <c r="R29" s="4"/>
      <c r="S29" s="109"/>
      <c r="T29" s="109"/>
    </row>
    <row r="30" spans="1:25" x14ac:dyDescent="0.25">
      <c r="A30">
        <v>30</v>
      </c>
      <c r="D30" s="109"/>
      <c r="F30" s="4"/>
      <c r="I30" s="109"/>
      <c r="J30" s="4"/>
      <c r="K30" s="1"/>
      <c r="L30" s="109"/>
      <c r="M30" s="109"/>
      <c r="N30" s="4"/>
      <c r="O30" s="109"/>
      <c r="Q30" s="109"/>
      <c r="R30" s="4"/>
      <c r="S30" s="109"/>
      <c r="T30" s="109"/>
    </row>
    <row r="31" spans="1:25" x14ac:dyDescent="0.25">
      <c r="A31">
        <v>31</v>
      </c>
      <c r="D31" s="109"/>
      <c r="F31" s="4"/>
      <c r="I31" s="109"/>
      <c r="J31" s="4"/>
      <c r="K31" s="1"/>
      <c r="L31" s="109"/>
      <c r="M31" s="109"/>
      <c r="N31" s="4"/>
      <c r="O31" s="109"/>
      <c r="Q31" s="109"/>
      <c r="R31" s="4"/>
      <c r="S31" s="109"/>
      <c r="T31" s="109"/>
    </row>
    <row r="32" spans="1:25" x14ac:dyDescent="0.25">
      <c r="A32">
        <v>32</v>
      </c>
    </row>
    <row r="33" spans="1:15" x14ac:dyDescent="0.25">
      <c r="A33">
        <v>33</v>
      </c>
      <c r="C33" s="13">
        <v>20</v>
      </c>
      <c r="D33" s="13" t="s">
        <v>143</v>
      </c>
      <c r="E33" s="13" t="s">
        <v>144</v>
      </c>
      <c r="F33" s="13" t="s">
        <v>145</v>
      </c>
      <c r="G33" s="21" t="s">
        <v>146</v>
      </c>
      <c r="H33" s="21" t="s">
        <v>147</v>
      </c>
      <c r="J33" s="13">
        <v>20</v>
      </c>
      <c r="K33" s="13" t="s">
        <v>143</v>
      </c>
      <c r="L33" s="13" t="s">
        <v>144</v>
      </c>
      <c r="M33" s="13" t="s">
        <v>145</v>
      </c>
      <c r="N33" s="21" t="s">
        <v>146</v>
      </c>
      <c r="O33" s="21" t="s">
        <v>147</v>
      </c>
    </row>
    <row r="34" spans="1:15" x14ac:dyDescent="0.25">
      <c r="A34">
        <v>34</v>
      </c>
      <c r="C34" s="13" t="s">
        <v>3</v>
      </c>
      <c r="D34" s="22">
        <v>0.25</v>
      </c>
      <c r="E34" s="22">
        <v>0.25</v>
      </c>
      <c r="F34" s="22">
        <v>0.25</v>
      </c>
      <c r="G34" s="22">
        <v>0.2</v>
      </c>
      <c r="H34" s="22">
        <v>0.2</v>
      </c>
      <c r="J34" s="13" t="s">
        <v>3</v>
      </c>
      <c r="K34" s="22">
        <v>0.3</v>
      </c>
      <c r="L34" s="22">
        <v>0.3</v>
      </c>
      <c r="M34" s="22">
        <v>0.25</v>
      </c>
      <c r="N34" s="22">
        <v>0.25</v>
      </c>
      <c r="O34" s="22">
        <v>0.2</v>
      </c>
    </row>
    <row r="35" spans="1:15" x14ac:dyDescent="0.25">
      <c r="A35">
        <v>35</v>
      </c>
      <c r="C35" s="13" t="s">
        <v>7</v>
      </c>
      <c r="D35" s="22">
        <v>0.25</v>
      </c>
      <c r="E35" s="22">
        <v>0.25</v>
      </c>
      <c r="F35" s="13"/>
      <c r="G35" s="13"/>
      <c r="H35" s="13"/>
      <c r="J35" s="13" t="s">
        <v>7</v>
      </c>
      <c r="K35" s="22">
        <v>0.25</v>
      </c>
      <c r="L35" s="22">
        <v>0.25</v>
      </c>
      <c r="M35" s="13"/>
      <c r="N35" s="13"/>
      <c r="O35" s="13"/>
    </row>
    <row r="36" spans="1:15" x14ac:dyDescent="0.25">
      <c r="A36">
        <v>36</v>
      </c>
      <c r="C36" s="23" t="s">
        <v>8</v>
      </c>
      <c r="D36" s="22">
        <v>0.25</v>
      </c>
      <c r="E36" s="22">
        <v>0.25</v>
      </c>
      <c r="F36" s="13"/>
      <c r="G36" s="23"/>
      <c r="H36" s="13"/>
      <c r="J36" s="23" t="s">
        <v>8</v>
      </c>
      <c r="K36" s="22">
        <v>0.25</v>
      </c>
      <c r="L36" s="22">
        <v>0.25</v>
      </c>
      <c r="M36" s="13"/>
      <c r="N36" s="23"/>
      <c r="O36" s="13"/>
    </row>
    <row r="37" spans="1:15" x14ac:dyDescent="0.25">
      <c r="A37">
        <v>37</v>
      </c>
      <c r="C37" s="13" t="s">
        <v>9</v>
      </c>
      <c r="D37" s="22">
        <v>0.15</v>
      </c>
      <c r="E37" s="22">
        <v>0.15</v>
      </c>
      <c r="F37" s="13"/>
      <c r="G37" s="13"/>
      <c r="H37" s="13"/>
      <c r="J37" s="13" t="s">
        <v>9</v>
      </c>
      <c r="K37" s="22">
        <v>0.2</v>
      </c>
      <c r="L37" s="22">
        <v>0.2</v>
      </c>
      <c r="M37" s="13"/>
      <c r="N37" s="13"/>
      <c r="O37" s="13"/>
    </row>
    <row r="38" spans="1:15" x14ac:dyDescent="0.25">
      <c r="A38">
        <v>38</v>
      </c>
      <c r="C38" s="13" t="s">
        <v>4</v>
      </c>
      <c r="D38" s="21"/>
      <c r="E38" s="13"/>
      <c r="F38" s="22">
        <v>0.2</v>
      </c>
      <c r="G38" s="22">
        <v>0.15</v>
      </c>
      <c r="H38" s="22">
        <v>0.1</v>
      </c>
      <c r="J38" s="13" t="s">
        <v>4</v>
      </c>
      <c r="K38" s="21"/>
      <c r="L38" s="13"/>
      <c r="M38" s="22">
        <v>0.2</v>
      </c>
      <c r="N38" s="22">
        <v>0.15</v>
      </c>
      <c r="O38" s="22">
        <v>0.1</v>
      </c>
    </row>
    <row r="39" spans="1:15" x14ac:dyDescent="0.25">
      <c r="A39">
        <v>39</v>
      </c>
      <c r="C39" s="13" t="s">
        <v>11</v>
      </c>
      <c r="D39" s="21"/>
      <c r="E39" s="13"/>
      <c r="F39" s="13"/>
      <c r="G39" s="22">
        <v>0.1</v>
      </c>
      <c r="H39" s="22">
        <v>0.1</v>
      </c>
      <c r="J39" s="13" t="s">
        <v>11</v>
      </c>
      <c r="K39" s="21"/>
      <c r="L39" s="13"/>
      <c r="M39" s="13"/>
      <c r="N39" s="22">
        <v>0.1</v>
      </c>
      <c r="O39" s="22">
        <v>0.1</v>
      </c>
    </row>
    <row r="40" spans="1:15" x14ac:dyDescent="0.25">
      <c r="A40">
        <v>40</v>
      </c>
      <c r="C40" s="13" t="s">
        <v>13</v>
      </c>
      <c r="D40" s="21"/>
      <c r="E40" s="21"/>
      <c r="F40" s="13"/>
      <c r="G40" s="23"/>
      <c r="H40" s="22">
        <v>0.15</v>
      </c>
      <c r="J40" s="13" t="s">
        <v>13</v>
      </c>
      <c r="K40" s="21"/>
      <c r="L40" s="21"/>
      <c r="M40" s="13"/>
      <c r="N40" s="23"/>
      <c r="O40" s="22">
        <v>0.15</v>
      </c>
    </row>
    <row r="41" spans="1:15" x14ac:dyDescent="0.25">
      <c r="A41">
        <v>41</v>
      </c>
      <c r="C41" s="13" t="s">
        <v>5</v>
      </c>
      <c r="D41" s="21"/>
      <c r="E41" s="21"/>
      <c r="F41" s="22">
        <v>0.1</v>
      </c>
      <c r="G41" s="24">
        <v>0.1</v>
      </c>
      <c r="H41" s="22">
        <v>0.05</v>
      </c>
      <c r="J41" s="13" t="s">
        <v>5</v>
      </c>
      <c r="K41" s="21"/>
      <c r="L41" s="21"/>
      <c r="M41" s="22">
        <v>0.1</v>
      </c>
      <c r="N41" s="24">
        <v>0.1</v>
      </c>
      <c r="O41" s="22">
        <v>0.1</v>
      </c>
    </row>
    <row r="42" spans="1:15" x14ac:dyDescent="0.25">
      <c r="A42">
        <v>42</v>
      </c>
      <c r="C42" s="13" t="s">
        <v>10</v>
      </c>
      <c r="D42" s="21"/>
      <c r="E42" s="21"/>
      <c r="F42" s="22">
        <v>0.15</v>
      </c>
      <c r="G42" s="24">
        <v>0.1</v>
      </c>
      <c r="H42" s="22">
        <v>0.1</v>
      </c>
      <c r="J42" s="13" t="s">
        <v>10</v>
      </c>
      <c r="K42" s="21"/>
      <c r="L42" s="21"/>
      <c r="M42" s="22">
        <v>0.2</v>
      </c>
      <c r="N42" s="24">
        <v>0.1</v>
      </c>
      <c r="O42" s="22">
        <v>0.1</v>
      </c>
    </row>
    <row r="43" spans="1:15" x14ac:dyDescent="0.25">
      <c r="A43">
        <v>43</v>
      </c>
      <c r="C43" s="13" t="s">
        <v>12</v>
      </c>
      <c r="D43" s="21"/>
      <c r="E43" s="21"/>
      <c r="F43" s="13"/>
      <c r="G43" s="22">
        <v>0.1</v>
      </c>
      <c r="H43" s="22">
        <v>0.1</v>
      </c>
      <c r="J43" s="13" t="s">
        <v>12</v>
      </c>
      <c r="K43" s="21"/>
      <c r="L43" s="21"/>
      <c r="M43" s="13"/>
      <c r="N43" s="22">
        <v>0.15</v>
      </c>
      <c r="O43" s="22">
        <v>0.1</v>
      </c>
    </row>
    <row r="44" spans="1:15" x14ac:dyDescent="0.25">
      <c r="A44">
        <v>44</v>
      </c>
      <c r="C44" s="13" t="s">
        <v>6</v>
      </c>
      <c r="D44" s="21"/>
      <c r="E44" s="21"/>
      <c r="F44" s="22">
        <v>0.2</v>
      </c>
      <c r="G44" s="22">
        <v>0.15</v>
      </c>
      <c r="H44" s="22">
        <v>0.1</v>
      </c>
      <c r="J44" s="13" t="s">
        <v>6</v>
      </c>
      <c r="K44" s="21"/>
      <c r="L44" s="21"/>
      <c r="M44" s="22">
        <v>0.25</v>
      </c>
      <c r="N44" s="22">
        <v>0.15</v>
      </c>
      <c r="O44" s="22">
        <v>0.15</v>
      </c>
    </row>
    <row r="45" spans="1:15" x14ac:dyDescent="0.25">
      <c r="A45">
        <v>45</v>
      </c>
      <c r="C45" s="104" t="s">
        <v>601</v>
      </c>
      <c r="D45" s="22">
        <v>0.1</v>
      </c>
      <c r="E45" s="22">
        <v>0.1</v>
      </c>
      <c r="F45" s="22">
        <v>0.1</v>
      </c>
      <c r="G45" s="22">
        <v>0.1</v>
      </c>
      <c r="H45" s="22">
        <v>0.1</v>
      </c>
      <c r="J45" s="104" t="s">
        <v>601</v>
      </c>
      <c r="K45" s="106"/>
      <c r="L45" s="106"/>
      <c r="M45" s="105"/>
      <c r="N45" s="105"/>
      <c r="O45" s="105"/>
    </row>
    <row r="46" spans="1:15" x14ac:dyDescent="0.25">
      <c r="A46">
        <v>46</v>
      </c>
      <c r="C46" s="25"/>
      <c r="D46" s="26">
        <f>SUM(D$34:D45)</f>
        <v>1</v>
      </c>
      <c r="E46" s="26">
        <f>SUM(E$34:E45)</f>
        <v>1</v>
      </c>
      <c r="F46" s="26">
        <f>SUM(F$34:F45)</f>
        <v>1.0000000000000002</v>
      </c>
      <c r="G46" s="26">
        <f>SUM(G$34:G45)</f>
        <v>0.99999999999999989</v>
      </c>
      <c r="H46" s="26">
        <f>SUM(H$34:H45)</f>
        <v>1</v>
      </c>
      <c r="J46" s="25"/>
      <c r="K46" s="26">
        <f>SUM(K$34:K45)</f>
        <v>1</v>
      </c>
      <c r="L46" s="26">
        <f>SUM(L$34:L45)</f>
        <v>1</v>
      </c>
      <c r="M46" s="26">
        <f>SUM(M$34:M45)</f>
        <v>1</v>
      </c>
      <c r="N46" s="26">
        <f>SUM(N$34:N45)</f>
        <v>1</v>
      </c>
      <c r="O46" s="26">
        <f>SUM(O$34:O45)</f>
        <v>1</v>
      </c>
    </row>
    <row r="47" spans="1:15" x14ac:dyDescent="0.25">
      <c r="A47">
        <v>47</v>
      </c>
    </row>
    <row r="48" spans="1:15" x14ac:dyDescent="0.25">
      <c r="A48">
        <v>48</v>
      </c>
    </row>
    <row r="49" spans="1:15" x14ac:dyDescent="0.25">
      <c r="A49">
        <v>49</v>
      </c>
      <c r="C49" s="13">
        <v>20</v>
      </c>
      <c r="D49" s="13" t="s">
        <v>143</v>
      </c>
      <c r="E49" s="13" t="s">
        <v>144</v>
      </c>
      <c r="F49" s="13" t="s">
        <v>145</v>
      </c>
      <c r="G49" s="21" t="s">
        <v>146</v>
      </c>
      <c r="H49" s="21" t="s">
        <v>147</v>
      </c>
      <c r="J49" s="13">
        <v>20</v>
      </c>
      <c r="K49" s="13" t="s">
        <v>143</v>
      </c>
      <c r="L49" s="13" t="s">
        <v>144</v>
      </c>
      <c r="M49" s="13" t="s">
        <v>145</v>
      </c>
      <c r="N49" s="21" t="s">
        <v>146</v>
      </c>
      <c r="O49" s="21" t="s">
        <v>147</v>
      </c>
    </row>
    <row r="50" spans="1:15" x14ac:dyDescent="0.25">
      <c r="A50">
        <v>50</v>
      </c>
      <c r="C50" s="13" t="s">
        <v>3</v>
      </c>
      <c r="D50" s="27">
        <f t="shared" ref="D50:H61" si="0">IF($C$49*D34=0,"",$C$49*D34)</f>
        <v>5</v>
      </c>
      <c r="E50" s="27">
        <f t="shared" si="0"/>
        <v>5</v>
      </c>
      <c r="F50" s="27">
        <f t="shared" si="0"/>
        <v>5</v>
      </c>
      <c r="G50" s="27">
        <f t="shared" si="0"/>
        <v>4</v>
      </c>
      <c r="H50" s="27">
        <f t="shared" si="0"/>
        <v>4</v>
      </c>
      <c r="J50" s="13" t="s">
        <v>3</v>
      </c>
      <c r="K50" s="27">
        <f t="shared" ref="K50:O50" si="1">IF($C$49*K34=0,"",$C$49*K34)</f>
        <v>6</v>
      </c>
      <c r="L50" s="27">
        <f t="shared" si="1"/>
        <v>6</v>
      </c>
      <c r="M50" s="27">
        <f t="shared" si="1"/>
        <v>5</v>
      </c>
      <c r="N50" s="27">
        <f t="shared" si="1"/>
        <v>5</v>
      </c>
      <c r="O50" s="27">
        <f t="shared" si="1"/>
        <v>4</v>
      </c>
    </row>
    <row r="51" spans="1:15" x14ac:dyDescent="0.25">
      <c r="A51">
        <v>51</v>
      </c>
      <c r="C51" s="13" t="s">
        <v>7</v>
      </c>
      <c r="D51" s="27">
        <f t="shared" si="0"/>
        <v>5</v>
      </c>
      <c r="E51" s="27">
        <f t="shared" si="0"/>
        <v>5</v>
      </c>
      <c r="F51" s="27" t="str">
        <f t="shared" si="0"/>
        <v/>
      </c>
      <c r="G51" s="27" t="str">
        <f t="shared" si="0"/>
        <v/>
      </c>
      <c r="H51" s="27" t="str">
        <f t="shared" si="0"/>
        <v/>
      </c>
      <c r="J51" s="13" t="s">
        <v>7</v>
      </c>
      <c r="K51" s="27">
        <f t="shared" ref="K51:O51" si="2">IF($C$49*K35=0,"",$C$49*K35)</f>
        <v>5</v>
      </c>
      <c r="L51" s="27">
        <f t="shared" si="2"/>
        <v>5</v>
      </c>
      <c r="M51" s="27" t="str">
        <f t="shared" si="2"/>
        <v/>
      </c>
      <c r="N51" s="27" t="str">
        <f t="shared" si="2"/>
        <v/>
      </c>
      <c r="O51" s="27" t="str">
        <f t="shared" si="2"/>
        <v/>
      </c>
    </row>
    <row r="52" spans="1:15" x14ac:dyDescent="0.25">
      <c r="A52">
        <v>52</v>
      </c>
      <c r="C52" s="28" t="s">
        <v>8</v>
      </c>
      <c r="D52" s="27">
        <f t="shared" si="0"/>
        <v>5</v>
      </c>
      <c r="E52" s="27">
        <f t="shared" si="0"/>
        <v>5</v>
      </c>
      <c r="F52" s="27" t="str">
        <f t="shared" si="0"/>
        <v/>
      </c>
      <c r="G52" s="27" t="str">
        <f t="shared" si="0"/>
        <v/>
      </c>
      <c r="H52" s="27" t="str">
        <f t="shared" si="0"/>
        <v/>
      </c>
      <c r="J52" s="28" t="s">
        <v>8</v>
      </c>
      <c r="K52" s="27">
        <f t="shared" ref="K52:O52" si="3">IF($C$49*K36=0,"",$C$49*K36)</f>
        <v>5</v>
      </c>
      <c r="L52" s="27">
        <f t="shared" si="3"/>
        <v>5</v>
      </c>
      <c r="M52" s="27" t="str">
        <f t="shared" si="3"/>
        <v/>
      </c>
      <c r="N52" s="27" t="str">
        <f t="shared" si="3"/>
        <v/>
      </c>
      <c r="O52" s="27" t="str">
        <f t="shared" si="3"/>
        <v/>
      </c>
    </row>
    <row r="53" spans="1:15" x14ac:dyDescent="0.25">
      <c r="A53">
        <v>53</v>
      </c>
      <c r="C53" s="13" t="s">
        <v>9</v>
      </c>
      <c r="D53" s="27">
        <f t="shared" si="0"/>
        <v>3</v>
      </c>
      <c r="E53" s="27">
        <f t="shared" si="0"/>
        <v>3</v>
      </c>
      <c r="F53" s="27" t="str">
        <f t="shared" si="0"/>
        <v/>
      </c>
      <c r="G53" s="27" t="str">
        <f t="shared" si="0"/>
        <v/>
      </c>
      <c r="H53" s="27" t="str">
        <f t="shared" si="0"/>
        <v/>
      </c>
      <c r="J53" s="13" t="s">
        <v>9</v>
      </c>
      <c r="K53" s="27">
        <f t="shared" ref="K53:O53" si="4">IF($C$49*K37=0,"",$C$49*K37)</f>
        <v>4</v>
      </c>
      <c r="L53" s="27">
        <f t="shared" si="4"/>
        <v>4</v>
      </c>
      <c r="M53" s="27" t="str">
        <f t="shared" si="4"/>
        <v/>
      </c>
      <c r="N53" s="27" t="str">
        <f t="shared" si="4"/>
        <v/>
      </c>
      <c r="O53" s="27" t="str">
        <f t="shared" si="4"/>
        <v/>
      </c>
    </row>
    <row r="54" spans="1:15" x14ac:dyDescent="0.25">
      <c r="A54">
        <v>54</v>
      </c>
      <c r="C54" s="13" t="s">
        <v>4</v>
      </c>
      <c r="D54" s="27" t="str">
        <f t="shared" si="0"/>
        <v/>
      </c>
      <c r="E54" s="27" t="str">
        <f t="shared" si="0"/>
        <v/>
      </c>
      <c r="F54" s="27">
        <f t="shared" si="0"/>
        <v>4</v>
      </c>
      <c r="G54" s="27">
        <f t="shared" si="0"/>
        <v>3</v>
      </c>
      <c r="H54" s="27">
        <f t="shared" si="0"/>
        <v>2</v>
      </c>
      <c r="J54" s="13" t="s">
        <v>4</v>
      </c>
      <c r="K54" s="27" t="str">
        <f t="shared" ref="K54:O54" si="5">IF($C$49*K38=0,"",$C$49*K38)</f>
        <v/>
      </c>
      <c r="L54" s="27" t="str">
        <f t="shared" si="5"/>
        <v/>
      </c>
      <c r="M54" s="27">
        <f t="shared" si="5"/>
        <v>4</v>
      </c>
      <c r="N54" s="27">
        <f t="shared" si="5"/>
        <v>3</v>
      </c>
      <c r="O54" s="27">
        <f t="shared" si="5"/>
        <v>2</v>
      </c>
    </row>
    <row r="55" spans="1:15" x14ac:dyDescent="0.25">
      <c r="A55">
        <v>55</v>
      </c>
      <c r="C55" s="13" t="s">
        <v>11</v>
      </c>
      <c r="D55" s="27" t="str">
        <f t="shared" si="0"/>
        <v/>
      </c>
      <c r="E55" s="27" t="str">
        <f t="shared" si="0"/>
        <v/>
      </c>
      <c r="F55" s="27" t="str">
        <f t="shared" si="0"/>
        <v/>
      </c>
      <c r="G55" s="27">
        <f t="shared" si="0"/>
        <v>2</v>
      </c>
      <c r="H55" s="27">
        <f t="shared" si="0"/>
        <v>2</v>
      </c>
      <c r="J55" s="13" t="s">
        <v>11</v>
      </c>
      <c r="K55" s="27" t="str">
        <f t="shared" ref="K55:O55" si="6">IF($C$49*K39=0,"",$C$49*K39)</f>
        <v/>
      </c>
      <c r="L55" s="27" t="str">
        <f t="shared" si="6"/>
        <v/>
      </c>
      <c r="M55" s="27" t="str">
        <f t="shared" si="6"/>
        <v/>
      </c>
      <c r="N55" s="27">
        <f t="shared" si="6"/>
        <v>2</v>
      </c>
      <c r="O55" s="27">
        <f t="shared" si="6"/>
        <v>2</v>
      </c>
    </row>
    <row r="56" spans="1:15" x14ac:dyDescent="0.25">
      <c r="A56">
        <v>56</v>
      </c>
      <c r="C56" s="13" t="s">
        <v>13</v>
      </c>
      <c r="D56" s="27" t="str">
        <f t="shared" si="0"/>
        <v/>
      </c>
      <c r="E56" s="27" t="str">
        <f t="shared" si="0"/>
        <v/>
      </c>
      <c r="F56" s="27" t="str">
        <f t="shared" si="0"/>
        <v/>
      </c>
      <c r="G56" s="27" t="str">
        <f t="shared" si="0"/>
        <v/>
      </c>
      <c r="H56" s="27">
        <f t="shared" si="0"/>
        <v>3</v>
      </c>
      <c r="J56" s="13" t="s">
        <v>13</v>
      </c>
      <c r="K56" s="27" t="str">
        <f t="shared" ref="K56:O56" si="7">IF($C$49*K40=0,"",$C$49*K40)</f>
        <v/>
      </c>
      <c r="L56" s="27" t="str">
        <f t="shared" si="7"/>
        <v/>
      </c>
      <c r="M56" s="27" t="str">
        <f t="shared" si="7"/>
        <v/>
      </c>
      <c r="N56" s="27" t="str">
        <f t="shared" si="7"/>
        <v/>
      </c>
      <c r="O56" s="27">
        <f t="shared" si="7"/>
        <v>3</v>
      </c>
    </row>
    <row r="57" spans="1:15" x14ac:dyDescent="0.25">
      <c r="A57">
        <v>57</v>
      </c>
      <c r="C57" s="13" t="s">
        <v>5</v>
      </c>
      <c r="D57" s="27" t="str">
        <f t="shared" si="0"/>
        <v/>
      </c>
      <c r="E57" s="27" t="str">
        <f t="shared" si="0"/>
        <v/>
      </c>
      <c r="F57" s="27">
        <f t="shared" si="0"/>
        <v>2</v>
      </c>
      <c r="G57" s="27">
        <f t="shared" si="0"/>
        <v>2</v>
      </c>
      <c r="H57" s="27">
        <f t="shared" si="0"/>
        <v>1</v>
      </c>
      <c r="J57" s="13" t="s">
        <v>5</v>
      </c>
      <c r="K57" s="27" t="str">
        <f t="shared" ref="K57:O57" si="8">IF($C$49*K41=0,"",$C$49*K41)</f>
        <v/>
      </c>
      <c r="L57" s="27" t="str">
        <f t="shared" si="8"/>
        <v/>
      </c>
      <c r="M57" s="27">
        <f t="shared" si="8"/>
        <v>2</v>
      </c>
      <c r="N57" s="27">
        <f t="shared" si="8"/>
        <v>2</v>
      </c>
      <c r="O57" s="27">
        <f t="shared" si="8"/>
        <v>2</v>
      </c>
    </row>
    <row r="58" spans="1:15" x14ac:dyDescent="0.25">
      <c r="A58">
        <v>58</v>
      </c>
      <c r="C58" s="13" t="s">
        <v>10</v>
      </c>
      <c r="D58" s="27" t="str">
        <f t="shared" si="0"/>
        <v/>
      </c>
      <c r="E58" s="27" t="str">
        <f t="shared" si="0"/>
        <v/>
      </c>
      <c r="F58" s="27">
        <f t="shared" si="0"/>
        <v>3</v>
      </c>
      <c r="G58" s="27">
        <f t="shared" si="0"/>
        <v>2</v>
      </c>
      <c r="H58" s="27">
        <f t="shared" si="0"/>
        <v>2</v>
      </c>
      <c r="J58" s="13" t="s">
        <v>10</v>
      </c>
      <c r="K58" s="27" t="str">
        <f t="shared" ref="K58:O58" si="9">IF($C$49*K42=0,"",$C$49*K42)</f>
        <v/>
      </c>
      <c r="L58" s="27" t="str">
        <f t="shared" si="9"/>
        <v/>
      </c>
      <c r="M58" s="27">
        <f t="shared" si="9"/>
        <v>4</v>
      </c>
      <c r="N58" s="27">
        <f t="shared" si="9"/>
        <v>2</v>
      </c>
      <c r="O58" s="27">
        <f t="shared" si="9"/>
        <v>2</v>
      </c>
    </row>
    <row r="59" spans="1:15" x14ac:dyDescent="0.25">
      <c r="A59">
        <v>59</v>
      </c>
      <c r="C59" s="13" t="s">
        <v>12</v>
      </c>
      <c r="D59" s="27" t="str">
        <f t="shared" si="0"/>
        <v/>
      </c>
      <c r="E59" s="27" t="str">
        <f t="shared" si="0"/>
        <v/>
      </c>
      <c r="F59" s="27" t="str">
        <f t="shared" si="0"/>
        <v/>
      </c>
      <c r="G59" s="27">
        <f t="shared" si="0"/>
        <v>2</v>
      </c>
      <c r="H59" s="27">
        <f t="shared" si="0"/>
        <v>2</v>
      </c>
      <c r="J59" s="13" t="s">
        <v>12</v>
      </c>
      <c r="K59" s="27" t="str">
        <f t="shared" ref="K59:O59" si="10">IF($C$49*K43=0,"",$C$49*K43)</f>
        <v/>
      </c>
      <c r="L59" s="27" t="str">
        <f t="shared" si="10"/>
        <v/>
      </c>
      <c r="M59" s="27" t="str">
        <f t="shared" si="10"/>
        <v/>
      </c>
      <c r="N59" s="27">
        <f t="shared" si="10"/>
        <v>3</v>
      </c>
      <c r="O59" s="27">
        <f t="shared" si="10"/>
        <v>2</v>
      </c>
    </row>
    <row r="60" spans="1:15" x14ac:dyDescent="0.25">
      <c r="A60">
        <v>60</v>
      </c>
      <c r="C60" s="13" t="s">
        <v>6</v>
      </c>
      <c r="D60" s="27" t="str">
        <f t="shared" si="0"/>
        <v/>
      </c>
      <c r="E60" s="27" t="str">
        <f t="shared" si="0"/>
        <v/>
      </c>
      <c r="F60" s="27">
        <f t="shared" si="0"/>
        <v>4</v>
      </c>
      <c r="G60" s="27">
        <f t="shared" si="0"/>
        <v>3</v>
      </c>
      <c r="H60" s="27">
        <f t="shared" si="0"/>
        <v>2</v>
      </c>
      <c r="J60" s="13" t="s">
        <v>6</v>
      </c>
      <c r="K60" s="27" t="str">
        <f t="shared" ref="K60:O60" si="11">IF($C$49*K44=0,"",$C$49*K44)</f>
        <v/>
      </c>
      <c r="L60" s="27" t="str">
        <f t="shared" si="11"/>
        <v/>
      </c>
      <c r="M60" s="27">
        <f t="shared" si="11"/>
        <v>5</v>
      </c>
      <c r="N60" s="27">
        <f t="shared" si="11"/>
        <v>3</v>
      </c>
      <c r="O60" s="27">
        <f t="shared" si="11"/>
        <v>3</v>
      </c>
    </row>
    <row r="61" spans="1:15" x14ac:dyDescent="0.25">
      <c r="A61">
        <v>61</v>
      </c>
      <c r="C61" s="104" t="s">
        <v>601</v>
      </c>
      <c r="D61" s="27">
        <f t="shared" si="0"/>
        <v>2</v>
      </c>
      <c r="E61" s="27">
        <f t="shared" si="0"/>
        <v>2</v>
      </c>
      <c r="F61" s="27">
        <f t="shared" si="0"/>
        <v>2</v>
      </c>
      <c r="G61" s="27">
        <f t="shared" si="0"/>
        <v>2</v>
      </c>
      <c r="H61" s="27">
        <f t="shared" si="0"/>
        <v>2</v>
      </c>
      <c r="J61" s="104" t="s">
        <v>601</v>
      </c>
      <c r="K61" s="27"/>
      <c r="L61" s="27"/>
      <c r="M61" s="27"/>
      <c r="N61" s="27"/>
      <c r="O61" s="27"/>
    </row>
    <row r="62" spans="1:15" x14ac:dyDescent="0.25">
      <c r="A62">
        <v>62</v>
      </c>
    </row>
    <row r="63" spans="1:15" x14ac:dyDescent="0.25">
      <c r="A63">
        <v>63</v>
      </c>
    </row>
    <row r="64" spans="1:15" x14ac:dyDescent="0.25">
      <c r="A64">
        <v>64</v>
      </c>
    </row>
    <row r="65" spans="1:1" x14ac:dyDescent="0.25">
      <c r="A65">
        <v>65</v>
      </c>
    </row>
    <row r="66" spans="1:1" x14ac:dyDescent="0.25">
      <c r="A66">
        <v>66</v>
      </c>
    </row>
    <row r="67" spans="1:1" x14ac:dyDescent="0.25">
      <c r="A67">
        <v>67</v>
      </c>
    </row>
    <row r="68" spans="1:1" x14ac:dyDescent="0.25">
      <c r="A68">
        <v>68</v>
      </c>
    </row>
    <row r="69" spans="1:1" x14ac:dyDescent="0.25">
      <c r="A69">
        <v>69</v>
      </c>
    </row>
    <row r="70" spans="1:1" x14ac:dyDescent="0.25">
      <c r="A70">
        <v>70</v>
      </c>
    </row>
    <row r="71" spans="1:1" x14ac:dyDescent="0.25">
      <c r="A71">
        <v>71</v>
      </c>
    </row>
    <row r="72" spans="1:1" x14ac:dyDescent="0.25">
      <c r="A72">
        <v>72</v>
      </c>
    </row>
    <row r="73" spans="1:1" x14ac:dyDescent="0.25">
      <c r="A73">
        <v>73</v>
      </c>
    </row>
    <row r="74" spans="1:1" x14ac:dyDescent="0.25">
      <c r="A74">
        <v>74</v>
      </c>
    </row>
    <row r="75" spans="1:1" x14ac:dyDescent="0.25">
      <c r="A75">
        <v>75</v>
      </c>
    </row>
    <row r="76" spans="1:1" x14ac:dyDescent="0.25">
      <c r="A76">
        <v>76</v>
      </c>
    </row>
    <row r="77" spans="1:1" x14ac:dyDescent="0.25">
      <c r="A77">
        <v>77</v>
      </c>
    </row>
    <row r="78" spans="1:1" x14ac:dyDescent="0.25">
      <c r="A78">
        <v>78</v>
      </c>
    </row>
    <row r="79" spans="1:1" x14ac:dyDescent="0.25">
      <c r="A79">
        <v>79</v>
      </c>
    </row>
    <row r="80" spans="1:1" x14ac:dyDescent="0.25">
      <c r="A80">
        <v>80</v>
      </c>
    </row>
    <row r="81" spans="1:1" x14ac:dyDescent="0.25">
      <c r="A81">
        <v>81</v>
      </c>
    </row>
    <row r="82" spans="1:1" x14ac:dyDescent="0.25">
      <c r="A82">
        <v>82</v>
      </c>
    </row>
    <row r="83" spans="1:1" x14ac:dyDescent="0.25">
      <c r="A83">
        <v>83</v>
      </c>
    </row>
    <row r="84" spans="1:1" x14ac:dyDescent="0.25">
      <c r="A84">
        <v>84</v>
      </c>
    </row>
    <row r="85" spans="1:1" x14ac:dyDescent="0.25">
      <c r="A85">
        <v>85</v>
      </c>
    </row>
    <row r="86" spans="1:1" x14ac:dyDescent="0.25">
      <c r="A86">
        <v>86</v>
      </c>
    </row>
    <row r="87" spans="1:1" x14ac:dyDescent="0.25">
      <c r="A87">
        <v>87</v>
      </c>
    </row>
    <row r="88" spans="1:1" x14ac:dyDescent="0.25">
      <c r="A88">
        <v>88</v>
      </c>
    </row>
    <row r="89" spans="1:1" x14ac:dyDescent="0.25">
      <c r="A89">
        <v>89</v>
      </c>
    </row>
    <row r="90" spans="1:1" x14ac:dyDescent="0.25">
      <c r="A90">
        <v>90</v>
      </c>
    </row>
    <row r="91" spans="1:1" x14ac:dyDescent="0.25">
      <c r="A91">
        <v>91</v>
      </c>
    </row>
    <row r="92" spans="1:1" x14ac:dyDescent="0.25">
      <c r="A92">
        <v>92</v>
      </c>
    </row>
    <row r="93" spans="1:1" x14ac:dyDescent="0.25">
      <c r="A93">
        <v>93</v>
      </c>
    </row>
    <row r="94" spans="1:1" x14ac:dyDescent="0.25">
      <c r="A94">
        <v>94</v>
      </c>
    </row>
    <row r="95" spans="1:1" x14ac:dyDescent="0.25">
      <c r="A95">
        <v>95</v>
      </c>
    </row>
    <row r="96" spans="1:1" x14ac:dyDescent="0.25">
      <c r="A96">
        <v>96</v>
      </c>
    </row>
    <row r="97" spans="1:1" x14ac:dyDescent="0.25">
      <c r="A97">
        <v>97</v>
      </c>
    </row>
    <row r="98" spans="1:1" x14ac:dyDescent="0.25">
      <c r="A98">
        <v>98</v>
      </c>
    </row>
    <row r="99" spans="1:1" x14ac:dyDescent="0.25">
      <c r="A99">
        <v>99</v>
      </c>
    </row>
    <row r="100" spans="1:1" x14ac:dyDescent="0.25">
      <c r="A100">
        <v>100</v>
      </c>
    </row>
    <row r="101" spans="1:1" x14ac:dyDescent="0.25">
      <c r="A101">
        <v>101</v>
      </c>
    </row>
    <row r="102" spans="1:1" x14ac:dyDescent="0.25">
      <c r="A102">
        <v>102</v>
      </c>
    </row>
    <row r="103" spans="1:1" x14ac:dyDescent="0.25">
      <c r="A103">
        <v>103</v>
      </c>
    </row>
    <row r="104" spans="1:1" x14ac:dyDescent="0.25">
      <c r="A104">
        <v>104</v>
      </c>
    </row>
    <row r="105" spans="1:1" x14ac:dyDescent="0.25">
      <c r="A105">
        <v>105</v>
      </c>
    </row>
    <row r="106" spans="1:1" x14ac:dyDescent="0.25">
      <c r="A106">
        <v>106</v>
      </c>
    </row>
  </sheetData>
  <mergeCells count="5">
    <mergeCell ref="C18:E18"/>
    <mergeCell ref="G18:I18"/>
    <mergeCell ref="K18:M18"/>
    <mergeCell ref="O18:Q18"/>
    <mergeCell ref="S18:U18"/>
  </mergeCells>
  <pageMargins left="0.7" right="0.7" top="0.75" bottom="0.75" header="0.3" footer="0.3"/>
  <pageSetup paperSize="9"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45</vt:i4>
      </vt:variant>
      <vt:variant>
        <vt:lpstr>Plages nommées</vt:lpstr>
      </vt:variant>
      <vt:variant>
        <vt:i4>31</vt:i4>
      </vt:variant>
    </vt:vector>
  </HeadingPairs>
  <TitlesOfParts>
    <vt:vector size="76" baseType="lpstr">
      <vt:lpstr>3_CE_1</vt:lpstr>
      <vt:lpstr>3_CE_2</vt:lpstr>
      <vt:lpstr>3_CO_1</vt:lpstr>
      <vt:lpstr>3_PE_1</vt:lpstr>
      <vt:lpstr>3_PE_1b</vt:lpstr>
      <vt:lpstr>3_PE_2</vt:lpstr>
      <vt:lpstr>3_PE_3</vt:lpstr>
      <vt:lpstr>3_PE_4</vt:lpstr>
      <vt:lpstr>3_POC_2</vt:lpstr>
      <vt:lpstr>3_POC_3</vt:lpstr>
      <vt:lpstr>3_POI_1</vt:lpstr>
      <vt:lpstr>3_POI_2</vt:lpstr>
      <vt:lpstr>4_CE_1</vt:lpstr>
      <vt:lpstr>4_CO_1</vt:lpstr>
      <vt:lpstr>4_CO_2</vt:lpstr>
      <vt:lpstr>4_PE_1</vt:lpstr>
      <vt:lpstr>4_PE_2</vt:lpstr>
      <vt:lpstr>4_PE_3</vt:lpstr>
      <vt:lpstr>4_PE_4</vt:lpstr>
      <vt:lpstr>4_PE_5</vt:lpstr>
      <vt:lpstr>4_POC_1</vt:lpstr>
      <vt:lpstr>4_POC_2</vt:lpstr>
      <vt:lpstr>4_POC_3</vt:lpstr>
      <vt:lpstr>4_POC_4</vt:lpstr>
      <vt:lpstr>4_POI_1</vt:lpstr>
      <vt:lpstr>5_CE_1</vt:lpstr>
      <vt:lpstr>5_CE_2</vt:lpstr>
      <vt:lpstr>5_CE_3</vt:lpstr>
      <vt:lpstr>5_PE_1</vt:lpstr>
      <vt:lpstr>5_PE_2</vt:lpstr>
      <vt:lpstr>5_PE_3</vt:lpstr>
      <vt:lpstr>5_PE_4</vt:lpstr>
      <vt:lpstr>5_PE_5</vt:lpstr>
      <vt:lpstr>5_PE_6</vt:lpstr>
      <vt:lpstr>5_POC_1</vt:lpstr>
      <vt:lpstr>5_POI_1</vt:lpstr>
      <vt:lpstr>6_CE_1</vt:lpstr>
      <vt:lpstr>6_CO_1</vt:lpstr>
      <vt:lpstr>6_PE_1</vt:lpstr>
      <vt:lpstr>6_PE_2</vt:lpstr>
      <vt:lpstr>6_PE_3</vt:lpstr>
      <vt:lpstr>6_POC_1</vt:lpstr>
      <vt:lpstr>6_POI_1</vt:lpstr>
      <vt:lpstr>Base_Grille_Eval</vt:lpstr>
      <vt:lpstr>BD_Eval</vt:lpstr>
      <vt:lpstr>A1Compréhension_Ecrite</vt:lpstr>
      <vt:lpstr>A1Compréhension_Orale</vt:lpstr>
      <vt:lpstr>A1Production_Ecrite</vt:lpstr>
      <vt:lpstr>A1Production_Orale_en_Continu</vt:lpstr>
      <vt:lpstr>A1Production_Orale_en_Interaction</vt:lpstr>
      <vt:lpstr>A2Compréhension_Ecrite</vt:lpstr>
      <vt:lpstr>A2Compréhension_Orale</vt:lpstr>
      <vt:lpstr>A2Production_Ecrite</vt:lpstr>
      <vt:lpstr>A2Production_Orale_en_Continu</vt:lpstr>
      <vt:lpstr>A2Production_Orale_en_Interaction</vt:lpstr>
      <vt:lpstr>Act_Lang</vt:lpstr>
      <vt:lpstr>B1Compréhension_Ecrite</vt:lpstr>
      <vt:lpstr>B1Compréhension_Orale</vt:lpstr>
      <vt:lpstr>B1Production_Ecrite</vt:lpstr>
      <vt:lpstr>B1Production_Orale_en_Continu</vt:lpstr>
      <vt:lpstr>B1Production_Orale_en_Interaction</vt:lpstr>
      <vt:lpstr>CECRL</vt:lpstr>
      <vt:lpstr>Classes</vt:lpstr>
      <vt:lpstr>Compréhension_Ecrite</vt:lpstr>
      <vt:lpstr>Compréhension_Orale</vt:lpstr>
      <vt:lpstr>Eval_10</vt:lpstr>
      <vt:lpstr>Niveaux</vt:lpstr>
      <vt:lpstr>Production_Ecrite</vt:lpstr>
      <vt:lpstr>Production_Orale_en_Continu</vt:lpstr>
      <vt:lpstr>Production_Orale_en_Interaction</vt:lpstr>
      <vt:lpstr>Tâches</vt:lpstr>
      <vt:lpstr>Tâches_2</vt:lpstr>
      <vt:lpstr>Tâches_CECRL</vt:lpstr>
      <vt:lpstr>Tâches_CECRL_2</vt:lpstr>
      <vt:lpstr>Trimestre</vt:lpstr>
      <vt:lpstr>Type_Tâche</vt:lpstr>
    </vt:vector>
  </TitlesOfParts>
  <Company>Hewlett-Packard Company</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Sebastien</dc:creator>
  <cp:lastModifiedBy>Sebastien</cp:lastModifiedBy>
  <cp:lastPrinted>2017-11-27T20:48:40Z</cp:lastPrinted>
  <dcterms:created xsi:type="dcterms:W3CDTF">2017-04-01T16:57:33Z</dcterms:created>
  <dcterms:modified xsi:type="dcterms:W3CDTF">2020-10-28T16:23:24Z</dcterms:modified>
</cp:coreProperties>
</file>