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15480" windowHeight="9780" activeTab="3"/>
  </bookViews>
  <sheets>
    <sheet name="Base_Elèves" sheetId="2" r:id="rId1"/>
    <sheet name="Base_Classes_Niveaux" sheetId="4" state="hidden" r:id="rId2"/>
    <sheet name="Base_LV" sheetId="5" state="hidden" r:id="rId3"/>
    <sheet name="Bilan_Validation" sheetId="3" r:id="rId4"/>
    <sheet name="Base_Evaluation" sheetId="6" r:id="rId5"/>
    <sheet name="T1_4B_POC1" sheetId="7" r:id="rId6"/>
    <sheet name="T1_4D_POC1" sheetId="8" r:id="rId7"/>
    <sheet name="T1_5D_POC1" sheetId="1" r:id="rId8"/>
    <sheet name="T1_3C_PE1" sheetId="9" r:id="rId9"/>
    <sheet name="T1_3E_PE1" sheetId="10" r:id="rId10"/>
  </sheets>
  <definedNames>
    <definedName name="_3A">Base_Elèves!$A$3:$A$32</definedName>
    <definedName name="_3B">Base_Elèves!$B$3:$B$32</definedName>
    <definedName name="_3BC_All">Base_Elèves!$W$3:$W$32</definedName>
    <definedName name="_3BC_Esp">Base_Elèves!$U$3:$U$32</definedName>
    <definedName name="_3C">Base_Elèves!$C$3:$C$32</definedName>
    <definedName name="_3D">Base_Elèves!$D$3:$D$32</definedName>
    <definedName name="_3E">Base_Elèves!$E$3:$E$32</definedName>
    <definedName name="_4A">Base_Elèves!$F$3:$F$32</definedName>
    <definedName name="_4B">Base_Elèves!$G$3:$G$32</definedName>
    <definedName name="_4B_All">Base_Elèves!$X$3:$X$32</definedName>
    <definedName name="_4BC_Esp">Base_Elèves!$V$3:$V$32</definedName>
    <definedName name="_4C">Base_Elèves!$H$3:$H$32</definedName>
    <definedName name="_4D">Base_Elèves!$I$3:$I$32</definedName>
    <definedName name="_4E">Base_Elèves!$J$3:$J$32</definedName>
    <definedName name="_5A">Base_Elèves!$K$3:$K$32</definedName>
    <definedName name="_5B">Base_Elèves!$L$3:$L$32</definedName>
    <definedName name="_5C">Base_Elèves!$M$3:$M$32</definedName>
    <definedName name="_5D">Base_Elèves!$N$3:$N$32</definedName>
    <definedName name="_5E">Base_Elèves!$O$3:$O$32</definedName>
    <definedName name="_6A">Base_Elèves!$P$3:$P$32</definedName>
    <definedName name="_6B">Base_Elèves!$Q$3:$Q$32</definedName>
    <definedName name="_6C">Base_Elèves!$R$3:$R$32</definedName>
    <definedName name="_6D">Base_Elèves!$S$3:$S$32</definedName>
    <definedName name="_6E">Base_Elèves!$T$3:$T$32</definedName>
    <definedName name="A1_PrimaireEcouter_et_Comprendre">Base_LV!$R$3:$R$7</definedName>
    <definedName name="A1_PrimaireEcrire">Base_LV!$H$3:$H$8</definedName>
    <definedName name="A1_PrimaireLire">Base_LV!$C$3:$C$5</definedName>
    <definedName name="A1_PrimaireParler_en_Continu">Base_LV!$W$3:$W$7</definedName>
    <definedName name="A1_PrimaireRéagir_Et_Dialoguer">Base_LV!$M$3:$M$10</definedName>
    <definedName name="A1Ecouter_et_Comprendre">Base_LV!$S$3:$S$8</definedName>
    <definedName name="A1Ecrire">Base_LV!$I$3:$I$12</definedName>
    <definedName name="A1Lire">Base_LV!$D$3:$D$8</definedName>
    <definedName name="A1Parler_en_Continu">Base_LV!$X$3:$X$9</definedName>
    <definedName name="A1Réagir_et_Dialoguer">Base_LV!$N$3:$N$15</definedName>
    <definedName name="A2Ecouter_et_Comprendre">Base_LV!$T$3:$T$9</definedName>
    <definedName name="A2Ecrire">Base_LV!$J$3:$J$11</definedName>
    <definedName name="A2Lire">Base_LV!$E$3:$E$11</definedName>
    <definedName name="A2Parler_en_Continu">Base_LV!$Y$3:$Y$13</definedName>
    <definedName name="A2Réagir_et_Dialoguer">Base_LV!$O$3:$O$11</definedName>
    <definedName name="Absent_e">Base_Classes_Niveaux!$B$27:$B$28</definedName>
    <definedName name="B1Ecouter_et_Comprendre">Base_LV!$U$3:$U$11</definedName>
    <definedName name="B1Ecrire">Base_LV!$K$3:$K$7</definedName>
    <definedName name="B1Lire">Base_LV!$F$3:$F$9</definedName>
    <definedName name="B1Parler_en_Continu">Base_LV!$Z$3:$Z$9</definedName>
    <definedName name="B1Réagir_et_Dialoguer">Base_LV!$P$3:$P$13</definedName>
    <definedName name="Champ">Base_Elèves!$A$3:$T$32</definedName>
    <definedName name="Classes">Bilan_Validation!$A$3:$A$28</definedName>
    <definedName name="Classes_Niveau_3">Base_Classes_Niveaux!$B$3:$B$10</definedName>
    <definedName name="Classes_Niveau_4">Base_Classes_Niveaux!$C$3:$C$10</definedName>
    <definedName name="Classes_Niveau_5">Base_Classes_Niveaux!$D$3:$D$10</definedName>
    <definedName name="Classes_Niveau_6">Base_Classes_Niveaux!$E$3:$E$10</definedName>
    <definedName name="Compétences">Base_LV!$A$1:$A$8</definedName>
    <definedName name="LV">Base_Classes_Niveaux!$A$27:$A$29</definedName>
    <definedName name="LV1Niveau_31">Base_Classes_Niveaux!$B$15</definedName>
    <definedName name="LV1Niveau_32">Base_Classes_Niveaux!$C$15</definedName>
    <definedName name="LV1Niveau_33">Base_Classes_Niveaux!$D$15</definedName>
    <definedName name="LV1Niveau_41">Base_Classes_Niveaux!$B$16</definedName>
    <definedName name="LV1Niveau_42">Base_Classes_Niveaux!$C$16</definedName>
    <definedName name="LV1Niveau_43">Base_Classes_Niveaux!$D$16</definedName>
    <definedName name="LV1Niveau_51">Base_Classes_Niveaux!$B$17</definedName>
    <definedName name="LV1Niveau_52">Base_Classes_Niveaux!$C$17</definedName>
    <definedName name="LV1Niveau_53">Base_Classes_Niveaux!$D$17</definedName>
    <definedName name="LV1Niveau_61">Base_Classes_Niveaux!$B$18</definedName>
    <definedName name="LV1Niveau_62">Base_Classes_Niveaux!$C$18</definedName>
    <definedName name="LV1Niveau_63">Base_Classes_Niveaux!$D$18</definedName>
    <definedName name="LV2Niveau_31">Base_Classes_Niveaux!$B$23</definedName>
    <definedName name="LV2Niveau_32">Base_Classes_Niveaux!$C$23</definedName>
    <definedName name="LV2Niveau_33">Base_Classes_Niveaux!$D$23</definedName>
    <definedName name="LV2Niveau_41">Base_Classes_Niveaux!$B$24</definedName>
    <definedName name="LV2Niveau_42">Base_Classes_Niveaux!$C$24</definedName>
    <definedName name="LV2Niveau_43">Base_Classes_Niveaux!$D$24</definedName>
    <definedName name="Matières">Base_Classes_Niveaux!$G$1:$G$15</definedName>
    <definedName name="Niveau_3A1">Base_Classes_Niveaux!$B$95</definedName>
    <definedName name="Niveau_3A2">Base_Classes_Niveaux!$C$95</definedName>
    <definedName name="Niveau_3A3">Base_Classes_Niveaux!$D$95</definedName>
    <definedName name="Niveau_4A1">Base_Classes_Niveaux!$B$96</definedName>
    <definedName name="Niveau_4A2">Base_Classes_Niveaux!$C$96</definedName>
    <definedName name="Niveau_4A3">Base_Classes_Niveaux!$D$96</definedName>
    <definedName name="Niveau_5A1">Base_Classes_Niveaux!$B$97</definedName>
    <definedName name="Niveau_5A2">Base_Classes_Niveaux!$C$97</definedName>
    <definedName name="Niveau_5A3">Base_Classes_Niveaux!$D$97</definedName>
    <definedName name="Niveau_6A1">Base_Classes_Niveaux!$B$98</definedName>
    <definedName name="Niveau_6A2">Base_Classes_Niveaux!$C$98</definedName>
    <definedName name="Niveau_6A3">Base_Classes_Niveaux!$D$98</definedName>
    <definedName name="Niveaux">Base_Classes_Niveaux!$A$2:$E$2</definedName>
    <definedName name="Niveaux_CECRL">Base_LV!$A$17:$A$21</definedName>
    <definedName name="Niveaux_Détaillés">Base_Classes_Niveaux!$C$27:$C$35</definedName>
    <definedName name="Niveaux_LV2">Base_Classes_Niveaux!$B$2:$C$2</definedName>
    <definedName name="NomFeuilles">Bilan_Validation!$D$5:$D$25</definedName>
    <definedName name="Numéro">Base_Elèves!$U$2:$U$32</definedName>
    <definedName name="Points_Validation">Base_LV!$A$25:$A$29</definedName>
    <definedName name="Présence">Base_Classes_Niveaux!$B$27:$B$28</definedName>
    <definedName name="Trimestres">Base_LV!$D$17:$D$20</definedName>
    <definedName name="Validation">Base_LV!$A$22:$A$29</definedName>
  </definedNames>
  <calcPr calcId="125725"/>
</workbook>
</file>

<file path=xl/calcChain.xml><?xml version="1.0" encoding="utf-8"?>
<calcChain xmlns="http://schemas.openxmlformats.org/spreadsheetml/2006/main">
  <c r="E14" i="1"/>
  <c r="G14"/>
  <c r="H14"/>
  <c r="E15"/>
  <c r="G15"/>
  <c r="H15"/>
  <c r="E16"/>
  <c r="G16"/>
  <c r="H16"/>
  <c r="E17"/>
  <c r="G17"/>
  <c r="H17"/>
  <c r="E18"/>
  <c r="G18"/>
  <c r="H18"/>
  <c r="E19"/>
  <c r="G19"/>
  <c r="H19"/>
  <c r="E20"/>
  <c r="G20"/>
  <c r="H20"/>
  <c r="E21"/>
  <c r="G21"/>
  <c r="H21"/>
  <c r="E22"/>
  <c r="G22"/>
  <c r="H22"/>
  <c r="E23"/>
  <c r="G23"/>
  <c r="H23"/>
  <c r="E24"/>
  <c r="G24"/>
  <c r="H24"/>
  <c r="E25"/>
  <c r="G25"/>
  <c r="H25"/>
  <c r="E26"/>
  <c r="G26"/>
  <c r="H26"/>
  <c r="E27"/>
  <c r="G27"/>
  <c r="H27"/>
  <c r="E28"/>
  <c r="G28"/>
  <c r="H28"/>
  <c r="E29"/>
  <c r="G29"/>
  <c r="H29"/>
  <c r="E30"/>
  <c r="G30"/>
  <c r="H30"/>
  <c r="E16" i="8"/>
  <c r="G16"/>
  <c r="H16"/>
  <c r="J16"/>
  <c r="L16"/>
  <c r="M16"/>
  <c r="O16"/>
  <c r="Q16"/>
  <c r="R16"/>
  <c r="E17"/>
  <c r="G17"/>
  <c r="H17"/>
  <c r="J17"/>
  <c r="L17"/>
  <c r="M17"/>
  <c r="O17"/>
  <c r="Q17"/>
  <c r="R17"/>
  <c r="E18"/>
  <c r="G18"/>
  <c r="H18"/>
  <c r="J18"/>
  <c r="L18"/>
  <c r="M18"/>
  <c r="O18"/>
  <c r="Q18"/>
  <c r="R18"/>
  <c r="E19"/>
  <c r="G19"/>
  <c r="H19"/>
  <c r="J19"/>
  <c r="L19"/>
  <c r="M19"/>
  <c r="O19"/>
  <c r="Q19"/>
  <c r="R19"/>
  <c r="E20"/>
  <c r="G20"/>
  <c r="H20"/>
  <c r="J20"/>
  <c r="L20"/>
  <c r="M20"/>
  <c r="O20"/>
  <c r="Q20"/>
  <c r="R20"/>
  <c r="E21"/>
  <c r="G21"/>
  <c r="H21"/>
  <c r="J21"/>
  <c r="L21"/>
  <c r="M21"/>
  <c r="O21"/>
  <c r="Q21"/>
  <c r="R21"/>
  <c r="E22"/>
  <c r="G22"/>
  <c r="H22"/>
  <c r="J22"/>
  <c r="L22"/>
  <c r="M22"/>
  <c r="O22"/>
  <c r="Q22"/>
  <c r="R22"/>
  <c r="E23"/>
  <c r="G23"/>
  <c r="H23"/>
  <c r="J23"/>
  <c r="L23"/>
  <c r="M23"/>
  <c r="O23"/>
  <c r="Q23"/>
  <c r="R23"/>
  <c r="E24"/>
  <c r="G24"/>
  <c r="H24"/>
  <c r="J24"/>
  <c r="L24"/>
  <c r="M24"/>
  <c r="O24"/>
  <c r="Q24"/>
  <c r="R24"/>
  <c r="E25"/>
  <c r="G25"/>
  <c r="H25"/>
  <c r="J25"/>
  <c r="L25"/>
  <c r="M25"/>
  <c r="O25"/>
  <c r="Q25"/>
  <c r="R25"/>
  <c r="E26"/>
  <c r="G26"/>
  <c r="H26"/>
  <c r="J26"/>
  <c r="L26"/>
  <c r="M26"/>
  <c r="O26"/>
  <c r="Q26"/>
  <c r="R26"/>
  <c r="E27"/>
  <c r="G27"/>
  <c r="H27"/>
  <c r="J27"/>
  <c r="L27"/>
  <c r="M27"/>
  <c r="O27"/>
  <c r="Q27"/>
  <c r="R27"/>
  <c r="E28"/>
  <c r="G28"/>
  <c r="H28"/>
  <c r="J28"/>
  <c r="L28"/>
  <c r="M28"/>
  <c r="O28"/>
  <c r="Q28"/>
  <c r="R28"/>
  <c r="E29"/>
  <c r="G29"/>
  <c r="H29"/>
  <c r="J29"/>
  <c r="L29"/>
  <c r="M29"/>
  <c r="O29"/>
  <c r="Q29"/>
  <c r="R29"/>
  <c r="E14" i="7"/>
  <c r="G14"/>
  <c r="H14"/>
  <c r="J14"/>
  <c r="L14"/>
  <c r="M14"/>
  <c r="O14"/>
  <c r="Q14"/>
  <c r="R14"/>
  <c r="E15"/>
  <c r="G15"/>
  <c r="H15"/>
  <c r="J15"/>
  <c r="L15"/>
  <c r="M15"/>
  <c r="O15"/>
  <c r="Q15"/>
  <c r="R15"/>
  <c r="E16"/>
  <c r="G16"/>
  <c r="H16"/>
  <c r="J16"/>
  <c r="L16"/>
  <c r="M16"/>
  <c r="O16"/>
  <c r="Q16"/>
  <c r="R16"/>
  <c r="E17"/>
  <c r="G17"/>
  <c r="H17"/>
  <c r="J17"/>
  <c r="L17"/>
  <c r="M17"/>
  <c r="O17"/>
  <c r="Q17"/>
  <c r="R17"/>
  <c r="E18"/>
  <c r="G18"/>
  <c r="H18"/>
  <c r="J18"/>
  <c r="L18"/>
  <c r="M18"/>
  <c r="O18"/>
  <c r="Q18"/>
  <c r="R18"/>
  <c r="E19"/>
  <c r="G19"/>
  <c r="H19"/>
  <c r="J19"/>
  <c r="L19"/>
  <c r="M19"/>
  <c r="O19"/>
  <c r="Q19"/>
  <c r="R19"/>
  <c r="E20"/>
  <c r="G20"/>
  <c r="H20"/>
  <c r="J20"/>
  <c r="L20"/>
  <c r="M20"/>
  <c r="O20"/>
  <c r="Q20"/>
  <c r="R20"/>
  <c r="E21"/>
  <c r="G21"/>
  <c r="H21"/>
  <c r="J21"/>
  <c r="L21"/>
  <c r="M21"/>
  <c r="O21"/>
  <c r="Q21"/>
  <c r="R21"/>
  <c r="E22"/>
  <c r="G22"/>
  <c r="H22"/>
  <c r="J22"/>
  <c r="L22"/>
  <c r="M22"/>
  <c r="O22"/>
  <c r="Q22"/>
  <c r="R22"/>
  <c r="E23"/>
  <c r="G23"/>
  <c r="H23"/>
  <c r="J23"/>
  <c r="L23"/>
  <c r="M23"/>
  <c r="O23"/>
  <c r="Q23"/>
  <c r="R23"/>
  <c r="E24"/>
  <c r="G24"/>
  <c r="H24"/>
  <c r="J24"/>
  <c r="L24"/>
  <c r="M24"/>
  <c r="O24"/>
  <c r="Q24"/>
  <c r="R24"/>
  <c r="E25"/>
  <c r="G25"/>
  <c r="H25"/>
  <c r="J25"/>
  <c r="L25"/>
  <c r="M25"/>
  <c r="O25"/>
  <c r="Q25"/>
  <c r="R25"/>
  <c r="E26"/>
  <c r="G26"/>
  <c r="H26"/>
  <c r="J26"/>
  <c r="L26"/>
  <c r="M26"/>
  <c r="O26"/>
  <c r="Q26"/>
  <c r="R26"/>
  <c r="E13"/>
  <c r="J13"/>
  <c r="O13"/>
  <c r="BA37" i="10"/>
  <c r="AZ37"/>
  <c r="AX37"/>
  <c r="AV37"/>
  <c r="AU37"/>
  <c r="AS37"/>
  <c r="AQ37"/>
  <c r="AP37"/>
  <c r="AN37"/>
  <c r="AL37"/>
  <c r="AK37"/>
  <c r="AI37"/>
  <c r="AG37"/>
  <c r="AF37"/>
  <c r="AD37"/>
  <c r="AB37"/>
  <c r="AA37"/>
  <c r="Y37"/>
  <c r="W37"/>
  <c r="V37"/>
  <c r="T37"/>
  <c r="R37"/>
  <c r="Q37"/>
  <c r="O37"/>
  <c r="M37"/>
  <c r="L37"/>
  <c r="J37"/>
  <c r="H37"/>
  <c r="G37"/>
  <c r="E37"/>
  <c r="C37"/>
  <c r="BD37" s="1"/>
  <c r="BA36"/>
  <c r="AZ36"/>
  <c r="AX36"/>
  <c r="AV36"/>
  <c r="AU36"/>
  <c r="AS36"/>
  <c r="AQ36"/>
  <c r="AP36"/>
  <c r="AN36"/>
  <c r="AL36"/>
  <c r="AK36"/>
  <c r="AI36"/>
  <c r="AG36"/>
  <c r="AF36"/>
  <c r="AD36"/>
  <c r="AB36"/>
  <c r="AA36"/>
  <c r="Y36"/>
  <c r="W36"/>
  <c r="V36"/>
  <c r="T36"/>
  <c r="R36"/>
  <c r="Q36"/>
  <c r="O36"/>
  <c r="M36"/>
  <c r="L36"/>
  <c r="J36"/>
  <c r="H36"/>
  <c r="G36"/>
  <c r="E36"/>
  <c r="C36"/>
  <c r="BF36" s="1"/>
  <c r="BA35"/>
  <c r="AZ35"/>
  <c r="AX35"/>
  <c r="AV35"/>
  <c r="AU35"/>
  <c r="AS35"/>
  <c r="AQ35"/>
  <c r="AP35"/>
  <c r="AN35"/>
  <c r="AL35"/>
  <c r="AK35"/>
  <c r="AI35"/>
  <c r="AG35"/>
  <c r="AF35"/>
  <c r="AD35"/>
  <c r="AB35"/>
  <c r="AA35"/>
  <c r="Y35"/>
  <c r="W35"/>
  <c r="V35"/>
  <c r="T35"/>
  <c r="R35"/>
  <c r="Q35"/>
  <c r="O35"/>
  <c r="M35"/>
  <c r="L35"/>
  <c r="J35"/>
  <c r="H35"/>
  <c r="G35"/>
  <c r="E35"/>
  <c r="C35"/>
  <c r="BK35" s="1"/>
  <c r="BA34"/>
  <c r="AZ34"/>
  <c r="AX34"/>
  <c r="AV34"/>
  <c r="AU34"/>
  <c r="AS34"/>
  <c r="AQ34"/>
  <c r="AP34"/>
  <c r="AN34"/>
  <c r="AL34"/>
  <c r="AK34"/>
  <c r="AI34"/>
  <c r="AG34"/>
  <c r="AF34"/>
  <c r="AD34"/>
  <c r="AB34"/>
  <c r="AA34"/>
  <c r="Y34"/>
  <c r="W34"/>
  <c r="V34"/>
  <c r="T34"/>
  <c r="R34"/>
  <c r="Q34"/>
  <c r="O34"/>
  <c r="M34"/>
  <c r="L34"/>
  <c r="J34"/>
  <c r="H34"/>
  <c r="G34"/>
  <c r="E34"/>
  <c r="C34"/>
  <c r="CF34" s="1"/>
  <c r="BA33"/>
  <c r="AZ33"/>
  <c r="AX33"/>
  <c r="AV33"/>
  <c r="AU33"/>
  <c r="AS33"/>
  <c r="AQ33"/>
  <c r="AP33"/>
  <c r="AN33"/>
  <c r="AL33"/>
  <c r="AK33"/>
  <c r="AI33"/>
  <c r="AG33"/>
  <c r="AF33"/>
  <c r="AD33"/>
  <c r="AB33"/>
  <c r="AA33"/>
  <c r="Y33"/>
  <c r="W33"/>
  <c r="V33"/>
  <c r="T33"/>
  <c r="R33"/>
  <c r="Q33"/>
  <c r="O33"/>
  <c r="M33"/>
  <c r="L33"/>
  <c r="J33"/>
  <c r="H33"/>
  <c r="G33"/>
  <c r="E33"/>
  <c r="C33"/>
  <c r="BI33" s="1"/>
  <c r="BA32"/>
  <c r="AZ32"/>
  <c r="AX32"/>
  <c r="AV32"/>
  <c r="AU32"/>
  <c r="AS32"/>
  <c r="AQ32"/>
  <c r="AP32"/>
  <c r="AN32"/>
  <c r="AL32"/>
  <c r="AK32"/>
  <c r="AI32"/>
  <c r="AG32"/>
  <c r="AF32"/>
  <c r="AD32"/>
  <c r="AB32"/>
  <c r="AA32"/>
  <c r="Y32"/>
  <c r="W32"/>
  <c r="V32"/>
  <c r="T32"/>
  <c r="R32"/>
  <c r="Q32"/>
  <c r="O32"/>
  <c r="M32"/>
  <c r="L32"/>
  <c r="J32"/>
  <c r="H32"/>
  <c r="G32"/>
  <c r="E32"/>
  <c r="C32"/>
  <c r="BJ32" s="1"/>
  <c r="BA31"/>
  <c r="AZ31"/>
  <c r="AX31"/>
  <c r="AV31"/>
  <c r="AU31"/>
  <c r="AS31"/>
  <c r="AQ31"/>
  <c r="AP31"/>
  <c r="AN31"/>
  <c r="AL31"/>
  <c r="AK31"/>
  <c r="AI31"/>
  <c r="AG31"/>
  <c r="AF31"/>
  <c r="AD31"/>
  <c r="AB31"/>
  <c r="AA31"/>
  <c r="Y31"/>
  <c r="W31"/>
  <c r="V31"/>
  <c r="T31"/>
  <c r="R31"/>
  <c r="Q31"/>
  <c r="O31"/>
  <c r="M31"/>
  <c r="L31"/>
  <c r="J31"/>
  <c r="H31"/>
  <c r="G31"/>
  <c r="E31"/>
  <c r="C31"/>
  <c r="BK31" s="1"/>
  <c r="BA30"/>
  <c r="AZ30"/>
  <c r="AX30"/>
  <c r="AV30"/>
  <c r="AU30"/>
  <c r="AS30"/>
  <c r="AQ30"/>
  <c r="AP30"/>
  <c r="AN30"/>
  <c r="AL30"/>
  <c r="AK30"/>
  <c r="AI30"/>
  <c r="AG30"/>
  <c r="AF30"/>
  <c r="AD30"/>
  <c r="AB30"/>
  <c r="AA30"/>
  <c r="Y30"/>
  <c r="W30"/>
  <c r="V30"/>
  <c r="T30"/>
  <c r="R30"/>
  <c r="Q30"/>
  <c r="O30"/>
  <c r="M30"/>
  <c r="L30"/>
  <c r="J30"/>
  <c r="H30"/>
  <c r="G30"/>
  <c r="E30"/>
  <c r="C30"/>
  <c r="CF30" s="1"/>
  <c r="BA29"/>
  <c r="AZ29"/>
  <c r="AX29"/>
  <c r="AV29"/>
  <c r="AU29"/>
  <c r="AS29"/>
  <c r="AQ29"/>
  <c r="AP29"/>
  <c r="AN29"/>
  <c r="AL29"/>
  <c r="AK29"/>
  <c r="AI29"/>
  <c r="AG29"/>
  <c r="AF29"/>
  <c r="AD29"/>
  <c r="AB29"/>
  <c r="AA29"/>
  <c r="Y29"/>
  <c r="W29"/>
  <c r="V29"/>
  <c r="T29"/>
  <c r="R29"/>
  <c r="Q29"/>
  <c r="O29"/>
  <c r="M29"/>
  <c r="L29"/>
  <c r="J29"/>
  <c r="H29"/>
  <c r="G29"/>
  <c r="E29"/>
  <c r="C29"/>
  <c r="BI29" s="1"/>
  <c r="BA28"/>
  <c r="AZ28"/>
  <c r="AX28"/>
  <c r="AV28"/>
  <c r="AU28"/>
  <c r="AS28"/>
  <c r="AQ28"/>
  <c r="AP28"/>
  <c r="AN28"/>
  <c r="AL28"/>
  <c r="AK28"/>
  <c r="AI28"/>
  <c r="AG28"/>
  <c r="AF28"/>
  <c r="AD28"/>
  <c r="AB28"/>
  <c r="AA28"/>
  <c r="Y28"/>
  <c r="W28"/>
  <c r="V28"/>
  <c r="T28"/>
  <c r="R28"/>
  <c r="Q28"/>
  <c r="O28"/>
  <c r="M28"/>
  <c r="L28"/>
  <c r="J28"/>
  <c r="H28"/>
  <c r="G28"/>
  <c r="E28"/>
  <c r="C28"/>
  <c r="BJ28" s="1"/>
  <c r="BA27"/>
  <c r="AZ27"/>
  <c r="AX27"/>
  <c r="AV27"/>
  <c r="AU27"/>
  <c r="AS27"/>
  <c r="AQ27"/>
  <c r="AP27"/>
  <c r="AN27"/>
  <c r="AL27"/>
  <c r="AK27"/>
  <c r="AI27"/>
  <c r="AG27"/>
  <c r="AF27"/>
  <c r="AD27"/>
  <c r="AB27"/>
  <c r="AA27"/>
  <c r="Y27"/>
  <c r="W27"/>
  <c r="V27"/>
  <c r="T27"/>
  <c r="R27"/>
  <c r="Q27"/>
  <c r="O27"/>
  <c r="M27"/>
  <c r="L27"/>
  <c r="J27"/>
  <c r="H27"/>
  <c r="G27"/>
  <c r="E27"/>
  <c r="C27"/>
  <c r="BK27" s="1"/>
  <c r="BA26"/>
  <c r="AZ26"/>
  <c r="AX26"/>
  <c r="AV26"/>
  <c r="AU26"/>
  <c r="AS26"/>
  <c r="AQ26"/>
  <c r="AP26"/>
  <c r="AN26"/>
  <c r="AL26"/>
  <c r="AK26"/>
  <c r="AI26"/>
  <c r="AG26"/>
  <c r="AF26"/>
  <c r="AD26"/>
  <c r="AB26"/>
  <c r="AA26"/>
  <c r="Y26"/>
  <c r="W26"/>
  <c r="V26"/>
  <c r="T26"/>
  <c r="R26"/>
  <c r="Q26"/>
  <c r="O26"/>
  <c r="M26"/>
  <c r="L26"/>
  <c r="J26"/>
  <c r="H26"/>
  <c r="G26"/>
  <c r="E26"/>
  <c r="C26"/>
  <c r="BA25"/>
  <c r="AZ25"/>
  <c r="AX25"/>
  <c r="AV25"/>
  <c r="AU25"/>
  <c r="AS25"/>
  <c r="AQ25"/>
  <c r="AP25"/>
  <c r="AN25"/>
  <c r="AL25"/>
  <c r="AK25"/>
  <c r="AI25"/>
  <c r="AG25"/>
  <c r="AF25"/>
  <c r="AD25"/>
  <c r="AB25"/>
  <c r="AA25"/>
  <c r="Y25"/>
  <c r="W25"/>
  <c r="V25"/>
  <c r="T25"/>
  <c r="R25"/>
  <c r="Q25"/>
  <c r="O25"/>
  <c r="M25"/>
  <c r="L25"/>
  <c r="J25"/>
  <c r="H25"/>
  <c r="G25"/>
  <c r="E25"/>
  <c r="C25"/>
  <c r="BI25" s="1"/>
  <c r="BA24"/>
  <c r="AZ24"/>
  <c r="AX24"/>
  <c r="AV24"/>
  <c r="AU24"/>
  <c r="AS24"/>
  <c r="AQ24"/>
  <c r="AP24"/>
  <c r="AN24"/>
  <c r="AL24"/>
  <c r="AK24"/>
  <c r="AI24"/>
  <c r="AG24"/>
  <c r="AF24"/>
  <c r="AD24"/>
  <c r="AB24"/>
  <c r="AA24"/>
  <c r="Y24"/>
  <c r="W24"/>
  <c r="V24"/>
  <c r="T24"/>
  <c r="R24"/>
  <c r="Q24"/>
  <c r="O24"/>
  <c r="M24"/>
  <c r="L24"/>
  <c r="J24"/>
  <c r="H24"/>
  <c r="G24"/>
  <c r="E24"/>
  <c r="C24"/>
  <c r="BJ24" s="1"/>
  <c r="BA23"/>
  <c r="AZ23"/>
  <c r="AX23"/>
  <c r="AV23"/>
  <c r="AU23"/>
  <c r="AS23"/>
  <c r="AQ23"/>
  <c r="AP23"/>
  <c r="AN23"/>
  <c r="AL23"/>
  <c r="AK23"/>
  <c r="AI23"/>
  <c r="AG23"/>
  <c r="AF23"/>
  <c r="AD23"/>
  <c r="AB23"/>
  <c r="AA23"/>
  <c r="Y23"/>
  <c r="W23"/>
  <c r="V23"/>
  <c r="T23"/>
  <c r="R23"/>
  <c r="Q23"/>
  <c r="O23"/>
  <c r="M23"/>
  <c r="L23"/>
  <c r="J23"/>
  <c r="H23"/>
  <c r="G23"/>
  <c r="E23"/>
  <c r="C23"/>
  <c r="BK23" s="1"/>
  <c r="BA22"/>
  <c r="AZ22"/>
  <c r="AX22"/>
  <c r="AV22"/>
  <c r="AU22"/>
  <c r="AS22"/>
  <c r="AQ22"/>
  <c r="AP22"/>
  <c r="AN22"/>
  <c r="AL22"/>
  <c r="AK22"/>
  <c r="AI22"/>
  <c r="AG22"/>
  <c r="AF22"/>
  <c r="AD22"/>
  <c r="AB22"/>
  <c r="AA22"/>
  <c r="Y22"/>
  <c r="W22"/>
  <c r="V22"/>
  <c r="T22"/>
  <c r="R22"/>
  <c r="Q22"/>
  <c r="O22"/>
  <c r="M22"/>
  <c r="L22"/>
  <c r="J22"/>
  <c r="H22"/>
  <c r="G22"/>
  <c r="E22"/>
  <c r="C22"/>
  <c r="BA21"/>
  <c r="AZ21"/>
  <c r="AX21"/>
  <c r="AV21"/>
  <c r="AU21"/>
  <c r="AS21"/>
  <c r="AQ21"/>
  <c r="AP21"/>
  <c r="AN21"/>
  <c r="AL21"/>
  <c r="AK21"/>
  <c r="AI21"/>
  <c r="AG21"/>
  <c r="AF21"/>
  <c r="AD21"/>
  <c r="AB21"/>
  <c r="AA21"/>
  <c r="Y21"/>
  <c r="W21"/>
  <c r="V21"/>
  <c r="T21"/>
  <c r="R21"/>
  <c r="Q21"/>
  <c r="O21"/>
  <c r="M21"/>
  <c r="L21"/>
  <c r="J21"/>
  <c r="H21"/>
  <c r="G21"/>
  <c r="E21"/>
  <c r="C21"/>
  <c r="CC21" s="1"/>
  <c r="BA20"/>
  <c r="AZ20"/>
  <c r="AX20"/>
  <c r="AV20"/>
  <c r="AU20"/>
  <c r="AS20"/>
  <c r="AQ20"/>
  <c r="AP20"/>
  <c r="AN20"/>
  <c r="AL20"/>
  <c r="AK20"/>
  <c r="AI20"/>
  <c r="AG20"/>
  <c r="AF20"/>
  <c r="AD20"/>
  <c r="AB20"/>
  <c r="AA20"/>
  <c r="Y20"/>
  <c r="W20"/>
  <c r="V20"/>
  <c r="T20"/>
  <c r="O20"/>
  <c r="J20"/>
  <c r="E20"/>
  <c r="C20"/>
  <c r="CC20" s="1"/>
  <c r="BA19"/>
  <c r="AZ19"/>
  <c r="AX19"/>
  <c r="AV19"/>
  <c r="AU19"/>
  <c r="AS19"/>
  <c r="AQ19"/>
  <c r="AP19"/>
  <c r="AN19"/>
  <c r="AL19"/>
  <c r="AK19"/>
  <c r="AI19"/>
  <c r="AG19"/>
  <c r="AF19"/>
  <c r="AD19"/>
  <c r="AB19"/>
  <c r="AA19"/>
  <c r="Y19"/>
  <c r="W19"/>
  <c r="V19"/>
  <c r="T19"/>
  <c r="O19"/>
  <c r="J19"/>
  <c r="E19"/>
  <c r="C19"/>
  <c r="CC19" s="1"/>
  <c r="BA18"/>
  <c r="AZ18"/>
  <c r="AX18"/>
  <c r="AV18"/>
  <c r="AU18"/>
  <c r="AS18"/>
  <c r="AQ18"/>
  <c r="AP18"/>
  <c r="AN18"/>
  <c r="AL18"/>
  <c r="AK18"/>
  <c r="AI18"/>
  <c r="AG18"/>
  <c r="AF18"/>
  <c r="AD18"/>
  <c r="AB18"/>
  <c r="AA18"/>
  <c r="Y18"/>
  <c r="W18"/>
  <c r="V18"/>
  <c r="T18"/>
  <c r="O18"/>
  <c r="J18"/>
  <c r="E18"/>
  <c r="C18"/>
  <c r="CC18" s="1"/>
  <c r="BA17"/>
  <c r="AZ17"/>
  <c r="AX17"/>
  <c r="AV17"/>
  <c r="AU17"/>
  <c r="AS17"/>
  <c r="AQ17"/>
  <c r="AP17"/>
  <c r="AN17"/>
  <c r="AL17"/>
  <c r="AK17"/>
  <c r="AI17"/>
  <c r="AG17"/>
  <c r="AF17"/>
  <c r="AD17"/>
  <c r="AB17"/>
  <c r="AA17"/>
  <c r="Y17"/>
  <c r="W17"/>
  <c r="V17"/>
  <c r="T17"/>
  <c r="O17"/>
  <c r="J17"/>
  <c r="E17"/>
  <c r="C17"/>
  <c r="CC17" s="1"/>
  <c r="BA16"/>
  <c r="AZ16"/>
  <c r="AX16"/>
  <c r="AV16"/>
  <c r="AU16"/>
  <c r="AS16"/>
  <c r="AQ16"/>
  <c r="AP16"/>
  <c r="AN16"/>
  <c r="AL16"/>
  <c r="AK16"/>
  <c r="AI16"/>
  <c r="AG16"/>
  <c r="AF16"/>
  <c r="AD16"/>
  <c r="AB16"/>
  <c r="AA16"/>
  <c r="Y16"/>
  <c r="W16"/>
  <c r="V16"/>
  <c r="T16"/>
  <c r="O16"/>
  <c r="J16"/>
  <c r="E16"/>
  <c r="C16"/>
  <c r="CC16" s="1"/>
  <c r="BA15"/>
  <c r="AZ15"/>
  <c r="AX15"/>
  <c r="AV15"/>
  <c r="AU15"/>
  <c r="AS15"/>
  <c r="AQ15"/>
  <c r="AP15"/>
  <c r="AN15"/>
  <c r="AL15"/>
  <c r="AK15"/>
  <c r="AI15"/>
  <c r="AG15"/>
  <c r="AF15"/>
  <c r="AD15"/>
  <c r="AB15"/>
  <c r="AA15"/>
  <c r="Y15"/>
  <c r="W15"/>
  <c r="V15"/>
  <c r="T15"/>
  <c r="O15"/>
  <c r="J15"/>
  <c r="E15"/>
  <c r="C15"/>
  <c r="CC15" s="1"/>
  <c r="BA14"/>
  <c r="AZ14"/>
  <c r="AX14"/>
  <c r="AV14"/>
  <c r="AU14"/>
  <c r="AS14"/>
  <c r="AQ14"/>
  <c r="AP14"/>
  <c r="AN14"/>
  <c r="AL14"/>
  <c r="AK14"/>
  <c r="AI14"/>
  <c r="AG14"/>
  <c r="AF14"/>
  <c r="AD14"/>
  <c r="AB14"/>
  <c r="AA14"/>
  <c r="Y14"/>
  <c r="W14"/>
  <c r="V14"/>
  <c r="T14"/>
  <c r="O14"/>
  <c r="J14"/>
  <c r="E14"/>
  <c r="C14"/>
  <c r="CC14" s="1"/>
  <c r="BA13"/>
  <c r="AZ13"/>
  <c r="AX13"/>
  <c r="AV13"/>
  <c r="AU13"/>
  <c r="AS13"/>
  <c r="AQ13"/>
  <c r="AP13"/>
  <c r="AN13"/>
  <c r="AL13"/>
  <c r="AK13"/>
  <c r="AI13"/>
  <c r="AG13"/>
  <c r="AF13"/>
  <c r="AD13"/>
  <c r="AB13"/>
  <c r="AA13"/>
  <c r="Y13"/>
  <c r="W13"/>
  <c r="V13"/>
  <c r="T13"/>
  <c r="O13"/>
  <c r="J13"/>
  <c r="E13"/>
  <c r="C13"/>
  <c r="CC13" s="1"/>
  <c r="BA12"/>
  <c r="AZ12"/>
  <c r="AX12"/>
  <c r="AV12"/>
  <c r="AU12"/>
  <c r="AS12"/>
  <c r="AQ12"/>
  <c r="AP12"/>
  <c r="AN12"/>
  <c r="AL12"/>
  <c r="AK12"/>
  <c r="AI12"/>
  <c r="AG12"/>
  <c r="AF12"/>
  <c r="AD12"/>
  <c r="AB12"/>
  <c r="AA12"/>
  <c r="Y12"/>
  <c r="W12"/>
  <c r="V12"/>
  <c r="T12"/>
  <c r="O12"/>
  <c r="J12"/>
  <c r="E12"/>
  <c r="C12"/>
  <c r="CC12" s="1"/>
  <c r="BA11"/>
  <c r="AZ11"/>
  <c r="AX11"/>
  <c r="AV11"/>
  <c r="AU11"/>
  <c r="AS11"/>
  <c r="AQ11"/>
  <c r="AP11"/>
  <c r="AN11"/>
  <c r="AL11"/>
  <c r="AK11"/>
  <c r="AI11"/>
  <c r="AG11"/>
  <c r="AF11"/>
  <c r="AD11"/>
  <c r="AB11"/>
  <c r="AA11"/>
  <c r="Y11"/>
  <c r="W11"/>
  <c r="V11"/>
  <c r="T11"/>
  <c r="O11"/>
  <c r="J11"/>
  <c r="E11"/>
  <c r="C11"/>
  <c r="CC11" s="1"/>
  <c r="BA10"/>
  <c r="AZ10"/>
  <c r="AX10"/>
  <c r="AV10"/>
  <c r="AU10"/>
  <c r="AS10"/>
  <c r="AQ10"/>
  <c r="AP10"/>
  <c r="AN10"/>
  <c r="AL10"/>
  <c r="AK10"/>
  <c r="AI10"/>
  <c r="AG10"/>
  <c r="AF10"/>
  <c r="AD10"/>
  <c r="AB10"/>
  <c r="AA10"/>
  <c r="Y10"/>
  <c r="W10"/>
  <c r="V10"/>
  <c r="T10"/>
  <c r="O10"/>
  <c r="J10"/>
  <c r="E10"/>
  <c r="C10"/>
  <c r="CC10" s="1"/>
  <c r="BA9"/>
  <c r="AZ9"/>
  <c r="AX9"/>
  <c r="AV9"/>
  <c r="AU9"/>
  <c r="AS9"/>
  <c r="AQ9"/>
  <c r="AP9"/>
  <c r="AN9"/>
  <c r="AL9"/>
  <c r="AK9"/>
  <c r="AI9"/>
  <c r="AG9"/>
  <c r="AF9"/>
  <c r="AD9"/>
  <c r="AB9"/>
  <c r="AA9"/>
  <c r="Y9"/>
  <c r="W9"/>
  <c r="V9"/>
  <c r="T9"/>
  <c r="O9"/>
  <c r="J9"/>
  <c r="E9"/>
  <c r="C9"/>
  <c r="CC9" s="1"/>
  <c r="BA8"/>
  <c r="AZ8"/>
  <c r="AX8"/>
  <c r="AV8"/>
  <c r="AU8"/>
  <c r="AS8"/>
  <c r="AQ8"/>
  <c r="AP8"/>
  <c r="AN8"/>
  <c r="AL8"/>
  <c r="AK8"/>
  <c r="AI8"/>
  <c r="AG8"/>
  <c r="AF8"/>
  <c r="AD8"/>
  <c r="AB8"/>
  <c r="AA8"/>
  <c r="Y8"/>
  <c r="W8"/>
  <c r="V8"/>
  <c r="T8"/>
  <c r="O8"/>
  <c r="J8"/>
  <c r="E8"/>
  <c r="C8"/>
  <c r="CC8" s="1"/>
  <c r="BC7"/>
  <c r="BA6"/>
  <c r="AZ6"/>
  <c r="AY6"/>
  <c r="AX6" s="1"/>
  <c r="CK5"/>
  <c r="CJ5"/>
  <c r="CI5"/>
  <c r="CG5"/>
  <c r="AY5"/>
  <c r="BH4"/>
  <c r="CF26" l="1"/>
  <c r="CF22"/>
  <c r="BJ8"/>
  <c r="BV8"/>
  <c r="BU8"/>
  <c r="BK26"/>
  <c r="BO8"/>
  <c r="CE8"/>
  <c r="BJ26"/>
  <c r="BK34"/>
  <c r="BF35"/>
  <c r="BG35" s="1"/>
  <c r="BK8"/>
  <c r="BZ8"/>
  <c r="CF29"/>
  <c r="BJ34"/>
  <c r="CA11"/>
  <c r="BQ13"/>
  <c r="CA13"/>
  <c r="BQ15"/>
  <c r="CA15"/>
  <c r="BQ17"/>
  <c r="CA17"/>
  <c r="BQ19"/>
  <c r="CA19"/>
  <c r="BQ21"/>
  <c r="CA21"/>
  <c r="BO9"/>
  <c r="BZ9"/>
  <c r="BO10"/>
  <c r="BZ10"/>
  <c r="BO11"/>
  <c r="BZ11"/>
  <c r="BO12"/>
  <c r="BZ12"/>
  <c r="BO13"/>
  <c r="BZ13"/>
  <c r="BO14"/>
  <c r="BZ14"/>
  <c r="BO15"/>
  <c r="BZ15"/>
  <c r="BO16"/>
  <c r="BZ16"/>
  <c r="BO17"/>
  <c r="BZ17"/>
  <c r="BO18"/>
  <c r="BZ18"/>
  <c r="BO19"/>
  <c r="BZ19"/>
  <c r="BO20"/>
  <c r="BZ20"/>
  <c r="BO21"/>
  <c r="BZ21"/>
  <c r="BF30"/>
  <c r="BJ31"/>
  <c r="B33"/>
  <c r="BV10"/>
  <c r="BQ8"/>
  <c r="CA8"/>
  <c r="BJ9"/>
  <c r="BU9"/>
  <c r="CE9"/>
  <c r="BJ10"/>
  <c r="BU10"/>
  <c r="CE10"/>
  <c r="BJ11"/>
  <c r="BU11"/>
  <c r="CE11"/>
  <c r="BJ12"/>
  <c r="BU12"/>
  <c r="CE12"/>
  <c r="BJ13"/>
  <c r="BU13"/>
  <c r="CE13"/>
  <c r="BJ14"/>
  <c r="BU14"/>
  <c r="CE14"/>
  <c r="BJ15"/>
  <c r="BU15"/>
  <c r="CE15"/>
  <c r="BJ16"/>
  <c r="BU16"/>
  <c r="CE16"/>
  <c r="BJ17"/>
  <c r="BU17"/>
  <c r="CE17"/>
  <c r="BJ18"/>
  <c r="BU18"/>
  <c r="CE18"/>
  <c r="BJ19"/>
  <c r="BU19"/>
  <c r="CE19"/>
  <c r="BJ20"/>
  <c r="BU20"/>
  <c r="CE20"/>
  <c r="BJ21"/>
  <c r="BU21"/>
  <c r="CE21"/>
  <c r="BJ22"/>
  <c r="CF25"/>
  <c r="BJ27"/>
  <c r="B29"/>
  <c r="BC29"/>
  <c r="BJ30"/>
  <c r="CF33"/>
  <c r="BF34"/>
  <c r="BJ35"/>
  <c r="B37"/>
  <c r="BC37"/>
  <c r="BQ9"/>
  <c r="CA9"/>
  <c r="BQ10"/>
  <c r="CA10"/>
  <c r="BQ11"/>
  <c r="BQ12"/>
  <c r="CA12"/>
  <c r="BQ14"/>
  <c r="CA14"/>
  <c r="BQ16"/>
  <c r="CA16"/>
  <c r="BQ18"/>
  <c r="CA18"/>
  <c r="BQ20"/>
  <c r="CA20"/>
  <c r="BK25"/>
  <c r="BK33"/>
  <c r="BJ23"/>
  <c r="BC25"/>
  <c r="BC33"/>
  <c r="BK9"/>
  <c r="BV9"/>
  <c r="BK10"/>
  <c r="BK11"/>
  <c r="BV11"/>
  <c r="BK12"/>
  <c r="BV12"/>
  <c r="BK13"/>
  <c r="BV13"/>
  <c r="BK14"/>
  <c r="BV14"/>
  <c r="BK15"/>
  <c r="BV15"/>
  <c r="BK16"/>
  <c r="BV16"/>
  <c r="BK17"/>
  <c r="BV17"/>
  <c r="BK18"/>
  <c r="BV18"/>
  <c r="BK19"/>
  <c r="BV19"/>
  <c r="BK20"/>
  <c r="BV20"/>
  <c r="BK21"/>
  <c r="BV21"/>
  <c r="CF21"/>
  <c r="BK22"/>
  <c r="BK29"/>
  <c r="BK30"/>
  <c r="BF31"/>
  <c r="BG31" s="1"/>
  <c r="CC7"/>
  <c r="BG36"/>
  <c r="BH36"/>
  <c r="BD24"/>
  <c r="BD28"/>
  <c r="BI28"/>
  <c r="BD32"/>
  <c r="BD36"/>
  <c r="BI23"/>
  <c r="BC24"/>
  <c r="CF24"/>
  <c r="BD27"/>
  <c r="BI27"/>
  <c r="BC28"/>
  <c r="CF28"/>
  <c r="BD31"/>
  <c r="CF32"/>
  <c r="BI35"/>
  <c r="BI8"/>
  <c r="BN8"/>
  <c r="BS8"/>
  <c r="BY8"/>
  <c r="CD8"/>
  <c r="BI9"/>
  <c r="BN9"/>
  <c r="BS9"/>
  <c r="BY9"/>
  <c r="CD9"/>
  <c r="BI10"/>
  <c r="BN10"/>
  <c r="BS10"/>
  <c r="BY10"/>
  <c r="CD10"/>
  <c r="BI11"/>
  <c r="BN11"/>
  <c r="BS11"/>
  <c r="BY11"/>
  <c r="CD11"/>
  <c r="BI12"/>
  <c r="BN12"/>
  <c r="BS12"/>
  <c r="BY12"/>
  <c r="CD12"/>
  <c r="BI13"/>
  <c r="BN13"/>
  <c r="BS13"/>
  <c r="BY13"/>
  <c r="CD13"/>
  <c r="BI14"/>
  <c r="BN14"/>
  <c r="BS14"/>
  <c r="BY14"/>
  <c r="CD14"/>
  <c r="BI15"/>
  <c r="BN15"/>
  <c r="BS15"/>
  <c r="BY15"/>
  <c r="CD15"/>
  <c r="BI16"/>
  <c r="BN16"/>
  <c r="BS16"/>
  <c r="BY16"/>
  <c r="CD16"/>
  <c r="BI17"/>
  <c r="BN17"/>
  <c r="BS17"/>
  <c r="BY17"/>
  <c r="CD17"/>
  <c r="BI18"/>
  <c r="BN18"/>
  <c r="BS18"/>
  <c r="BY18"/>
  <c r="CD18"/>
  <c r="BI19"/>
  <c r="BN19"/>
  <c r="BS19"/>
  <c r="BY19"/>
  <c r="CD19"/>
  <c r="BI20"/>
  <c r="BN20"/>
  <c r="BS20"/>
  <c r="BY20"/>
  <c r="CD20"/>
  <c r="BD21"/>
  <c r="BI21"/>
  <c r="BN21"/>
  <c r="BS21"/>
  <c r="BY21"/>
  <c r="CD21"/>
  <c r="BD22"/>
  <c r="BI22"/>
  <c r="BC23"/>
  <c r="CF23"/>
  <c r="BK24"/>
  <c r="BJ25"/>
  <c r="BD26"/>
  <c r="BI26"/>
  <c r="BC27"/>
  <c r="CF27"/>
  <c r="BK28"/>
  <c r="BF29"/>
  <c r="BJ29"/>
  <c r="BD30"/>
  <c r="BI30"/>
  <c r="B31"/>
  <c r="BC31"/>
  <c r="CF31"/>
  <c r="BK32"/>
  <c r="BF33"/>
  <c r="BJ33"/>
  <c r="BD34"/>
  <c r="BI34"/>
  <c r="B35"/>
  <c r="BC35"/>
  <c r="CF35"/>
  <c r="BF37"/>
  <c r="BI24"/>
  <c r="BI32"/>
  <c r="BD23"/>
  <c r="BI31"/>
  <c r="B32"/>
  <c r="BC32"/>
  <c r="BD35"/>
  <c r="B36"/>
  <c r="BC36"/>
  <c r="B8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C8"/>
  <c r="BM8"/>
  <c r="BR8"/>
  <c r="BW8"/>
  <c r="BC9"/>
  <c r="BM9"/>
  <c r="BR9"/>
  <c r="BW9"/>
  <c r="BC10"/>
  <c r="BM10"/>
  <c r="BR10"/>
  <c r="BW10"/>
  <c r="BC11"/>
  <c r="BM11"/>
  <c r="BR11"/>
  <c r="BW11"/>
  <c r="BC12"/>
  <c r="BM12"/>
  <c r="BR12"/>
  <c r="BW12"/>
  <c r="BC13"/>
  <c r="BM13"/>
  <c r="BR13"/>
  <c r="BW13"/>
  <c r="BC14"/>
  <c r="BM14"/>
  <c r="BR14"/>
  <c r="BW14"/>
  <c r="BC15"/>
  <c r="BM15"/>
  <c r="BR15"/>
  <c r="BW15"/>
  <c r="BC16"/>
  <c r="BM16"/>
  <c r="BR16"/>
  <c r="BW16"/>
  <c r="BC17"/>
  <c r="BM17"/>
  <c r="BR17"/>
  <c r="BW17"/>
  <c r="BC18"/>
  <c r="BM18"/>
  <c r="BR18"/>
  <c r="BW18"/>
  <c r="BC19"/>
  <c r="BM19"/>
  <c r="BR19"/>
  <c r="BW19"/>
  <c r="BC20"/>
  <c r="BM20"/>
  <c r="BR20"/>
  <c r="BW20"/>
  <c r="BC21"/>
  <c r="BM21"/>
  <c r="BR21"/>
  <c r="BW21"/>
  <c r="BC22"/>
  <c r="BD25"/>
  <c r="BC26"/>
  <c r="BD29"/>
  <c r="B30"/>
  <c r="BC30"/>
  <c r="BF32"/>
  <c r="BD33"/>
  <c r="B34"/>
  <c r="BC34"/>
  <c r="BJ3"/>
  <c r="BB3"/>
  <c r="BA3"/>
  <c r="AZ3"/>
  <c r="AY3"/>
  <c r="AV3"/>
  <c r="AU3"/>
  <c r="AT3"/>
  <c r="AQ3"/>
  <c r="AP3"/>
  <c r="AO3"/>
  <c r="AL3"/>
  <c r="AK3"/>
  <c r="AJ3"/>
  <c r="AG3"/>
  <c r="AF3"/>
  <c r="AE3"/>
  <c r="AB3"/>
  <c r="AA3"/>
  <c r="Z3"/>
  <c r="W3"/>
  <c r="V3"/>
  <c r="U3"/>
  <c r="Q3"/>
  <c r="P3"/>
  <c r="L3"/>
  <c r="K3"/>
  <c r="G3"/>
  <c r="F3"/>
  <c r="CK2"/>
  <c r="CJ2"/>
  <c r="CI2"/>
  <c r="CG2"/>
  <c r="BF4" s="1"/>
  <c r="BI3" s="1"/>
  <c r="CK1"/>
  <c r="CJ1"/>
  <c r="CI1"/>
  <c r="CG1"/>
  <c r="C9" i="6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8"/>
  <c r="C9" i="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8"/>
  <c r="Q19" i="10" l="1"/>
  <c r="R19" s="1"/>
  <c r="Q20"/>
  <c r="R20" s="1"/>
  <c r="Q17"/>
  <c r="R17" s="1"/>
  <c r="Q18"/>
  <c r="R18" s="1"/>
  <c r="Q15"/>
  <c r="R15" s="1"/>
  <c r="Q16"/>
  <c r="R16" s="1"/>
  <c r="Q13"/>
  <c r="R13" s="1"/>
  <c r="Q14"/>
  <c r="R14" s="1"/>
  <c r="Q11"/>
  <c r="R11" s="1"/>
  <c r="Q12"/>
  <c r="R12" s="1"/>
  <c r="Q9"/>
  <c r="R9" s="1"/>
  <c r="Q10"/>
  <c r="R10" s="1"/>
  <c r="R3"/>
  <c r="Q8"/>
  <c r="R8" s="1"/>
  <c r="L9"/>
  <c r="M9" s="1"/>
  <c r="L8"/>
  <c r="M8" s="1"/>
  <c r="L11"/>
  <c r="M11" s="1"/>
  <c r="L10"/>
  <c r="M10" s="1"/>
  <c r="L13"/>
  <c r="M13" s="1"/>
  <c r="L12"/>
  <c r="M12" s="1"/>
  <c r="L15"/>
  <c r="M15" s="1"/>
  <c r="L14"/>
  <c r="M14" s="1"/>
  <c r="L17"/>
  <c r="M17" s="1"/>
  <c r="L16"/>
  <c r="M16" s="1"/>
  <c r="L19"/>
  <c r="M19" s="1"/>
  <c r="L18"/>
  <c r="M18" s="1"/>
  <c r="M3"/>
  <c r="L20"/>
  <c r="M20" s="1"/>
  <c r="G19"/>
  <c r="G20"/>
  <c r="G17"/>
  <c r="H17" s="1"/>
  <c r="BD17" s="1"/>
  <c r="G18"/>
  <c r="G15"/>
  <c r="H15" s="1"/>
  <c r="BD15" s="1"/>
  <c r="G16"/>
  <c r="G13"/>
  <c r="G14"/>
  <c r="BH35"/>
  <c r="G11"/>
  <c r="G12"/>
  <c r="BH31"/>
  <c r="G9"/>
  <c r="H9" s="1"/>
  <c r="G10"/>
  <c r="H3"/>
  <c r="G8"/>
  <c r="BZ7"/>
  <c r="BV7"/>
  <c r="BO7"/>
  <c r="BH30"/>
  <c r="BG30"/>
  <c r="BH34"/>
  <c r="BG34"/>
  <c r="CE7"/>
  <c r="CA7"/>
  <c r="BU7"/>
  <c r="BQ7"/>
  <c r="BH1"/>
  <c r="BW7"/>
  <c r="BK7"/>
  <c r="BJ7"/>
  <c r="BG37"/>
  <c r="BH37"/>
  <c r="CD7"/>
  <c r="BI7"/>
  <c r="BM7"/>
  <c r="BN7"/>
  <c r="BG29"/>
  <c r="BH29"/>
  <c r="BG33"/>
  <c r="BH33"/>
  <c r="BG32"/>
  <c r="BH32"/>
  <c r="BY7"/>
  <c r="BR7"/>
  <c r="BS7"/>
  <c r="BD7" l="1"/>
  <c r="BE7" s="1"/>
  <c r="BF7" s="1"/>
  <c r="BG7" s="1"/>
  <c r="BH7" s="1"/>
  <c r="BD9"/>
  <c r="H19"/>
  <c r="BD19" s="1"/>
  <c r="H20"/>
  <c r="BD20" s="1"/>
  <c r="H18"/>
  <c r="BD18" s="1"/>
  <c r="BF18" s="1"/>
  <c r="CF17"/>
  <c r="H16"/>
  <c r="BD16" s="1"/>
  <c r="CF15"/>
  <c r="H14"/>
  <c r="BD14" s="1"/>
  <c r="BF14" s="1"/>
  <c r="H13"/>
  <c r="BD13" s="1"/>
  <c r="H11"/>
  <c r="BD11" s="1"/>
  <c r="H12"/>
  <c r="BD12" s="1"/>
  <c r="CF9"/>
  <c r="H10"/>
  <c r="BD10" s="1"/>
  <c r="H8"/>
  <c r="BD8" s="1"/>
  <c r="BF27"/>
  <c r="BF21"/>
  <c r="BF22"/>
  <c r="BF26"/>
  <c r="BF23"/>
  <c r="BF25"/>
  <c r="BF24"/>
  <c r="BF28"/>
  <c r="BF15" l="1"/>
  <c r="BG15" s="1"/>
  <c r="BH15" s="1"/>
  <c r="BF10"/>
  <c r="BG10" s="1"/>
  <c r="BH10" s="1"/>
  <c r="BF13"/>
  <c r="BG13" s="1"/>
  <c r="BH13" s="1"/>
  <c r="BF9"/>
  <c r="BF17"/>
  <c r="BG17" s="1"/>
  <c r="BH17" s="1"/>
  <c r="BF8"/>
  <c r="BG8" s="1"/>
  <c r="BH8" s="1"/>
  <c r="BF11"/>
  <c r="BG11" s="1"/>
  <c r="BH11" s="1"/>
  <c r="BF16"/>
  <c r="BG16" s="1"/>
  <c r="BH16" s="1"/>
  <c r="BF19"/>
  <c r="BG19" s="1"/>
  <c r="BH19" s="1"/>
  <c r="BF20"/>
  <c r="BG20" s="1"/>
  <c r="BH20" s="1"/>
  <c r="BF12"/>
  <c r="BG12" s="1"/>
  <c r="BH12" s="1"/>
  <c r="CF20"/>
  <c r="CF19"/>
  <c r="CF13"/>
  <c r="CF18"/>
  <c r="CF16"/>
  <c r="CF11"/>
  <c r="CF14"/>
  <c r="CF12"/>
  <c r="CF10"/>
  <c r="CF8"/>
  <c r="BG24"/>
  <c r="BH24"/>
  <c r="BG9"/>
  <c r="BH9" s="1"/>
  <c r="BG27"/>
  <c r="BH27"/>
  <c r="BG23"/>
  <c r="BH23"/>
  <c r="BH22"/>
  <c r="BG22"/>
  <c r="BG18"/>
  <c r="BH18" s="1"/>
  <c r="BG14"/>
  <c r="BH14" s="1"/>
  <c r="BH26"/>
  <c r="BG26"/>
  <c r="BG28"/>
  <c r="BH28"/>
  <c r="BH21"/>
  <c r="BG21"/>
  <c r="BH25"/>
  <c r="BG25"/>
  <c r="CF7" l="1"/>
  <c r="CH7"/>
  <c r="CI7" s="1"/>
  <c r="CG7"/>
  <c r="CC8" i="9" l="1"/>
  <c r="BA37"/>
  <c r="AZ37"/>
  <c r="AX37"/>
  <c r="AV37"/>
  <c r="AU37"/>
  <c r="AS37"/>
  <c r="AQ37"/>
  <c r="AP37"/>
  <c r="AN37"/>
  <c r="AL37"/>
  <c r="AK37"/>
  <c r="AI37"/>
  <c r="AG37"/>
  <c r="AF37"/>
  <c r="AD37"/>
  <c r="AB37"/>
  <c r="AA37"/>
  <c r="Y37"/>
  <c r="W37"/>
  <c r="V37"/>
  <c r="T37"/>
  <c r="R37"/>
  <c r="Q37"/>
  <c r="O37"/>
  <c r="M37"/>
  <c r="L37"/>
  <c r="J37"/>
  <c r="H37"/>
  <c r="G37"/>
  <c r="E37"/>
  <c r="BD37"/>
  <c r="BA36"/>
  <c r="AZ36"/>
  <c r="AX36"/>
  <c r="AV36"/>
  <c r="AU36"/>
  <c r="AS36"/>
  <c r="AQ36"/>
  <c r="AP36"/>
  <c r="AN36"/>
  <c r="AL36"/>
  <c r="AK36"/>
  <c r="AI36"/>
  <c r="AG36"/>
  <c r="AF36"/>
  <c r="AD36"/>
  <c r="AB36"/>
  <c r="AA36"/>
  <c r="Y36"/>
  <c r="W36"/>
  <c r="V36"/>
  <c r="T36"/>
  <c r="R36"/>
  <c r="Q36"/>
  <c r="O36"/>
  <c r="M36"/>
  <c r="L36"/>
  <c r="J36"/>
  <c r="H36"/>
  <c r="G36"/>
  <c r="E36"/>
  <c r="BF36"/>
  <c r="BA35"/>
  <c r="AZ35"/>
  <c r="AX35"/>
  <c r="AV35"/>
  <c r="AU35"/>
  <c r="AS35"/>
  <c r="AQ35"/>
  <c r="AP35"/>
  <c r="AN35"/>
  <c r="AL35"/>
  <c r="AK35"/>
  <c r="AI35"/>
  <c r="AG35"/>
  <c r="AF35"/>
  <c r="AD35"/>
  <c r="AB35"/>
  <c r="AA35"/>
  <c r="Y35"/>
  <c r="W35"/>
  <c r="V35"/>
  <c r="T35"/>
  <c r="R35"/>
  <c r="Q35"/>
  <c r="O35"/>
  <c r="M35"/>
  <c r="L35"/>
  <c r="J35"/>
  <c r="H35"/>
  <c r="G35"/>
  <c r="E35"/>
  <c r="BK35"/>
  <c r="BA34"/>
  <c r="AZ34"/>
  <c r="AX34"/>
  <c r="AV34"/>
  <c r="AU34"/>
  <c r="AS34"/>
  <c r="AQ34"/>
  <c r="AP34"/>
  <c r="AN34"/>
  <c r="AL34"/>
  <c r="AK34"/>
  <c r="AI34"/>
  <c r="AG34"/>
  <c r="AF34"/>
  <c r="AD34"/>
  <c r="AB34"/>
  <c r="AA34"/>
  <c r="Y34"/>
  <c r="W34"/>
  <c r="V34"/>
  <c r="T34"/>
  <c r="R34"/>
  <c r="Q34"/>
  <c r="O34"/>
  <c r="M34"/>
  <c r="L34"/>
  <c r="J34"/>
  <c r="H34"/>
  <c r="G34"/>
  <c r="E34"/>
  <c r="CF34"/>
  <c r="BA33"/>
  <c r="AZ33"/>
  <c r="AX33"/>
  <c r="AV33"/>
  <c r="AU33"/>
  <c r="AS33"/>
  <c r="AQ33"/>
  <c r="AP33"/>
  <c r="AN33"/>
  <c r="AL33"/>
  <c r="AK33"/>
  <c r="AI33"/>
  <c r="AG33"/>
  <c r="AF33"/>
  <c r="AD33"/>
  <c r="AB33"/>
  <c r="AA33"/>
  <c r="Y33"/>
  <c r="W33"/>
  <c r="V33"/>
  <c r="T33"/>
  <c r="R33"/>
  <c r="Q33"/>
  <c r="O33"/>
  <c r="M33"/>
  <c r="L33"/>
  <c r="J33"/>
  <c r="H33"/>
  <c r="G33"/>
  <c r="E33"/>
  <c r="BI33"/>
  <c r="BA32"/>
  <c r="AZ32"/>
  <c r="AX32"/>
  <c r="AV32"/>
  <c r="AU32"/>
  <c r="AS32"/>
  <c r="AQ32"/>
  <c r="AP32"/>
  <c r="AN32"/>
  <c r="AL32"/>
  <c r="AK32"/>
  <c r="AI32"/>
  <c r="AG32"/>
  <c r="AF32"/>
  <c r="AD32"/>
  <c r="AB32"/>
  <c r="AA32"/>
  <c r="Y32"/>
  <c r="W32"/>
  <c r="V32"/>
  <c r="T32"/>
  <c r="R32"/>
  <c r="Q32"/>
  <c r="O32"/>
  <c r="M32"/>
  <c r="L32"/>
  <c r="J32"/>
  <c r="H32"/>
  <c r="G32"/>
  <c r="E32"/>
  <c r="BJ32"/>
  <c r="BA31"/>
  <c r="AZ31"/>
  <c r="AX31"/>
  <c r="AV31"/>
  <c r="AU31"/>
  <c r="AS31"/>
  <c r="AQ31"/>
  <c r="AP31"/>
  <c r="AN31"/>
  <c r="AL31"/>
  <c r="AK31"/>
  <c r="AI31"/>
  <c r="AG31"/>
  <c r="AF31"/>
  <c r="AD31"/>
  <c r="AB31"/>
  <c r="AA31"/>
  <c r="Y31"/>
  <c r="W31"/>
  <c r="V31"/>
  <c r="T31"/>
  <c r="R31"/>
  <c r="Q31"/>
  <c r="O31"/>
  <c r="M31"/>
  <c r="L31"/>
  <c r="J31"/>
  <c r="H31"/>
  <c r="G31"/>
  <c r="E31"/>
  <c r="BI31"/>
  <c r="BA30"/>
  <c r="AZ30"/>
  <c r="AX30"/>
  <c r="AV30"/>
  <c r="AU30"/>
  <c r="AS30"/>
  <c r="AQ30"/>
  <c r="AP30"/>
  <c r="AN30"/>
  <c r="AL30"/>
  <c r="AK30"/>
  <c r="AI30"/>
  <c r="AG30"/>
  <c r="AF30"/>
  <c r="AD30"/>
  <c r="AB30"/>
  <c r="AA30"/>
  <c r="Y30"/>
  <c r="W30"/>
  <c r="V30"/>
  <c r="T30"/>
  <c r="R30"/>
  <c r="Q30"/>
  <c r="O30"/>
  <c r="M30"/>
  <c r="L30"/>
  <c r="J30"/>
  <c r="H30"/>
  <c r="G30"/>
  <c r="E30"/>
  <c r="CF30"/>
  <c r="BA29"/>
  <c r="AZ29"/>
  <c r="AX29"/>
  <c r="AV29"/>
  <c r="AU29"/>
  <c r="AS29"/>
  <c r="AQ29"/>
  <c r="AP29"/>
  <c r="AN29"/>
  <c r="AL29"/>
  <c r="AK29"/>
  <c r="AI29"/>
  <c r="AG29"/>
  <c r="AF29"/>
  <c r="AD29"/>
  <c r="AB29"/>
  <c r="AA29"/>
  <c r="Y29"/>
  <c r="W29"/>
  <c r="V29"/>
  <c r="T29"/>
  <c r="R29"/>
  <c r="Q29"/>
  <c r="O29"/>
  <c r="M29"/>
  <c r="L29"/>
  <c r="J29"/>
  <c r="H29"/>
  <c r="G29"/>
  <c r="E29"/>
  <c r="BI29"/>
  <c r="BA28"/>
  <c r="AZ28"/>
  <c r="AX28"/>
  <c r="AV28"/>
  <c r="AU28"/>
  <c r="AS28"/>
  <c r="AQ28"/>
  <c r="AP28"/>
  <c r="AN28"/>
  <c r="AL28"/>
  <c r="AK28"/>
  <c r="AI28"/>
  <c r="AG28"/>
  <c r="AF28"/>
  <c r="AD28"/>
  <c r="AB28"/>
  <c r="AA28"/>
  <c r="Y28"/>
  <c r="W28"/>
  <c r="V28"/>
  <c r="T28"/>
  <c r="R28"/>
  <c r="Q28"/>
  <c r="O28"/>
  <c r="M28"/>
  <c r="L28"/>
  <c r="J28"/>
  <c r="H28"/>
  <c r="G28"/>
  <c r="E28"/>
  <c r="BJ28"/>
  <c r="BA27"/>
  <c r="AZ27"/>
  <c r="AX27"/>
  <c r="AV27"/>
  <c r="AU27"/>
  <c r="AS27"/>
  <c r="AQ27"/>
  <c r="AP27"/>
  <c r="AN27"/>
  <c r="AL27"/>
  <c r="AK27"/>
  <c r="AI27"/>
  <c r="AG27"/>
  <c r="AF27"/>
  <c r="AD27"/>
  <c r="AB27"/>
  <c r="AA27"/>
  <c r="Y27"/>
  <c r="W27"/>
  <c r="V27"/>
  <c r="T27"/>
  <c r="R27"/>
  <c r="Q27"/>
  <c r="O27"/>
  <c r="M27"/>
  <c r="L27"/>
  <c r="J27"/>
  <c r="H27"/>
  <c r="G27"/>
  <c r="E27"/>
  <c r="BI27"/>
  <c r="BA26"/>
  <c r="AZ26"/>
  <c r="AX26"/>
  <c r="AV26"/>
  <c r="AU26"/>
  <c r="AS26"/>
  <c r="AQ26"/>
  <c r="AP26"/>
  <c r="AN26"/>
  <c r="AL26"/>
  <c r="AK26"/>
  <c r="AI26"/>
  <c r="AG26"/>
  <c r="AF26"/>
  <c r="AD26"/>
  <c r="AB26"/>
  <c r="AA26"/>
  <c r="Y26"/>
  <c r="W26"/>
  <c r="V26"/>
  <c r="T26"/>
  <c r="R26"/>
  <c r="Q26"/>
  <c r="O26"/>
  <c r="M26"/>
  <c r="L26"/>
  <c r="J26"/>
  <c r="H26"/>
  <c r="G26"/>
  <c r="E26"/>
  <c r="BA25"/>
  <c r="AZ25"/>
  <c r="AX25"/>
  <c r="AV25"/>
  <c r="AU25"/>
  <c r="AS25"/>
  <c r="AQ25"/>
  <c r="AP25"/>
  <c r="AN25"/>
  <c r="AL25"/>
  <c r="AK25"/>
  <c r="AI25"/>
  <c r="AG25"/>
  <c r="AF25"/>
  <c r="AD25"/>
  <c r="AB25"/>
  <c r="AA25"/>
  <c r="Y25"/>
  <c r="W25"/>
  <c r="V25"/>
  <c r="T25"/>
  <c r="R25"/>
  <c r="Q25"/>
  <c r="O25"/>
  <c r="M25"/>
  <c r="L25"/>
  <c r="J25"/>
  <c r="H25"/>
  <c r="G25"/>
  <c r="E25"/>
  <c r="BI25"/>
  <c r="BA24"/>
  <c r="AZ24"/>
  <c r="AX24"/>
  <c r="AV24"/>
  <c r="AU24"/>
  <c r="AS24"/>
  <c r="AQ24"/>
  <c r="AP24"/>
  <c r="AN24"/>
  <c r="AL24"/>
  <c r="AK24"/>
  <c r="AI24"/>
  <c r="AG24"/>
  <c r="AF24"/>
  <c r="AD24"/>
  <c r="AB24"/>
  <c r="AA24"/>
  <c r="Y24"/>
  <c r="W24"/>
  <c r="V24"/>
  <c r="T24"/>
  <c r="R24"/>
  <c r="Q24"/>
  <c r="O24"/>
  <c r="M24"/>
  <c r="L24"/>
  <c r="J24"/>
  <c r="H24"/>
  <c r="G24"/>
  <c r="E24"/>
  <c r="BJ24"/>
  <c r="BA23"/>
  <c r="AZ23"/>
  <c r="AX23"/>
  <c r="AV23"/>
  <c r="AU23"/>
  <c r="AS23"/>
  <c r="AQ23"/>
  <c r="AP23"/>
  <c r="AN23"/>
  <c r="AL23"/>
  <c r="AK23"/>
  <c r="AI23"/>
  <c r="AG23"/>
  <c r="AF23"/>
  <c r="AD23"/>
  <c r="AB23"/>
  <c r="AA23"/>
  <c r="Y23"/>
  <c r="W23"/>
  <c r="V23"/>
  <c r="T23"/>
  <c r="R23"/>
  <c r="Q23"/>
  <c r="O23"/>
  <c r="M23"/>
  <c r="L23"/>
  <c r="J23"/>
  <c r="H23"/>
  <c r="G23"/>
  <c r="E23"/>
  <c r="BI23"/>
  <c r="BA22"/>
  <c r="AZ22"/>
  <c r="AX22"/>
  <c r="AV22"/>
  <c r="AU22"/>
  <c r="AS22"/>
  <c r="AQ22"/>
  <c r="AP22"/>
  <c r="AN22"/>
  <c r="AL22"/>
  <c r="AK22"/>
  <c r="AI22"/>
  <c r="AG22"/>
  <c r="AF22"/>
  <c r="AD22"/>
  <c r="AB22"/>
  <c r="AA22"/>
  <c r="Y22"/>
  <c r="W22"/>
  <c r="V22"/>
  <c r="T22"/>
  <c r="R22"/>
  <c r="Q22"/>
  <c r="O22"/>
  <c r="M22"/>
  <c r="L22"/>
  <c r="J22"/>
  <c r="H22"/>
  <c r="G22"/>
  <c r="E22"/>
  <c r="BA21"/>
  <c r="AZ21"/>
  <c r="AX21"/>
  <c r="AV21"/>
  <c r="AU21"/>
  <c r="AS21"/>
  <c r="AQ21"/>
  <c r="AP21"/>
  <c r="AN21"/>
  <c r="AL21"/>
  <c r="AK21"/>
  <c r="AI21"/>
  <c r="AG21"/>
  <c r="AF21"/>
  <c r="AD21"/>
  <c r="AB21"/>
  <c r="AA21"/>
  <c r="Y21"/>
  <c r="W21"/>
  <c r="V21"/>
  <c r="T21"/>
  <c r="R21"/>
  <c r="Q21"/>
  <c r="O21"/>
  <c r="M21"/>
  <c r="L21"/>
  <c r="J21"/>
  <c r="H21"/>
  <c r="G21"/>
  <c r="E21"/>
  <c r="CC21"/>
  <c r="BA20"/>
  <c r="AZ20"/>
  <c r="AX20"/>
  <c r="AV20"/>
  <c r="AU20"/>
  <c r="AS20"/>
  <c r="AQ20"/>
  <c r="AP20"/>
  <c r="AN20"/>
  <c r="AL20"/>
  <c r="AK20"/>
  <c r="AI20"/>
  <c r="AG20"/>
  <c r="AF20"/>
  <c r="AD20"/>
  <c r="AB20"/>
  <c r="AA20"/>
  <c r="Y20"/>
  <c r="W20"/>
  <c r="V20"/>
  <c r="T20"/>
  <c r="R20"/>
  <c r="Q20"/>
  <c r="O20"/>
  <c r="M20"/>
  <c r="L20"/>
  <c r="J20"/>
  <c r="H20"/>
  <c r="G20"/>
  <c r="E20"/>
  <c r="CC20"/>
  <c r="BA19"/>
  <c r="AZ19"/>
  <c r="AX19"/>
  <c r="AV19"/>
  <c r="AU19"/>
  <c r="AS19"/>
  <c r="AQ19"/>
  <c r="AP19"/>
  <c r="AN19"/>
  <c r="AL19"/>
  <c r="AK19"/>
  <c r="AI19"/>
  <c r="AG19"/>
  <c r="AF19"/>
  <c r="AD19"/>
  <c r="AB19"/>
  <c r="AA19"/>
  <c r="Y19"/>
  <c r="W19"/>
  <c r="V19"/>
  <c r="T19"/>
  <c r="R19"/>
  <c r="Q19"/>
  <c r="O19"/>
  <c r="M19"/>
  <c r="L19"/>
  <c r="J19"/>
  <c r="H19"/>
  <c r="G19"/>
  <c r="E19"/>
  <c r="CC19"/>
  <c r="BA18"/>
  <c r="AZ18"/>
  <c r="AX18"/>
  <c r="AV18"/>
  <c r="AU18"/>
  <c r="AS18"/>
  <c r="AQ18"/>
  <c r="AP18"/>
  <c r="AN18"/>
  <c r="AL18"/>
  <c r="AK18"/>
  <c r="AI18"/>
  <c r="AG18"/>
  <c r="AF18"/>
  <c r="AD18"/>
  <c r="AB18"/>
  <c r="AA18"/>
  <c r="Y18"/>
  <c r="W18"/>
  <c r="V18"/>
  <c r="T18"/>
  <c r="R18"/>
  <c r="Q18"/>
  <c r="O18"/>
  <c r="M18"/>
  <c r="L18"/>
  <c r="J18"/>
  <c r="H18"/>
  <c r="G18"/>
  <c r="E18"/>
  <c r="CC18"/>
  <c r="BA17"/>
  <c r="AZ17"/>
  <c r="AX17"/>
  <c r="AV17"/>
  <c r="AU17"/>
  <c r="AS17"/>
  <c r="AQ17"/>
  <c r="AP17"/>
  <c r="AN17"/>
  <c r="AL17"/>
  <c r="AK17"/>
  <c r="AI17"/>
  <c r="AG17"/>
  <c r="AF17"/>
  <c r="AD17"/>
  <c r="AB17"/>
  <c r="AA17"/>
  <c r="Y17"/>
  <c r="W17"/>
  <c r="V17"/>
  <c r="T17"/>
  <c r="R17"/>
  <c r="Q17"/>
  <c r="O17"/>
  <c r="M17"/>
  <c r="L17"/>
  <c r="J17"/>
  <c r="H17"/>
  <c r="G17"/>
  <c r="E17"/>
  <c r="CC17"/>
  <c r="BA16"/>
  <c r="AZ16"/>
  <c r="AX16"/>
  <c r="AV16"/>
  <c r="AU16"/>
  <c r="AS16"/>
  <c r="AQ16"/>
  <c r="AP16"/>
  <c r="AN16"/>
  <c r="AL16"/>
  <c r="AK16"/>
  <c r="AI16"/>
  <c r="AG16"/>
  <c r="AF16"/>
  <c r="AD16"/>
  <c r="AB16"/>
  <c r="AA16"/>
  <c r="Y16"/>
  <c r="W16"/>
  <c r="V16"/>
  <c r="T16"/>
  <c r="R16"/>
  <c r="Q16"/>
  <c r="O16"/>
  <c r="M16"/>
  <c r="L16"/>
  <c r="J16"/>
  <c r="H16"/>
  <c r="G16"/>
  <c r="E16"/>
  <c r="CC16"/>
  <c r="BA15"/>
  <c r="AZ15"/>
  <c r="AX15"/>
  <c r="AV15"/>
  <c r="AU15"/>
  <c r="AS15"/>
  <c r="AQ15"/>
  <c r="AP15"/>
  <c r="AN15"/>
  <c r="AL15"/>
  <c r="AK15"/>
  <c r="AI15"/>
  <c r="AG15"/>
  <c r="AF15"/>
  <c r="AD15"/>
  <c r="AB15"/>
  <c r="AA15"/>
  <c r="Y15"/>
  <c r="W15"/>
  <c r="V15"/>
  <c r="T15"/>
  <c r="R15"/>
  <c r="Q15"/>
  <c r="O15"/>
  <c r="M15"/>
  <c r="L15"/>
  <c r="J15"/>
  <c r="H15"/>
  <c r="G15"/>
  <c r="E15"/>
  <c r="CC15"/>
  <c r="BA14"/>
  <c r="AZ14"/>
  <c r="AX14"/>
  <c r="AV14"/>
  <c r="AU14"/>
  <c r="AS14"/>
  <c r="AQ14"/>
  <c r="AP14"/>
  <c r="AN14"/>
  <c r="AL14"/>
  <c r="AK14"/>
  <c r="AI14"/>
  <c r="AG14"/>
  <c r="AF14"/>
  <c r="AD14"/>
  <c r="AB14"/>
  <c r="AA14"/>
  <c r="Y14"/>
  <c r="W14"/>
  <c r="V14"/>
  <c r="T14"/>
  <c r="R14"/>
  <c r="Q14"/>
  <c r="O14"/>
  <c r="M14"/>
  <c r="L14"/>
  <c r="J14"/>
  <c r="H14"/>
  <c r="G14"/>
  <c r="E14"/>
  <c r="CC14"/>
  <c r="BA13"/>
  <c r="AZ13"/>
  <c r="AX13"/>
  <c r="AV13"/>
  <c r="AU13"/>
  <c r="AS13"/>
  <c r="AQ13"/>
  <c r="AP13"/>
  <c r="AN13"/>
  <c r="AL13"/>
  <c r="AK13"/>
  <c r="AI13"/>
  <c r="AG13"/>
  <c r="AF13"/>
  <c r="AD13"/>
  <c r="AB13"/>
  <c r="AA13"/>
  <c r="Y13"/>
  <c r="W13"/>
  <c r="V13"/>
  <c r="T13"/>
  <c r="O13"/>
  <c r="J13"/>
  <c r="E13"/>
  <c r="CC13"/>
  <c r="BA12"/>
  <c r="AZ12"/>
  <c r="AX12"/>
  <c r="AV12"/>
  <c r="AU12"/>
  <c r="AS12"/>
  <c r="AQ12"/>
  <c r="AP12"/>
  <c r="AN12"/>
  <c r="AL12"/>
  <c r="AK12"/>
  <c r="AI12"/>
  <c r="AG12"/>
  <c r="AF12"/>
  <c r="AD12"/>
  <c r="AB12"/>
  <c r="AA12"/>
  <c r="Y12"/>
  <c r="W12"/>
  <c r="V12"/>
  <c r="T12"/>
  <c r="O12"/>
  <c r="J12"/>
  <c r="E12"/>
  <c r="CC12"/>
  <c r="BA11"/>
  <c r="AZ11"/>
  <c r="AX11"/>
  <c r="AV11"/>
  <c r="AU11"/>
  <c r="AS11"/>
  <c r="AQ11"/>
  <c r="AP11"/>
  <c r="AN11"/>
  <c r="AL11"/>
  <c r="AK11"/>
  <c r="AI11"/>
  <c r="AG11"/>
  <c r="AF11"/>
  <c r="AD11"/>
  <c r="AB11"/>
  <c r="AA11"/>
  <c r="Y11"/>
  <c r="W11"/>
  <c r="V11"/>
  <c r="T11"/>
  <c r="O11"/>
  <c r="J11"/>
  <c r="E11"/>
  <c r="CC11"/>
  <c r="BA10"/>
  <c r="AZ10"/>
  <c r="AX10"/>
  <c r="AV10"/>
  <c r="AU10"/>
  <c r="AS10"/>
  <c r="AQ10"/>
  <c r="AP10"/>
  <c r="AN10"/>
  <c r="AL10"/>
  <c r="AK10"/>
  <c r="AI10"/>
  <c r="AG10"/>
  <c r="AF10"/>
  <c r="AD10"/>
  <c r="AB10"/>
  <c r="AA10"/>
  <c r="Y10"/>
  <c r="W10"/>
  <c r="V10"/>
  <c r="T10"/>
  <c r="O10"/>
  <c r="J10"/>
  <c r="E10"/>
  <c r="CC10"/>
  <c r="BA9"/>
  <c r="AZ9"/>
  <c r="AX9"/>
  <c r="AV9"/>
  <c r="AU9"/>
  <c r="AS9"/>
  <c r="AQ9"/>
  <c r="AP9"/>
  <c r="AN9"/>
  <c r="AL9"/>
  <c r="AK9"/>
  <c r="AI9"/>
  <c r="AG9"/>
  <c r="AF9"/>
  <c r="AD9"/>
  <c r="AB9"/>
  <c r="AA9"/>
  <c r="Y9"/>
  <c r="W9"/>
  <c r="V9"/>
  <c r="T9"/>
  <c r="O9"/>
  <c r="J9"/>
  <c r="E9"/>
  <c r="CC9"/>
  <c r="BA8"/>
  <c r="AZ8"/>
  <c r="AX8"/>
  <c r="AV8"/>
  <c r="AU8"/>
  <c r="AS8"/>
  <c r="AQ8"/>
  <c r="AP8"/>
  <c r="AN8"/>
  <c r="AL8"/>
  <c r="AK8"/>
  <c r="AI8"/>
  <c r="AG8"/>
  <c r="AF8"/>
  <c r="AD8"/>
  <c r="AB8"/>
  <c r="AA8"/>
  <c r="Y8"/>
  <c r="W8"/>
  <c r="V8"/>
  <c r="T8"/>
  <c r="O8"/>
  <c r="J8"/>
  <c r="E8"/>
  <c r="BC7"/>
  <c r="AZ6"/>
  <c r="AY6"/>
  <c r="AX6" s="1"/>
  <c r="CK5"/>
  <c r="CJ5"/>
  <c r="CI5"/>
  <c r="CG5"/>
  <c r="AY5"/>
  <c r="BA3"/>
  <c r="AZ3"/>
  <c r="AY3"/>
  <c r="AV3"/>
  <c r="AU3"/>
  <c r="AT3"/>
  <c r="AQ3"/>
  <c r="AP3"/>
  <c r="AO3"/>
  <c r="AL3"/>
  <c r="AK3"/>
  <c r="AJ3"/>
  <c r="AG3"/>
  <c r="AF3"/>
  <c r="AE3"/>
  <c r="Z3"/>
  <c r="U3"/>
  <c r="P3"/>
  <c r="K3"/>
  <c r="F3"/>
  <c r="BA37" i="1"/>
  <c r="AZ37"/>
  <c r="AX37"/>
  <c r="AV37"/>
  <c r="AU37"/>
  <c r="AS37"/>
  <c r="AQ37"/>
  <c r="AP37"/>
  <c r="AN37"/>
  <c r="AL37"/>
  <c r="AK37"/>
  <c r="AI37"/>
  <c r="AG37"/>
  <c r="AF37"/>
  <c r="AD37"/>
  <c r="AB37"/>
  <c r="AA37"/>
  <c r="Y37"/>
  <c r="W37"/>
  <c r="V37"/>
  <c r="T37"/>
  <c r="R37"/>
  <c r="Q37"/>
  <c r="O37"/>
  <c r="M37"/>
  <c r="L37"/>
  <c r="J37"/>
  <c r="H37"/>
  <c r="G37"/>
  <c r="E37"/>
  <c r="C37"/>
  <c r="B37" s="1"/>
  <c r="BH4" i="9"/>
  <c r="AA3" l="1"/>
  <c r="AB3" s="1"/>
  <c r="V3"/>
  <c r="W3" s="1"/>
  <c r="Q3"/>
  <c r="Q13" s="1"/>
  <c r="R13" s="1"/>
  <c r="CF26"/>
  <c r="L3"/>
  <c r="L13" s="1"/>
  <c r="M13" s="1"/>
  <c r="CF22"/>
  <c r="G3"/>
  <c r="G13" s="1"/>
  <c r="H13" s="1"/>
  <c r="CJ2"/>
  <c r="CJ1" s="1"/>
  <c r="BJ3"/>
  <c r="CC7"/>
  <c r="BA6"/>
  <c r="BV21"/>
  <c r="BV17"/>
  <c r="BJ23"/>
  <c r="CG2"/>
  <c r="BV13"/>
  <c r="BV9"/>
  <c r="BJ31"/>
  <c r="BK27"/>
  <c r="CA12"/>
  <c r="CA16"/>
  <c r="CA20"/>
  <c r="CA11"/>
  <c r="BV12"/>
  <c r="CA19"/>
  <c r="BJ27"/>
  <c r="CA10"/>
  <c r="BV11"/>
  <c r="CA14"/>
  <c r="BV15"/>
  <c r="CA18"/>
  <c r="BV19"/>
  <c r="BC27"/>
  <c r="BF35"/>
  <c r="BG35" s="1"/>
  <c r="CA8"/>
  <c r="BV8"/>
  <c r="CA15"/>
  <c r="BV16"/>
  <c r="BV20"/>
  <c r="CA9"/>
  <c r="BV10"/>
  <c r="CA13"/>
  <c r="BV14"/>
  <c r="CA17"/>
  <c r="BV18"/>
  <c r="CA21"/>
  <c r="CF27"/>
  <c r="BC29"/>
  <c r="CF25"/>
  <c r="BK26"/>
  <c r="CF33"/>
  <c r="BK34"/>
  <c r="BK8"/>
  <c r="BK9"/>
  <c r="BK10"/>
  <c r="BK11"/>
  <c r="BK12"/>
  <c r="BK13"/>
  <c r="BK14"/>
  <c r="CF14"/>
  <c r="BK15"/>
  <c r="CF15"/>
  <c r="BK16"/>
  <c r="CF16"/>
  <c r="BK17"/>
  <c r="CF17"/>
  <c r="BK18"/>
  <c r="CF18"/>
  <c r="BK19"/>
  <c r="CF19"/>
  <c r="BK20"/>
  <c r="CF20"/>
  <c r="BK21"/>
  <c r="CF21"/>
  <c r="BK22"/>
  <c r="BK23"/>
  <c r="CF29"/>
  <c r="BK30"/>
  <c r="BK31"/>
  <c r="BJ35"/>
  <c r="BC37"/>
  <c r="BF31"/>
  <c r="BG31" s="1"/>
  <c r="BQ8"/>
  <c r="BQ9"/>
  <c r="BQ10"/>
  <c r="BQ11"/>
  <c r="BQ12"/>
  <c r="BQ13"/>
  <c r="BQ14"/>
  <c r="BQ15"/>
  <c r="BQ16"/>
  <c r="BQ17"/>
  <c r="BQ18"/>
  <c r="BQ19"/>
  <c r="BQ20"/>
  <c r="BQ21"/>
  <c r="BC23"/>
  <c r="CF23"/>
  <c r="BC25"/>
  <c r="BC31"/>
  <c r="CF31"/>
  <c r="BC33"/>
  <c r="BG36"/>
  <c r="BH36"/>
  <c r="CK2"/>
  <c r="CK1" s="1"/>
  <c r="BI24"/>
  <c r="BD28"/>
  <c r="BD32"/>
  <c r="BI32"/>
  <c r="BD36"/>
  <c r="BB3"/>
  <c r="BJ8"/>
  <c r="BO8"/>
  <c r="BU8"/>
  <c r="BZ8"/>
  <c r="CE8"/>
  <c r="BJ9"/>
  <c r="BO9"/>
  <c r="BU9"/>
  <c r="BZ9"/>
  <c r="CE9"/>
  <c r="BJ10"/>
  <c r="BO10"/>
  <c r="BU10"/>
  <c r="BZ10"/>
  <c r="CE10"/>
  <c r="BJ11"/>
  <c r="BO11"/>
  <c r="BU11"/>
  <c r="BZ11"/>
  <c r="CE11"/>
  <c r="BJ12"/>
  <c r="BO12"/>
  <c r="BU12"/>
  <c r="BZ12"/>
  <c r="CE12"/>
  <c r="BJ13"/>
  <c r="BO13"/>
  <c r="BU13"/>
  <c r="BZ13"/>
  <c r="CE13"/>
  <c r="BJ14"/>
  <c r="BO14"/>
  <c r="BU14"/>
  <c r="BZ14"/>
  <c r="CE14"/>
  <c r="BJ15"/>
  <c r="BO15"/>
  <c r="BU15"/>
  <c r="BZ15"/>
  <c r="CE15"/>
  <c r="BJ16"/>
  <c r="BO16"/>
  <c r="BU16"/>
  <c r="BZ16"/>
  <c r="CE16"/>
  <c r="BJ17"/>
  <c r="BO17"/>
  <c r="BU17"/>
  <c r="BZ17"/>
  <c r="CE17"/>
  <c r="BJ18"/>
  <c r="BO18"/>
  <c r="BU18"/>
  <c r="BZ18"/>
  <c r="CE18"/>
  <c r="BJ19"/>
  <c r="BO19"/>
  <c r="BU19"/>
  <c r="BZ19"/>
  <c r="CE19"/>
  <c r="BJ20"/>
  <c r="BO20"/>
  <c r="BU20"/>
  <c r="BZ20"/>
  <c r="CE20"/>
  <c r="BJ21"/>
  <c r="BO21"/>
  <c r="BU21"/>
  <c r="BZ21"/>
  <c r="CE21"/>
  <c r="BJ22"/>
  <c r="BD23"/>
  <c r="BC24"/>
  <c r="CF24"/>
  <c r="BK25"/>
  <c r="BJ26"/>
  <c r="BD27"/>
  <c r="BC28"/>
  <c r="CF28"/>
  <c r="BK29"/>
  <c r="BF30"/>
  <c r="BJ30"/>
  <c r="BD31"/>
  <c r="BC32"/>
  <c r="CF32"/>
  <c r="BK33"/>
  <c r="BF34"/>
  <c r="BJ34"/>
  <c r="BD35"/>
  <c r="BI35"/>
  <c r="BC36"/>
  <c r="BD24"/>
  <c r="BI28"/>
  <c r="CI2"/>
  <c r="CI1" s="1"/>
  <c r="BI8"/>
  <c r="BN8"/>
  <c r="BS8"/>
  <c r="BY8"/>
  <c r="CD8"/>
  <c r="BI9"/>
  <c r="BN9"/>
  <c r="BS9"/>
  <c r="BY9"/>
  <c r="CD9"/>
  <c r="BI10"/>
  <c r="BN10"/>
  <c r="BS10"/>
  <c r="BY10"/>
  <c r="CD10"/>
  <c r="BI11"/>
  <c r="BN11"/>
  <c r="BS11"/>
  <c r="BY11"/>
  <c r="CD11"/>
  <c r="BI12"/>
  <c r="BN12"/>
  <c r="BS12"/>
  <c r="BY12"/>
  <c r="CD12"/>
  <c r="BI13"/>
  <c r="BN13"/>
  <c r="BS13"/>
  <c r="BY13"/>
  <c r="CD13"/>
  <c r="BD14"/>
  <c r="BI14"/>
  <c r="BN14"/>
  <c r="BS14"/>
  <c r="BY14"/>
  <c r="CD14"/>
  <c r="BD15"/>
  <c r="BI15"/>
  <c r="BN15"/>
  <c r="BS15"/>
  <c r="BY15"/>
  <c r="CD15"/>
  <c r="BD16"/>
  <c r="BI16"/>
  <c r="BN16"/>
  <c r="BS16"/>
  <c r="BY16"/>
  <c r="CD16"/>
  <c r="BD17"/>
  <c r="BI17"/>
  <c r="BN17"/>
  <c r="BS17"/>
  <c r="BY17"/>
  <c r="CD17"/>
  <c r="BD18"/>
  <c r="BI18"/>
  <c r="BN18"/>
  <c r="BS18"/>
  <c r="BY18"/>
  <c r="CD18"/>
  <c r="BD19"/>
  <c r="BI19"/>
  <c r="BN19"/>
  <c r="BS19"/>
  <c r="BY19"/>
  <c r="CD19"/>
  <c r="BD20"/>
  <c r="BI20"/>
  <c r="BN20"/>
  <c r="BS20"/>
  <c r="BY20"/>
  <c r="CD20"/>
  <c r="BD21"/>
  <c r="BI21"/>
  <c r="BN21"/>
  <c r="BS21"/>
  <c r="BY21"/>
  <c r="CD21"/>
  <c r="BD22"/>
  <c r="BI22"/>
  <c r="BK24"/>
  <c r="BJ25"/>
  <c r="BD26"/>
  <c r="BI26"/>
  <c r="BK28"/>
  <c r="BF29"/>
  <c r="BJ29"/>
  <c r="BD30"/>
  <c r="BI30"/>
  <c r="BK32"/>
  <c r="BF33"/>
  <c r="BJ33"/>
  <c r="BD34"/>
  <c r="BI34"/>
  <c r="BC35"/>
  <c r="CF35"/>
  <c r="BF37"/>
  <c r="B8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C8"/>
  <c r="BM8"/>
  <c r="BR8"/>
  <c r="BW8"/>
  <c r="BC9"/>
  <c r="BM9"/>
  <c r="BR9"/>
  <c r="BW9"/>
  <c r="BC10"/>
  <c r="BM10"/>
  <c r="BR10"/>
  <c r="BW10"/>
  <c r="BC11"/>
  <c r="BM11"/>
  <c r="BR11"/>
  <c r="BW11"/>
  <c r="BC12"/>
  <c r="BM12"/>
  <c r="BR12"/>
  <c r="BW12"/>
  <c r="BC13"/>
  <c r="BM13"/>
  <c r="BR13"/>
  <c r="BW13"/>
  <c r="BC14"/>
  <c r="BM14"/>
  <c r="BR14"/>
  <c r="BW14"/>
  <c r="BC15"/>
  <c r="BM15"/>
  <c r="BR15"/>
  <c r="BW15"/>
  <c r="BC16"/>
  <c r="BM16"/>
  <c r="BR16"/>
  <c r="BW16"/>
  <c r="BC17"/>
  <c r="BM17"/>
  <c r="BR17"/>
  <c r="BW17"/>
  <c r="BC18"/>
  <c r="BM18"/>
  <c r="BR18"/>
  <c r="BW18"/>
  <c r="BC19"/>
  <c r="BM19"/>
  <c r="BR19"/>
  <c r="BW19"/>
  <c r="BC20"/>
  <c r="BM20"/>
  <c r="BR20"/>
  <c r="BW20"/>
  <c r="BC21"/>
  <c r="BM21"/>
  <c r="BR21"/>
  <c r="BW21"/>
  <c r="BC22"/>
  <c r="BD25"/>
  <c r="BC26"/>
  <c r="BF28"/>
  <c r="BD29"/>
  <c r="BC30"/>
  <c r="BF32"/>
  <c r="BD33"/>
  <c r="BC34"/>
  <c r="BC37" i="1"/>
  <c r="BD37"/>
  <c r="BF37"/>
  <c r="BA36"/>
  <c r="AZ36"/>
  <c r="AX36"/>
  <c r="AV36"/>
  <c r="AU36"/>
  <c r="AS36"/>
  <c r="AQ36"/>
  <c r="AP36"/>
  <c r="AN36"/>
  <c r="AL36"/>
  <c r="AK36"/>
  <c r="AI36"/>
  <c r="AG36"/>
  <c r="AF36"/>
  <c r="AD36"/>
  <c r="AB36"/>
  <c r="AA36"/>
  <c r="Y36"/>
  <c r="W36"/>
  <c r="V36"/>
  <c r="T36"/>
  <c r="R36"/>
  <c r="Q36"/>
  <c r="O36"/>
  <c r="M36"/>
  <c r="L36"/>
  <c r="J36"/>
  <c r="H36"/>
  <c r="G36"/>
  <c r="E36"/>
  <c r="C36"/>
  <c r="BD36" s="1"/>
  <c r="BA35"/>
  <c r="AZ35"/>
  <c r="AX35"/>
  <c r="AV35"/>
  <c r="AU35"/>
  <c r="AS35"/>
  <c r="AQ35"/>
  <c r="AP35"/>
  <c r="AN35"/>
  <c r="AL35"/>
  <c r="AK35"/>
  <c r="AI35"/>
  <c r="AG35"/>
  <c r="AF35"/>
  <c r="AD35"/>
  <c r="AB35"/>
  <c r="AA35"/>
  <c r="Y35"/>
  <c r="W35"/>
  <c r="V35"/>
  <c r="T35"/>
  <c r="R35"/>
  <c r="Q35"/>
  <c r="O35"/>
  <c r="M35"/>
  <c r="L35"/>
  <c r="J35"/>
  <c r="H35"/>
  <c r="G35"/>
  <c r="E35"/>
  <c r="C35"/>
  <c r="BK35" s="1"/>
  <c r="BA34"/>
  <c r="AZ34"/>
  <c r="AX34"/>
  <c r="AV34"/>
  <c r="AU34"/>
  <c r="AS34"/>
  <c r="AQ34"/>
  <c r="AP34"/>
  <c r="AN34"/>
  <c r="AL34"/>
  <c r="AK34"/>
  <c r="AI34"/>
  <c r="AG34"/>
  <c r="AF34"/>
  <c r="AD34"/>
  <c r="AB34"/>
  <c r="AA34"/>
  <c r="Y34"/>
  <c r="W34"/>
  <c r="V34"/>
  <c r="T34"/>
  <c r="R34"/>
  <c r="Q34"/>
  <c r="O34"/>
  <c r="M34"/>
  <c r="L34"/>
  <c r="J34"/>
  <c r="H34"/>
  <c r="G34"/>
  <c r="E34"/>
  <c r="C34"/>
  <c r="BK34" s="1"/>
  <c r="BA33"/>
  <c r="AZ33"/>
  <c r="AX33"/>
  <c r="AV33"/>
  <c r="AU33"/>
  <c r="AS33"/>
  <c r="AQ33"/>
  <c r="AP33"/>
  <c r="AN33"/>
  <c r="AL33"/>
  <c r="AK33"/>
  <c r="AI33"/>
  <c r="AG33"/>
  <c r="AF33"/>
  <c r="AD33"/>
  <c r="AB33"/>
  <c r="AA33"/>
  <c r="Y33"/>
  <c r="W33"/>
  <c r="V33"/>
  <c r="T33"/>
  <c r="R33"/>
  <c r="Q33"/>
  <c r="O33"/>
  <c r="M33"/>
  <c r="L33"/>
  <c r="J33"/>
  <c r="H33"/>
  <c r="G33"/>
  <c r="E33"/>
  <c r="C33"/>
  <c r="BK33" s="1"/>
  <c r="BA32"/>
  <c r="AZ32"/>
  <c r="AX32"/>
  <c r="AV32"/>
  <c r="AU32"/>
  <c r="AS32"/>
  <c r="AQ32"/>
  <c r="AP32"/>
  <c r="AN32"/>
  <c r="AL32"/>
  <c r="AK32"/>
  <c r="AI32"/>
  <c r="AG32"/>
  <c r="AF32"/>
  <c r="AD32"/>
  <c r="AB32"/>
  <c r="AA32"/>
  <c r="Y32"/>
  <c r="W32"/>
  <c r="V32"/>
  <c r="T32"/>
  <c r="R32"/>
  <c r="Q32"/>
  <c r="O32"/>
  <c r="M32"/>
  <c r="L32"/>
  <c r="J32"/>
  <c r="H32"/>
  <c r="G32"/>
  <c r="E32"/>
  <c r="C32"/>
  <c r="BK32" s="1"/>
  <c r="BA31"/>
  <c r="AZ31"/>
  <c r="AX31"/>
  <c r="AV31"/>
  <c r="AU31"/>
  <c r="AS31"/>
  <c r="AQ31"/>
  <c r="AP31"/>
  <c r="AN31"/>
  <c r="AL31"/>
  <c r="AK31"/>
  <c r="AI31"/>
  <c r="AG31"/>
  <c r="AF31"/>
  <c r="AD31"/>
  <c r="AB31"/>
  <c r="AA31"/>
  <c r="Y31"/>
  <c r="W31"/>
  <c r="V31"/>
  <c r="T31"/>
  <c r="R31"/>
  <c r="Q31"/>
  <c r="O31"/>
  <c r="M31"/>
  <c r="L31"/>
  <c r="J31"/>
  <c r="H31"/>
  <c r="G31"/>
  <c r="E31"/>
  <c r="C31"/>
  <c r="B31" s="1"/>
  <c r="BA30"/>
  <c r="AZ30"/>
  <c r="AX30"/>
  <c r="AV30"/>
  <c r="AU30"/>
  <c r="AS30"/>
  <c r="AQ30"/>
  <c r="AP30"/>
  <c r="AN30"/>
  <c r="AL30"/>
  <c r="AK30"/>
  <c r="AI30"/>
  <c r="AG30"/>
  <c r="AF30"/>
  <c r="AD30"/>
  <c r="AB30"/>
  <c r="AA30"/>
  <c r="Y30"/>
  <c r="W30"/>
  <c r="V30"/>
  <c r="T30"/>
  <c r="R30"/>
  <c r="Q30"/>
  <c r="O30"/>
  <c r="J30"/>
  <c r="C30"/>
  <c r="BA29"/>
  <c r="AZ29"/>
  <c r="AX29"/>
  <c r="AV29"/>
  <c r="AU29"/>
  <c r="AS29"/>
  <c r="AQ29"/>
  <c r="AP29"/>
  <c r="AN29"/>
  <c r="AL29"/>
  <c r="AK29"/>
  <c r="AI29"/>
  <c r="AG29"/>
  <c r="AF29"/>
  <c r="AD29"/>
  <c r="AB29"/>
  <c r="AA29"/>
  <c r="Y29"/>
  <c r="W29"/>
  <c r="V29"/>
  <c r="T29"/>
  <c r="R29"/>
  <c r="Q29"/>
  <c r="O29"/>
  <c r="J29"/>
  <c r="C29"/>
  <c r="BA28"/>
  <c r="AZ28"/>
  <c r="AX28"/>
  <c r="AV28"/>
  <c r="AU28"/>
  <c r="AS28"/>
  <c r="AQ28"/>
  <c r="AP28"/>
  <c r="AN28"/>
  <c r="AL28"/>
  <c r="AK28"/>
  <c r="AI28"/>
  <c r="AG28"/>
  <c r="AF28"/>
  <c r="AD28"/>
  <c r="AB28"/>
  <c r="AA28"/>
  <c r="Y28"/>
  <c r="W28"/>
  <c r="V28"/>
  <c r="T28"/>
  <c r="R28"/>
  <c r="Q28"/>
  <c r="O28"/>
  <c r="J28"/>
  <c r="C28"/>
  <c r="BA27"/>
  <c r="AZ27"/>
  <c r="AX27"/>
  <c r="AV27"/>
  <c r="AU27"/>
  <c r="AS27"/>
  <c r="AQ27"/>
  <c r="AP27"/>
  <c r="AN27"/>
  <c r="AL27"/>
  <c r="AK27"/>
  <c r="AI27"/>
  <c r="AG27"/>
  <c r="AF27"/>
  <c r="AD27"/>
  <c r="AB27"/>
  <c r="AA27"/>
  <c r="Y27"/>
  <c r="W27"/>
  <c r="V27"/>
  <c r="T27"/>
  <c r="R27"/>
  <c r="Q27"/>
  <c r="O27"/>
  <c r="J27"/>
  <c r="C27"/>
  <c r="BA26"/>
  <c r="AZ26"/>
  <c r="AX26"/>
  <c r="AV26"/>
  <c r="AU26"/>
  <c r="AS26"/>
  <c r="AQ26"/>
  <c r="AP26"/>
  <c r="AN26"/>
  <c r="AL26"/>
  <c r="AK26"/>
  <c r="AI26"/>
  <c r="AG26"/>
  <c r="AF26"/>
  <c r="AD26"/>
  <c r="AB26"/>
  <c r="AA26"/>
  <c r="Y26"/>
  <c r="W26"/>
  <c r="V26"/>
  <c r="T26"/>
  <c r="R26"/>
  <c r="Q26"/>
  <c r="O26"/>
  <c r="J26"/>
  <c r="C26"/>
  <c r="BA25"/>
  <c r="AZ25"/>
  <c r="AX25"/>
  <c r="AV25"/>
  <c r="AU25"/>
  <c r="AS25"/>
  <c r="AQ25"/>
  <c r="AP25"/>
  <c r="AN25"/>
  <c r="AL25"/>
  <c r="AK25"/>
  <c r="AI25"/>
  <c r="AG25"/>
  <c r="AF25"/>
  <c r="AD25"/>
  <c r="AB25"/>
  <c r="AA25"/>
  <c r="Y25"/>
  <c r="W25"/>
  <c r="V25"/>
  <c r="T25"/>
  <c r="R25"/>
  <c r="Q25"/>
  <c r="O25"/>
  <c r="J25"/>
  <c r="C25"/>
  <c r="BA24"/>
  <c r="AZ24"/>
  <c r="AX24"/>
  <c r="AV24"/>
  <c r="AU24"/>
  <c r="AS24"/>
  <c r="AQ24"/>
  <c r="AP24"/>
  <c r="AN24"/>
  <c r="AL24"/>
  <c r="AK24"/>
  <c r="AI24"/>
  <c r="AG24"/>
  <c r="AF24"/>
  <c r="AD24"/>
  <c r="AB24"/>
  <c r="AA24"/>
  <c r="Y24"/>
  <c r="W24"/>
  <c r="V24"/>
  <c r="T24"/>
  <c r="R24"/>
  <c r="Q24"/>
  <c r="O24"/>
  <c r="J24"/>
  <c r="C24"/>
  <c r="BA23"/>
  <c r="AZ23"/>
  <c r="AX23"/>
  <c r="AV23"/>
  <c r="AU23"/>
  <c r="AS23"/>
  <c r="AQ23"/>
  <c r="AP23"/>
  <c r="AN23"/>
  <c r="AL23"/>
  <c r="AK23"/>
  <c r="AI23"/>
  <c r="AG23"/>
  <c r="AF23"/>
  <c r="AD23"/>
  <c r="AB23"/>
  <c r="AA23"/>
  <c r="Y23"/>
  <c r="W23"/>
  <c r="V23"/>
  <c r="T23"/>
  <c r="R23"/>
  <c r="Q23"/>
  <c r="O23"/>
  <c r="J23"/>
  <c r="C23"/>
  <c r="BA22"/>
  <c r="AZ22"/>
  <c r="AX22"/>
  <c r="AV22"/>
  <c r="AU22"/>
  <c r="AS22"/>
  <c r="AQ22"/>
  <c r="AP22"/>
  <c r="AN22"/>
  <c r="AL22"/>
  <c r="AK22"/>
  <c r="AI22"/>
  <c r="AG22"/>
  <c r="AF22"/>
  <c r="AD22"/>
  <c r="AB22"/>
  <c r="AA22"/>
  <c r="Y22"/>
  <c r="W22"/>
  <c r="V22"/>
  <c r="T22"/>
  <c r="R22"/>
  <c r="Q22"/>
  <c r="O22"/>
  <c r="J22"/>
  <c r="C22"/>
  <c r="BA21"/>
  <c r="AZ21"/>
  <c r="AX21"/>
  <c r="AV21"/>
  <c r="AU21"/>
  <c r="AS21"/>
  <c r="AQ21"/>
  <c r="AP21"/>
  <c r="AN21"/>
  <c r="AL21"/>
  <c r="AK21"/>
  <c r="AI21"/>
  <c r="AG21"/>
  <c r="AF21"/>
  <c r="AD21"/>
  <c r="AB21"/>
  <c r="AA21"/>
  <c r="Y21"/>
  <c r="W21"/>
  <c r="V21"/>
  <c r="T21"/>
  <c r="R21"/>
  <c r="Q21"/>
  <c r="O21"/>
  <c r="J21"/>
  <c r="C21"/>
  <c r="BA20"/>
  <c r="AZ20"/>
  <c r="AX20"/>
  <c r="AV20"/>
  <c r="AU20"/>
  <c r="AS20"/>
  <c r="AQ20"/>
  <c r="AP20"/>
  <c r="AN20"/>
  <c r="AL20"/>
  <c r="AK20"/>
  <c r="AI20"/>
  <c r="AG20"/>
  <c r="AF20"/>
  <c r="AD20"/>
  <c r="AB20"/>
  <c r="AA20"/>
  <c r="Y20"/>
  <c r="W20"/>
  <c r="V20"/>
  <c r="T20"/>
  <c r="R20"/>
  <c r="Q20"/>
  <c r="O20"/>
  <c r="J20"/>
  <c r="C20"/>
  <c r="BA19"/>
  <c r="AZ19"/>
  <c r="AX19"/>
  <c r="AV19"/>
  <c r="AU19"/>
  <c r="AS19"/>
  <c r="AQ19"/>
  <c r="AP19"/>
  <c r="AN19"/>
  <c r="AL19"/>
  <c r="AK19"/>
  <c r="AI19"/>
  <c r="AG19"/>
  <c r="AF19"/>
  <c r="AD19"/>
  <c r="AB19"/>
  <c r="AA19"/>
  <c r="Y19"/>
  <c r="W19"/>
  <c r="V19"/>
  <c r="T19"/>
  <c r="R19"/>
  <c r="Q19"/>
  <c r="O19"/>
  <c r="J19"/>
  <c r="C19"/>
  <c r="BA18"/>
  <c r="AZ18"/>
  <c r="AX18"/>
  <c r="AV18"/>
  <c r="AU18"/>
  <c r="AS18"/>
  <c r="AQ18"/>
  <c r="AP18"/>
  <c r="AN18"/>
  <c r="AL18"/>
  <c r="AK18"/>
  <c r="AI18"/>
  <c r="AG18"/>
  <c r="AF18"/>
  <c r="AD18"/>
  <c r="AB18"/>
  <c r="AA18"/>
  <c r="Y18"/>
  <c r="W18"/>
  <c r="V18"/>
  <c r="T18"/>
  <c r="R18"/>
  <c r="Q18"/>
  <c r="O18"/>
  <c r="J18"/>
  <c r="C18"/>
  <c r="BA17"/>
  <c r="AZ17"/>
  <c r="AX17"/>
  <c r="AV17"/>
  <c r="AU17"/>
  <c r="AS17"/>
  <c r="AQ17"/>
  <c r="AP17"/>
  <c r="AN17"/>
  <c r="AL17"/>
  <c r="AK17"/>
  <c r="AI17"/>
  <c r="AG17"/>
  <c r="AF17"/>
  <c r="AD17"/>
  <c r="AB17"/>
  <c r="AA17"/>
  <c r="Y17"/>
  <c r="W17"/>
  <c r="V17"/>
  <c r="T17"/>
  <c r="R17"/>
  <c r="Q17"/>
  <c r="O17"/>
  <c r="J17"/>
  <c r="C17"/>
  <c r="BA16"/>
  <c r="AZ16"/>
  <c r="AX16"/>
  <c r="AV16"/>
  <c r="AU16"/>
  <c r="AS16"/>
  <c r="AQ16"/>
  <c r="AP16"/>
  <c r="AN16"/>
  <c r="AL16"/>
  <c r="AK16"/>
  <c r="AI16"/>
  <c r="AG16"/>
  <c r="AF16"/>
  <c r="AD16"/>
  <c r="AB16"/>
  <c r="AA16"/>
  <c r="Y16"/>
  <c r="W16"/>
  <c r="V16"/>
  <c r="T16"/>
  <c r="R16"/>
  <c r="Q16"/>
  <c r="O16"/>
  <c r="J16"/>
  <c r="C16"/>
  <c r="BA15"/>
  <c r="AZ15"/>
  <c r="AX15"/>
  <c r="AV15"/>
  <c r="AU15"/>
  <c r="AS15"/>
  <c r="AQ15"/>
  <c r="AP15"/>
  <c r="AN15"/>
  <c r="AL15"/>
  <c r="AK15"/>
  <c r="AI15"/>
  <c r="AG15"/>
  <c r="AF15"/>
  <c r="AD15"/>
  <c r="AB15"/>
  <c r="AA15"/>
  <c r="Y15"/>
  <c r="W15"/>
  <c r="V15"/>
  <c r="T15"/>
  <c r="R15"/>
  <c r="Q15"/>
  <c r="O15"/>
  <c r="J15"/>
  <c r="C15"/>
  <c r="Q11" i="9" l="1"/>
  <c r="R11" s="1"/>
  <c r="Q12"/>
  <c r="R12" s="1"/>
  <c r="L11"/>
  <c r="M11" s="1"/>
  <c r="L12"/>
  <c r="M12" s="1"/>
  <c r="L9"/>
  <c r="M9" s="1"/>
  <c r="L10"/>
  <c r="M10" s="1"/>
  <c r="Q9"/>
  <c r="R9" s="1"/>
  <c r="Q10"/>
  <c r="R10" s="1"/>
  <c r="R3"/>
  <c r="Q8"/>
  <c r="R8" s="1"/>
  <c r="M3"/>
  <c r="L8"/>
  <c r="M8" s="1"/>
  <c r="CF13"/>
  <c r="BD13"/>
  <c r="G11"/>
  <c r="H11" s="1"/>
  <c r="G12"/>
  <c r="G9"/>
  <c r="H9" s="1"/>
  <c r="G10"/>
  <c r="H3"/>
  <c r="G8"/>
  <c r="BF4"/>
  <c r="BI3" s="1"/>
  <c r="BH1" s="1"/>
  <c r="CG1"/>
  <c r="BH35"/>
  <c r="CA7"/>
  <c r="BV7"/>
  <c r="BH31"/>
  <c r="BK7"/>
  <c r="BQ7"/>
  <c r="BG33"/>
  <c r="BH33"/>
  <c r="BH34"/>
  <c r="BG34"/>
  <c r="BW7"/>
  <c r="BY7"/>
  <c r="CE7"/>
  <c r="BJ7"/>
  <c r="BG32"/>
  <c r="BH32"/>
  <c r="BG28"/>
  <c r="BH28"/>
  <c r="BH29"/>
  <c r="BG29"/>
  <c r="CD7"/>
  <c r="BO7"/>
  <c r="BM7"/>
  <c r="BN7"/>
  <c r="BU7"/>
  <c r="BH30"/>
  <c r="BG30"/>
  <c r="BG37"/>
  <c r="BH37"/>
  <c r="BI7"/>
  <c r="BR7"/>
  <c r="BS7"/>
  <c r="BZ7"/>
  <c r="B32" i="1"/>
  <c r="B33"/>
  <c r="B34"/>
  <c r="B35"/>
  <c r="B36"/>
  <c r="CE19"/>
  <c r="CD19"/>
  <c r="CC19"/>
  <c r="CA19"/>
  <c r="BZ19"/>
  <c r="BY19"/>
  <c r="BW19"/>
  <c r="BV19"/>
  <c r="BU19"/>
  <c r="BS19"/>
  <c r="BR19"/>
  <c r="BQ19"/>
  <c r="BO19"/>
  <c r="BN19"/>
  <c r="BM19"/>
  <c r="BK19"/>
  <c r="BJ19"/>
  <c r="BI19"/>
  <c r="BC19"/>
  <c r="BC15"/>
  <c r="BI15"/>
  <c r="BJ15"/>
  <c r="BK15"/>
  <c r="BM15"/>
  <c r="BN15"/>
  <c r="BO15"/>
  <c r="BQ15"/>
  <c r="BR15"/>
  <c r="BS15"/>
  <c r="BU15"/>
  <c r="BV15"/>
  <c r="BW15"/>
  <c r="BY15"/>
  <c r="BZ15"/>
  <c r="CA15"/>
  <c r="CC15"/>
  <c r="CD15"/>
  <c r="CE15"/>
  <c r="BC16"/>
  <c r="BI16"/>
  <c r="BJ16"/>
  <c r="BK16"/>
  <c r="BM16"/>
  <c r="BN16"/>
  <c r="BO16"/>
  <c r="BQ16"/>
  <c r="BR16"/>
  <c r="BS16"/>
  <c r="BU16"/>
  <c r="BV16"/>
  <c r="BW16"/>
  <c r="BY16"/>
  <c r="BZ16"/>
  <c r="CA16"/>
  <c r="CC16"/>
  <c r="CD16"/>
  <c r="CE16"/>
  <c r="BC17"/>
  <c r="BI17"/>
  <c r="BJ17"/>
  <c r="BK17"/>
  <c r="BM17"/>
  <c r="BN17"/>
  <c r="BO17"/>
  <c r="BQ17"/>
  <c r="BR17"/>
  <c r="BS17"/>
  <c r="BU17"/>
  <c r="BV17"/>
  <c r="BW17"/>
  <c r="BY17"/>
  <c r="BZ17"/>
  <c r="CA17"/>
  <c r="CC17"/>
  <c r="CD17"/>
  <c r="CE17"/>
  <c r="BC18"/>
  <c r="BI18"/>
  <c r="BJ18"/>
  <c r="BK18"/>
  <c r="BM18"/>
  <c r="BN18"/>
  <c r="BO18"/>
  <c r="BQ18"/>
  <c r="BR18"/>
  <c r="BS18"/>
  <c r="BU18"/>
  <c r="BV18"/>
  <c r="BW18"/>
  <c r="BY18"/>
  <c r="BZ18"/>
  <c r="CA18"/>
  <c r="CC18"/>
  <c r="CD18"/>
  <c r="CE18"/>
  <c r="BH37"/>
  <c r="BG37"/>
  <c r="BC20"/>
  <c r="BI20"/>
  <c r="BJ20"/>
  <c r="BK20"/>
  <c r="BM20"/>
  <c r="BN20"/>
  <c r="BO20"/>
  <c r="BQ20"/>
  <c r="BR20"/>
  <c r="BS20"/>
  <c r="BU20"/>
  <c r="BV20"/>
  <c r="BW20"/>
  <c r="BY20"/>
  <c r="BZ20"/>
  <c r="CA20"/>
  <c r="CC20"/>
  <c r="CD20"/>
  <c r="CE20"/>
  <c r="BC21"/>
  <c r="BI21"/>
  <c r="BJ21"/>
  <c r="BK21"/>
  <c r="BM21"/>
  <c r="BN21"/>
  <c r="BO21"/>
  <c r="BQ21"/>
  <c r="BR21"/>
  <c r="BS21"/>
  <c r="BU21"/>
  <c r="BV21"/>
  <c r="BW21"/>
  <c r="BY21"/>
  <c r="BZ21"/>
  <c r="CA21"/>
  <c r="CC21"/>
  <c r="CD21"/>
  <c r="CE21"/>
  <c r="BC22"/>
  <c r="BI22"/>
  <c r="BJ22"/>
  <c r="BK22"/>
  <c r="BC23"/>
  <c r="BI23"/>
  <c r="BJ23"/>
  <c r="BK23"/>
  <c r="BC24"/>
  <c r="BI24"/>
  <c r="BJ24"/>
  <c r="BK24"/>
  <c r="BC25"/>
  <c r="BI25"/>
  <c r="BJ25"/>
  <c r="BK25"/>
  <c r="BC26"/>
  <c r="BI26"/>
  <c r="BJ26"/>
  <c r="BK26"/>
  <c r="BC27"/>
  <c r="BI27"/>
  <c r="BJ27"/>
  <c r="BK27"/>
  <c r="BC28"/>
  <c r="BI28"/>
  <c r="BJ28"/>
  <c r="BK28"/>
  <c r="BC29"/>
  <c r="BI29"/>
  <c r="BJ29"/>
  <c r="BK29"/>
  <c r="BC30"/>
  <c r="BI30"/>
  <c r="BJ30"/>
  <c r="BK30"/>
  <c r="BC31"/>
  <c r="BD31"/>
  <c r="BF31"/>
  <c r="BI31"/>
  <c r="BJ31"/>
  <c r="BK31"/>
  <c r="CF31"/>
  <c r="BC32"/>
  <c r="BD32"/>
  <c r="BF32"/>
  <c r="BI32"/>
  <c r="BJ32"/>
  <c r="CF32"/>
  <c r="BC33"/>
  <c r="BD33"/>
  <c r="BF33"/>
  <c r="BI33"/>
  <c r="BJ33"/>
  <c r="CF33"/>
  <c r="BC34"/>
  <c r="BD34"/>
  <c r="BF34"/>
  <c r="BI34"/>
  <c r="BJ34"/>
  <c r="CF34"/>
  <c r="BC35"/>
  <c r="BD35"/>
  <c r="BF35"/>
  <c r="BI35"/>
  <c r="BJ35"/>
  <c r="CF35"/>
  <c r="BC36"/>
  <c r="BA14"/>
  <c r="AZ14"/>
  <c r="AX14"/>
  <c r="AV14"/>
  <c r="AU14"/>
  <c r="AS14"/>
  <c r="AQ14"/>
  <c r="AP14"/>
  <c r="AN14"/>
  <c r="AL14"/>
  <c r="AK14"/>
  <c r="AI14"/>
  <c r="AG14"/>
  <c r="AF14"/>
  <c r="AD14"/>
  <c r="AB14"/>
  <c r="AA14"/>
  <c r="Y14"/>
  <c r="W14"/>
  <c r="V14"/>
  <c r="T14"/>
  <c r="R14"/>
  <c r="Q14"/>
  <c r="O14"/>
  <c r="J14"/>
  <c r="C14"/>
  <c r="BA13"/>
  <c r="AZ13"/>
  <c r="AX13"/>
  <c r="AV13"/>
  <c r="AU13"/>
  <c r="AS13"/>
  <c r="AQ13"/>
  <c r="AP13"/>
  <c r="AN13"/>
  <c r="AL13"/>
  <c r="AK13"/>
  <c r="AI13"/>
  <c r="AG13"/>
  <c r="AF13"/>
  <c r="AD13"/>
  <c r="AB13"/>
  <c r="AA13"/>
  <c r="Y13"/>
  <c r="W13"/>
  <c r="V13"/>
  <c r="T13"/>
  <c r="R13"/>
  <c r="Q13"/>
  <c r="O13"/>
  <c r="J13"/>
  <c r="E13"/>
  <c r="C13"/>
  <c r="BA12"/>
  <c r="AZ12"/>
  <c r="AX12"/>
  <c r="AV12"/>
  <c r="AU12"/>
  <c r="AS12"/>
  <c r="AQ12"/>
  <c r="AP12"/>
  <c r="AN12"/>
  <c r="AL12"/>
  <c r="AK12"/>
  <c r="AI12"/>
  <c r="AG12"/>
  <c r="AF12"/>
  <c r="AD12"/>
  <c r="AB12"/>
  <c r="AA12"/>
  <c r="Y12"/>
  <c r="W12"/>
  <c r="V12"/>
  <c r="T12"/>
  <c r="R12"/>
  <c r="Q12"/>
  <c r="O12"/>
  <c r="J12"/>
  <c r="E12"/>
  <c r="C12"/>
  <c r="BA11"/>
  <c r="AZ11"/>
  <c r="AX11"/>
  <c r="AV11"/>
  <c r="AU11"/>
  <c r="AS11"/>
  <c r="AQ11"/>
  <c r="AP11"/>
  <c r="AN11"/>
  <c r="AL11"/>
  <c r="AK11"/>
  <c r="AI11"/>
  <c r="AG11"/>
  <c r="AF11"/>
  <c r="AD11"/>
  <c r="AB11"/>
  <c r="AA11"/>
  <c r="Y11"/>
  <c r="W11"/>
  <c r="V11"/>
  <c r="T11"/>
  <c r="R11"/>
  <c r="Q11"/>
  <c r="O11"/>
  <c r="J11"/>
  <c r="E11"/>
  <c r="C11"/>
  <c r="BA10"/>
  <c r="AZ10"/>
  <c r="AX10"/>
  <c r="AV10"/>
  <c r="AU10"/>
  <c r="AS10"/>
  <c r="AQ10"/>
  <c r="AP10"/>
  <c r="AN10"/>
  <c r="AL10"/>
  <c r="AK10"/>
  <c r="AI10"/>
  <c r="AG10"/>
  <c r="AF10"/>
  <c r="AD10"/>
  <c r="AB10"/>
  <c r="AA10"/>
  <c r="Y10"/>
  <c r="W10"/>
  <c r="V10"/>
  <c r="T10"/>
  <c r="R10"/>
  <c r="Q10"/>
  <c r="O10"/>
  <c r="J10"/>
  <c r="E10"/>
  <c r="C10"/>
  <c r="BA9"/>
  <c r="AZ9"/>
  <c r="AX9"/>
  <c r="AV9"/>
  <c r="AU9"/>
  <c r="AS9"/>
  <c r="AQ9"/>
  <c r="AP9"/>
  <c r="AN9"/>
  <c r="AL9"/>
  <c r="AK9"/>
  <c r="AI9"/>
  <c r="AG9"/>
  <c r="AF9"/>
  <c r="AD9"/>
  <c r="AB9"/>
  <c r="AA9"/>
  <c r="Y9"/>
  <c r="W9"/>
  <c r="V9"/>
  <c r="T9"/>
  <c r="R9"/>
  <c r="Q9"/>
  <c r="O9"/>
  <c r="J9"/>
  <c r="E9"/>
  <c r="C9"/>
  <c r="BA8"/>
  <c r="AZ8"/>
  <c r="AX8"/>
  <c r="AV8"/>
  <c r="AU8"/>
  <c r="AS8"/>
  <c r="AQ8"/>
  <c r="AP8"/>
  <c r="AN8"/>
  <c r="AL8"/>
  <c r="AK8"/>
  <c r="AI8"/>
  <c r="AG8"/>
  <c r="AF8"/>
  <c r="AD8"/>
  <c r="AB8"/>
  <c r="AA8"/>
  <c r="Y8"/>
  <c r="W8"/>
  <c r="V8"/>
  <c r="T8"/>
  <c r="R8"/>
  <c r="Q8"/>
  <c r="O8"/>
  <c r="J8"/>
  <c r="E8"/>
  <c r="C8"/>
  <c r="B8" s="1"/>
  <c r="BC7"/>
  <c r="AZ6"/>
  <c r="AY6"/>
  <c r="BA6" s="1"/>
  <c r="CK5"/>
  <c r="CJ5"/>
  <c r="CJ2" s="1"/>
  <c r="CI5"/>
  <c r="CK2" s="1"/>
  <c r="CG5"/>
  <c r="AY5"/>
  <c r="BB3"/>
  <c r="BA3"/>
  <c r="AZ3"/>
  <c r="AY3"/>
  <c r="AV3"/>
  <c r="AU3"/>
  <c r="AT3"/>
  <c r="AQ3"/>
  <c r="AP3"/>
  <c r="AO3"/>
  <c r="AL3"/>
  <c r="AK3"/>
  <c r="AJ3"/>
  <c r="AG3"/>
  <c r="AF3"/>
  <c r="AE3"/>
  <c r="AB3"/>
  <c r="AA3"/>
  <c r="Z3"/>
  <c r="W3" s="1"/>
  <c r="V3"/>
  <c r="U3"/>
  <c r="R3" s="1"/>
  <c r="Q3"/>
  <c r="P3"/>
  <c r="K3"/>
  <c r="F3"/>
  <c r="BA37" i="8"/>
  <c r="AZ37"/>
  <c r="AX37"/>
  <c r="AV37"/>
  <c r="AU37"/>
  <c r="AS37"/>
  <c r="AQ37"/>
  <c r="AP37"/>
  <c r="AN37"/>
  <c r="AL37"/>
  <c r="AK37"/>
  <c r="AI37"/>
  <c r="AG37"/>
  <c r="AF37"/>
  <c r="AD37"/>
  <c r="AB37"/>
  <c r="AA37"/>
  <c r="Y37"/>
  <c r="W37"/>
  <c r="V37"/>
  <c r="T37"/>
  <c r="R37"/>
  <c r="Q37"/>
  <c r="O37"/>
  <c r="M37"/>
  <c r="L37"/>
  <c r="J37"/>
  <c r="H37"/>
  <c r="G37"/>
  <c r="E37"/>
  <c r="C37"/>
  <c r="B37" s="1"/>
  <c r="BA36"/>
  <c r="AZ36"/>
  <c r="AX36"/>
  <c r="AV36"/>
  <c r="AU36"/>
  <c r="AS36"/>
  <c r="AQ36"/>
  <c r="AP36"/>
  <c r="AN36"/>
  <c r="AL36"/>
  <c r="AK36"/>
  <c r="AI36"/>
  <c r="AG36"/>
  <c r="AF36"/>
  <c r="AD36"/>
  <c r="AB36"/>
  <c r="AA36"/>
  <c r="Y36"/>
  <c r="W36"/>
  <c r="V36"/>
  <c r="T36"/>
  <c r="R36"/>
  <c r="Q36"/>
  <c r="O36"/>
  <c r="M36"/>
  <c r="L36"/>
  <c r="J36"/>
  <c r="H36"/>
  <c r="G36"/>
  <c r="E36"/>
  <c r="C36"/>
  <c r="BD36" s="1"/>
  <c r="BA35"/>
  <c r="AZ35"/>
  <c r="AX35"/>
  <c r="AV35"/>
  <c r="AU35"/>
  <c r="AS35"/>
  <c r="AQ35"/>
  <c r="AP35"/>
  <c r="AN35"/>
  <c r="AL35"/>
  <c r="AK35"/>
  <c r="AI35"/>
  <c r="AG35"/>
  <c r="AF35"/>
  <c r="AD35"/>
  <c r="AB35"/>
  <c r="AA35"/>
  <c r="Y35"/>
  <c r="W35"/>
  <c r="V35"/>
  <c r="T35"/>
  <c r="R35"/>
  <c r="Q35"/>
  <c r="O35"/>
  <c r="M35"/>
  <c r="L35"/>
  <c r="J35"/>
  <c r="H35"/>
  <c r="G35"/>
  <c r="E35"/>
  <c r="C35"/>
  <c r="BK35" s="1"/>
  <c r="BA34"/>
  <c r="AZ34"/>
  <c r="AX34"/>
  <c r="AV34"/>
  <c r="AU34"/>
  <c r="AS34"/>
  <c r="AQ34"/>
  <c r="AP34"/>
  <c r="AN34"/>
  <c r="AL34"/>
  <c r="AK34"/>
  <c r="AI34"/>
  <c r="AG34"/>
  <c r="AF34"/>
  <c r="AD34"/>
  <c r="AB34"/>
  <c r="AA34"/>
  <c r="Y34"/>
  <c r="W34"/>
  <c r="V34"/>
  <c r="T34"/>
  <c r="R34"/>
  <c r="Q34"/>
  <c r="O34"/>
  <c r="M34"/>
  <c r="L34"/>
  <c r="J34"/>
  <c r="H34"/>
  <c r="G34"/>
  <c r="E34"/>
  <c r="C34"/>
  <c r="BK34" s="1"/>
  <c r="BA33"/>
  <c r="AZ33"/>
  <c r="AX33"/>
  <c r="AV33"/>
  <c r="AU33"/>
  <c r="AS33"/>
  <c r="AQ33"/>
  <c r="AP33"/>
  <c r="AN33"/>
  <c r="AL33"/>
  <c r="AK33"/>
  <c r="AI33"/>
  <c r="AG33"/>
  <c r="AF33"/>
  <c r="AD33"/>
  <c r="AB33"/>
  <c r="AA33"/>
  <c r="Y33"/>
  <c r="W33"/>
  <c r="V33"/>
  <c r="T33"/>
  <c r="R33"/>
  <c r="Q33"/>
  <c r="O33"/>
  <c r="M33"/>
  <c r="L33"/>
  <c r="J33"/>
  <c r="H33"/>
  <c r="G33"/>
  <c r="E33"/>
  <c r="C33"/>
  <c r="BK33" s="1"/>
  <c r="BA32"/>
  <c r="AZ32"/>
  <c r="AX32"/>
  <c r="AV32"/>
  <c r="AU32"/>
  <c r="AS32"/>
  <c r="AQ32"/>
  <c r="AP32"/>
  <c r="AN32"/>
  <c r="AL32"/>
  <c r="AK32"/>
  <c r="AI32"/>
  <c r="AG32"/>
  <c r="AF32"/>
  <c r="AD32"/>
  <c r="AB32"/>
  <c r="AA32"/>
  <c r="Y32"/>
  <c r="W32"/>
  <c r="V32"/>
  <c r="T32"/>
  <c r="R32"/>
  <c r="Q32"/>
  <c r="O32"/>
  <c r="M32"/>
  <c r="L32"/>
  <c r="J32"/>
  <c r="H32"/>
  <c r="G32"/>
  <c r="E32"/>
  <c r="C32"/>
  <c r="BK32" s="1"/>
  <c r="BA31"/>
  <c r="AZ31"/>
  <c r="AX31"/>
  <c r="AV31"/>
  <c r="AU31"/>
  <c r="AS31"/>
  <c r="AQ31"/>
  <c r="AP31"/>
  <c r="AN31"/>
  <c r="AL31"/>
  <c r="AK31"/>
  <c r="AI31"/>
  <c r="AG31"/>
  <c r="AF31"/>
  <c r="AD31"/>
  <c r="AB31"/>
  <c r="AA31"/>
  <c r="Y31"/>
  <c r="W31"/>
  <c r="V31"/>
  <c r="T31"/>
  <c r="R31"/>
  <c r="Q31"/>
  <c r="O31"/>
  <c r="M31"/>
  <c r="L31"/>
  <c r="J31"/>
  <c r="H31"/>
  <c r="G31"/>
  <c r="E31"/>
  <c r="C31"/>
  <c r="BK31" s="1"/>
  <c r="BA30"/>
  <c r="AZ30"/>
  <c r="AX30"/>
  <c r="AV30"/>
  <c r="AU30"/>
  <c r="AS30"/>
  <c r="AQ30"/>
  <c r="AP30"/>
  <c r="AN30"/>
  <c r="AL30"/>
  <c r="AK30"/>
  <c r="AI30"/>
  <c r="AG30"/>
  <c r="AF30"/>
  <c r="AD30"/>
  <c r="AB30"/>
  <c r="AA30"/>
  <c r="Y30"/>
  <c r="W30"/>
  <c r="V30"/>
  <c r="T30"/>
  <c r="R30"/>
  <c r="Q30"/>
  <c r="O30"/>
  <c r="M30"/>
  <c r="L30"/>
  <c r="J30"/>
  <c r="H30"/>
  <c r="G30"/>
  <c r="E30"/>
  <c r="C30"/>
  <c r="B30" s="1"/>
  <c r="BA29"/>
  <c r="AZ29"/>
  <c r="AX29"/>
  <c r="AV29"/>
  <c r="AU29"/>
  <c r="AS29"/>
  <c r="AQ29"/>
  <c r="AP29"/>
  <c r="AN29"/>
  <c r="AL29"/>
  <c r="AK29"/>
  <c r="AI29"/>
  <c r="AG29"/>
  <c r="AF29"/>
  <c r="AD29"/>
  <c r="AB29"/>
  <c r="AA29"/>
  <c r="Y29"/>
  <c r="T29"/>
  <c r="C29"/>
  <c r="BA28"/>
  <c r="AZ28"/>
  <c r="AX28"/>
  <c r="AV28"/>
  <c r="AU28"/>
  <c r="AS28"/>
  <c r="AQ28"/>
  <c r="AP28"/>
  <c r="AN28"/>
  <c r="AL28"/>
  <c r="AK28"/>
  <c r="AI28"/>
  <c r="AG28"/>
  <c r="AF28"/>
  <c r="AD28"/>
  <c r="AB28"/>
  <c r="AA28"/>
  <c r="Y28"/>
  <c r="T28"/>
  <c r="C28"/>
  <c r="BA27"/>
  <c r="AZ27"/>
  <c r="AX27"/>
  <c r="AV27"/>
  <c r="AU27"/>
  <c r="AS27"/>
  <c r="AQ27"/>
  <c r="AP27"/>
  <c r="AN27"/>
  <c r="AL27"/>
  <c r="AK27"/>
  <c r="AI27"/>
  <c r="AG27"/>
  <c r="AF27"/>
  <c r="AD27"/>
  <c r="AB27"/>
  <c r="AA27"/>
  <c r="Y27"/>
  <c r="T27"/>
  <c r="C27"/>
  <c r="BA26"/>
  <c r="AZ26"/>
  <c r="AX26"/>
  <c r="AV26"/>
  <c r="AU26"/>
  <c r="AS26"/>
  <c r="AQ26"/>
  <c r="AP26"/>
  <c r="AN26"/>
  <c r="AL26"/>
  <c r="AK26"/>
  <c r="AI26"/>
  <c r="AG26"/>
  <c r="AF26"/>
  <c r="AD26"/>
  <c r="AB26"/>
  <c r="AA26"/>
  <c r="Y26"/>
  <c r="T26"/>
  <c r="C26"/>
  <c r="BA25"/>
  <c r="AZ25"/>
  <c r="AX25"/>
  <c r="AV25"/>
  <c r="AU25"/>
  <c r="AS25"/>
  <c r="AQ25"/>
  <c r="AP25"/>
  <c r="AN25"/>
  <c r="AL25"/>
  <c r="AK25"/>
  <c r="AI25"/>
  <c r="AG25"/>
  <c r="AF25"/>
  <c r="AD25"/>
  <c r="AB25"/>
  <c r="AA25"/>
  <c r="Y25"/>
  <c r="T25"/>
  <c r="C25"/>
  <c r="BA24"/>
  <c r="AZ24"/>
  <c r="AX24"/>
  <c r="AV24"/>
  <c r="AU24"/>
  <c r="AS24"/>
  <c r="AQ24"/>
  <c r="AP24"/>
  <c r="AN24"/>
  <c r="AL24"/>
  <c r="AK24"/>
  <c r="AI24"/>
  <c r="AG24"/>
  <c r="AF24"/>
  <c r="AD24"/>
  <c r="AB24"/>
  <c r="AA24"/>
  <c r="Y24"/>
  <c r="T24"/>
  <c r="C24"/>
  <c r="BA23"/>
  <c r="AZ23"/>
  <c r="AX23"/>
  <c r="AV23"/>
  <c r="AU23"/>
  <c r="AS23"/>
  <c r="AQ23"/>
  <c r="AP23"/>
  <c r="AN23"/>
  <c r="AL23"/>
  <c r="AK23"/>
  <c r="AI23"/>
  <c r="AG23"/>
  <c r="AF23"/>
  <c r="AD23"/>
  <c r="AB23"/>
  <c r="AA23"/>
  <c r="Y23"/>
  <c r="T23"/>
  <c r="C23"/>
  <c r="BA22"/>
  <c r="AZ22"/>
  <c r="AX22"/>
  <c r="AV22"/>
  <c r="AU22"/>
  <c r="AS22"/>
  <c r="AQ22"/>
  <c r="AP22"/>
  <c r="AN22"/>
  <c r="AL22"/>
  <c r="AK22"/>
  <c r="AI22"/>
  <c r="AG22"/>
  <c r="AF22"/>
  <c r="AD22"/>
  <c r="AB22"/>
  <c r="AA22"/>
  <c r="Y22"/>
  <c r="T22"/>
  <c r="C22"/>
  <c r="BA21"/>
  <c r="AZ21"/>
  <c r="AX21"/>
  <c r="AV21"/>
  <c r="AU21"/>
  <c r="AS21"/>
  <c r="AQ21"/>
  <c r="AP21"/>
  <c r="AN21"/>
  <c r="AL21"/>
  <c r="AK21"/>
  <c r="AI21"/>
  <c r="AG21"/>
  <c r="AF21"/>
  <c r="AD21"/>
  <c r="AB21"/>
  <c r="AA21"/>
  <c r="Y21"/>
  <c r="T21"/>
  <c r="C21"/>
  <c r="BA20"/>
  <c r="AZ20"/>
  <c r="AX20"/>
  <c r="AV20"/>
  <c r="AU20"/>
  <c r="AS20"/>
  <c r="AQ20"/>
  <c r="AP20"/>
  <c r="AN20"/>
  <c r="AL20"/>
  <c r="AK20"/>
  <c r="AI20"/>
  <c r="AG20"/>
  <c r="AF20"/>
  <c r="AD20"/>
  <c r="AB20"/>
  <c r="AA20"/>
  <c r="Y20"/>
  <c r="T20"/>
  <c r="C20"/>
  <c r="BA19"/>
  <c r="AZ19"/>
  <c r="AX19"/>
  <c r="AV19"/>
  <c r="AU19"/>
  <c r="AS19"/>
  <c r="AQ19"/>
  <c r="AP19"/>
  <c r="AN19"/>
  <c r="AL19"/>
  <c r="AK19"/>
  <c r="AI19"/>
  <c r="AG19"/>
  <c r="AF19"/>
  <c r="AD19"/>
  <c r="AB19"/>
  <c r="AA19"/>
  <c r="Y19"/>
  <c r="T19"/>
  <c r="C19"/>
  <c r="BA18"/>
  <c r="AZ18"/>
  <c r="AX18"/>
  <c r="AV18"/>
  <c r="AU18"/>
  <c r="AS18"/>
  <c r="AQ18"/>
  <c r="AP18"/>
  <c r="AN18"/>
  <c r="AL18"/>
  <c r="AK18"/>
  <c r="AI18"/>
  <c r="AG18"/>
  <c r="AF18"/>
  <c r="AD18"/>
  <c r="AB18"/>
  <c r="AA18"/>
  <c r="Y18"/>
  <c r="T18"/>
  <c r="C18"/>
  <c r="BA17"/>
  <c r="AZ17"/>
  <c r="AX17"/>
  <c r="AV17"/>
  <c r="AU17"/>
  <c r="AS17"/>
  <c r="AQ17"/>
  <c r="AP17"/>
  <c r="AN17"/>
  <c r="AL17"/>
  <c r="AK17"/>
  <c r="AI17"/>
  <c r="AG17"/>
  <c r="AF17"/>
  <c r="AD17"/>
  <c r="AB17"/>
  <c r="AA17"/>
  <c r="Y17"/>
  <c r="T17"/>
  <c r="C17"/>
  <c r="BA16"/>
  <c r="AZ16"/>
  <c r="AX16"/>
  <c r="AV16"/>
  <c r="AU16"/>
  <c r="AS16"/>
  <c r="AQ16"/>
  <c r="AP16"/>
  <c r="AN16"/>
  <c r="AL16"/>
  <c r="AK16"/>
  <c r="AI16"/>
  <c r="AG16"/>
  <c r="AF16"/>
  <c r="AD16"/>
  <c r="AB16"/>
  <c r="AA16"/>
  <c r="Y16"/>
  <c r="T16"/>
  <c r="C16"/>
  <c r="BA15"/>
  <c r="AZ15"/>
  <c r="AX15"/>
  <c r="AV15"/>
  <c r="AU15"/>
  <c r="AS15"/>
  <c r="AQ15"/>
  <c r="AP15"/>
  <c r="AN15"/>
  <c r="AL15"/>
  <c r="AK15"/>
  <c r="AI15"/>
  <c r="AG15"/>
  <c r="AF15"/>
  <c r="AD15"/>
  <c r="AB15"/>
  <c r="AA15"/>
  <c r="Y15"/>
  <c r="T15"/>
  <c r="O15"/>
  <c r="J15"/>
  <c r="E15"/>
  <c r="C15"/>
  <c r="BA14"/>
  <c r="AZ14"/>
  <c r="AX14"/>
  <c r="AV14"/>
  <c r="AU14"/>
  <c r="AS14"/>
  <c r="AQ14"/>
  <c r="AP14"/>
  <c r="AN14"/>
  <c r="AL14"/>
  <c r="AK14"/>
  <c r="AI14"/>
  <c r="AG14"/>
  <c r="AF14"/>
  <c r="AD14"/>
  <c r="AB14"/>
  <c r="AA14"/>
  <c r="Y14"/>
  <c r="T14"/>
  <c r="O14"/>
  <c r="J14"/>
  <c r="E14"/>
  <c r="C14"/>
  <c r="BA13"/>
  <c r="AZ13"/>
  <c r="AX13"/>
  <c r="AV13"/>
  <c r="AU13"/>
  <c r="AS13"/>
  <c r="AQ13"/>
  <c r="AP13"/>
  <c r="AN13"/>
  <c r="AL13"/>
  <c r="AK13"/>
  <c r="AI13"/>
  <c r="AG13"/>
  <c r="AF13"/>
  <c r="AD13"/>
  <c r="AB13"/>
  <c r="AA13"/>
  <c r="Y13"/>
  <c r="T13"/>
  <c r="O13"/>
  <c r="J13"/>
  <c r="E13"/>
  <c r="C13"/>
  <c r="BA12"/>
  <c r="AZ12"/>
  <c r="AX12"/>
  <c r="AV12"/>
  <c r="AU12"/>
  <c r="AS12"/>
  <c r="AQ12"/>
  <c r="AP12"/>
  <c r="AN12"/>
  <c r="AL12"/>
  <c r="AK12"/>
  <c r="AI12"/>
  <c r="AG12"/>
  <c r="AF12"/>
  <c r="AD12"/>
  <c r="AB12"/>
  <c r="AA12"/>
  <c r="Y12"/>
  <c r="T12"/>
  <c r="O12"/>
  <c r="J12"/>
  <c r="E12"/>
  <c r="C12"/>
  <c r="BA11"/>
  <c r="AZ11"/>
  <c r="AX11"/>
  <c r="AV11"/>
  <c r="AU11"/>
  <c r="AS11"/>
  <c r="AQ11"/>
  <c r="AP11"/>
  <c r="AN11"/>
  <c r="AL11"/>
  <c r="AK11"/>
  <c r="AI11"/>
  <c r="AG11"/>
  <c r="AF11"/>
  <c r="AD11"/>
  <c r="AB11"/>
  <c r="AA11"/>
  <c r="Y11"/>
  <c r="T11"/>
  <c r="O11"/>
  <c r="J11"/>
  <c r="E11"/>
  <c r="C11"/>
  <c r="BA10"/>
  <c r="AZ10"/>
  <c r="AX10"/>
  <c r="AV10"/>
  <c r="AU10"/>
  <c r="AS10"/>
  <c r="AQ10"/>
  <c r="AP10"/>
  <c r="AN10"/>
  <c r="AL10"/>
  <c r="AK10"/>
  <c r="AI10"/>
  <c r="AG10"/>
  <c r="AF10"/>
  <c r="AD10"/>
  <c r="AB10"/>
  <c r="AA10"/>
  <c r="Y10"/>
  <c r="T10"/>
  <c r="O10"/>
  <c r="J10"/>
  <c r="E10"/>
  <c r="C10"/>
  <c r="BA9"/>
  <c r="AZ9"/>
  <c r="AX9"/>
  <c r="AV9"/>
  <c r="AU9"/>
  <c r="AS9"/>
  <c r="AQ9"/>
  <c r="AP9"/>
  <c r="AN9"/>
  <c r="AL9"/>
  <c r="AK9"/>
  <c r="AI9"/>
  <c r="AG9"/>
  <c r="AF9"/>
  <c r="AD9"/>
  <c r="AB9"/>
  <c r="AA9"/>
  <c r="Y9"/>
  <c r="T9"/>
  <c r="O9"/>
  <c r="J9"/>
  <c r="E9"/>
  <c r="C9"/>
  <c r="BA8"/>
  <c r="AZ8"/>
  <c r="AX8"/>
  <c r="AV8"/>
  <c r="AU8"/>
  <c r="AS8"/>
  <c r="AQ8"/>
  <c r="AP8"/>
  <c r="AN8"/>
  <c r="AL8"/>
  <c r="AK8"/>
  <c r="AI8"/>
  <c r="AG8"/>
  <c r="AF8"/>
  <c r="AD8"/>
  <c r="AB8"/>
  <c r="AA8"/>
  <c r="Y8"/>
  <c r="T8"/>
  <c r="O8"/>
  <c r="J8"/>
  <c r="E8"/>
  <c r="C8"/>
  <c r="B8" s="1"/>
  <c r="BC7"/>
  <c r="AZ6"/>
  <c r="AY6"/>
  <c r="BA6" s="1"/>
  <c r="CK5"/>
  <c r="CJ5"/>
  <c r="CI5"/>
  <c r="CG5"/>
  <c r="AY5"/>
  <c r="BH4"/>
  <c r="BH4" i="1"/>
  <c r="BD11" i="9" l="1"/>
  <c r="BD7"/>
  <c r="BE7" s="1"/>
  <c r="BF13" s="1"/>
  <c r="H12"/>
  <c r="BD12" s="1"/>
  <c r="CF11"/>
  <c r="H10"/>
  <c r="BD10" s="1"/>
  <c r="CF9"/>
  <c r="BD9"/>
  <c r="H8"/>
  <c r="BD8" s="1"/>
  <c r="BF19"/>
  <c r="BH19" s="1"/>
  <c r="BF26"/>
  <c r="BF20"/>
  <c r="BG20" s="1"/>
  <c r="BF23"/>
  <c r="BG23" s="1"/>
  <c r="BF27"/>
  <c r="BH27" s="1"/>
  <c r="BF22"/>
  <c r="BH22" s="1"/>
  <c r="BF21"/>
  <c r="BF15"/>
  <c r="BF24"/>
  <c r="BF18"/>
  <c r="BF14"/>
  <c r="BG14" s="1"/>
  <c r="BF17"/>
  <c r="BG17" s="1"/>
  <c r="BF25"/>
  <c r="BF16"/>
  <c r="B9" i="8"/>
  <c r="B9" i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i="8"/>
  <c r="B32"/>
  <c r="B33"/>
  <c r="B34"/>
  <c r="B35"/>
  <c r="B36"/>
  <c r="B10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CG1" i="1"/>
  <c r="CI2"/>
  <c r="BF4" s="1"/>
  <c r="CG2"/>
  <c r="CK1" s="1"/>
  <c r="AX6" i="8"/>
  <c r="CJ1" i="1"/>
  <c r="AX6"/>
  <c r="BJ3"/>
  <c r="L3"/>
  <c r="G3"/>
  <c r="BK22" i="8"/>
  <c r="BJ22"/>
  <c r="BI22"/>
  <c r="BC22"/>
  <c r="BC8"/>
  <c r="BI8"/>
  <c r="BJ8"/>
  <c r="BK8"/>
  <c r="BM8"/>
  <c r="BN8"/>
  <c r="BO8"/>
  <c r="BQ8"/>
  <c r="BR8"/>
  <c r="BS8"/>
  <c r="BU8"/>
  <c r="BV8"/>
  <c r="BW8"/>
  <c r="BY8"/>
  <c r="BZ8"/>
  <c r="CA8"/>
  <c r="CC8"/>
  <c r="CD8"/>
  <c r="CE8"/>
  <c r="BC9"/>
  <c r="BI9"/>
  <c r="BJ9"/>
  <c r="BK9"/>
  <c r="BM9"/>
  <c r="BN9"/>
  <c r="BO9"/>
  <c r="BQ9"/>
  <c r="BR9"/>
  <c r="BS9"/>
  <c r="BU9"/>
  <c r="BV9"/>
  <c r="BW9"/>
  <c r="BY9"/>
  <c r="BZ9"/>
  <c r="CA9"/>
  <c r="CC9"/>
  <c r="CD9"/>
  <c r="CE9"/>
  <c r="BC10"/>
  <c r="BI10"/>
  <c r="BJ10"/>
  <c r="BK10"/>
  <c r="BM10"/>
  <c r="BN10"/>
  <c r="BO10"/>
  <c r="BQ10"/>
  <c r="BR10"/>
  <c r="BS10"/>
  <c r="BU10"/>
  <c r="BV10"/>
  <c r="BW10"/>
  <c r="BY10"/>
  <c r="BZ10"/>
  <c r="CA10"/>
  <c r="CC10"/>
  <c r="CD10"/>
  <c r="CE10"/>
  <c r="BC11"/>
  <c r="BI11"/>
  <c r="BJ11"/>
  <c r="BK11"/>
  <c r="BM11"/>
  <c r="BN11"/>
  <c r="BO11"/>
  <c r="BQ11"/>
  <c r="BR11"/>
  <c r="BS11"/>
  <c r="BU11"/>
  <c r="BV11"/>
  <c r="BW11"/>
  <c r="BY11"/>
  <c r="BZ11"/>
  <c r="CA11"/>
  <c r="CC11"/>
  <c r="CD11"/>
  <c r="CE11"/>
  <c r="BC12"/>
  <c r="BI12"/>
  <c r="BJ12"/>
  <c r="BK12"/>
  <c r="BM12"/>
  <c r="BN12"/>
  <c r="BO12"/>
  <c r="BQ12"/>
  <c r="BR12"/>
  <c r="BS12"/>
  <c r="BU12"/>
  <c r="BV12"/>
  <c r="BW12"/>
  <c r="BY12"/>
  <c r="BZ12"/>
  <c r="CA12"/>
  <c r="CC12"/>
  <c r="CD12"/>
  <c r="CE12"/>
  <c r="BC13"/>
  <c r="BI13"/>
  <c r="BJ13"/>
  <c r="BK13"/>
  <c r="BM13"/>
  <c r="BN13"/>
  <c r="BO13"/>
  <c r="BQ13"/>
  <c r="BR13"/>
  <c r="BS13"/>
  <c r="BU13"/>
  <c r="BV13"/>
  <c r="BW13"/>
  <c r="BY13"/>
  <c r="BZ13"/>
  <c r="CA13"/>
  <c r="CC13"/>
  <c r="CD13"/>
  <c r="CE13"/>
  <c r="BC14"/>
  <c r="BI14"/>
  <c r="BJ14"/>
  <c r="BK14"/>
  <c r="BM14"/>
  <c r="BN14"/>
  <c r="BO14"/>
  <c r="BQ14"/>
  <c r="BR14"/>
  <c r="BS14"/>
  <c r="BU14"/>
  <c r="BV14"/>
  <c r="BW14"/>
  <c r="BY14"/>
  <c r="BZ14"/>
  <c r="CA14"/>
  <c r="CC14"/>
  <c r="CD14"/>
  <c r="CE14"/>
  <c r="BC15"/>
  <c r="BI15"/>
  <c r="BJ15"/>
  <c r="BK15"/>
  <c r="BM15"/>
  <c r="BN15"/>
  <c r="BO15"/>
  <c r="BQ15"/>
  <c r="BR15"/>
  <c r="BS15"/>
  <c r="BU15"/>
  <c r="BV15"/>
  <c r="BW15"/>
  <c r="BY15"/>
  <c r="BZ15"/>
  <c r="CA15"/>
  <c r="CC15"/>
  <c r="CD15"/>
  <c r="CE15"/>
  <c r="BC16"/>
  <c r="BI16"/>
  <c r="BJ16"/>
  <c r="BK16"/>
  <c r="BM16"/>
  <c r="BN16"/>
  <c r="BO16"/>
  <c r="BQ16"/>
  <c r="BR16"/>
  <c r="BS16"/>
  <c r="BU16"/>
  <c r="BV16"/>
  <c r="BW16"/>
  <c r="BY16"/>
  <c r="BZ16"/>
  <c r="CA16"/>
  <c r="CC16"/>
  <c r="CD16"/>
  <c r="CE16"/>
  <c r="BC17"/>
  <c r="BI17"/>
  <c r="BJ17"/>
  <c r="BK17"/>
  <c r="BM17"/>
  <c r="BN17"/>
  <c r="BO17"/>
  <c r="BQ17"/>
  <c r="BR17"/>
  <c r="BS17"/>
  <c r="BU17"/>
  <c r="BV17"/>
  <c r="BW17"/>
  <c r="BY17"/>
  <c r="BZ17"/>
  <c r="CA17"/>
  <c r="CC17"/>
  <c r="CD17"/>
  <c r="CE17"/>
  <c r="BC18"/>
  <c r="BI18"/>
  <c r="BJ18"/>
  <c r="BK18"/>
  <c r="BM18"/>
  <c r="BN18"/>
  <c r="BO18"/>
  <c r="BQ18"/>
  <c r="BR18"/>
  <c r="BS18"/>
  <c r="BU18"/>
  <c r="BV18"/>
  <c r="BW18"/>
  <c r="BY18"/>
  <c r="BZ18"/>
  <c r="CA18"/>
  <c r="CC18"/>
  <c r="CD18"/>
  <c r="CE18"/>
  <c r="BC19"/>
  <c r="BI19"/>
  <c r="BJ19"/>
  <c r="BK19"/>
  <c r="BM19"/>
  <c r="BN19"/>
  <c r="BO19"/>
  <c r="BQ19"/>
  <c r="BR19"/>
  <c r="BS19"/>
  <c r="BU19"/>
  <c r="BV19"/>
  <c r="BW19"/>
  <c r="BY19"/>
  <c r="BZ19"/>
  <c r="CA19"/>
  <c r="CC19"/>
  <c r="CD19"/>
  <c r="CE19"/>
  <c r="BC20"/>
  <c r="BI20"/>
  <c r="BJ20"/>
  <c r="BK20"/>
  <c r="BM20"/>
  <c r="BN20"/>
  <c r="BO20"/>
  <c r="BQ20"/>
  <c r="BR20"/>
  <c r="BS20"/>
  <c r="BU20"/>
  <c r="BV20"/>
  <c r="BW20"/>
  <c r="BY20"/>
  <c r="BZ20"/>
  <c r="CA20"/>
  <c r="CC20"/>
  <c r="CD20"/>
  <c r="CE20"/>
  <c r="BC21"/>
  <c r="BI21"/>
  <c r="BJ21"/>
  <c r="BK21"/>
  <c r="BM21"/>
  <c r="BN21"/>
  <c r="BO21"/>
  <c r="BQ21"/>
  <c r="BR21"/>
  <c r="BS21"/>
  <c r="BU21"/>
  <c r="BV21"/>
  <c r="BW21"/>
  <c r="BY21"/>
  <c r="BZ21"/>
  <c r="CA21"/>
  <c r="CC21"/>
  <c r="CD21"/>
  <c r="CE21"/>
  <c r="BH35" i="1"/>
  <c r="BG35"/>
  <c r="BH34"/>
  <c r="BG34"/>
  <c r="BH33"/>
  <c r="BG33"/>
  <c r="BH32"/>
  <c r="BG32"/>
  <c r="BH31"/>
  <c r="BG31"/>
  <c r="BC23" i="8"/>
  <c r="BI23"/>
  <c r="BJ23"/>
  <c r="BK23"/>
  <c r="BC24"/>
  <c r="BI24"/>
  <c r="BJ24"/>
  <c r="BK24"/>
  <c r="BC25"/>
  <c r="BI25"/>
  <c r="BJ25"/>
  <c r="BK25"/>
  <c r="BC26"/>
  <c r="BI26"/>
  <c r="BJ26"/>
  <c r="BK26"/>
  <c r="BC27"/>
  <c r="BI27"/>
  <c r="BJ27"/>
  <c r="BK27"/>
  <c r="BC28"/>
  <c r="BI28"/>
  <c r="BJ28"/>
  <c r="BK28"/>
  <c r="BC29"/>
  <c r="BI29"/>
  <c r="BJ29"/>
  <c r="BK29"/>
  <c r="BC30"/>
  <c r="BD30"/>
  <c r="BF30"/>
  <c r="BI30"/>
  <c r="BJ30"/>
  <c r="BK30"/>
  <c r="CF30"/>
  <c r="BC31"/>
  <c r="BD31"/>
  <c r="BF31"/>
  <c r="BI31"/>
  <c r="BJ31"/>
  <c r="CF31"/>
  <c r="BC32"/>
  <c r="BD32"/>
  <c r="BF32"/>
  <c r="BI32"/>
  <c r="BJ32"/>
  <c r="CF32"/>
  <c r="BC33"/>
  <c r="BD33"/>
  <c r="BF33"/>
  <c r="BI33"/>
  <c r="BJ33"/>
  <c r="CF33"/>
  <c r="BC34"/>
  <c r="BD34"/>
  <c r="BF34"/>
  <c r="BI34"/>
  <c r="BJ34"/>
  <c r="CF34"/>
  <c r="BC35"/>
  <c r="BD35"/>
  <c r="BF35"/>
  <c r="BI35"/>
  <c r="BJ35"/>
  <c r="CF35"/>
  <c r="BC36"/>
  <c r="BC37"/>
  <c r="BD37"/>
  <c r="BF37"/>
  <c r="BH37" s="1"/>
  <c r="BG37" s="1"/>
  <c r="BC8" i="1"/>
  <c r="BI8"/>
  <c r="BJ8"/>
  <c r="BK8"/>
  <c r="BM8"/>
  <c r="BN8"/>
  <c r="BO8"/>
  <c r="BQ8"/>
  <c r="BR8"/>
  <c r="BS8"/>
  <c r="BU8"/>
  <c r="BV8"/>
  <c r="BW8"/>
  <c r="BY8"/>
  <c r="BZ8"/>
  <c r="CA8"/>
  <c r="CC8"/>
  <c r="CD8"/>
  <c r="CE8"/>
  <c r="BC9"/>
  <c r="BI9"/>
  <c r="BJ9"/>
  <c r="BK9"/>
  <c r="BM9"/>
  <c r="BN9"/>
  <c r="BO9"/>
  <c r="BQ9"/>
  <c r="BR9"/>
  <c r="BS9"/>
  <c r="BU9"/>
  <c r="BV9"/>
  <c r="BW9"/>
  <c r="BY9"/>
  <c r="BZ9"/>
  <c r="CA9"/>
  <c r="CC9"/>
  <c r="CD9"/>
  <c r="CE9"/>
  <c r="BC10"/>
  <c r="BI10"/>
  <c r="BJ10"/>
  <c r="BK10"/>
  <c r="BM10"/>
  <c r="BN10"/>
  <c r="BO10"/>
  <c r="BQ10"/>
  <c r="BR10"/>
  <c r="BS10"/>
  <c r="BU10"/>
  <c r="BV10"/>
  <c r="BW10"/>
  <c r="BY10"/>
  <c r="BZ10"/>
  <c r="CA10"/>
  <c r="CC10"/>
  <c r="CD10"/>
  <c r="CE10"/>
  <c r="BC11"/>
  <c r="BI11"/>
  <c r="BJ11"/>
  <c r="BK11"/>
  <c r="BM11"/>
  <c r="BN11"/>
  <c r="BO11"/>
  <c r="BQ11"/>
  <c r="BR11"/>
  <c r="BS11"/>
  <c r="BU11"/>
  <c r="BV11"/>
  <c r="BW11"/>
  <c r="BY11"/>
  <c r="BZ11"/>
  <c r="CA11"/>
  <c r="CC11"/>
  <c r="CD11"/>
  <c r="CE11"/>
  <c r="BC12"/>
  <c r="BI12"/>
  <c r="BJ12"/>
  <c r="BK12"/>
  <c r="BM12"/>
  <c r="BN12"/>
  <c r="BO12"/>
  <c r="BQ12"/>
  <c r="BR12"/>
  <c r="BS12"/>
  <c r="BU12"/>
  <c r="BV12"/>
  <c r="BW12"/>
  <c r="BY12"/>
  <c r="BZ12"/>
  <c r="CA12"/>
  <c r="CC12"/>
  <c r="CD12"/>
  <c r="CE12"/>
  <c r="BC13"/>
  <c r="BI13"/>
  <c r="BJ13"/>
  <c r="BK13"/>
  <c r="BM13"/>
  <c r="BN13"/>
  <c r="BO13"/>
  <c r="BQ13"/>
  <c r="BR13"/>
  <c r="BS13"/>
  <c r="BU13"/>
  <c r="BV13"/>
  <c r="BW13"/>
  <c r="BY13"/>
  <c r="BZ13"/>
  <c r="CA13"/>
  <c r="CC13"/>
  <c r="CD13"/>
  <c r="CE13"/>
  <c r="BC14"/>
  <c r="BI14"/>
  <c r="BJ14"/>
  <c r="BK14"/>
  <c r="BM14"/>
  <c r="BN14"/>
  <c r="BO14"/>
  <c r="BQ14"/>
  <c r="BR14"/>
  <c r="BS14"/>
  <c r="BU14"/>
  <c r="BV14"/>
  <c r="BW14"/>
  <c r="BY14"/>
  <c r="BZ14"/>
  <c r="CA14"/>
  <c r="CC14"/>
  <c r="CD14"/>
  <c r="CE14"/>
  <c r="BJ3" i="8"/>
  <c r="BB3"/>
  <c r="BA3"/>
  <c r="AZ3"/>
  <c r="AY3"/>
  <c r="AV3"/>
  <c r="AU3"/>
  <c r="AT3"/>
  <c r="AQ3"/>
  <c r="AP3"/>
  <c r="AO3"/>
  <c r="AL3"/>
  <c r="AK3"/>
  <c r="AJ3"/>
  <c r="AG3"/>
  <c r="AF3"/>
  <c r="AE3"/>
  <c r="AB3"/>
  <c r="AA3"/>
  <c r="Z3"/>
  <c r="V3"/>
  <c r="U3"/>
  <c r="Q3"/>
  <c r="P3"/>
  <c r="L3"/>
  <c r="K3"/>
  <c r="G3"/>
  <c r="F3"/>
  <c r="CK2"/>
  <c r="CJ2"/>
  <c r="CI2"/>
  <c r="CG2"/>
  <c r="BF4" s="1"/>
  <c r="CG1"/>
  <c r="BA37" i="7"/>
  <c r="AZ37"/>
  <c r="AX37"/>
  <c r="AV37"/>
  <c r="AU37"/>
  <c r="AS37"/>
  <c r="AQ37"/>
  <c r="AP37"/>
  <c r="AN37"/>
  <c r="AL37"/>
  <c r="AK37"/>
  <c r="AI37"/>
  <c r="AG37"/>
  <c r="AF37"/>
  <c r="AD37"/>
  <c r="AB37"/>
  <c r="AA37"/>
  <c r="Y37"/>
  <c r="W37"/>
  <c r="V37"/>
  <c r="T37"/>
  <c r="R37"/>
  <c r="Q37"/>
  <c r="O37"/>
  <c r="M37"/>
  <c r="L37"/>
  <c r="J37"/>
  <c r="H37"/>
  <c r="G37"/>
  <c r="E37"/>
  <c r="C37"/>
  <c r="B37" s="1"/>
  <c r="BF11" i="9" l="1"/>
  <c r="BG11" s="1"/>
  <c r="BH11" s="1"/>
  <c r="BF7"/>
  <c r="BG7" s="1"/>
  <c r="BH7" s="1"/>
  <c r="BF8"/>
  <c r="BG8" s="1"/>
  <c r="BH8" s="1"/>
  <c r="BF9"/>
  <c r="BF12"/>
  <c r="BG12" s="1"/>
  <c r="BH12" s="1"/>
  <c r="BF10"/>
  <c r="BG10" s="1"/>
  <c r="BH10" s="1"/>
  <c r="CF12"/>
  <c r="CF10"/>
  <c r="CF8"/>
  <c r="BG19"/>
  <c r="BG22"/>
  <c r="BG9"/>
  <c r="BH9" s="1"/>
  <c r="BH23"/>
  <c r="BG27"/>
  <c r="BH20"/>
  <c r="BH26"/>
  <c r="BG26"/>
  <c r="BH14"/>
  <c r="BG13"/>
  <c r="BH13" s="1"/>
  <c r="BG25"/>
  <c r="BH25"/>
  <c r="BG15"/>
  <c r="BH15"/>
  <c r="BH17"/>
  <c r="BG18"/>
  <c r="BH18"/>
  <c r="BH21"/>
  <c r="BG21"/>
  <c r="BH16"/>
  <c r="BG16"/>
  <c r="BH24"/>
  <c r="BG24"/>
  <c r="BH30" i="8"/>
  <c r="BG30" s="1"/>
  <c r="BI3"/>
  <c r="BH1" s="1"/>
  <c r="CI1" i="1"/>
  <c r="BI3"/>
  <c r="BH1" s="1"/>
  <c r="CK1" i="8"/>
  <c r="CJ1" s="1"/>
  <c r="CI1" s="1"/>
  <c r="G15"/>
  <c r="G14"/>
  <c r="G13"/>
  <c r="G12"/>
  <c r="G11"/>
  <c r="G10"/>
  <c r="G9"/>
  <c r="G8"/>
  <c r="L15"/>
  <c r="M15" s="1"/>
  <c r="L14"/>
  <c r="M14" s="1"/>
  <c r="L13"/>
  <c r="M13" s="1"/>
  <c r="L12"/>
  <c r="M12" s="1"/>
  <c r="L11"/>
  <c r="M11" s="1"/>
  <c r="L10"/>
  <c r="M10" s="1"/>
  <c r="L9"/>
  <c r="M9" s="1"/>
  <c r="L8"/>
  <c r="M8" s="1"/>
  <c r="Q15"/>
  <c r="R15" s="1"/>
  <c r="Q14"/>
  <c r="R14" s="1"/>
  <c r="Q13"/>
  <c r="R13" s="1"/>
  <c r="Q12"/>
  <c r="R12" s="1"/>
  <c r="Q11"/>
  <c r="R11" s="1"/>
  <c r="Q10"/>
  <c r="R10" s="1"/>
  <c r="Q9"/>
  <c r="R9" s="1"/>
  <c r="Q8"/>
  <c r="R8" s="1"/>
  <c r="V29"/>
  <c r="W29" s="1"/>
  <c r="V28"/>
  <c r="W28" s="1"/>
  <c r="V27"/>
  <c r="W27" s="1"/>
  <c r="V26"/>
  <c r="W26" s="1"/>
  <c r="V25"/>
  <c r="W25" s="1"/>
  <c r="V24"/>
  <c r="W24" s="1"/>
  <c r="V23"/>
  <c r="W23" s="1"/>
  <c r="V22"/>
  <c r="W22" s="1"/>
  <c r="V21"/>
  <c r="W21" s="1"/>
  <c r="V20"/>
  <c r="W20" s="1"/>
  <c r="V19"/>
  <c r="W19" s="1"/>
  <c r="V18"/>
  <c r="W18" s="1"/>
  <c r="V17"/>
  <c r="W17" s="1"/>
  <c r="V16"/>
  <c r="W16" s="1"/>
  <c r="V15"/>
  <c r="W15" s="1"/>
  <c r="V14"/>
  <c r="W14" s="1"/>
  <c r="V13"/>
  <c r="W13" s="1"/>
  <c r="V12"/>
  <c r="W12" s="1"/>
  <c r="V11"/>
  <c r="W11" s="1"/>
  <c r="V10"/>
  <c r="W10" s="1"/>
  <c r="V9"/>
  <c r="W9" s="1"/>
  <c r="V8"/>
  <c r="W8" s="1"/>
  <c r="BH35"/>
  <c r="BG35"/>
  <c r="BH34"/>
  <c r="BG34"/>
  <c r="BH33"/>
  <c r="BG33"/>
  <c r="BH32"/>
  <c r="BG32"/>
  <c r="BH31"/>
  <c r="BG31"/>
  <c r="G13" i="1"/>
  <c r="G12"/>
  <c r="G11"/>
  <c r="G10"/>
  <c r="G9"/>
  <c r="G8"/>
  <c r="H3"/>
  <c r="L30"/>
  <c r="M30" s="1"/>
  <c r="L29"/>
  <c r="M29" s="1"/>
  <c r="L28"/>
  <c r="M28" s="1"/>
  <c r="L27"/>
  <c r="M27" s="1"/>
  <c r="L26"/>
  <c r="M26" s="1"/>
  <c r="L25"/>
  <c r="M25" s="1"/>
  <c r="L24"/>
  <c r="M24" s="1"/>
  <c r="L23"/>
  <c r="M23" s="1"/>
  <c r="L22"/>
  <c r="M22" s="1"/>
  <c r="L21"/>
  <c r="M21" s="1"/>
  <c r="L20"/>
  <c r="M20" s="1"/>
  <c r="L19"/>
  <c r="M19" s="1"/>
  <c r="L18"/>
  <c r="M18" s="1"/>
  <c r="L17"/>
  <c r="M17" s="1"/>
  <c r="L16"/>
  <c r="M16" s="1"/>
  <c r="L15"/>
  <c r="M15" s="1"/>
  <c r="L14"/>
  <c r="M14" s="1"/>
  <c r="L13"/>
  <c r="M13" s="1"/>
  <c r="L12"/>
  <c r="M12" s="1"/>
  <c r="L11"/>
  <c r="M11" s="1"/>
  <c r="L10"/>
  <c r="M10" s="1"/>
  <c r="L9"/>
  <c r="M9" s="1"/>
  <c r="L8"/>
  <c r="M8" s="1"/>
  <c r="M3"/>
  <c r="BC37" i="7"/>
  <c r="BD37"/>
  <c r="BF37"/>
  <c r="BH37" s="1"/>
  <c r="BG37" s="1"/>
  <c r="H3" i="8"/>
  <c r="M3"/>
  <c r="R3"/>
  <c r="W3"/>
  <c r="CE7" i="1"/>
  <c r="CD7"/>
  <c r="CC7"/>
  <c r="CA7"/>
  <c r="BZ7"/>
  <c r="BY7"/>
  <c r="BW7"/>
  <c r="BV7"/>
  <c r="BU7"/>
  <c r="BS7"/>
  <c r="BR7"/>
  <c r="BQ7"/>
  <c r="BO7"/>
  <c r="BN7"/>
  <c r="BM7"/>
  <c r="BK7"/>
  <c r="BJ7"/>
  <c r="BI7"/>
  <c r="CE7" i="8"/>
  <c r="CD7"/>
  <c r="CC7"/>
  <c r="CA7"/>
  <c r="BZ7"/>
  <c r="BY7"/>
  <c r="BW7"/>
  <c r="BV7"/>
  <c r="BU7"/>
  <c r="BS7"/>
  <c r="BR7"/>
  <c r="BQ7"/>
  <c r="BO7"/>
  <c r="BN7"/>
  <c r="BM7"/>
  <c r="BK7"/>
  <c r="BJ7"/>
  <c r="BI7"/>
  <c r="BA36" i="7"/>
  <c r="AZ36"/>
  <c r="AX36"/>
  <c r="AV36"/>
  <c r="AU36"/>
  <c r="AS36"/>
  <c r="AQ36"/>
  <c r="AP36"/>
  <c r="AN36"/>
  <c r="AL36"/>
  <c r="AK36"/>
  <c r="AI36"/>
  <c r="AG36"/>
  <c r="AF36"/>
  <c r="AD36"/>
  <c r="AB36"/>
  <c r="AA36"/>
  <c r="Y36"/>
  <c r="W36"/>
  <c r="V36"/>
  <c r="T36"/>
  <c r="R36"/>
  <c r="Q36"/>
  <c r="O36"/>
  <c r="M36"/>
  <c r="L36"/>
  <c r="J36"/>
  <c r="H36"/>
  <c r="G36"/>
  <c r="E36"/>
  <c r="C36"/>
  <c r="BD36" s="1"/>
  <c r="BA35"/>
  <c r="AZ35"/>
  <c r="AX35"/>
  <c r="AV35"/>
  <c r="AU35"/>
  <c r="AS35"/>
  <c r="AQ35"/>
  <c r="AP35"/>
  <c r="AN35"/>
  <c r="AL35"/>
  <c r="AK35"/>
  <c r="AI35"/>
  <c r="AG35"/>
  <c r="AF35"/>
  <c r="AD35"/>
  <c r="AB35"/>
  <c r="AA35"/>
  <c r="Y35"/>
  <c r="W35"/>
  <c r="V35"/>
  <c r="T35"/>
  <c r="R35"/>
  <c r="Q35"/>
  <c r="O35"/>
  <c r="M35"/>
  <c r="L35"/>
  <c r="J35"/>
  <c r="H35"/>
  <c r="G35"/>
  <c r="E35"/>
  <c r="C35"/>
  <c r="BK35" s="1"/>
  <c r="BA34"/>
  <c r="AZ34"/>
  <c r="AX34"/>
  <c r="AV34"/>
  <c r="AU34"/>
  <c r="AS34"/>
  <c r="AQ34"/>
  <c r="AP34"/>
  <c r="AN34"/>
  <c r="AL34"/>
  <c r="AK34"/>
  <c r="AI34"/>
  <c r="AG34"/>
  <c r="AF34"/>
  <c r="AD34"/>
  <c r="AB34"/>
  <c r="AA34"/>
  <c r="Y34"/>
  <c r="W34"/>
  <c r="V34"/>
  <c r="T34"/>
  <c r="R34"/>
  <c r="Q34"/>
  <c r="O34"/>
  <c r="M34"/>
  <c r="L34"/>
  <c r="J34"/>
  <c r="H34"/>
  <c r="G34"/>
  <c r="E34"/>
  <c r="C34"/>
  <c r="BK34" s="1"/>
  <c r="BA33"/>
  <c r="AZ33"/>
  <c r="AX33"/>
  <c r="AV33"/>
  <c r="AU33"/>
  <c r="AS33"/>
  <c r="AQ33"/>
  <c r="AP33"/>
  <c r="AN33"/>
  <c r="AL33"/>
  <c r="AK33"/>
  <c r="AI33"/>
  <c r="AG33"/>
  <c r="AF33"/>
  <c r="AD33"/>
  <c r="AB33"/>
  <c r="AA33"/>
  <c r="Y33"/>
  <c r="W33"/>
  <c r="V33"/>
  <c r="T33"/>
  <c r="R33"/>
  <c r="Q33"/>
  <c r="O33"/>
  <c r="M33"/>
  <c r="L33"/>
  <c r="J33"/>
  <c r="H33"/>
  <c r="G33"/>
  <c r="E33"/>
  <c r="C33"/>
  <c r="BK33" s="1"/>
  <c r="BA32"/>
  <c r="AZ32"/>
  <c r="AX32"/>
  <c r="AV32"/>
  <c r="AU32"/>
  <c r="AS32"/>
  <c r="AQ32"/>
  <c r="AP32"/>
  <c r="AN32"/>
  <c r="AL32"/>
  <c r="AK32"/>
  <c r="AI32"/>
  <c r="AG32"/>
  <c r="AF32"/>
  <c r="AD32"/>
  <c r="AB32"/>
  <c r="AA32"/>
  <c r="Y32"/>
  <c r="W32"/>
  <c r="V32"/>
  <c r="T32"/>
  <c r="R32"/>
  <c r="Q32"/>
  <c r="O32"/>
  <c r="M32"/>
  <c r="L32"/>
  <c r="J32"/>
  <c r="H32"/>
  <c r="G32"/>
  <c r="E32"/>
  <c r="C32"/>
  <c r="BK32" s="1"/>
  <c r="BA31"/>
  <c r="AZ31"/>
  <c r="AX31"/>
  <c r="AV31"/>
  <c r="AU31"/>
  <c r="AS31"/>
  <c r="AQ31"/>
  <c r="AP31"/>
  <c r="AN31"/>
  <c r="AL31"/>
  <c r="AK31"/>
  <c r="AI31"/>
  <c r="AG31"/>
  <c r="AF31"/>
  <c r="AD31"/>
  <c r="AB31"/>
  <c r="AA31"/>
  <c r="Y31"/>
  <c r="W31"/>
  <c r="V31"/>
  <c r="T31"/>
  <c r="R31"/>
  <c r="Q31"/>
  <c r="O31"/>
  <c r="M31"/>
  <c r="L31"/>
  <c r="J31"/>
  <c r="H31"/>
  <c r="G31"/>
  <c r="E31"/>
  <c r="C31"/>
  <c r="BK31" s="1"/>
  <c r="BA30"/>
  <c r="AZ30"/>
  <c r="AX30"/>
  <c r="AV30"/>
  <c r="AU30"/>
  <c r="AS30"/>
  <c r="AQ30"/>
  <c r="AP30"/>
  <c r="AN30"/>
  <c r="AL30"/>
  <c r="AK30"/>
  <c r="AI30"/>
  <c r="AG30"/>
  <c r="AF30"/>
  <c r="AD30"/>
  <c r="AB30"/>
  <c r="AA30"/>
  <c r="Y30"/>
  <c r="W30"/>
  <c r="V30"/>
  <c r="T30"/>
  <c r="R30"/>
  <c r="Q30"/>
  <c r="O30"/>
  <c r="M30"/>
  <c r="L30"/>
  <c r="J30"/>
  <c r="H30"/>
  <c r="G30"/>
  <c r="E30"/>
  <c r="C30"/>
  <c r="BK30" s="1"/>
  <c r="BA29"/>
  <c r="AZ29"/>
  <c r="AX29"/>
  <c r="AV29"/>
  <c r="AU29"/>
  <c r="AS29"/>
  <c r="AQ29"/>
  <c r="AP29"/>
  <c r="AN29"/>
  <c r="AL29"/>
  <c r="AK29"/>
  <c r="AI29"/>
  <c r="AG29"/>
  <c r="AF29"/>
  <c r="AD29"/>
  <c r="AB29"/>
  <c r="AA29"/>
  <c r="Y29"/>
  <c r="W29"/>
  <c r="V29"/>
  <c r="T29"/>
  <c r="R29"/>
  <c r="Q29"/>
  <c r="O29"/>
  <c r="M29"/>
  <c r="L29"/>
  <c r="J29"/>
  <c r="H29"/>
  <c r="G29"/>
  <c r="E29"/>
  <c r="C29"/>
  <c r="BK29" s="1"/>
  <c r="BA28"/>
  <c r="AZ28"/>
  <c r="AX28"/>
  <c r="AV28"/>
  <c r="AU28"/>
  <c r="AS28"/>
  <c r="AQ28"/>
  <c r="AP28"/>
  <c r="AN28"/>
  <c r="AL28"/>
  <c r="AK28"/>
  <c r="AI28"/>
  <c r="AG28"/>
  <c r="AF28"/>
  <c r="AD28"/>
  <c r="AB28"/>
  <c r="AA28"/>
  <c r="Y28"/>
  <c r="W28"/>
  <c r="V28"/>
  <c r="T28"/>
  <c r="R28"/>
  <c r="Q28"/>
  <c r="O28"/>
  <c r="M28"/>
  <c r="L28"/>
  <c r="J28"/>
  <c r="H28"/>
  <c r="G28"/>
  <c r="E28"/>
  <c r="C28"/>
  <c r="BK28" s="1"/>
  <c r="BA27"/>
  <c r="AZ27"/>
  <c r="AX27"/>
  <c r="AV27"/>
  <c r="AU27"/>
  <c r="AS27"/>
  <c r="AQ27"/>
  <c r="AP27"/>
  <c r="AN27"/>
  <c r="AL27"/>
  <c r="AK27"/>
  <c r="AI27"/>
  <c r="AG27"/>
  <c r="AF27"/>
  <c r="AD27"/>
  <c r="AB27"/>
  <c r="AA27"/>
  <c r="Y27"/>
  <c r="W27"/>
  <c r="V27"/>
  <c r="T27"/>
  <c r="R27"/>
  <c r="Q27"/>
  <c r="O27"/>
  <c r="M27"/>
  <c r="L27"/>
  <c r="J27"/>
  <c r="H27"/>
  <c r="G27"/>
  <c r="E27"/>
  <c r="C27"/>
  <c r="B27" s="1"/>
  <c r="BA26"/>
  <c r="AZ26"/>
  <c r="AX26"/>
  <c r="AV26"/>
  <c r="AU26"/>
  <c r="AS26"/>
  <c r="AQ26"/>
  <c r="AP26"/>
  <c r="AN26"/>
  <c r="AL26"/>
  <c r="AK26"/>
  <c r="AI26"/>
  <c r="AG26"/>
  <c r="AF26"/>
  <c r="AD26"/>
  <c r="AB26"/>
  <c r="AA26"/>
  <c r="Y26"/>
  <c r="T26"/>
  <c r="CF7" i="9" l="1"/>
  <c r="CG7"/>
  <c r="CH7"/>
  <c r="CI7" s="1"/>
  <c r="B28" i="7"/>
  <c r="B30"/>
  <c r="B32"/>
  <c r="B33"/>
  <c r="B34"/>
  <c r="B36"/>
  <c r="B29"/>
  <c r="B31"/>
  <c r="B35"/>
  <c r="H8" i="1"/>
  <c r="BD8" s="1"/>
  <c r="H9"/>
  <c r="CF9" s="1"/>
  <c r="H10"/>
  <c r="BD10" s="1"/>
  <c r="H11"/>
  <c r="CF11" s="1"/>
  <c r="H12"/>
  <c r="CF12" s="1"/>
  <c r="H13"/>
  <c r="CF13" s="1"/>
  <c r="BD14"/>
  <c r="CF15"/>
  <c r="BD16"/>
  <c r="CF17"/>
  <c r="BD18"/>
  <c r="CF19"/>
  <c r="CF20"/>
  <c r="CF21"/>
  <c r="CF22"/>
  <c r="CF23"/>
  <c r="CF24"/>
  <c r="BD25"/>
  <c r="CF26"/>
  <c r="CF27"/>
  <c r="CF28"/>
  <c r="BD29"/>
  <c r="BD30"/>
  <c r="H8" i="8"/>
  <c r="CF8" s="1"/>
  <c r="H9"/>
  <c r="BD9" s="1"/>
  <c r="H10"/>
  <c r="BD10" s="1"/>
  <c r="H11"/>
  <c r="CF11" s="1"/>
  <c r="H12"/>
  <c r="CF12" s="1"/>
  <c r="H13"/>
  <c r="CF13" s="1"/>
  <c r="H14"/>
  <c r="BD14" s="1"/>
  <c r="H15"/>
  <c r="CF15" s="1"/>
  <c r="CF16"/>
  <c r="CF17"/>
  <c r="BD18"/>
  <c r="CF19"/>
  <c r="CF20"/>
  <c r="CF21"/>
  <c r="BD22"/>
  <c r="BD23"/>
  <c r="CF24"/>
  <c r="CF25"/>
  <c r="BD26"/>
  <c r="CF27"/>
  <c r="CF28"/>
  <c r="CF29"/>
  <c r="BC27" i="7"/>
  <c r="BD27"/>
  <c r="BF27"/>
  <c r="BI27"/>
  <c r="BJ27"/>
  <c r="BK27"/>
  <c r="CF27"/>
  <c r="BC28"/>
  <c r="BD28"/>
  <c r="BF28"/>
  <c r="BI28"/>
  <c r="BJ28"/>
  <c r="CF28"/>
  <c r="BC29"/>
  <c r="BD29"/>
  <c r="BF29"/>
  <c r="BI29"/>
  <c r="BJ29"/>
  <c r="CF29"/>
  <c r="BC30"/>
  <c r="BD30"/>
  <c r="BF30"/>
  <c r="BI30"/>
  <c r="BJ30"/>
  <c r="CF30"/>
  <c r="BC31"/>
  <c r="BD31"/>
  <c r="BF31"/>
  <c r="BI31"/>
  <c r="BJ31"/>
  <c r="CF31"/>
  <c r="BC32"/>
  <c r="BD32"/>
  <c r="BF32"/>
  <c r="BI32"/>
  <c r="BJ32"/>
  <c r="CF32"/>
  <c r="BC33"/>
  <c r="BD33"/>
  <c r="BF33"/>
  <c r="BI33"/>
  <c r="BJ33"/>
  <c r="CF33"/>
  <c r="BC34"/>
  <c r="BD34"/>
  <c r="BF34"/>
  <c r="BI34"/>
  <c r="BJ34"/>
  <c r="CF34"/>
  <c r="BC35"/>
  <c r="BD35"/>
  <c r="BF35"/>
  <c r="BI35"/>
  <c r="BJ35"/>
  <c r="CF35"/>
  <c r="BC36"/>
  <c r="C26"/>
  <c r="BA25"/>
  <c r="AZ25"/>
  <c r="AX25"/>
  <c r="AV25"/>
  <c r="AU25"/>
  <c r="AS25"/>
  <c r="AQ25"/>
  <c r="AP25"/>
  <c r="AN25"/>
  <c r="AL25"/>
  <c r="AK25"/>
  <c r="AI25"/>
  <c r="AG25"/>
  <c r="AF25"/>
  <c r="AD25"/>
  <c r="AB25"/>
  <c r="AA25"/>
  <c r="Y25"/>
  <c r="T25"/>
  <c r="C25"/>
  <c r="BA24"/>
  <c r="AZ24"/>
  <c r="AX24"/>
  <c r="AV24"/>
  <c r="AU24"/>
  <c r="AS24"/>
  <c r="AQ24"/>
  <c r="AP24"/>
  <c r="AN24"/>
  <c r="AL24"/>
  <c r="AK24"/>
  <c r="AI24"/>
  <c r="AG24"/>
  <c r="AF24"/>
  <c r="AD24"/>
  <c r="AB24"/>
  <c r="AA24"/>
  <c r="Y24"/>
  <c r="T24"/>
  <c r="C24"/>
  <c r="BA23"/>
  <c r="AZ23"/>
  <c r="AX23"/>
  <c r="AV23"/>
  <c r="AU23"/>
  <c r="AS23"/>
  <c r="AQ23"/>
  <c r="AP23"/>
  <c r="AN23"/>
  <c r="AL23"/>
  <c r="AK23"/>
  <c r="AI23"/>
  <c r="AG23"/>
  <c r="AF23"/>
  <c r="AD23"/>
  <c r="AB23"/>
  <c r="AA23"/>
  <c r="Y23"/>
  <c r="T23"/>
  <c r="C23"/>
  <c r="BA22"/>
  <c r="AZ22"/>
  <c r="AX22"/>
  <c r="AV22"/>
  <c r="AU22"/>
  <c r="AS22"/>
  <c r="AQ22"/>
  <c r="AP22"/>
  <c r="AN22"/>
  <c r="AL22"/>
  <c r="AK22"/>
  <c r="AI22"/>
  <c r="AG22"/>
  <c r="AF22"/>
  <c r="AD22"/>
  <c r="AB22"/>
  <c r="AA22"/>
  <c r="Y22"/>
  <c r="T22"/>
  <c r="C22"/>
  <c r="BA21"/>
  <c r="AZ21"/>
  <c r="AX21"/>
  <c r="AV21"/>
  <c r="AU21"/>
  <c r="AS21"/>
  <c r="AQ21"/>
  <c r="AP21"/>
  <c r="AN21"/>
  <c r="AL21"/>
  <c r="AK21"/>
  <c r="AI21"/>
  <c r="AG21"/>
  <c r="AF21"/>
  <c r="AD21"/>
  <c r="AB21"/>
  <c r="AA21"/>
  <c r="Y21"/>
  <c r="T21"/>
  <c r="C21"/>
  <c r="BA20"/>
  <c r="AZ20"/>
  <c r="AX20"/>
  <c r="AV20"/>
  <c r="AU20"/>
  <c r="AS20"/>
  <c r="AQ20"/>
  <c r="AP20"/>
  <c r="AN20"/>
  <c r="AL20"/>
  <c r="AK20"/>
  <c r="AI20"/>
  <c r="AG20"/>
  <c r="AF20"/>
  <c r="AD20"/>
  <c r="AB20"/>
  <c r="AA20"/>
  <c r="Y20"/>
  <c r="T20"/>
  <c r="C20"/>
  <c r="BA19"/>
  <c r="AZ19"/>
  <c r="AX19"/>
  <c r="AV19"/>
  <c r="AU19"/>
  <c r="AS19"/>
  <c r="AQ19"/>
  <c r="AP19"/>
  <c r="AN19"/>
  <c r="AL19"/>
  <c r="AK19"/>
  <c r="AI19"/>
  <c r="AG19"/>
  <c r="AF19"/>
  <c r="AD19"/>
  <c r="AB19"/>
  <c r="AA19"/>
  <c r="Y19"/>
  <c r="T19"/>
  <c r="C19"/>
  <c r="BA18"/>
  <c r="AZ18"/>
  <c r="AX18"/>
  <c r="AV18"/>
  <c r="AU18"/>
  <c r="AS18"/>
  <c r="AQ18"/>
  <c r="AP18"/>
  <c r="AN18"/>
  <c r="AL18"/>
  <c r="AK18"/>
  <c r="AI18"/>
  <c r="AG18"/>
  <c r="AF18"/>
  <c r="AD18"/>
  <c r="AB18"/>
  <c r="AA18"/>
  <c r="Y18"/>
  <c r="T18"/>
  <c r="C18"/>
  <c r="BA17"/>
  <c r="AZ17"/>
  <c r="AX17"/>
  <c r="AV17"/>
  <c r="AU17"/>
  <c r="AS17"/>
  <c r="AQ17"/>
  <c r="AP17"/>
  <c r="AN17"/>
  <c r="AL17"/>
  <c r="AK17"/>
  <c r="AI17"/>
  <c r="AG17"/>
  <c r="AF17"/>
  <c r="AD17"/>
  <c r="AB17"/>
  <c r="AA17"/>
  <c r="Y17"/>
  <c r="T17"/>
  <c r="C17"/>
  <c r="BA16"/>
  <c r="AZ16"/>
  <c r="AX16"/>
  <c r="AV16"/>
  <c r="AU16"/>
  <c r="AS16"/>
  <c r="AQ16"/>
  <c r="AP16"/>
  <c r="AN16"/>
  <c r="AL16"/>
  <c r="AK16"/>
  <c r="AI16"/>
  <c r="AG16"/>
  <c r="AF16"/>
  <c r="AD16"/>
  <c r="AB16"/>
  <c r="AA16"/>
  <c r="Y16"/>
  <c r="T16"/>
  <c r="C16"/>
  <c r="BA15"/>
  <c r="AZ15"/>
  <c r="AX15"/>
  <c r="AV15"/>
  <c r="AU15"/>
  <c r="AS15"/>
  <c r="AQ15"/>
  <c r="AP15"/>
  <c r="AN15"/>
  <c r="AL15"/>
  <c r="AK15"/>
  <c r="AI15"/>
  <c r="AG15"/>
  <c r="AF15"/>
  <c r="AD15"/>
  <c r="AB15"/>
  <c r="AA15"/>
  <c r="Y15"/>
  <c r="T15"/>
  <c r="C15"/>
  <c r="BA14"/>
  <c r="AZ14"/>
  <c r="AX14"/>
  <c r="AV14"/>
  <c r="AU14"/>
  <c r="AS14"/>
  <c r="AQ14"/>
  <c r="AP14"/>
  <c r="AN14"/>
  <c r="AL14"/>
  <c r="AK14"/>
  <c r="AI14"/>
  <c r="AG14"/>
  <c r="AF14"/>
  <c r="AD14"/>
  <c r="AB14"/>
  <c r="AA14"/>
  <c r="Y14"/>
  <c r="T14"/>
  <c r="C14"/>
  <c r="BA13"/>
  <c r="AZ13"/>
  <c r="AX13"/>
  <c r="AV13"/>
  <c r="AU13"/>
  <c r="AS13"/>
  <c r="AQ13"/>
  <c r="AP13"/>
  <c r="AN13"/>
  <c r="AL13"/>
  <c r="AK13"/>
  <c r="AI13"/>
  <c r="AG13"/>
  <c r="AF13"/>
  <c r="AD13"/>
  <c r="AB13"/>
  <c r="AA13"/>
  <c r="Y13"/>
  <c r="T13"/>
  <c r="C13"/>
  <c r="BA12"/>
  <c r="AZ12"/>
  <c r="AX12"/>
  <c r="AV12"/>
  <c r="AU12"/>
  <c r="AS12"/>
  <c r="AQ12"/>
  <c r="AP12"/>
  <c r="AN12"/>
  <c r="AL12"/>
  <c r="AK12"/>
  <c r="AI12"/>
  <c r="AG12"/>
  <c r="AF12"/>
  <c r="AD12"/>
  <c r="AB12"/>
  <c r="AA12"/>
  <c r="Y12"/>
  <c r="T12"/>
  <c r="O12"/>
  <c r="J12"/>
  <c r="E12"/>
  <c r="C12"/>
  <c r="BA11"/>
  <c r="AZ11"/>
  <c r="AX11"/>
  <c r="AV11"/>
  <c r="AU11"/>
  <c r="AS11"/>
  <c r="AQ11"/>
  <c r="AP11"/>
  <c r="AN11"/>
  <c r="AL11"/>
  <c r="AK11"/>
  <c r="AI11"/>
  <c r="AG11"/>
  <c r="AF11"/>
  <c r="AD11"/>
  <c r="AB11"/>
  <c r="AA11"/>
  <c r="Y11"/>
  <c r="T11"/>
  <c r="O11"/>
  <c r="J11"/>
  <c r="E11"/>
  <c r="C11"/>
  <c r="BA10"/>
  <c r="AZ10"/>
  <c r="AX10"/>
  <c r="AV10"/>
  <c r="AU10"/>
  <c r="AS10"/>
  <c r="AQ10"/>
  <c r="AP10"/>
  <c r="AN10"/>
  <c r="AL10"/>
  <c r="AK10"/>
  <c r="AI10"/>
  <c r="AG10"/>
  <c r="AF10"/>
  <c r="AD10"/>
  <c r="AB10"/>
  <c r="AA10"/>
  <c r="Y10"/>
  <c r="T10"/>
  <c r="O10"/>
  <c r="J10"/>
  <c r="E10"/>
  <c r="C10"/>
  <c r="BA9"/>
  <c r="AZ9"/>
  <c r="AX9"/>
  <c r="AV9"/>
  <c r="AU9"/>
  <c r="AS9"/>
  <c r="AQ9"/>
  <c r="AP9"/>
  <c r="AN9"/>
  <c r="AL9"/>
  <c r="AK9"/>
  <c r="AI9"/>
  <c r="AG9"/>
  <c r="AF9"/>
  <c r="AD9"/>
  <c r="AB9"/>
  <c r="AA9"/>
  <c r="Y9"/>
  <c r="W9"/>
  <c r="V9"/>
  <c r="T9"/>
  <c r="R9"/>
  <c r="Q9"/>
  <c r="O9"/>
  <c r="M9"/>
  <c r="L9"/>
  <c r="J9"/>
  <c r="H9"/>
  <c r="G9"/>
  <c r="E9"/>
  <c r="C9"/>
  <c r="CE9" s="1"/>
  <c r="BA8"/>
  <c r="AZ8"/>
  <c r="AX8"/>
  <c r="AV8"/>
  <c r="AU8"/>
  <c r="AS8"/>
  <c r="AQ8"/>
  <c r="AP8"/>
  <c r="AN8"/>
  <c r="AL8"/>
  <c r="AK8"/>
  <c r="AI8"/>
  <c r="AG8"/>
  <c r="AF8"/>
  <c r="AD8"/>
  <c r="AB8"/>
  <c r="AA8"/>
  <c r="Y8"/>
  <c r="T8"/>
  <c r="O8"/>
  <c r="J8"/>
  <c r="BD19" i="1" l="1"/>
  <c r="BD17" i="8"/>
  <c r="BD11" i="1"/>
  <c r="BD8" i="8"/>
  <c r="BD20"/>
  <c r="BD15" i="1"/>
  <c r="BD24"/>
  <c r="BD25" i="8"/>
  <c r="BD21"/>
  <c r="BD28" i="1"/>
  <c r="BD13"/>
  <c r="BD26"/>
  <c r="BD27" i="8"/>
  <c r="BD21" i="1"/>
  <c r="BD11" i="8"/>
  <c r="BD15"/>
  <c r="BD27" i="1"/>
  <c r="BD16" i="8"/>
  <c r="CF9"/>
  <c r="CF23"/>
  <c r="CF30" i="1"/>
  <c r="BD29" i="8"/>
  <c r="BD24"/>
  <c r="BD19"/>
  <c r="BD13"/>
  <c r="BD17" i="1"/>
  <c r="BD9"/>
  <c r="BD28" i="8"/>
  <c r="BD12"/>
  <c r="BH27" i="7"/>
  <c r="BG27" s="1"/>
  <c r="BD12" i="1"/>
  <c r="CF18"/>
  <c r="CF16"/>
  <c r="CF10"/>
  <c r="CF8"/>
  <c r="CF26" i="8"/>
  <c r="CF22"/>
  <c r="CF18"/>
  <c r="CF14"/>
  <c r="CF10"/>
  <c r="CF29" i="1"/>
  <c r="CF25"/>
  <c r="CF14"/>
  <c r="BK26" i="7"/>
  <c r="BJ26"/>
  <c r="BI26"/>
  <c r="BC26"/>
  <c r="BH35"/>
  <c r="BG35"/>
  <c r="BH34"/>
  <c r="BG34"/>
  <c r="BH33"/>
  <c r="BG33"/>
  <c r="BH32"/>
  <c r="BG32"/>
  <c r="BH31"/>
  <c r="BG31"/>
  <c r="BH30"/>
  <c r="BG30"/>
  <c r="BH29"/>
  <c r="BG29"/>
  <c r="BH28"/>
  <c r="BG28"/>
  <c r="BC9"/>
  <c r="BD9"/>
  <c r="BF9"/>
  <c r="BI9"/>
  <c r="BJ9"/>
  <c r="BK9"/>
  <c r="BM9"/>
  <c r="BN9"/>
  <c r="BO9"/>
  <c r="BQ9"/>
  <c r="BR9"/>
  <c r="BS9"/>
  <c r="BU9"/>
  <c r="BV9"/>
  <c r="BW9"/>
  <c r="BY9"/>
  <c r="BZ9"/>
  <c r="CA9"/>
  <c r="CC9"/>
  <c r="CD9"/>
  <c r="BC10"/>
  <c r="BI10"/>
  <c r="BJ10"/>
  <c r="BK10"/>
  <c r="BM10"/>
  <c r="BN10"/>
  <c r="BO10"/>
  <c r="BQ10"/>
  <c r="BR10"/>
  <c r="BS10"/>
  <c r="BU10"/>
  <c r="BV10"/>
  <c r="BW10"/>
  <c r="BY10"/>
  <c r="BZ10"/>
  <c r="CA10"/>
  <c r="CC10"/>
  <c r="CD10"/>
  <c r="CE10"/>
  <c r="BC11"/>
  <c r="BI11"/>
  <c r="BJ11"/>
  <c r="BK11"/>
  <c r="BM11"/>
  <c r="BN11"/>
  <c r="BO11"/>
  <c r="BQ11"/>
  <c r="BR11"/>
  <c r="BS11"/>
  <c r="BU11"/>
  <c r="BV11"/>
  <c r="BW11"/>
  <c r="BY11"/>
  <c r="BZ11"/>
  <c r="CA11"/>
  <c r="CC11"/>
  <c r="CD11"/>
  <c r="CE11"/>
  <c r="BC12"/>
  <c r="BI12"/>
  <c r="BJ12"/>
  <c r="BK12"/>
  <c r="BM12"/>
  <c r="BN12"/>
  <c r="BO12"/>
  <c r="BQ12"/>
  <c r="BR12"/>
  <c r="BS12"/>
  <c r="BU12"/>
  <c r="BV12"/>
  <c r="BW12"/>
  <c r="BY12"/>
  <c r="BZ12"/>
  <c r="CA12"/>
  <c r="CC12"/>
  <c r="CD12"/>
  <c r="CE12"/>
  <c r="BC13"/>
  <c r="BI13"/>
  <c r="BJ13"/>
  <c r="BK13"/>
  <c r="BM13"/>
  <c r="BN13"/>
  <c r="BO13"/>
  <c r="BQ13"/>
  <c r="BR13"/>
  <c r="BS13"/>
  <c r="BU13"/>
  <c r="BV13"/>
  <c r="BW13"/>
  <c r="BY13"/>
  <c r="BZ13"/>
  <c r="CA13"/>
  <c r="CC13"/>
  <c r="CD13"/>
  <c r="CE13"/>
  <c r="BC14"/>
  <c r="BI14"/>
  <c r="BJ14"/>
  <c r="BK14"/>
  <c r="BM14"/>
  <c r="BN14"/>
  <c r="BO14"/>
  <c r="BQ14"/>
  <c r="BR14"/>
  <c r="BS14"/>
  <c r="BU14"/>
  <c r="BV14"/>
  <c r="BW14"/>
  <c r="BY14"/>
  <c r="BZ14"/>
  <c r="CA14"/>
  <c r="CC14"/>
  <c r="CD14"/>
  <c r="CE14"/>
  <c r="BC15"/>
  <c r="BI15"/>
  <c r="BJ15"/>
  <c r="BK15"/>
  <c r="BM15"/>
  <c r="BN15"/>
  <c r="BO15"/>
  <c r="BQ15"/>
  <c r="BR15"/>
  <c r="BS15"/>
  <c r="BU15"/>
  <c r="BV15"/>
  <c r="BW15"/>
  <c r="BY15"/>
  <c r="BZ15"/>
  <c r="CA15"/>
  <c r="CC15"/>
  <c r="CD15"/>
  <c r="CE15"/>
  <c r="BC16"/>
  <c r="BI16"/>
  <c r="BJ16"/>
  <c r="BK16"/>
  <c r="BM16"/>
  <c r="BN16"/>
  <c r="BO16"/>
  <c r="BQ16"/>
  <c r="BR16"/>
  <c r="BS16"/>
  <c r="BU16"/>
  <c r="BV16"/>
  <c r="BW16"/>
  <c r="BY16"/>
  <c r="BZ16"/>
  <c r="CA16"/>
  <c r="CC16"/>
  <c r="CD16"/>
  <c r="CE16"/>
  <c r="BC17"/>
  <c r="BI17"/>
  <c r="BJ17"/>
  <c r="BK17"/>
  <c r="BM17"/>
  <c r="BN17"/>
  <c r="BO17"/>
  <c r="BQ17"/>
  <c r="BR17"/>
  <c r="BS17"/>
  <c r="BU17"/>
  <c r="BV17"/>
  <c r="BW17"/>
  <c r="BY17"/>
  <c r="BZ17"/>
  <c r="CA17"/>
  <c r="CC17"/>
  <c r="CD17"/>
  <c r="CE17"/>
  <c r="BC18"/>
  <c r="BI18"/>
  <c r="BJ18"/>
  <c r="BK18"/>
  <c r="BM18"/>
  <c r="BN18"/>
  <c r="BO18"/>
  <c r="BQ18"/>
  <c r="BR18"/>
  <c r="BS18"/>
  <c r="BU18"/>
  <c r="BV18"/>
  <c r="BW18"/>
  <c r="BY18"/>
  <c r="BZ18"/>
  <c r="CA18"/>
  <c r="CC18"/>
  <c r="CD18"/>
  <c r="CE18"/>
  <c r="BC19"/>
  <c r="BI19"/>
  <c r="BJ19"/>
  <c r="BK19"/>
  <c r="BM19"/>
  <c r="BN19"/>
  <c r="BO19"/>
  <c r="BQ19"/>
  <c r="BR19"/>
  <c r="BS19"/>
  <c r="BU19"/>
  <c r="BV19"/>
  <c r="BW19"/>
  <c r="BY19"/>
  <c r="BZ19"/>
  <c r="CA19"/>
  <c r="CC19"/>
  <c r="CD19"/>
  <c r="CE19"/>
  <c r="BC20"/>
  <c r="BI20"/>
  <c r="BJ20"/>
  <c r="BK20"/>
  <c r="BM20"/>
  <c r="BN20"/>
  <c r="BO20"/>
  <c r="BQ20"/>
  <c r="BR20"/>
  <c r="BS20"/>
  <c r="BU20"/>
  <c r="BV20"/>
  <c r="BW20"/>
  <c r="BY20"/>
  <c r="BZ20"/>
  <c r="CA20"/>
  <c r="CC20"/>
  <c r="CD20"/>
  <c r="CE20"/>
  <c r="BC21"/>
  <c r="BI21"/>
  <c r="BJ21"/>
  <c r="BK21"/>
  <c r="BM21"/>
  <c r="BN21"/>
  <c r="BO21"/>
  <c r="BQ21"/>
  <c r="BR21"/>
  <c r="BS21"/>
  <c r="BU21"/>
  <c r="BV21"/>
  <c r="BW21"/>
  <c r="BY21"/>
  <c r="BZ21"/>
  <c r="CA21"/>
  <c r="CC21"/>
  <c r="CD21"/>
  <c r="CE21"/>
  <c r="BC22"/>
  <c r="BI22"/>
  <c r="BJ22"/>
  <c r="BK22"/>
  <c r="BC23"/>
  <c r="BI23"/>
  <c r="BJ23"/>
  <c r="BK23"/>
  <c r="BC24"/>
  <c r="BI24"/>
  <c r="BJ24"/>
  <c r="BK24"/>
  <c r="BC25"/>
  <c r="BI25"/>
  <c r="BJ25"/>
  <c r="BK25"/>
  <c r="E8"/>
  <c r="C8"/>
  <c r="B8" s="1"/>
  <c r="B9" s="1"/>
  <c r="B10" s="1"/>
  <c r="BC7"/>
  <c r="AZ6"/>
  <c r="AY6"/>
  <c r="AX6" s="1"/>
  <c r="CK5"/>
  <c r="CJ5"/>
  <c r="CI5"/>
  <c r="CG5"/>
  <c r="AY5"/>
  <c r="BH4"/>
  <c r="BH9" l="1"/>
  <c r="BG9" s="1"/>
  <c r="CF7" i="8"/>
  <c r="CF7" i="1"/>
  <c r="BA6" i="7"/>
  <c r="CF9"/>
  <c r="B1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CE8"/>
  <c r="CD8"/>
  <c r="CC8"/>
  <c r="CA8"/>
  <c r="BZ8"/>
  <c r="BY8"/>
  <c r="BW8"/>
  <c r="BV8"/>
  <c r="BU8"/>
  <c r="BS8"/>
  <c r="BR8"/>
  <c r="BQ8"/>
  <c r="BO8"/>
  <c r="BN8"/>
  <c r="BM8"/>
  <c r="BK8"/>
  <c r="BJ8"/>
  <c r="BI8"/>
  <c r="BC8"/>
  <c r="BJ3"/>
  <c r="BB3"/>
  <c r="BA3"/>
  <c r="AZ3"/>
  <c r="AY3"/>
  <c r="AV3"/>
  <c r="AU3"/>
  <c r="AT3"/>
  <c r="AQ3"/>
  <c r="AP3"/>
  <c r="AO3"/>
  <c r="AL3"/>
  <c r="AK3"/>
  <c r="AJ3"/>
  <c r="AG3"/>
  <c r="AF3"/>
  <c r="AE3"/>
  <c r="AB3"/>
  <c r="AA3"/>
  <c r="Z3"/>
  <c r="V3"/>
  <c r="U3"/>
  <c r="Q3"/>
  <c r="P3"/>
  <c r="L3"/>
  <c r="K3"/>
  <c r="G3"/>
  <c r="F3"/>
  <c r="CK2"/>
  <c r="CJ2"/>
  <c r="CI2"/>
  <c r="CG2"/>
  <c r="CK1" s="1"/>
  <c r="CJ1" s="1"/>
  <c r="BA37" i="6"/>
  <c r="AZ37"/>
  <c r="AX37"/>
  <c r="AV37"/>
  <c r="AU37"/>
  <c r="AS37"/>
  <c r="AQ37"/>
  <c r="AP37"/>
  <c r="AN37"/>
  <c r="AL37"/>
  <c r="AK37"/>
  <c r="AI37"/>
  <c r="AG37"/>
  <c r="AF37"/>
  <c r="AD37"/>
  <c r="AB37"/>
  <c r="AA37"/>
  <c r="Y37"/>
  <c r="W37"/>
  <c r="V37"/>
  <c r="T37"/>
  <c r="R37"/>
  <c r="Q37"/>
  <c r="O37"/>
  <c r="M37"/>
  <c r="L37"/>
  <c r="J37"/>
  <c r="H37"/>
  <c r="G37"/>
  <c r="E37"/>
  <c r="B37"/>
  <c r="BA36"/>
  <c r="AZ36"/>
  <c r="AX36"/>
  <c r="AV36"/>
  <c r="AU36"/>
  <c r="AS36"/>
  <c r="AQ36"/>
  <c r="AP36"/>
  <c r="AN36"/>
  <c r="AL36"/>
  <c r="AK36"/>
  <c r="AI36"/>
  <c r="AG36"/>
  <c r="AF36"/>
  <c r="AD36"/>
  <c r="AB36"/>
  <c r="AA36"/>
  <c r="Y36"/>
  <c r="W36"/>
  <c r="V36"/>
  <c r="T36"/>
  <c r="R36"/>
  <c r="Q36"/>
  <c r="O36"/>
  <c r="M36"/>
  <c r="L36"/>
  <c r="J36"/>
  <c r="H36"/>
  <c r="G36"/>
  <c r="E36"/>
  <c r="BF36"/>
  <c r="BA35"/>
  <c r="AZ35"/>
  <c r="AX35"/>
  <c r="AV35"/>
  <c r="AU35"/>
  <c r="AS35"/>
  <c r="AQ35"/>
  <c r="AP35"/>
  <c r="AN35"/>
  <c r="AL35"/>
  <c r="AK35"/>
  <c r="AI35"/>
  <c r="AG35"/>
  <c r="AF35"/>
  <c r="AD35"/>
  <c r="AB35"/>
  <c r="AA35"/>
  <c r="Y35"/>
  <c r="W35"/>
  <c r="V35"/>
  <c r="T35"/>
  <c r="R35"/>
  <c r="Q35"/>
  <c r="O35"/>
  <c r="M35"/>
  <c r="L35"/>
  <c r="J35"/>
  <c r="H35"/>
  <c r="G35"/>
  <c r="E35"/>
  <c r="BJ35"/>
  <c r="BA34"/>
  <c r="AZ34"/>
  <c r="AX34"/>
  <c r="AV34"/>
  <c r="AU34"/>
  <c r="AS34"/>
  <c r="AQ34"/>
  <c r="AP34"/>
  <c r="AN34"/>
  <c r="AL34"/>
  <c r="AK34"/>
  <c r="AI34"/>
  <c r="AG34"/>
  <c r="AF34"/>
  <c r="AD34"/>
  <c r="AB34"/>
  <c r="AA34"/>
  <c r="Y34"/>
  <c r="W34"/>
  <c r="V34"/>
  <c r="T34"/>
  <c r="R34"/>
  <c r="Q34"/>
  <c r="O34"/>
  <c r="M34"/>
  <c r="L34"/>
  <c r="J34"/>
  <c r="H34"/>
  <c r="G34"/>
  <c r="E34"/>
  <c r="BK34"/>
  <c r="BA33"/>
  <c r="AZ33"/>
  <c r="AX33"/>
  <c r="AV33"/>
  <c r="AU33"/>
  <c r="AS33"/>
  <c r="AQ33"/>
  <c r="AP33"/>
  <c r="AN33"/>
  <c r="AL33"/>
  <c r="AK33"/>
  <c r="AI33"/>
  <c r="AG33"/>
  <c r="AF33"/>
  <c r="AD33"/>
  <c r="AB33"/>
  <c r="AA33"/>
  <c r="Y33"/>
  <c r="W33"/>
  <c r="V33"/>
  <c r="T33"/>
  <c r="R33"/>
  <c r="Q33"/>
  <c r="O33"/>
  <c r="M33"/>
  <c r="L33"/>
  <c r="J33"/>
  <c r="H33"/>
  <c r="G33"/>
  <c r="E33"/>
  <c r="BK33"/>
  <c r="BA32"/>
  <c r="AZ32"/>
  <c r="AX32"/>
  <c r="AV32"/>
  <c r="AU32"/>
  <c r="AS32"/>
  <c r="AQ32"/>
  <c r="AP32"/>
  <c r="AN32"/>
  <c r="AL32"/>
  <c r="AK32"/>
  <c r="AI32"/>
  <c r="AG32"/>
  <c r="AF32"/>
  <c r="AD32"/>
  <c r="AB32"/>
  <c r="AA32"/>
  <c r="Y32"/>
  <c r="W32"/>
  <c r="V32"/>
  <c r="T32"/>
  <c r="R32"/>
  <c r="Q32"/>
  <c r="O32"/>
  <c r="M32"/>
  <c r="L32"/>
  <c r="J32"/>
  <c r="H32"/>
  <c r="G32"/>
  <c r="E32"/>
  <c r="BK32"/>
  <c r="BJ32" s="1"/>
  <c r="BA31"/>
  <c r="AZ31"/>
  <c r="AX31"/>
  <c r="AV31"/>
  <c r="AU31"/>
  <c r="AS31"/>
  <c r="AQ31"/>
  <c r="AP31"/>
  <c r="AN31"/>
  <c r="AL31"/>
  <c r="AK31"/>
  <c r="AI31"/>
  <c r="AG31"/>
  <c r="AF31"/>
  <c r="AD31"/>
  <c r="AB31"/>
  <c r="AA31"/>
  <c r="Y31"/>
  <c r="W31"/>
  <c r="V31"/>
  <c r="T31"/>
  <c r="R31"/>
  <c r="Q31"/>
  <c r="O31"/>
  <c r="M31"/>
  <c r="L31"/>
  <c r="J31"/>
  <c r="H31"/>
  <c r="G31"/>
  <c r="E31"/>
  <c r="BJ31"/>
  <c r="BA30"/>
  <c r="AZ30"/>
  <c r="AX30"/>
  <c r="AV30"/>
  <c r="AU30"/>
  <c r="AS30"/>
  <c r="AQ30"/>
  <c r="AP30"/>
  <c r="AN30"/>
  <c r="AL30"/>
  <c r="AK30"/>
  <c r="AI30"/>
  <c r="AG30"/>
  <c r="AF30"/>
  <c r="AD30"/>
  <c r="AB30"/>
  <c r="AA30"/>
  <c r="Y30"/>
  <c r="W30"/>
  <c r="V30"/>
  <c r="T30"/>
  <c r="R30"/>
  <c r="Q30"/>
  <c r="O30"/>
  <c r="M30"/>
  <c r="L30"/>
  <c r="J30"/>
  <c r="H30"/>
  <c r="G30"/>
  <c r="E30"/>
  <c r="BK30"/>
  <c r="BJ30" s="1"/>
  <c r="BA29"/>
  <c r="AZ29"/>
  <c r="AX29"/>
  <c r="AV29"/>
  <c r="AU29"/>
  <c r="AS29"/>
  <c r="AQ29"/>
  <c r="AP29"/>
  <c r="AN29"/>
  <c r="AL29"/>
  <c r="AK29"/>
  <c r="AI29"/>
  <c r="AG29"/>
  <c r="AF29"/>
  <c r="AD29"/>
  <c r="AB29"/>
  <c r="AA29"/>
  <c r="Y29"/>
  <c r="W29"/>
  <c r="V29"/>
  <c r="T29"/>
  <c r="R29"/>
  <c r="Q29"/>
  <c r="O29"/>
  <c r="M29"/>
  <c r="L29"/>
  <c r="J29"/>
  <c r="H29"/>
  <c r="G29"/>
  <c r="E29"/>
  <c r="CF29"/>
  <c r="BK29" s="1"/>
  <c r="BA28"/>
  <c r="AZ28"/>
  <c r="AX28"/>
  <c r="AV28"/>
  <c r="AU28"/>
  <c r="AS28"/>
  <c r="AQ28"/>
  <c r="AP28"/>
  <c r="AN28"/>
  <c r="AL28"/>
  <c r="AK28"/>
  <c r="AI28"/>
  <c r="AG28"/>
  <c r="AF28"/>
  <c r="AD28"/>
  <c r="AB28"/>
  <c r="AA28"/>
  <c r="Y28"/>
  <c r="W28"/>
  <c r="V28"/>
  <c r="T28"/>
  <c r="R28"/>
  <c r="Q28"/>
  <c r="O28"/>
  <c r="M28"/>
  <c r="L28"/>
  <c r="J28"/>
  <c r="H28"/>
  <c r="G28"/>
  <c r="E28"/>
  <c r="BK28"/>
  <c r="BJ28" s="1"/>
  <c r="BA27"/>
  <c r="AZ27"/>
  <c r="AX27"/>
  <c r="AV27"/>
  <c r="AU27"/>
  <c r="AS27"/>
  <c r="AQ27"/>
  <c r="AP27"/>
  <c r="AN27"/>
  <c r="AL27"/>
  <c r="AK27"/>
  <c r="AI27"/>
  <c r="AG27"/>
  <c r="AF27"/>
  <c r="AD27"/>
  <c r="AB27"/>
  <c r="AA27"/>
  <c r="Y27"/>
  <c r="W27"/>
  <c r="V27"/>
  <c r="T27"/>
  <c r="R27"/>
  <c r="Q27"/>
  <c r="O27"/>
  <c r="M27"/>
  <c r="L27"/>
  <c r="J27"/>
  <c r="H27"/>
  <c r="G27"/>
  <c r="E27"/>
  <c r="BJ27"/>
  <c r="BA26"/>
  <c r="AZ26"/>
  <c r="AX26"/>
  <c r="AV26"/>
  <c r="AU26"/>
  <c r="AS26"/>
  <c r="AQ26"/>
  <c r="AP26"/>
  <c r="AN26"/>
  <c r="AL26"/>
  <c r="AK26"/>
  <c r="AI26"/>
  <c r="AG26"/>
  <c r="AF26"/>
  <c r="AD26"/>
  <c r="AB26"/>
  <c r="AA26"/>
  <c r="Y26"/>
  <c r="W26"/>
  <c r="V26"/>
  <c r="T26"/>
  <c r="R26"/>
  <c r="Q26"/>
  <c r="O26"/>
  <c r="M26"/>
  <c r="L26"/>
  <c r="J26"/>
  <c r="H26"/>
  <c r="G26"/>
  <c r="E26"/>
  <c r="BK26"/>
  <c r="BA25"/>
  <c r="AZ25"/>
  <c r="AX25"/>
  <c r="AV25"/>
  <c r="AU25"/>
  <c r="AS25"/>
  <c r="AQ25"/>
  <c r="AP25"/>
  <c r="AN25"/>
  <c r="AL25"/>
  <c r="AK25"/>
  <c r="AI25"/>
  <c r="AG25"/>
  <c r="AF25"/>
  <c r="AD25"/>
  <c r="AB25"/>
  <c r="AA25"/>
  <c r="Y25"/>
  <c r="W25"/>
  <c r="V25"/>
  <c r="T25"/>
  <c r="R25"/>
  <c r="Q25"/>
  <c r="O25"/>
  <c r="M25"/>
  <c r="L25"/>
  <c r="J25"/>
  <c r="H25"/>
  <c r="G25"/>
  <c r="E25"/>
  <c r="CF25"/>
  <c r="BK25" s="1"/>
  <c r="BA24"/>
  <c r="AZ24"/>
  <c r="AX24"/>
  <c r="AV24"/>
  <c r="AU24"/>
  <c r="AS24"/>
  <c r="AQ24"/>
  <c r="AP24"/>
  <c r="AN24"/>
  <c r="AL24"/>
  <c r="AK24"/>
  <c r="AI24"/>
  <c r="AG24"/>
  <c r="AF24"/>
  <c r="AD24"/>
  <c r="AB24"/>
  <c r="AA24"/>
  <c r="Y24"/>
  <c r="W24"/>
  <c r="V24"/>
  <c r="T24"/>
  <c r="R24"/>
  <c r="Q24"/>
  <c r="O24"/>
  <c r="M24"/>
  <c r="L24"/>
  <c r="J24"/>
  <c r="H24"/>
  <c r="G24"/>
  <c r="E24"/>
  <c r="BK24"/>
  <c r="BJ24" s="1"/>
  <c r="BA23"/>
  <c r="AZ23"/>
  <c r="AX23"/>
  <c r="AV23"/>
  <c r="AU23"/>
  <c r="AS23"/>
  <c r="AQ23"/>
  <c r="AP23"/>
  <c r="AN23"/>
  <c r="AL23"/>
  <c r="AK23"/>
  <c r="AI23"/>
  <c r="AG23"/>
  <c r="AF23"/>
  <c r="AD23"/>
  <c r="AB23"/>
  <c r="AA23"/>
  <c r="Y23"/>
  <c r="W23"/>
  <c r="V23"/>
  <c r="T23"/>
  <c r="R23"/>
  <c r="Q23"/>
  <c r="O23"/>
  <c r="M23"/>
  <c r="L23"/>
  <c r="J23"/>
  <c r="H23"/>
  <c r="G23"/>
  <c r="E23"/>
  <c r="BJ23"/>
  <c r="BA22"/>
  <c r="AZ22"/>
  <c r="AX22"/>
  <c r="AV22"/>
  <c r="AU22"/>
  <c r="AS22"/>
  <c r="AQ22"/>
  <c r="AP22"/>
  <c r="AN22"/>
  <c r="AL22"/>
  <c r="AK22"/>
  <c r="AI22"/>
  <c r="AG22"/>
  <c r="AF22"/>
  <c r="AD22"/>
  <c r="AB22"/>
  <c r="AA22"/>
  <c r="Y22"/>
  <c r="W22"/>
  <c r="V22"/>
  <c r="T22"/>
  <c r="R22"/>
  <c r="Q22"/>
  <c r="O22"/>
  <c r="M22"/>
  <c r="L22"/>
  <c r="J22"/>
  <c r="H22"/>
  <c r="G22"/>
  <c r="E22"/>
  <c r="BK22"/>
  <c r="BA21"/>
  <c r="AZ21"/>
  <c r="AX21"/>
  <c r="AV21"/>
  <c r="AU21"/>
  <c r="AS21"/>
  <c r="AQ21"/>
  <c r="AP21"/>
  <c r="AN21"/>
  <c r="AL21"/>
  <c r="AK21"/>
  <c r="AI21"/>
  <c r="AG21"/>
  <c r="AF21"/>
  <c r="AD21"/>
  <c r="AB21"/>
  <c r="AA21"/>
  <c r="Y21"/>
  <c r="W21"/>
  <c r="V21"/>
  <c r="T21"/>
  <c r="R21"/>
  <c r="Q21"/>
  <c r="O21"/>
  <c r="M21"/>
  <c r="L21"/>
  <c r="J21"/>
  <c r="H21"/>
  <c r="G21"/>
  <c r="E21"/>
  <c r="CE21"/>
  <c r="BA20"/>
  <c r="AZ20"/>
  <c r="AX20"/>
  <c r="AV20"/>
  <c r="AU20"/>
  <c r="AS20"/>
  <c r="AQ20"/>
  <c r="AP20"/>
  <c r="AN20"/>
  <c r="AL20"/>
  <c r="AK20"/>
  <c r="AI20"/>
  <c r="AG20"/>
  <c r="AF20"/>
  <c r="AD20"/>
  <c r="AB20"/>
  <c r="AA20"/>
  <c r="Y20"/>
  <c r="W20"/>
  <c r="V20"/>
  <c r="T20"/>
  <c r="R20"/>
  <c r="Q20"/>
  <c r="O20"/>
  <c r="M20"/>
  <c r="L20"/>
  <c r="J20"/>
  <c r="H20"/>
  <c r="G20"/>
  <c r="E20"/>
  <c r="CE20"/>
  <c r="BA19"/>
  <c r="AZ19"/>
  <c r="AX19"/>
  <c r="AV19"/>
  <c r="AU19"/>
  <c r="AS19"/>
  <c r="AQ19"/>
  <c r="AP19"/>
  <c r="AN19"/>
  <c r="AL19"/>
  <c r="AK19"/>
  <c r="AI19"/>
  <c r="AG19"/>
  <c r="AF19"/>
  <c r="AD19"/>
  <c r="AB19"/>
  <c r="AA19"/>
  <c r="Y19"/>
  <c r="W19"/>
  <c r="V19"/>
  <c r="T19"/>
  <c r="R19"/>
  <c r="Q19"/>
  <c r="O19"/>
  <c r="M19"/>
  <c r="L19"/>
  <c r="J19"/>
  <c r="H19"/>
  <c r="G19"/>
  <c r="E19"/>
  <c r="CE19"/>
  <c r="BA18"/>
  <c r="AZ18"/>
  <c r="AX18"/>
  <c r="AV18"/>
  <c r="AU18"/>
  <c r="AS18"/>
  <c r="AQ18"/>
  <c r="AP18"/>
  <c r="AN18"/>
  <c r="AL18"/>
  <c r="AK18"/>
  <c r="AI18"/>
  <c r="AG18"/>
  <c r="AF18"/>
  <c r="AD18"/>
  <c r="AB18"/>
  <c r="AA18"/>
  <c r="Y18"/>
  <c r="W18"/>
  <c r="V18"/>
  <c r="T18"/>
  <c r="R18"/>
  <c r="Q18"/>
  <c r="O18"/>
  <c r="M18"/>
  <c r="L18"/>
  <c r="J18"/>
  <c r="H18"/>
  <c r="G18"/>
  <c r="E18"/>
  <c r="CE18"/>
  <c r="CD18" s="1"/>
  <c r="BA17"/>
  <c r="AZ17"/>
  <c r="AX17"/>
  <c r="AV17"/>
  <c r="AU17"/>
  <c r="AS17"/>
  <c r="AQ17"/>
  <c r="AP17"/>
  <c r="AN17"/>
  <c r="AL17"/>
  <c r="AK17"/>
  <c r="AI17"/>
  <c r="AG17"/>
  <c r="AF17"/>
  <c r="AD17"/>
  <c r="AB17"/>
  <c r="AA17"/>
  <c r="Y17"/>
  <c r="W17"/>
  <c r="V17"/>
  <c r="T17"/>
  <c r="R17"/>
  <c r="Q17"/>
  <c r="O17"/>
  <c r="M17"/>
  <c r="L17"/>
  <c r="J17"/>
  <c r="H17"/>
  <c r="G17"/>
  <c r="E17"/>
  <c r="CE17"/>
  <c r="BA16"/>
  <c r="AZ16"/>
  <c r="AX16"/>
  <c r="AV16"/>
  <c r="AU16"/>
  <c r="AS16"/>
  <c r="AQ16"/>
  <c r="AP16"/>
  <c r="AN16"/>
  <c r="AL16"/>
  <c r="AK16"/>
  <c r="AI16"/>
  <c r="AG16"/>
  <c r="AF16"/>
  <c r="AD16"/>
  <c r="AB16"/>
  <c r="AA16"/>
  <c r="Y16"/>
  <c r="W16"/>
  <c r="V16"/>
  <c r="T16"/>
  <c r="R16"/>
  <c r="Q16"/>
  <c r="O16"/>
  <c r="M16"/>
  <c r="L16"/>
  <c r="J16"/>
  <c r="H16"/>
  <c r="G16"/>
  <c r="E16"/>
  <c r="CE16"/>
  <c r="BA15"/>
  <c r="AZ15"/>
  <c r="AX15"/>
  <c r="AV15"/>
  <c r="AU15"/>
  <c r="AS15"/>
  <c r="AQ15"/>
  <c r="AP15"/>
  <c r="AN15"/>
  <c r="AL15"/>
  <c r="AK15"/>
  <c r="AI15"/>
  <c r="AG15"/>
  <c r="AF15"/>
  <c r="AD15"/>
  <c r="AB15"/>
  <c r="AA15"/>
  <c r="Y15"/>
  <c r="W15"/>
  <c r="V15"/>
  <c r="T15"/>
  <c r="R15"/>
  <c r="Q15"/>
  <c r="O15"/>
  <c r="M15"/>
  <c r="L15"/>
  <c r="J15"/>
  <c r="H15"/>
  <c r="G15"/>
  <c r="E15"/>
  <c r="CE15"/>
  <c r="BA14"/>
  <c r="AZ14"/>
  <c r="AX14"/>
  <c r="AV14"/>
  <c r="AU14"/>
  <c r="AS14"/>
  <c r="AQ14"/>
  <c r="AP14"/>
  <c r="AN14"/>
  <c r="AL14"/>
  <c r="AK14"/>
  <c r="AI14"/>
  <c r="AG14"/>
  <c r="AF14"/>
  <c r="AD14"/>
  <c r="AB14"/>
  <c r="AA14"/>
  <c r="Y14"/>
  <c r="W14"/>
  <c r="V14"/>
  <c r="T14"/>
  <c r="R14"/>
  <c r="Q14"/>
  <c r="O14"/>
  <c r="M14"/>
  <c r="L14"/>
  <c r="J14"/>
  <c r="H14"/>
  <c r="G14"/>
  <c r="E14"/>
  <c r="CE14"/>
  <c r="CD14" s="1"/>
  <c r="BA13"/>
  <c r="AZ13"/>
  <c r="AX13"/>
  <c r="AV13"/>
  <c r="AU13"/>
  <c r="AS13"/>
  <c r="AQ13"/>
  <c r="AP13"/>
  <c r="AN13"/>
  <c r="AL13"/>
  <c r="AK13"/>
  <c r="AI13"/>
  <c r="AG13"/>
  <c r="AF13"/>
  <c r="AD13"/>
  <c r="AB13"/>
  <c r="AA13"/>
  <c r="Y13"/>
  <c r="W13"/>
  <c r="V13"/>
  <c r="T13"/>
  <c r="R13"/>
  <c r="Q13"/>
  <c r="O13"/>
  <c r="M13"/>
  <c r="L13"/>
  <c r="J13"/>
  <c r="H13"/>
  <c r="G13"/>
  <c r="E13"/>
  <c r="CE13"/>
  <c r="BA12"/>
  <c r="AZ12"/>
  <c r="AX12"/>
  <c r="AV12"/>
  <c r="AU12"/>
  <c r="AS12"/>
  <c r="AQ12"/>
  <c r="AP12"/>
  <c r="AN12"/>
  <c r="AL12"/>
  <c r="AK12"/>
  <c r="AI12"/>
  <c r="AG12"/>
  <c r="AF12"/>
  <c r="AD12"/>
  <c r="AB12"/>
  <c r="AA12"/>
  <c r="Y12"/>
  <c r="W12"/>
  <c r="V12"/>
  <c r="T12"/>
  <c r="R12"/>
  <c r="Q12"/>
  <c r="O12"/>
  <c r="M12"/>
  <c r="L12"/>
  <c r="J12"/>
  <c r="H12"/>
  <c r="G12"/>
  <c r="E12"/>
  <c r="CE12"/>
  <c r="BA11"/>
  <c r="AZ11"/>
  <c r="AX11"/>
  <c r="AV11"/>
  <c r="AU11"/>
  <c r="AS11"/>
  <c r="AQ11"/>
  <c r="AP11"/>
  <c r="AN11"/>
  <c r="AL11"/>
  <c r="AK11"/>
  <c r="AI11"/>
  <c r="AG11"/>
  <c r="AF11"/>
  <c r="AD11"/>
  <c r="AB11"/>
  <c r="AA11"/>
  <c r="Y11"/>
  <c r="W11"/>
  <c r="V11"/>
  <c r="T11"/>
  <c r="R11"/>
  <c r="Q11"/>
  <c r="O11"/>
  <c r="M11"/>
  <c r="L11"/>
  <c r="J11"/>
  <c r="H11"/>
  <c r="G11"/>
  <c r="E11"/>
  <c r="CE11"/>
  <c r="BA10"/>
  <c r="AZ10"/>
  <c r="AX10"/>
  <c r="AV10"/>
  <c r="AU10"/>
  <c r="AS10"/>
  <c r="AQ10"/>
  <c r="AP10"/>
  <c r="AN10"/>
  <c r="AL10"/>
  <c r="AK10"/>
  <c r="AI10"/>
  <c r="AG10"/>
  <c r="AF10"/>
  <c r="AD10"/>
  <c r="AB10"/>
  <c r="AA10"/>
  <c r="Y10"/>
  <c r="W10"/>
  <c r="V10"/>
  <c r="T10"/>
  <c r="R10"/>
  <c r="Q10"/>
  <c r="O10"/>
  <c r="M10"/>
  <c r="L10"/>
  <c r="J10"/>
  <c r="H10"/>
  <c r="G10"/>
  <c r="E10"/>
  <c r="CE10"/>
  <c r="CD10" s="1"/>
  <c r="BA9"/>
  <c r="AZ9"/>
  <c r="AX9"/>
  <c r="AV9"/>
  <c r="AU9"/>
  <c r="AS9"/>
  <c r="AQ9"/>
  <c r="AP9"/>
  <c r="AN9"/>
  <c r="AL9"/>
  <c r="AK9"/>
  <c r="AI9"/>
  <c r="AG9"/>
  <c r="AF9"/>
  <c r="AD9"/>
  <c r="AB9"/>
  <c r="AA9"/>
  <c r="Y9"/>
  <c r="W9"/>
  <c r="V9"/>
  <c r="T9"/>
  <c r="R9"/>
  <c r="Q9"/>
  <c r="O9"/>
  <c r="M9"/>
  <c r="L9"/>
  <c r="J9"/>
  <c r="H9"/>
  <c r="G9"/>
  <c r="E9"/>
  <c r="CE9"/>
  <c r="G13" i="7" l="1"/>
  <c r="H13" s="1"/>
  <c r="Q13"/>
  <c r="R13" s="1"/>
  <c r="L13"/>
  <c r="M13" s="1"/>
  <c r="B9" i="6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F4" i="7"/>
  <c r="BI3" s="1"/>
  <c r="CI1"/>
  <c r="CG1" s="1"/>
  <c r="BD36" i="6"/>
  <c r="BH36"/>
  <c r="BG36"/>
  <c r="G12" i="7"/>
  <c r="G11"/>
  <c r="G10"/>
  <c r="G8"/>
  <c r="L12"/>
  <c r="M12" s="1"/>
  <c r="L11"/>
  <c r="M11" s="1"/>
  <c r="L10"/>
  <c r="M10" s="1"/>
  <c r="L8"/>
  <c r="M8" s="1"/>
  <c r="Q12"/>
  <c r="R12" s="1"/>
  <c r="Q11"/>
  <c r="R11" s="1"/>
  <c r="Q10"/>
  <c r="R10" s="1"/>
  <c r="Q8"/>
  <c r="R8" s="1"/>
  <c r="V26"/>
  <c r="W26" s="1"/>
  <c r="V25"/>
  <c r="W25" s="1"/>
  <c r="V24"/>
  <c r="W24" s="1"/>
  <c r="V23"/>
  <c r="W23" s="1"/>
  <c r="V22"/>
  <c r="W22" s="1"/>
  <c r="V21"/>
  <c r="W21" s="1"/>
  <c r="V20"/>
  <c r="W20" s="1"/>
  <c r="V19"/>
  <c r="W19" s="1"/>
  <c r="V18"/>
  <c r="W18" s="1"/>
  <c r="V17"/>
  <c r="W17" s="1"/>
  <c r="V16"/>
  <c r="W16" s="1"/>
  <c r="V15"/>
  <c r="W15" s="1"/>
  <c r="V14"/>
  <c r="W14" s="1"/>
  <c r="V13"/>
  <c r="W13" s="1"/>
  <c r="V12"/>
  <c r="W12" s="1"/>
  <c r="V11"/>
  <c r="W11" s="1"/>
  <c r="V10"/>
  <c r="W10" s="1"/>
  <c r="V8"/>
  <c r="W8" s="1"/>
  <c r="BC9" i="6"/>
  <c r="BD9"/>
  <c r="BF9"/>
  <c r="BI9"/>
  <c r="BJ9"/>
  <c r="BK9"/>
  <c r="BM9"/>
  <c r="BN9"/>
  <c r="BO9"/>
  <c r="BQ9"/>
  <c r="BR9"/>
  <c r="BS9"/>
  <c r="BU9"/>
  <c r="BW9"/>
  <c r="BV9" s="1"/>
  <c r="BY9"/>
  <c r="BZ9"/>
  <c r="CA9"/>
  <c r="CC9"/>
  <c r="CD9"/>
  <c r="CF9"/>
  <c r="BC10"/>
  <c r="BD10"/>
  <c r="BF10"/>
  <c r="BI10"/>
  <c r="BJ10"/>
  <c r="BK10"/>
  <c r="BM10"/>
  <c r="BN10"/>
  <c r="BO10"/>
  <c r="BQ10"/>
  <c r="BR10"/>
  <c r="BS10"/>
  <c r="BU10"/>
  <c r="BV10"/>
  <c r="BW10"/>
  <c r="BY10"/>
  <c r="BZ10"/>
  <c r="CA10"/>
  <c r="CC10"/>
  <c r="CF10"/>
  <c r="BC11"/>
  <c r="BD11"/>
  <c r="BF11"/>
  <c r="BI11"/>
  <c r="BJ11"/>
  <c r="BK11"/>
  <c r="BM11"/>
  <c r="BN11"/>
  <c r="BO11"/>
  <c r="BQ11"/>
  <c r="BR11"/>
  <c r="BS11"/>
  <c r="BU11"/>
  <c r="BV11"/>
  <c r="BY11"/>
  <c r="BW11" s="1"/>
  <c r="BZ11"/>
  <c r="CA11"/>
  <c r="CC11"/>
  <c r="CD11"/>
  <c r="CF11"/>
  <c r="BC12"/>
  <c r="BD12"/>
  <c r="BF12"/>
  <c r="BI12"/>
  <c r="BJ12"/>
  <c r="BK12"/>
  <c r="BM12"/>
  <c r="BN12"/>
  <c r="BO12"/>
  <c r="BQ12"/>
  <c r="BR12"/>
  <c r="BS12"/>
  <c r="BU12"/>
  <c r="BW12"/>
  <c r="BV12" s="1"/>
  <c r="BY12"/>
  <c r="BZ12"/>
  <c r="CA12"/>
  <c r="CC12"/>
  <c r="CD12"/>
  <c r="CF12"/>
  <c r="BC13"/>
  <c r="BD13"/>
  <c r="BF13"/>
  <c r="BI13"/>
  <c r="BJ13"/>
  <c r="BK13"/>
  <c r="BM13"/>
  <c r="BN13"/>
  <c r="BO13"/>
  <c r="BQ13"/>
  <c r="BR13"/>
  <c r="BS13"/>
  <c r="BU13"/>
  <c r="BW13"/>
  <c r="BV13" s="1"/>
  <c r="BY13"/>
  <c r="BZ13"/>
  <c r="CA13"/>
  <c r="CC13"/>
  <c r="CD13"/>
  <c r="CF13"/>
  <c r="BC14"/>
  <c r="BD14"/>
  <c r="BF14"/>
  <c r="BI14"/>
  <c r="BJ14"/>
  <c r="BK14"/>
  <c r="BM14"/>
  <c r="BN14"/>
  <c r="BO14"/>
  <c r="BQ14"/>
  <c r="BR14"/>
  <c r="BS14"/>
  <c r="BU14"/>
  <c r="BV14"/>
  <c r="BW14"/>
  <c r="BY14"/>
  <c r="BZ14"/>
  <c r="CA14"/>
  <c r="CC14"/>
  <c r="CF14"/>
  <c r="BC15"/>
  <c r="BD15"/>
  <c r="BF15"/>
  <c r="BI15"/>
  <c r="BJ15"/>
  <c r="BK15"/>
  <c r="BM15"/>
  <c r="BN15"/>
  <c r="BO15"/>
  <c r="BQ15"/>
  <c r="BR15"/>
  <c r="BS15"/>
  <c r="BU15"/>
  <c r="BV15"/>
  <c r="BY15"/>
  <c r="BW15" s="1"/>
  <c r="BZ15"/>
  <c r="CA15"/>
  <c r="CC15"/>
  <c r="CD15"/>
  <c r="CF15"/>
  <c r="BC16"/>
  <c r="BD16"/>
  <c r="BF16"/>
  <c r="BI16"/>
  <c r="BJ16"/>
  <c r="BK16"/>
  <c r="BM16"/>
  <c r="BN16"/>
  <c r="BO16"/>
  <c r="BQ16"/>
  <c r="BR16"/>
  <c r="BS16"/>
  <c r="BU16"/>
  <c r="BW16"/>
  <c r="BV16" s="1"/>
  <c r="BY16"/>
  <c r="BZ16"/>
  <c r="CA16"/>
  <c r="CC16"/>
  <c r="CD16"/>
  <c r="CF16"/>
  <c r="BC17"/>
  <c r="BD17"/>
  <c r="BF17"/>
  <c r="BI17"/>
  <c r="BJ17"/>
  <c r="BK17"/>
  <c r="BM17"/>
  <c r="BN17"/>
  <c r="BO17"/>
  <c r="BQ17"/>
  <c r="BR17"/>
  <c r="BS17"/>
  <c r="BU17"/>
  <c r="BW17"/>
  <c r="BV17" s="1"/>
  <c r="BY17"/>
  <c r="BZ17"/>
  <c r="CA17"/>
  <c r="CC17"/>
  <c r="CD17"/>
  <c r="CF17"/>
  <c r="BC18"/>
  <c r="BD18"/>
  <c r="BF18"/>
  <c r="BI18"/>
  <c r="BJ18"/>
  <c r="BK18"/>
  <c r="BM18"/>
  <c r="BN18"/>
  <c r="BO18"/>
  <c r="BQ18"/>
  <c r="BR18"/>
  <c r="BS18"/>
  <c r="BU18"/>
  <c r="BV18"/>
  <c r="BW18"/>
  <c r="BY18"/>
  <c r="BZ18"/>
  <c r="CA18"/>
  <c r="CC18"/>
  <c r="CF18"/>
  <c r="BC19"/>
  <c r="BD19"/>
  <c r="BF19"/>
  <c r="BI19"/>
  <c r="BJ19"/>
  <c r="BK19"/>
  <c r="BM19"/>
  <c r="BN19"/>
  <c r="BO19"/>
  <c r="BQ19"/>
  <c r="BR19"/>
  <c r="BS19"/>
  <c r="BU19"/>
  <c r="BV19"/>
  <c r="BW19"/>
  <c r="BY19"/>
  <c r="CA19"/>
  <c r="BZ19" s="1"/>
  <c r="CC19"/>
  <c r="CD19"/>
  <c r="CF19"/>
  <c r="BC20"/>
  <c r="BD20"/>
  <c r="BF20"/>
  <c r="BI20"/>
  <c r="BJ20"/>
  <c r="BK20"/>
  <c r="BM20"/>
  <c r="BN20"/>
  <c r="BO20"/>
  <c r="BQ20"/>
  <c r="BR20"/>
  <c r="BS20"/>
  <c r="BU20"/>
  <c r="BV20"/>
  <c r="BW20"/>
  <c r="BY20"/>
  <c r="BZ20"/>
  <c r="CA20"/>
  <c r="CD20"/>
  <c r="CC20" s="1"/>
  <c r="CF20"/>
  <c r="BC21"/>
  <c r="BD21"/>
  <c r="BF21"/>
  <c r="BI21"/>
  <c r="BJ21"/>
  <c r="BK21"/>
  <c r="BM21"/>
  <c r="BN21"/>
  <c r="BO21"/>
  <c r="BQ21"/>
  <c r="BR21"/>
  <c r="BS21"/>
  <c r="BU21"/>
  <c r="BV21"/>
  <c r="BW21"/>
  <c r="BY21"/>
  <c r="BZ21"/>
  <c r="CA21"/>
  <c r="CD21"/>
  <c r="CC21" s="1"/>
  <c r="CF21"/>
  <c r="BC22"/>
  <c r="BD22"/>
  <c r="BF22"/>
  <c r="BJ22"/>
  <c r="BI22" s="1"/>
  <c r="CF22"/>
  <c r="BC23"/>
  <c r="BD23"/>
  <c r="BF23"/>
  <c r="BI23"/>
  <c r="CF23"/>
  <c r="BK23" s="1"/>
  <c r="BC24"/>
  <c r="BD24"/>
  <c r="BF24"/>
  <c r="BI24"/>
  <c r="CF24"/>
  <c r="BC25"/>
  <c r="BD25"/>
  <c r="BF25"/>
  <c r="BI25"/>
  <c r="BJ25"/>
  <c r="BD26"/>
  <c r="BC26" s="1"/>
  <c r="BF26"/>
  <c r="BI26"/>
  <c r="BJ26"/>
  <c r="CF26"/>
  <c r="BC27"/>
  <c r="BD27"/>
  <c r="BF27"/>
  <c r="BI27"/>
  <c r="CF27"/>
  <c r="BK27" s="1"/>
  <c r="BC28"/>
  <c r="BD28"/>
  <c r="BF28"/>
  <c r="BI28"/>
  <c r="CF28"/>
  <c r="BC29"/>
  <c r="BD29"/>
  <c r="BF29"/>
  <c r="BI29"/>
  <c r="BJ29"/>
  <c r="BC30"/>
  <c r="BD30"/>
  <c r="BF30"/>
  <c r="BI30"/>
  <c r="CF30"/>
  <c r="BC31"/>
  <c r="BD31"/>
  <c r="BF31"/>
  <c r="BI31"/>
  <c r="CF31"/>
  <c r="BK31" s="1"/>
  <c r="BC32"/>
  <c r="BD32"/>
  <c r="BF32"/>
  <c r="BI32"/>
  <c r="CF32"/>
  <c r="BC33"/>
  <c r="BD33"/>
  <c r="BF33"/>
  <c r="BJ33"/>
  <c r="BI33" s="1"/>
  <c r="CF33"/>
  <c r="BC34"/>
  <c r="BD34"/>
  <c r="BF34"/>
  <c r="BJ34"/>
  <c r="BI34" s="1"/>
  <c r="CF34"/>
  <c r="BC35"/>
  <c r="BD35"/>
  <c r="BF35"/>
  <c r="BI35"/>
  <c r="CF35"/>
  <c r="BK35" s="1"/>
  <c r="BC36"/>
  <c r="BC37"/>
  <c r="BD37"/>
  <c r="BF37"/>
  <c r="BH37" s="1"/>
  <c r="BG37" s="1"/>
  <c r="H3" i="7"/>
  <c r="M3"/>
  <c r="R3"/>
  <c r="W3"/>
  <c r="BA8" i="6"/>
  <c r="AZ8"/>
  <c r="AX8"/>
  <c r="AV8"/>
  <c r="AU8"/>
  <c r="AS8"/>
  <c r="AQ8"/>
  <c r="AP8"/>
  <c r="AN8"/>
  <c r="AL8"/>
  <c r="AK8"/>
  <c r="AI8"/>
  <c r="AG8"/>
  <c r="AF8"/>
  <c r="AD8"/>
  <c r="AB8"/>
  <c r="AA8"/>
  <c r="Y8"/>
  <c r="W8"/>
  <c r="V8"/>
  <c r="T8"/>
  <c r="R8"/>
  <c r="Q8"/>
  <c r="O8"/>
  <c r="M8"/>
  <c r="L8"/>
  <c r="J8"/>
  <c r="H8"/>
  <c r="G8"/>
  <c r="E8"/>
  <c r="B8"/>
  <c r="BH33" l="1"/>
  <c r="BG33" s="1"/>
  <c r="BH29"/>
  <c r="BG29" s="1"/>
  <c r="BH26"/>
  <c r="BG26" s="1"/>
  <c r="BH25"/>
  <c r="BG25" s="1"/>
  <c r="BH32"/>
  <c r="BG32" s="1"/>
  <c r="BH28"/>
  <c r="BG28" s="1"/>
  <c r="BH24"/>
  <c r="BG24" s="1"/>
  <c r="BH30"/>
  <c r="BG30" s="1"/>
  <c r="BH21"/>
  <c r="BG21" s="1"/>
  <c r="BH18"/>
  <c r="BG18" s="1"/>
  <c r="BH16"/>
  <c r="BG16" s="1"/>
  <c r="BH14"/>
  <c r="BG14" s="1"/>
  <c r="BH11"/>
  <c r="BG11" s="1"/>
  <c r="BH10"/>
  <c r="BG10" s="1"/>
  <c r="BH9"/>
  <c r="BG9" s="1"/>
  <c r="BH1" i="7"/>
  <c r="BH35" i="6"/>
  <c r="BG35" s="1"/>
  <c r="BH31"/>
  <c r="BG31" s="1"/>
  <c r="BH27"/>
  <c r="BG27" s="1"/>
  <c r="BH23"/>
  <c r="BG23" s="1"/>
  <c r="BH34"/>
  <c r="BG34" s="1"/>
  <c r="BH22"/>
  <c r="BG22" s="1"/>
  <c r="BH20"/>
  <c r="BG20" s="1"/>
  <c r="BH19"/>
  <c r="BG19" s="1"/>
  <c r="BH17"/>
  <c r="BG17" s="1"/>
  <c r="BH15"/>
  <c r="BG15" s="1"/>
  <c r="BH13"/>
  <c r="BG13" s="1"/>
  <c r="BH12"/>
  <c r="BG12" s="1"/>
  <c r="CE8"/>
  <c r="CE7" s="1"/>
  <c r="CD8"/>
  <c r="CD7" s="1"/>
  <c r="CC8"/>
  <c r="CC7" s="1"/>
  <c r="CA8"/>
  <c r="CA7" s="1"/>
  <c r="BZ8"/>
  <c r="BZ7" s="1"/>
  <c r="BY8"/>
  <c r="BY7" s="1"/>
  <c r="BW8"/>
  <c r="BW7" s="1"/>
  <c r="BV8"/>
  <c r="BU8"/>
  <c r="BU7" s="1"/>
  <c r="BS8"/>
  <c r="BS7" s="1"/>
  <c r="BR8"/>
  <c r="BR7" s="1"/>
  <c r="BQ8"/>
  <c r="BQ7" s="1"/>
  <c r="BO8"/>
  <c r="BO7" s="1"/>
  <c r="BN8"/>
  <c r="BN7" s="1"/>
  <c r="BM8"/>
  <c r="BM7" s="1"/>
  <c r="BK8"/>
  <c r="BK7" s="1"/>
  <c r="BJ8"/>
  <c r="BJ7" s="1"/>
  <c r="BI8"/>
  <c r="BI7" s="1"/>
  <c r="BF8"/>
  <c r="BH8" s="1"/>
  <c r="BG8" s="1"/>
  <c r="BD8"/>
  <c r="H8" i="7"/>
  <c r="BD8" s="1"/>
  <c r="H10"/>
  <c r="CF10" s="1"/>
  <c r="H11"/>
  <c r="CF11" s="1"/>
  <c r="H12"/>
  <c r="BD12" s="1"/>
  <c r="BD13"/>
  <c r="CF14"/>
  <c r="CF15"/>
  <c r="CF16"/>
  <c r="BD17"/>
  <c r="BD18"/>
  <c r="CF19"/>
  <c r="CF20"/>
  <c r="BD21"/>
  <c r="BD22"/>
  <c r="CF23"/>
  <c r="CF24"/>
  <c r="BD25"/>
  <c r="CF26"/>
  <c r="BC8" i="6"/>
  <c r="CF8"/>
  <c r="CF7" s="1"/>
  <c r="BC7"/>
  <c r="AZ6"/>
  <c r="AY6"/>
  <c r="BA6" s="1"/>
  <c r="CK5"/>
  <c r="CJ5"/>
  <c r="CG2" s="1"/>
  <c r="CI5"/>
  <c r="BF4" s="1"/>
  <c r="CG5"/>
  <c r="CI2" s="1"/>
  <c r="AY5"/>
  <c r="BH4"/>
  <c r="BA3"/>
  <c r="AZ3"/>
  <c r="AY3"/>
  <c r="AV3"/>
  <c r="AU3"/>
  <c r="AT3"/>
  <c r="AQ3"/>
  <c r="BD7" s="1"/>
  <c r="AP3"/>
  <c r="AO3"/>
  <c r="AL3"/>
  <c r="AK3"/>
  <c r="AJ3"/>
  <c r="AG3"/>
  <c r="AF3"/>
  <c r="AE3"/>
  <c r="AB3"/>
  <c r="AA3"/>
  <c r="Z3"/>
  <c r="W3"/>
  <c r="V3"/>
  <c r="U3"/>
  <c r="R3"/>
  <c r="Q3"/>
  <c r="P3"/>
  <c r="M3"/>
  <c r="L3"/>
  <c r="K3"/>
  <c r="H3"/>
  <c r="G3"/>
  <c r="F3"/>
  <c r="F607" i="3" a="1"/>
  <c r="F607" s="1"/>
  <c r="F606" a="1"/>
  <c r="F606" s="1"/>
  <c r="F605" a="1"/>
  <c r="F605" s="1"/>
  <c r="F604" a="1"/>
  <c r="F604" s="1"/>
  <c r="F603" a="1"/>
  <c r="F603" s="1"/>
  <c r="BD15" i="7" l="1"/>
  <c r="BV7" i="6"/>
  <c r="BD11" i="7"/>
  <c r="BD14"/>
  <c r="CF22"/>
  <c r="BD16"/>
  <c r="BD10"/>
  <c r="BD24"/>
  <c r="BD19"/>
  <c r="BD26"/>
  <c r="BD20"/>
  <c r="CF12"/>
  <c r="BJ3" i="6"/>
  <c r="BI3" s="1"/>
  <c r="CF18" i="7"/>
  <c r="BD23"/>
  <c r="CG1" i="6"/>
  <c r="CJ1"/>
  <c r="CJ2"/>
  <c r="BB3"/>
  <c r="AX6"/>
  <c r="CF25" i="7"/>
  <c r="CF21"/>
  <c r="CF17"/>
  <c r="CF13"/>
  <c r="CF8"/>
  <c r="BH1" i="6"/>
  <c r="CK1"/>
  <c r="CK2"/>
  <c r="CI1"/>
  <c r="CH7"/>
  <c r="CI7" s="1"/>
  <c r="CG7"/>
  <c r="F591" i="3" a="1"/>
  <c r="F575" a="1"/>
  <c r="F559" a="1"/>
  <c r="F543" a="1"/>
  <c r="F527" a="1"/>
  <c r="F511" a="1"/>
  <c r="F495" a="1"/>
  <c r="F479" a="1"/>
  <c r="F463" a="1"/>
  <c r="F447" a="1"/>
  <c r="F431" a="1"/>
  <c r="F415" a="1"/>
  <c r="F399" a="1"/>
  <c r="F383" a="1"/>
  <c r="F367" a="1"/>
  <c r="F351" a="1"/>
  <c r="F335" a="1"/>
  <c r="F319" a="1"/>
  <c r="F303" a="1"/>
  <c r="F287" a="1"/>
  <c r="F271" a="1"/>
  <c r="F255" a="1"/>
  <c r="F239" a="1"/>
  <c r="F223" a="1"/>
  <c r="F207" a="1"/>
  <c r="F191" a="1"/>
  <c r="F175" a="1"/>
  <c r="F159" a="1"/>
  <c r="F143" a="1"/>
  <c r="F127" a="1"/>
  <c r="F111" a="1"/>
  <c r="F95" a="1"/>
  <c r="F79" a="1"/>
  <c r="F63" a="1"/>
  <c r="F589" a="1"/>
  <c r="F561" a="1"/>
  <c r="F529" a="1"/>
  <c r="F497" a="1"/>
  <c r="F465" a="1"/>
  <c r="F433" a="1"/>
  <c r="F401" a="1"/>
  <c r="F369" a="1"/>
  <c r="F337" a="1"/>
  <c r="F309" a="1"/>
  <c r="F273" a="1"/>
  <c r="F241" a="1"/>
  <c r="F209" a="1"/>
  <c r="F181" a="1"/>
  <c r="F145" a="1"/>
  <c r="F113" a="1"/>
  <c r="F81" a="1"/>
  <c r="F586" a="1"/>
  <c r="F546" a="1"/>
  <c r="F514" a="1"/>
  <c r="F482" a="1"/>
  <c r="F450" a="1"/>
  <c r="F418" a="1"/>
  <c r="F386" a="1"/>
  <c r="F354" a="1"/>
  <c r="F322" a="1"/>
  <c r="F600" a="1"/>
  <c r="F584" a="1"/>
  <c r="F568" a="1"/>
  <c r="F552" a="1"/>
  <c r="F536" a="1"/>
  <c r="F520" a="1"/>
  <c r="F504" a="1"/>
  <c r="F488" a="1"/>
  <c r="F472" a="1"/>
  <c r="F456" a="1"/>
  <c r="F440" a="1"/>
  <c r="F424" a="1"/>
  <c r="F408" a="1"/>
  <c r="F392" a="1"/>
  <c r="F376" a="1"/>
  <c r="F360" a="1"/>
  <c r="F344" a="1"/>
  <c r="F328" a="1"/>
  <c r="F312" a="1"/>
  <c r="F296" a="1"/>
  <c r="F280" a="1"/>
  <c r="F264" a="1"/>
  <c r="F248" a="1"/>
  <c r="F232" a="1"/>
  <c r="F216" a="1"/>
  <c r="F200" a="1"/>
  <c r="F184" a="1"/>
  <c r="F168" a="1"/>
  <c r="F152" a="1"/>
  <c r="F136" a="1"/>
  <c r="F120" a="1"/>
  <c r="F104" a="1"/>
  <c r="F88" a="1"/>
  <c r="F72" a="1"/>
  <c r="F597" a="1"/>
  <c r="F557" a="1"/>
  <c r="F525" a="1"/>
  <c r="F493" a="1"/>
  <c r="F461" a="1"/>
  <c r="F429" a="1"/>
  <c r="F397" a="1"/>
  <c r="F365" a="1"/>
  <c r="F333" a="1"/>
  <c r="F301" a="1"/>
  <c r="F265" a="1"/>
  <c r="F237" a="1"/>
  <c r="F205" a="1"/>
  <c r="F173" a="1"/>
  <c r="F141" a="1"/>
  <c r="F109" a="1"/>
  <c r="F77" a="1"/>
  <c r="F598" a="1"/>
  <c r="F578" a="1"/>
  <c r="F550" a="1"/>
  <c r="F518" a="1"/>
  <c r="F486" a="1"/>
  <c r="F454" a="1"/>
  <c r="F422" a="1"/>
  <c r="F390" a="1"/>
  <c r="F358" a="1"/>
  <c r="F326" a="1"/>
  <c r="F294" a="1"/>
  <c r="F230" a="1"/>
  <c r="F166" a="1"/>
  <c r="F102" a="1"/>
  <c r="F58" a="1"/>
  <c r="F206" a="1"/>
  <c r="F78" a="1"/>
  <c r="F162" a="1"/>
  <c r="F282" a="1"/>
  <c r="F218" a="1"/>
  <c r="F154" a="1"/>
  <c r="F286" a="1"/>
  <c r="F158" a="1"/>
  <c r="F226" a="1"/>
  <c r="F114" a="1"/>
  <c r="F551" a="1"/>
  <c r="F503" a="1"/>
  <c r="F471" a="1"/>
  <c r="F439" a="1"/>
  <c r="F407" a="1"/>
  <c r="F375" a="1"/>
  <c r="F343" a="1"/>
  <c r="F311" a="1"/>
  <c r="F279" a="1"/>
  <c r="F263" a="1"/>
  <c r="F231" a="1"/>
  <c r="F199" a="1"/>
  <c r="F167" a="1"/>
  <c r="F135" a="1"/>
  <c r="F103" a="1"/>
  <c r="F71" a="1"/>
  <c r="F577" a="1"/>
  <c r="F513" a="1"/>
  <c r="F449" a="1"/>
  <c r="F385" a="1"/>
  <c r="F321" a="1"/>
  <c r="F257" a="1"/>
  <c r="F193" a="1"/>
  <c r="F133" a="1"/>
  <c r="F65" a="1"/>
  <c r="F562" a="1"/>
  <c r="F502" a="1"/>
  <c r="F434" a="1"/>
  <c r="F370" a="1"/>
  <c r="F306" a="1"/>
  <c r="F560" a="1"/>
  <c r="F528" a="1"/>
  <c r="F496" a="1"/>
  <c r="F464" a="1"/>
  <c r="F432" a="1"/>
  <c r="F400" a="1"/>
  <c r="F368" a="1"/>
  <c r="F336" a="1"/>
  <c r="F304" a="1"/>
  <c r="F272" a="1"/>
  <c r="F240" a="1"/>
  <c r="F208" a="1"/>
  <c r="F176" a="1"/>
  <c r="F144" a="1"/>
  <c r="F112" a="1"/>
  <c r="F80" a="1"/>
  <c r="F573" a="1"/>
  <c r="F509" a="1"/>
  <c r="F445" a="1"/>
  <c r="F381" a="1"/>
  <c r="F313" a="1"/>
  <c r="F249" a="1"/>
  <c r="F185" a="1"/>
  <c r="F125" a="1"/>
  <c r="F590" a="1"/>
  <c r="F530" a="1"/>
  <c r="F470" a="1"/>
  <c r="F406" a="1"/>
  <c r="F342" a="1"/>
  <c r="F262" a="1"/>
  <c r="F134" a="1"/>
  <c r="F106" a="1"/>
  <c r="F142" a="1"/>
  <c r="F82" a="1"/>
  <c r="F186" a="1"/>
  <c r="F222" a="1"/>
  <c r="F258" a="1"/>
  <c r="F66" a="1"/>
  <c r="F539" a="1"/>
  <c r="F491" a="1"/>
  <c r="F459" a="1"/>
  <c r="F427" a="1"/>
  <c r="F395" a="1"/>
  <c r="F363" a="1"/>
  <c r="F331" a="1"/>
  <c r="F299" a="1"/>
  <c r="F267" a="1"/>
  <c r="F235" a="1"/>
  <c r="F203" a="1"/>
  <c r="F171" a="1"/>
  <c r="F139" a="1"/>
  <c r="F107" a="1"/>
  <c r="F75" a="1"/>
  <c r="F585" a="1"/>
  <c r="F521" a="1"/>
  <c r="F457" a="1"/>
  <c r="F393" a="1"/>
  <c r="F329" a="1"/>
  <c r="F269" a="1"/>
  <c r="F201" a="1"/>
  <c r="F137" a="1"/>
  <c r="F73" a="1"/>
  <c r="F570" a="1"/>
  <c r="F506" a="1"/>
  <c r="F442" a="1"/>
  <c r="F378" a="1"/>
  <c r="F314" a="1"/>
  <c r="F580" a="1"/>
  <c r="F548" a="1"/>
  <c r="F516" a="1"/>
  <c r="F484" a="1"/>
  <c r="F595" a="1"/>
  <c r="F579" a="1"/>
  <c r="F563" a="1"/>
  <c r="F547" a="1"/>
  <c r="F531" a="1"/>
  <c r="F515" a="1"/>
  <c r="F499" a="1"/>
  <c r="F483" a="1"/>
  <c r="F467" a="1"/>
  <c r="F451" a="1"/>
  <c r="F435" a="1"/>
  <c r="F419" a="1"/>
  <c r="F403" a="1"/>
  <c r="F387" a="1"/>
  <c r="F371" a="1"/>
  <c r="F355" a="1"/>
  <c r="F339" a="1"/>
  <c r="F323" a="1"/>
  <c r="F307" a="1"/>
  <c r="F291" a="1"/>
  <c r="F275" a="1"/>
  <c r="F259" a="1"/>
  <c r="F243" a="1"/>
  <c r="F227" a="1"/>
  <c r="F211" a="1"/>
  <c r="F195" a="1"/>
  <c r="F179" a="1"/>
  <c r="F163" a="1"/>
  <c r="F147" a="1"/>
  <c r="F131" a="1"/>
  <c r="F115" a="1"/>
  <c r="F99" a="1"/>
  <c r="F83" a="1"/>
  <c r="F67" a="1"/>
  <c r="F593" a="1"/>
  <c r="F569" a="1"/>
  <c r="F537" a="1"/>
  <c r="F505" a="1"/>
  <c r="F473" a="1"/>
  <c r="F441" a="1"/>
  <c r="F409" a="1"/>
  <c r="F377" a="1"/>
  <c r="F345" a="1"/>
  <c r="F317" a="1"/>
  <c r="F285" a="1"/>
  <c r="F253" a="1"/>
  <c r="F221" a="1"/>
  <c r="F189" a="1"/>
  <c r="F153" a="1"/>
  <c r="F121" a="1"/>
  <c r="F93" a="1"/>
  <c r="F61" a="1"/>
  <c r="F554" a="1"/>
  <c r="F522" a="1"/>
  <c r="F494" a="1"/>
  <c r="F458" a="1"/>
  <c r="F426" a="1"/>
  <c r="F394" a="1"/>
  <c r="F362" a="1"/>
  <c r="F330" a="1"/>
  <c r="F298" a="1"/>
  <c r="F588" a="1"/>
  <c r="F572" a="1"/>
  <c r="F556" a="1"/>
  <c r="F540" a="1"/>
  <c r="F524" a="1"/>
  <c r="F508" a="1"/>
  <c r="F492" a="1"/>
  <c r="F476" a="1"/>
  <c r="F460" a="1"/>
  <c r="F444" a="1"/>
  <c r="F428" a="1"/>
  <c r="F412" a="1"/>
  <c r="F396" a="1"/>
  <c r="F380" a="1"/>
  <c r="F364" a="1"/>
  <c r="F348" a="1"/>
  <c r="F332" a="1"/>
  <c r="F316" a="1"/>
  <c r="F300" a="1"/>
  <c r="F284" a="1"/>
  <c r="F268" a="1"/>
  <c r="F252" a="1"/>
  <c r="F236" a="1"/>
  <c r="F220" a="1"/>
  <c r="F204" a="1"/>
  <c r="F188" a="1"/>
  <c r="F172" a="1"/>
  <c r="F156" a="1"/>
  <c r="F140" a="1"/>
  <c r="F124" a="1"/>
  <c r="F108" a="1"/>
  <c r="F92" a="1"/>
  <c r="F76" a="1"/>
  <c r="F60" a="1"/>
  <c r="F565" a="1"/>
  <c r="F533" a="1"/>
  <c r="F501" a="1"/>
  <c r="F469" a="1"/>
  <c r="F437" a="1"/>
  <c r="F405" a="1"/>
  <c r="F373" a="1"/>
  <c r="F341" a="1"/>
  <c r="F305" a="1"/>
  <c r="F277" a="1"/>
  <c r="F245" a="1"/>
  <c r="F213" a="1"/>
  <c r="F177" a="1"/>
  <c r="F149" a="1"/>
  <c r="F117" a="1"/>
  <c r="F85" a="1"/>
  <c r="F602" a="1"/>
  <c r="F582" a="1"/>
  <c r="F558" a="1"/>
  <c r="F526" a="1"/>
  <c r="F490" a="1"/>
  <c r="F462" a="1"/>
  <c r="F430" a="1"/>
  <c r="F398" a="1"/>
  <c r="F366" a="1"/>
  <c r="F334" a="1"/>
  <c r="F302" a="1"/>
  <c r="F246" a="1"/>
  <c r="F182" a="1"/>
  <c r="F118" a="1"/>
  <c r="F74" a="1"/>
  <c r="F238" a="1"/>
  <c r="F110" a="1"/>
  <c r="F194" a="1"/>
  <c r="F234" a="1"/>
  <c r="F170" a="1"/>
  <c r="F190" a="1"/>
  <c r="F62" a="1"/>
  <c r="F242" a="1"/>
  <c r="F146" a="1"/>
  <c r="F599" a="1"/>
  <c r="F583" a="1"/>
  <c r="F567" a="1"/>
  <c r="F535" a="1"/>
  <c r="F519" a="1"/>
  <c r="F487" a="1"/>
  <c r="F455" a="1"/>
  <c r="F423" a="1"/>
  <c r="F391" a="1"/>
  <c r="F359" a="1"/>
  <c r="F327" a="1"/>
  <c r="F295" a="1"/>
  <c r="F247" a="1"/>
  <c r="F215" a="1"/>
  <c r="F183" a="1"/>
  <c r="F151" a="1"/>
  <c r="F119" a="1"/>
  <c r="F87" a="1"/>
  <c r="F601" a="1"/>
  <c r="F545" a="1"/>
  <c r="F481" a="1"/>
  <c r="F417" a="1"/>
  <c r="F353" a="1"/>
  <c r="F289" a="1"/>
  <c r="F229" a="1"/>
  <c r="F161" a="1"/>
  <c r="F101" a="1"/>
  <c r="F534" a="1"/>
  <c r="F466" a="1"/>
  <c r="F402" a="1"/>
  <c r="F338" a="1"/>
  <c r="F592" a="1"/>
  <c r="F576" a="1"/>
  <c r="F544" a="1"/>
  <c r="F512" a="1"/>
  <c r="F480" a="1"/>
  <c r="F448" a="1"/>
  <c r="F416" a="1"/>
  <c r="F384" a="1"/>
  <c r="F352" a="1"/>
  <c r="F320" a="1"/>
  <c r="F288" a="1"/>
  <c r="F256" a="1"/>
  <c r="F224" a="1"/>
  <c r="F192" a="1"/>
  <c r="F160" a="1"/>
  <c r="F128" a="1"/>
  <c r="F96" a="1"/>
  <c r="F64" a="1"/>
  <c r="F541" a="1"/>
  <c r="F477" a="1"/>
  <c r="F413" a="1"/>
  <c r="F349" a="1"/>
  <c r="F281" a="1"/>
  <c r="F217" a="1"/>
  <c r="F157" a="1"/>
  <c r="F89" a="1"/>
  <c r="F566" a="1"/>
  <c r="F498" a="1"/>
  <c r="F438" a="1"/>
  <c r="F374" a="1"/>
  <c r="F310" a="1"/>
  <c r="F198" a="1"/>
  <c r="F70" a="1"/>
  <c r="F270" a="1"/>
  <c r="F274" a="1"/>
  <c r="F250" a="1"/>
  <c r="F90" a="1"/>
  <c r="F94" a="1"/>
  <c r="F178" a="1"/>
  <c r="F587" a="1"/>
  <c r="F571" a="1"/>
  <c r="F555" a="1"/>
  <c r="F523" a="1"/>
  <c r="F507" a="1"/>
  <c r="F475" a="1"/>
  <c r="F443" a="1"/>
  <c r="F411" a="1"/>
  <c r="F379" a="1"/>
  <c r="F347" a="1"/>
  <c r="F315" a="1"/>
  <c r="F283" a="1"/>
  <c r="F251" a="1"/>
  <c r="F219" a="1"/>
  <c r="F187" a="1"/>
  <c r="F155" a="1"/>
  <c r="F123" a="1"/>
  <c r="F91" a="1"/>
  <c r="F59" a="1"/>
  <c r="F553" a="1"/>
  <c r="F489" a="1"/>
  <c r="F425" a="1"/>
  <c r="F361" a="1"/>
  <c r="F297" a="1"/>
  <c r="F233" a="1"/>
  <c r="F169" a="1"/>
  <c r="F105" a="1"/>
  <c r="F542" a="1"/>
  <c r="F474" a="1"/>
  <c r="F410" a="1"/>
  <c r="F346" a="1"/>
  <c r="F596" a="1"/>
  <c r="F564" a="1"/>
  <c r="F532" a="1"/>
  <c r="F500" a="1"/>
  <c r="F436" a="1"/>
  <c r="F372" a="1"/>
  <c r="F308" a="1"/>
  <c r="F244" a="1"/>
  <c r="F180" a="1"/>
  <c r="F116" a="1"/>
  <c r="F517" a="1"/>
  <c r="F389" a="1"/>
  <c r="F261" a="1"/>
  <c r="F129" a="1"/>
  <c r="F594" a="1"/>
  <c r="F478" a="1"/>
  <c r="F350" a="1"/>
  <c r="F150" a="1"/>
  <c r="F174" a="1"/>
  <c r="F202" a="1"/>
  <c r="F290" a="1"/>
  <c r="F452" a="1"/>
  <c r="F388" a="1"/>
  <c r="F324" a="1"/>
  <c r="F260" a="1"/>
  <c r="F196" a="1"/>
  <c r="F132" a="1"/>
  <c r="F68" a="1"/>
  <c r="F549" a="1"/>
  <c r="F421" a="1"/>
  <c r="F293" a="1"/>
  <c r="F165" a="1"/>
  <c r="F510" a="1"/>
  <c r="F382" a="1"/>
  <c r="F214" a="1"/>
  <c r="F266" a="1"/>
  <c r="F126" a="1"/>
  <c r="F468" a="1"/>
  <c r="F404" a="1"/>
  <c r="F340" a="1"/>
  <c r="F276" a="1"/>
  <c r="F212" a="1"/>
  <c r="F148" a="1"/>
  <c r="F84" a="1"/>
  <c r="F581" a="1"/>
  <c r="F453" a="1"/>
  <c r="F325" a="1"/>
  <c r="F197" a="1"/>
  <c r="F69" a="1"/>
  <c r="F538" a="1"/>
  <c r="F414" a="1"/>
  <c r="F278" a="1"/>
  <c r="F138" a="1"/>
  <c r="F130" a="1"/>
  <c r="F254" a="1"/>
  <c r="F98" a="1"/>
  <c r="F420" a="1"/>
  <c r="F356" a="1"/>
  <c r="F292" a="1"/>
  <c r="F228" a="1"/>
  <c r="F164" a="1"/>
  <c r="F100" a="1"/>
  <c r="F485" a="1"/>
  <c r="F357" a="1"/>
  <c r="F225" a="1"/>
  <c r="F97" a="1"/>
  <c r="F574" a="1"/>
  <c r="F446" a="1"/>
  <c r="F318" a="1"/>
  <c r="F86" a="1"/>
  <c r="F122" a="1"/>
  <c r="F210" a="1"/>
  <c r="F43" a="1"/>
  <c r="F52" a="1"/>
  <c r="F25" a="1"/>
  <c r="F26" a="1"/>
  <c r="F47" a="1"/>
  <c r="F51" a="1"/>
  <c r="F41" a="1"/>
  <c r="F34" a="1"/>
  <c r="F44" a="1"/>
  <c r="F22" a="1"/>
  <c r="F33" a="1"/>
  <c r="F27" a="1"/>
  <c r="F31" a="1"/>
  <c r="F42" a="1"/>
  <c r="F23" a="1"/>
  <c r="F48" a="1"/>
  <c r="F32" a="1"/>
  <c r="F28" a="1"/>
  <c r="F56" a="1"/>
  <c r="F49" a="1"/>
  <c r="F40" a="1"/>
  <c r="F46" a="1"/>
  <c r="F55" a="1"/>
  <c r="F50" a="1"/>
  <c r="F57" a="1"/>
  <c r="F36" a="1"/>
  <c r="F54" a="1"/>
  <c r="F30" a="1"/>
  <c r="F45" a="1"/>
  <c r="F29" a="1"/>
  <c r="F24" a="1"/>
  <c r="F35" a="1"/>
  <c r="F53" a="1"/>
  <c r="F39" a="1"/>
  <c r="F37" a="1"/>
  <c r="F38" a="1"/>
  <c r="F210" l="1"/>
  <c r="F122"/>
  <c r="F46"/>
  <c r="F86"/>
  <c r="F318"/>
  <c r="F446"/>
  <c r="F574"/>
  <c r="F97"/>
  <c r="F225"/>
  <c r="F357"/>
  <c r="F485"/>
  <c r="F36"/>
  <c r="F100"/>
  <c r="F164"/>
  <c r="F228"/>
  <c r="F292"/>
  <c r="F356"/>
  <c r="F420"/>
  <c r="F98"/>
  <c r="F254"/>
  <c r="F130"/>
  <c r="F138"/>
  <c r="F278"/>
  <c r="F414"/>
  <c r="F538"/>
  <c r="F69"/>
  <c r="F197"/>
  <c r="F325"/>
  <c r="F453"/>
  <c r="F581"/>
  <c r="F84"/>
  <c r="F148"/>
  <c r="F212"/>
  <c r="F276"/>
  <c r="F340"/>
  <c r="F404"/>
  <c r="F468"/>
  <c r="F126"/>
  <c r="F266"/>
  <c r="F26"/>
  <c r="F214"/>
  <c r="F382"/>
  <c r="F510"/>
  <c r="F37"/>
  <c r="F165"/>
  <c r="F293"/>
  <c r="F421"/>
  <c r="F549"/>
  <c r="F68"/>
  <c r="F132"/>
  <c r="F196"/>
  <c r="F260"/>
  <c r="F324"/>
  <c r="F388"/>
  <c r="F452"/>
  <c r="F290"/>
  <c r="F202"/>
  <c r="F174"/>
  <c r="F150"/>
  <c r="F350"/>
  <c r="F478"/>
  <c r="F594"/>
  <c r="F129"/>
  <c r="F261"/>
  <c r="F389"/>
  <c r="F517"/>
  <c r="F52"/>
  <c r="F116"/>
  <c r="F180"/>
  <c r="F244"/>
  <c r="F308"/>
  <c r="F372"/>
  <c r="F436"/>
  <c r="F500"/>
  <c r="F532"/>
  <c r="F564"/>
  <c r="F596"/>
  <c r="F346"/>
  <c r="F410"/>
  <c r="F474"/>
  <c r="F542"/>
  <c r="F41"/>
  <c r="F105"/>
  <c r="F169"/>
  <c r="F233"/>
  <c r="F297"/>
  <c r="F361"/>
  <c r="F425"/>
  <c r="F489"/>
  <c r="F553"/>
  <c r="F27"/>
  <c r="F59"/>
  <c r="F91"/>
  <c r="F123"/>
  <c r="F155"/>
  <c r="F187"/>
  <c r="F219"/>
  <c r="F251"/>
  <c r="F283"/>
  <c r="F315"/>
  <c r="F347"/>
  <c r="F379"/>
  <c r="F411"/>
  <c r="F443"/>
  <c r="F475"/>
  <c r="F507"/>
  <c r="F523"/>
  <c r="F555"/>
  <c r="F571"/>
  <c r="F587"/>
  <c r="F178"/>
  <c r="F94"/>
  <c r="F90"/>
  <c r="F250"/>
  <c r="F274"/>
  <c r="F270"/>
  <c r="F70"/>
  <c r="F198"/>
  <c r="F310"/>
  <c r="F374"/>
  <c r="F438"/>
  <c r="F498"/>
  <c r="F566"/>
  <c r="F29"/>
  <c r="F89"/>
  <c r="F157"/>
  <c r="F217"/>
  <c r="F281"/>
  <c r="F349"/>
  <c r="F413"/>
  <c r="F477"/>
  <c r="F541"/>
  <c r="F32"/>
  <c r="F64"/>
  <c r="F96"/>
  <c r="F128"/>
  <c r="F160"/>
  <c r="F192"/>
  <c r="F224"/>
  <c r="F256"/>
  <c r="F288"/>
  <c r="F320"/>
  <c r="F352"/>
  <c r="F384"/>
  <c r="F416"/>
  <c r="F448"/>
  <c r="F480"/>
  <c r="F512"/>
  <c r="F544"/>
  <c r="F576"/>
  <c r="F592"/>
  <c r="F338"/>
  <c r="F402"/>
  <c r="F466"/>
  <c r="F534"/>
  <c r="F33"/>
  <c r="F101"/>
  <c r="F161"/>
  <c r="F229"/>
  <c r="F289"/>
  <c r="F353"/>
  <c r="F417"/>
  <c r="F481"/>
  <c r="F545"/>
  <c r="F601"/>
  <c r="F55"/>
  <c r="F87"/>
  <c r="F119"/>
  <c r="F151"/>
  <c r="F183"/>
  <c r="F215"/>
  <c r="F247"/>
  <c r="F295"/>
  <c r="F327"/>
  <c r="F359"/>
  <c r="F391"/>
  <c r="F423"/>
  <c r="F455"/>
  <c r="F487"/>
  <c r="F519"/>
  <c r="F535"/>
  <c r="F567"/>
  <c r="F583"/>
  <c r="F599"/>
  <c r="F34"/>
  <c r="F146"/>
  <c r="F242"/>
  <c r="F62"/>
  <c r="F190"/>
  <c r="F42"/>
  <c r="F170"/>
  <c r="F234"/>
  <c r="F50"/>
  <c r="F194"/>
  <c r="F110"/>
  <c r="F238"/>
  <c r="F74"/>
  <c r="F54"/>
  <c r="F118"/>
  <c r="F182"/>
  <c r="F246"/>
  <c r="F302"/>
  <c r="F334"/>
  <c r="F366"/>
  <c r="F398"/>
  <c r="F430"/>
  <c r="F462"/>
  <c r="F490"/>
  <c r="F526"/>
  <c r="F558"/>
  <c r="F582"/>
  <c r="F602"/>
  <c r="F49"/>
  <c r="F85"/>
  <c r="F117"/>
  <c r="F149"/>
  <c r="F177"/>
  <c r="F213"/>
  <c r="F245"/>
  <c r="F277"/>
  <c r="F305"/>
  <c r="F341"/>
  <c r="F373"/>
  <c r="F405"/>
  <c r="F437"/>
  <c r="F469"/>
  <c r="F501"/>
  <c r="F533"/>
  <c r="F565"/>
  <c r="F28"/>
  <c r="F44"/>
  <c r="F60"/>
  <c r="F76"/>
  <c r="F92"/>
  <c r="F108"/>
  <c r="F124"/>
  <c r="F140"/>
  <c r="F156"/>
  <c r="F172"/>
  <c r="F188"/>
  <c r="F204"/>
  <c r="F220"/>
  <c r="F236"/>
  <c r="F252"/>
  <c r="F268"/>
  <c r="F284"/>
  <c r="F300"/>
  <c r="F316"/>
  <c r="F332"/>
  <c r="F348"/>
  <c r="F364"/>
  <c r="F380"/>
  <c r="F396"/>
  <c r="F412"/>
  <c r="F428"/>
  <c r="F444"/>
  <c r="F460"/>
  <c r="F476"/>
  <c r="F492"/>
  <c r="F508"/>
  <c r="F524"/>
  <c r="F540"/>
  <c r="F556"/>
  <c r="F572"/>
  <c r="F588"/>
  <c r="F298"/>
  <c r="F330"/>
  <c r="F362"/>
  <c r="F394"/>
  <c r="F426"/>
  <c r="F458"/>
  <c r="F494"/>
  <c r="F522"/>
  <c r="F554"/>
  <c r="F25"/>
  <c r="F61"/>
  <c r="F93"/>
  <c r="F121"/>
  <c r="F153"/>
  <c r="F189"/>
  <c r="F221"/>
  <c r="F253"/>
  <c r="F285"/>
  <c r="F317"/>
  <c r="F345"/>
  <c r="F377"/>
  <c r="F409"/>
  <c r="F441"/>
  <c r="F473"/>
  <c r="F505"/>
  <c r="F537"/>
  <c r="F569"/>
  <c r="F593"/>
  <c r="F35"/>
  <c r="F51"/>
  <c r="F67"/>
  <c r="F83"/>
  <c r="F99"/>
  <c r="F115"/>
  <c r="F131"/>
  <c r="F147"/>
  <c r="F163"/>
  <c r="F179"/>
  <c r="F195"/>
  <c r="F211"/>
  <c r="F227"/>
  <c r="F243"/>
  <c r="F259"/>
  <c r="F275"/>
  <c r="F291"/>
  <c r="F307"/>
  <c r="F323"/>
  <c r="F339"/>
  <c r="F355"/>
  <c r="F371"/>
  <c r="F387"/>
  <c r="F403"/>
  <c r="F419"/>
  <c r="F435"/>
  <c r="F451"/>
  <c r="F467"/>
  <c r="F483"/>
  <c r="F499"/>
  <c r="F515"/>
  <c r="F531"/>
  <c r="F547"/>
  <c r="F563"/>
  <c r="F579"/>
  <c r="F595"/>
  <c r="F484"/>
  <c r="F516"/>
  <c r="F548"/>
  <c r="F580"/>
  <c r="F314"/>
  <c r="F378"/>
  <c r="F442"/>
  <c r="F506"/>
  <c r="F570"/>
  <c r="F73"/>
  <c r="F137"/>
  <c r="F201"/>
  <c r="F269"/>
  <c r="F329"/>
  <c r="F393"/>
  <c r="F457"/>
  <c r="F521"/>
  <c r="F585"/>
  <c r="F43"/>
  <c r="F75"/>
  <c r="F107"/>
  <c r="F139"/>
  <c r="F171"/>
  <c r="F203"/>
  <c r="F235"/>
  <c r="F267"/>
  <c r="F299"/>
  <c r="F331"/>
  <c r="F363"/>
  <c r="F395"/>
  <c r="F427"/>
  <c r="F459"/>
  <c r="F491"/>
  <c r="F539"/>
  <c r="F66"/>
  <c r="F258"/>
  <c r="F222"/>
  <c r="F186"/>
  <c r="F82"/>
  <c r="F142"/>
  <c r="F106"/>
  <c r="F134"/>
  <c r="F262"/>
  <c r="F342"/>
  <c r="F406"/>
  <c r="F470"/>
  <c r="F530"/>
  <c r="F590"/>
  <c r="F57"/>
  <c r="F125"/>
  <c r="F185"/>
  <c r="F249"/>
  <c r="F313"/>
  <c r="F381"/>
  <c r="F445"/>
  <c r="F509"/>
  <c r="F573"/>
  <c r="F48"/>
  <c r="F80"/>
  <c r="F112"/>
  <c r="F144"/>
  <c r="F176"/>
  <c r="F208"/>
  <c r="F240"/>
  <c r="F272"/>
  <c r="F304"/>
  <c r="F336"/>
  <c r="F368"/>
  <c r="F400"/>
  <c r="F432"/>
  <c r="F464"/>
  <c r="F496"/>
  <c r="F528"/>
  <c r="F560"/>
  <c r="F306"/>
  <c r="F370"/>
  <c r="F434"/>
  <c r="F502"/>
  <c r="F562"/>
  <c r="F65"/>
  <c r="F133"/>
  <c r="F193"/>
  <c r="F257"/>
  <c r="F321"/>
  <c r="F385"/>
  <c r="F449"/>
  <c r="F513"/>
  <c r="F577"/>
  <c r="F39"/>
  <c r="F71"/>
  <c r="F103"/>
  <c r="F135"/>
  <c r="F167"/>
  <c r="F199"/>
  <c r="F231"/>
  <c r="F263"/>
  <c r="F279"/>
  <c r="F311"/>
  <c r="F343"/>
  <c r="F375"/>
  <c r="F407"/>
  <c r="F439"/>
  <c r="F471"/>
  <c r="F503"/>
  <c r="F551"/>
  <c r="F114"/>
  <c r="F226"/>
  <c r="F30"/>
  <c r="F158"/>
  <c r="F286"/>
  <c r="F154"/>
  <c r="F218"/>
  <c r="F282"/>
  <c r="F162"/>
  <c r="F78"/>
  <c r="F206"/>
  <c r="F58"/>
  <c r="F38"/>
  <c r="F102"/>
  <c r="F166"/>
  <c r="F230"/>
  <c r="F294"/>
  <c r="F326"/>
  <c r="F358"/>
  <c r="F390"/>
  <c r="F422"/>
  <c r="F454"/>
  <c r="F486"/>
  <c r="F518"/>
  <c r="F550"/>
  <c r="F578"/>
  <c r="F598"/>
  <c r="F45"/>
  <c r="F77"/>
  <c r="F109"/>
  <c r="F141"/>
  <c r="F173"/>
  <c r="F205"/>
  <c r="F237"/>
  <c r="F265"/>
  <c r="F301"/>
  <c r="F333"/>
  <c r="F365"/>
  <c r="F397"/>
  <c r="F429"/>
  <c r="F461"/>
  <c r="F493"/>
  <c r="F525"/>
  <c r="F557"/>
  <c r="F597"/>
  <c r="F40"/>
  <c r="F56"/>
  <c r="F72"/>
  <c r="F88"/>
  <c r="F104"/>
  <c r="F120"/>
  <c r="F136"/>
  <c r="F152"/>
  <c r="F168"/>
  <c r="F184"/>
  <c r="F200"/>
  <c r="F216"/>
  <c r="F232"/>
  <c r="F248"/>
  <c r="F264"/>
  <c r="F280"/>
  <c r="F296"/>
  <c r="F312"/>
  <c r="F328"/>
  <c r="F344"/>
  <c r="F360"/>
  <c r="F376"/>
  <c r="F392"/>
  <c r="F408"/>
  <c r="F424"/>
  <c r="F440"/>
  <c r="F456"/>
  <c r="F472"/>
  <c r="F488"/>
  <c r="F504"/>
  <c r="F520"/>
  <c r="F536"/>
  <c r="F552"/>
  <c r="F568"/>
  <c r="F584"/>
  <c r="F600"/>
  <c r="F322"/>
  <c r="F354"/>
  <c r="F386"/>
  <c r="F418"/>
  <c r="F450"/>
  <c r="F482"/>
  <c r="F514"/>
  <c r="F546"/>
  <c r="F586"/>
  <c r="F53"/>
  <c r="F81"/>
  <c r="F113"/>
  <c r="F145"/>
  <c r="F181"/>
  <c r="F209"/>
  <c r="F241"/>
  <c r="F273"/>
  <c r="F309"/>
  <c r="F337"/>
  <c r="F369"/>
  <c r="F401"/>
  <c r="F433"/>
  <c r="F465"/>
  <c r="F497"/>
  <c r="F529"/>
  <c r="F561"/>
  <c r="F589"/>
  <c r="F31"/>
  <c r="F47"/>
  <c r="F63"/>
  <c r="F79"/>
  <c r="F95"/>
  <c r="F111"/>
  <c r="F127"/>
  <c r="F143"/>
  <c r="F159"/>
  <c r="F175"/>
  <c r="F191"/>
  <c r="F207"/>
  <c r="F223"/>
  <c r="F239"/>
  <c r="F255"/>
  <c r="F271"/>
  <c r="F287"/>
  <c r="F303"/>
  <c r="F319"/>
  <c r="F335"/>
  <c r="F351"/>
  <c r="F367"/>
  <c r="F383"/>
  <c r="F399"/>
  <c r="F415"/>
  <c r="F431"/>
  <c r="F447"/>
  <c r="F463"/>
  <c r="F479"/>
  <c r="F495"/>
  <c r="F511"/>
  <c r="F527"/>
  <c r="F543"/>
  <c r="F559"/>
  <c r="F575"/>
  <c r="F591"/>
  <c r="CF7" i="7"/>
  <c r="CE7" s="1"/>
  <c r="CD7" s="1"/>
  <c r="CC7" s="1"/>
  <c r="CA7" s="1"/>
  <c r="BZ7" s="1"/>
  <c r="BY7" s="1"/>
  <c r="BW7" s="1"/>
  <c r="BV7" s="1"/>
  <c r="BU7" s="1"/>
  <c r="BS7" s="1"/>
  <c r="BR7" s="1"/>
  <c r="BQ7" s="1"/>
  <c r="BO7" s="1"/>
  <c r="BN7" s="1"/>
  <c r="BM7" s="1"/>
  <c r="BK7" s="1"/>
  <c r="BJ7" s="1"/>
  <c r="BI7" s="1"/>
  <c r="F22" i="3"/>
  <c r="F23"/>
  <c r="F24"/>
  <c r="F20" a="1"/>
  <c r="F21" a="1"/>
  <c r="F20" l="1"/>
  <c r="F21"/>
  <c r="F14" a="1"/>
  <c r="F13" a="1"/>
  <c r="F15" a="1"/>
  <c r="F19" a="1"/>
  <c r="F11" a="1"/>
  <c r="F12" a="1"/>
  <c r="F10" a="1"/>
  <c r="F18" a="1"/>
  <c r="F16" a="1"/>
  <c r="F17" a="1"/>
  <c r="F9" a="1"/>
  <c r="F9" l="1"/>
  <c r="F10"/>
  <c r="F11"/>
  <c r="F12"/>
  <c r="F13"/>
  <c r="F14"/>
  <c r="F15"/>
  <c r="F16"/>
  <c r="F17"/>
  <c r="F18"/>
  <c r="F19"/>
  <c r="AB4"/>
  <c r="U4"/>
  <c r="N4"/>
  <c r="G4"/>
  <c r="AB3"/>
  <c r="U3"/>
  <c r="N3"/>
  <c r="G3"/>
  <c r="D2"/>
  <c r="D1"/>
  <c r="F8" a="1"/>
  <c r="F8" l="1"/>
  <c r="BD7" i="7" l="1"/>
  <c r="BE7" s="1"/>
  <c r="BF36"/>
  <c r="BH36" s="1"/>
  <c r="BD7" i="8"/>
  <c r="BE7" s="1"/>
  <c r="BF36"/>
  <c r="BG36" s="1"/>
  <c r="BD7" i="1"/>
  <c r="BE7" s="1"/>
  <c r="BD20"/>
  <c r="BD22"/>
  <c r="BD23"/>
  <c r="BF36"/>
  <c r="BH36" s="1"/>
  <c r="BG36" l="1"/>
  <c r="BF10" i="7"/>
  <c r="BG10" s="1"/>
  <c r="BH10" s="1"/>
  <c r="BF11"/>
  <c r="BG11" s="1"/>
  <c r="BF19"/>
  <c r="BG19" s="1"/>
  <c r="BF13"/>
  <c r="BG13" s="1"/>
  <c r="BF21"/>
  <c r="BG21" s="1"/>
  <c r="BF8"/>
  <c r="BG8" s="1"/>
  <c r="BF17"/>
  <c r="BG17" s="1"/>
  <c r="BH17" s="1"/>
  <c r="BF25"/>
  <c r="BG25" s="1"/>
  <c r="BF15"/>
  <c r="BG15" s="1"/>
  <c r="BF23"/>
  <c r="BG23" s="1"/>
  <c r="BH23" s="1"/>
  <c r="BH36" i="8"/>
  <c r="BF29"/>
  <c r="BF25"/>
  <c r="BF20"/>
  <c r="BF16"/>
  <c r="BF12"/>
  <c r="BF8"/>
  <c r="BF26"/>
  <c r="BF17"/>
  <c r="BF9"/>
  <c r="BF18"/>
  <c r="BF7"/>
  <c r="BF28"/>
  <c r="BF24"/>
  <c r="BF19"/>
  <c r="BF15"/>
  <c r="BF11"/>
  <c r="BF22"/>
  <c r="BF21"/>
  <c r="BF13"/>
  <c r="BF27"/>
  <c r="BF23"/>
  <c r="BF14"/>
  <c r="BF10"/>
  <c r="BF8" i="1"/>
  <c r="BF10"/>
  <c r="BF12"/>
  <c r="BF14"/>
  <c r="BF16"/>
  <c r="BF18"/>
  <c r="BF21"/>
  <c r="BF26"/>
  <c r="BF30"/>
  <c r="BF9"/>
  <c r="BF13"/>
  <c r="BF15"/>
  <c r="BF19"/>
  <c r="BF7"/>
  <c r="BF20"/>
  <c r="BF23"/>
  <c r="BF25"/>
  <c r="BF27"/>
  <c r="BF29"/>
  <c r="BF24"/>
  <c r="BF28"/>
  <c r="BF11"/>
  <c r="BF17"/>
  <c r="BF22"/>
  <c r="BG36" i="7"/>
  <c r="BF7"/>
  <c r="BF26"/>
  <c r="BF24"/>
  <c r="BF22"/>
  <c r="BF20"/>
  <c r="BF18"/>
  <c r="BF16"/>
  <c r="BF14"/>
  <c r="BF12"/>
  <c r="BH19" l="1"/>
  <c r="BH8"/>
  <c r="BH15"/>
  <c r="BH21"/>
  <c r="BH25"/>
  <c r="BH13"/>
  <c r="BH11"/>
  <c r="BG12"/>
  <c r="BH12" s="1"/>
  <c r="BG20"/>
  <c r="BH20" s="1"/>
  <c r="BG18"/>
  <c r="BH18" s="1"/>
  <c r="BG26"/>
  <c r="BH26" s="1"/>
  <c r="BG28" i="1"/>
  <c r="BH28" s="1"/>
  <c r="BG25"/>
  <c r="BH25" s="1"/>
  <c r="BG19"/>
  <c r="BH19" s="1"/>
  <c r="BG30"/>
  <c r="BH30" s="1"/>
  <c r="BG16"/>
  <c r="BH16" s="1"/>
  <c r="BG8"/>
  <c r="BH8" s="1"/>
  <c r="BG23" i="8"/>
  <c r="BH23" s="1"/>
  <c r="BG22"/>
  <c r="BH22" s="1"/>
  <c r="BG24"/>
  <c r="BH24" s="1"/>
  <c r="BG9"/>
  <c r="BH9" s="1"/>
  <c r="BG12"/>
  <c r="BH12" s="1"/>
  <c r="BG29"/>
  <c r="BH29" s="1"/>
  <c r="BG16" i="7"/>
  <c r="BH16" s="1"/>
  <c r="BG24"/>
  <c r="BH24" s="1"/>
  <c r="BG11" i="1"/>
  <c r="BH11" s="1"/>
  <c r="BG27"/>
  <c r="BH27" s="1"/>
  <c r="BG7"/>
  <c r="BH7" s="1"/>
  <c r="BG9"/>
  <c r="BH9" s="1"/>
  <c r="BG18"/>
  <c r="BH18" s="1"/>
  <c r="BG10"/>
  <c r="BH10" s="1"/>
  <c r="BG14" i="8"/>
  <c r="BH14" s="1"/>
  <c r="BG21"/>
  <c r="BH21" s="1"/>
  <c r="BG19"/>
  <c r="BH19" s="1"/>
  <c r="BG18"/>
  <c r="BH18" s="1"/>
  <c r="BG8"/>
  <c r="BH8" s="1"/>
  <c r="BG25"/>
  <c r="BH25" s="1"/>
  <c r="BG14" i="7"/>
  <c r="BH14" s="1"/>
  <c r="BG22"/>
  <c r="BH22" s="1"/>
  <c r="BG7"/>
  <c r="BH7" s="1"/>
  <c r="BG17" i="1"/>
  <c r="BH17" s="1"/>
  <c r="BG29"/>
  <c r="BH29" s="1"/>
  <c r="BG20"/>
  <c r="BH20" s="1"/>
  <c r="BG13"/>
  <c r="BH13" s="1"/>
  <c r="BG21"/>
  <c r="BH21" s="1"/>
  <c r="BG12"/>
  <c r="BH12" s="1"/>
  <c r="BG10" i="8"/>
  <c r="BH10" s="1"/>
  <c r="BG13"/>
  <c r="BH13" s="1"/>
  <c r="BG15"/>
  <c r="BH15" s="1"/>
  <c r="BG7"/>
  <c r="BH7" s="1"/>
  <c r="BG26"/>
  <c r="BH26" s="1"/>
  <c r="BG20"/>
  <c r="BH20" s="1"/>
  <c r="BG22" i="1"/>
  <c r="BH22" s="1"/>
  <c r="BG24"/>
  <c r="BH24" s="1"/>
  <c r="BG23"/>
  <c r="BH23" s="1"/>
  <c r="BG15"/>
  <c r="BH15" s="1"/>
  <c r="BG26"/>
  <c r="BH26" s="1"/>
  <c r="BG14"/>
  <c r="BH14" s="1"/>
  <c r="BG27" i="8"/>
  <c r="BH27" s="1"/>
  <c r="BG11"/>
  <c r="BH11" s="1"/>
  <c r="BG28"/>
  <c r="BH28" s="1"/>
  <c r="BG17"/>
  <c r="BH17" s="1"/>
  <c r="BG16"/>
  <c r="BH16" s="1"/>
  <c r="CG7" i="7" l="1"/>
  <c r="CH7"/>
  <c r="CI7" s="1"/>
  <c r="CG7" i="8"/>
  <c r="CH7"/>
  <c r="CI7" s="1"/>
  <c r="CH7" i="1"/>
  <c r="CI7" s="1"/>
  <c r="CG7"/>
  <c r="BE7" i="6"/>
  <c r="BF7"/>
  <c r="BG7"/>
  <c r="BH7"/>
</calcChain>
</file>

<file path=xl/sharedStrings.xml><?xml version="1.0" encoding="utf-8"?>
<sst xmlns="http://schemas.openxmlformats.org/spreadsheetml/2006/main" count="2651" uniqueCount="301">
  <si>
    <t>3A</t>
  </si>
  <si>
    <t>3B</t>
  </si>
  <si>
    <t>3C</t>
  </si>
  <si>
    <t>3D</t>
  </si>
  <si>
    <t>3E</t>
  </si>
  <si>
    <t>4A</t>
  </si>
  <si>
    <t>4B</t>
  </si>
  <si>
    <t>4C</t>
  </si>
  <si>
    <t>4D</t>
  </si>
  <si>
    <t>4E</t>
  </si>
  <si>
    <t>5A</t>
  </si>
  <si>
    <t>5B</t>
  </si>
  <si>
    <t>5C</t>
  </si>
  <si>
    <t>5D</t>
  </si>
  <si>
    <t>5E</t>
  </si>
  <si>
    <t>6A</t>
  </si>
  <si>
    <t>6B</t>
  </si>
  <si>
    <t>6C</t>
  </si>
  <si>
    <t>6D</t>
  </si>
  <si>
    <t>6E</t>
  </si>
  <si>
    <t>3BC_Esp</t>
  </si>
  <si>
    <t>4BC_Esp</t>
  </si>
  <si>
    <t>3BC_All</t>
  </si>
  <si>
    <t>NOM Prénom</t>
  </si>
  <si>
    <t>Niveaux</t>
  </si>
  <si>
    <t>Classes</t>
  </si>
  <si>
    <t>5Z</t>
  </si>
  <si>
    <t>Niveau_3</t>
  </si>
  <si>
    <t>Niveau_4</t>
  </si>
  <si>
    <t>Niveau_5</t>
  </si>
  <si>
    <t>Niveau_6</t>
  </si>
  <si>
    <t>Test</t>
  </si>
  <si>
    <t>Niveaux Cibles LV1</t>
  </si>
  <si>
    <t>Trimestre</t>
  </si>
  <si>
    <t>A2+</t>
  </si>
  <si>
    <t>B1-</t>
  </si>
  <si>
    <t>A2</t>
  </si>
  <si>
    <t>A1+</t>
  </si>
  <si>
    <t>A2-</t>
  </si>
  <si>
    <t>A1</t>
  </si>
  <si>
    <t>Niveaux Cibles LV2</t>
  </si>
  <si>
    <t>T1</t>
  </si>
  <si>
    <t>T2</t>
  </si>
  <si>
    <t>T3</t>
  </si>
  <si>
    <t>Niveaux Détaillés</t>
  </si>
  <si>
    <t>LV</t>
  </si>
  <si>
    <t>A1-</t>
  </si>
  <si>
    <t>LV1</t>
  </si>
  <si>
    <t>LV2</t>
  </si>
  <si>
    <t>B1</t>
  </si>
  <si>
    <t>_T1</t>
  </si>
  <si>
    <t>_T2</t>
  </si>
  <si>
    <t>_T3</t>
  </si>
  <si>
    <t>N.E.</t>
  </si>
  <si>
    <t>SEGPA/LV2</t>
  </si>
  <si>
    <t>A</t>
  </si>
  <si>
    <t>Lire</t>
  </si>
  <si>
    <t>Ecrire</t>
  </si>
  <si>
    <t>Réagir_et_Dialoguer</t>
  </si>
  <si>
    <t>Ecouter_et_Comprendre</t>
  </si>
  <si>
    <t>Parler_en_Continu</t>
  </si>
  <si>
    <t>Compétence</t>
  </si>
  <si>
    <t>Je peux comprendre des textes courts et simples (Cinq phrases maximum)</t>
  </si>
  <si>
    <t>Je peux comprendre des messages simples et brefs (carte postale...) en relevant des noms, des mots familiers.</t>
  </si>
  <si>
    <t>Je peux comprendre des textes courts et simples rédigés avec un lexique simple sur des sujets concrets et courants (lettre, email...)</t>
  </si>
  <si>
    <t>Je peux trouver et comprendre l'information pertinente dans des écrits quotidiens (prospectus, journaux…)</t>
  </si>
  <si>
    <t>Je peux copier des mots isolés ou de très courts textes déjà étudiés en cours</t>
  </si>
  <si>
    <t>Je peux copier des mots, des phrases simples.</t>
  </si>
  <si>
    <t>Je peux décrire ma famille, mon environnement et mes activités de façon compréhensible même si mon texte comporte des erreurs.</t>
  </si>
  <si>
    <t>Je peux, dans une lettre, raconter une expérience, une aventure et décrire mes réactions, mes sentiments.</t>
  </si>
  <si>
    <t>Je sais me présenter (Nom, âge, adresse,téléphone et date de naissance)</t>
  </si>
  <si>
    <t>Je peux dire qui je suis, où je suis né(e), où j'habite.</t>
  </si>
  <si>
    <t>Je peux poser des questions simples, répondre et échanger des idées simples sur des sujets familiers (famille, loisirs, travail…)</t>
  </si>
  <si>
    <t>Je peux avoir une conversation sur un sujet familier, échanger des informations, discuter d'un film, d'un livre etc…</t>
  </si>
  <si>
    <t>Je peux comprendre l'ensemble des consignes du Classroom English vues en classe.</t>
  </si>
  <si>
    <t>Je peux comprendre des  consignes simples en classe (répéter, aller au tableau, prendre mon cahier/mon livre)</t>
  </si>
  <si>
    <t>Je peux comprendre des indications simples pour remplir une tâche (Instructions, consignes, indicateurs spatio-temporels, chiffres…)</t>
  </si>
  <si>
    <t>Je peux comprendre les points principaux de ce que l'on me dit sur des sujets familers tels que le travail, l'école, les loisirs…</t>
  </si>
  <si>
    <t>Je peux reproduire un modèle oral (comptine, chansons, date et courtes annonces)</t>
  </si>
  <si>
    <t>Je peux lire à haute voix un texte court en respectant l'intonation.</t>
  </si>
  <si>
    <t>Je peux parler d'activités quotidiennes.</t>
  </si>
  <si>
    <t>Je peux raconter en détail une expérience et décrire mes réactions et mes sentiments.</t>
  </si>
  <si>
    <t>Je peux me faire une idée du contenu d'un texte informatif, uniquement s'il est accompagné d'un document visuel (affiche, journal,,,)</t>
  </si>
  <si>
    <t>Je peux reconnaître les mots les plus courants dans les situations ordinaires de la vie.</t>
  </si>
  <si>
    <t>Je peux comprendre les signes et les panneaux dans les lieux publics (pour l'orientation, la sécurité, le danger...)</t>
  </si>
  <si>
    <t>Je peux localiser une information dans les différentes parties d'un texte long (lettres, prospectus, documents officiels, articles de journaux…)</t>
  </si>
  <si>
    <t>Je peux écrire un très court texte (email, carte postale) en référence à des modèles (5 phrases maximum)</t>
  </si>
  <si>
    <t>Je peux remplir un formulaire.</t>
  </si>
  <si>
    <t>Je peux rédiger un courrier dans une formulation simple</t>
  </si>
  <si>
    <t>Je peux rédiger quelques lignes pour exposer un problème, transmettre des informations et faire ccomprendre des points importants.</t>
  </si>
  <si>
    <t>Je sais présenter quelqu'un en me basant sur un modèle.</t>
  </si>
  <si>
    <t>Je peux dire comment je vais et demander à quelqu'un de ses nouvelles.</t>
  </si>
  <si>
    <t>Je peux faire ou accepter une offre/invitation/des excuses.</t>
  </si>
  <si>
    <t>Je peux demander à quelqu'un ce qu'il pense de quelque chose.</t>
  </si>
  <si>
    <t>Je peux comprendre des mots familers et/ou des expressions très courantes.</t>
  </si>
  <si>
    <t>Je peux reconnaître des mots et des structures du langage familier si l'on prononce lentement et si l'on articule bien.</t>
  </si>
  <si>
    <t>Je peux saisir les points essentiels d'annonce et de messages simples et brefs</t>
  </si>
  <si>
    <t>Je peux comprendre les points principaux d'une longue discussion si les gens articulent bien et parlent relativement lentement.</t>
  </si>
  <si>
    <t>Je peux utiliser des expressions et des phrases proches des modèles vus en classe.</t>
  </si>
  <si>
    <t>Je peux répéter correctement un court énoncé, par exemple quelques lignes d'un poème ou d'une chanson.</t>
  </si>
  <si>
    <t>Je peux décrire et présenter mon environnement, par exemple le collège, la maison ou les vacances…</t>
  </si>
  <si>
    <t>Je peux raconter un livre que j'ai lu, un film que j'ai vu, dire si je l'ai aimé et pourquoi.</t>
  </si>
  <si>
    <t>Réagir_Et_Dialoguer</t>
  </si>
  <si>
    <t>Je peux me faire une idée du contenu d'un texte informatif, surtout s'il est accompagné d'un document visuel (affiche, journal,,,)</t>
  </si>
  <si>
    <t>Je peux localiser une information spécifique dans un document (horaires, annonces…)</t>
  </si>
  <si>
    <t>Je peux réunir des informations du texte pour accomplir une tâche spécifique.</t>
  </si>
  <si>
    <t>Je sais renseigner un questionnaire très simple, comportant des formulations étudiées.</t>
  </si>
  <si>
    <t>Je peux reconstruire un phrase à partir d'éléments donnés.</t>
  </si>
  <si>
    <t>Je peux reproduire à l'écrit des phrases que j'entends</t>
  </si>
  <si>
    <t>Je peux paraphraser ou résumer de courts passages écrits.</t>
  </si>
  <si>
    <t>Je peux demander des nouvelles de quelqu'un et y réagir de manière brève</t>
  </si>
  <si>
    <t>Je peux présenter quelqu'un.</t>
  </si>
  <si>
    <t>Je peux exprimer de façon simple mon avis sur un sujet.</t>
  </si>
  <si>
    <t>Je peux exprimer ma joie, ma surprise, ma tristesse.</t>
  </si>
  <si>
    <t>Je peux suivre de brèves instructions auxquelles je suis habitué</t>
  </si>
  <si>
    <t>Je peux comprendre des phrases simples dans des situations de la vie quotidienne si la personne accepte de répéter ou de paraphraser.</t>
  </si>
  <si>
    <t>Je peux comprendre le sujet principal d'un message oral si le débit est lent et la diction claire)</t>
  </si>
  <si>
    <t>Je peux comprendre globalement quels arguments utilise une personne dans une discussion, sur un sujet que je connais bien.</t>
  </si>
  <si>
    <t>Je sais lire à haute voix un court texte.</t>
  </si>
  <si>
    <t>Je peux réciter un texte mémorisé.</t>
  </si>
  <si>
    <t>Je peux parler de mes goûts, exprimer une opinion et la justifier en des termes simples.</t>
  </si>
  <si>
    <t>Je peux faire un exposé sur un sujet que je connais bien.</t>
  </si>
  <si>
    <t>Ecouter_Et_Comprendre</t>
  </si>
  <si>
    <t>Je peux illustrer un texte par un dessin.</t>
  </si>
  <si>
    <t>Je peux identifier l'information pertinente sur des écrits simples.</t>
  </si>
  <si>
    <t>Je peux reconnaître les points significatifs d'un article de journal sur un sujet familier.</t>
  </si>
  <si>
    <t>Je sais produire quelques phrases (5 maximum) de manière autonome.</t>
  </si>
  <si>
    <t>Je peux faire des phrases en utilisant "And", "But" ou "So"</t>
  </si>
  <si>
    <t>Je peux raconter ce qui m'est arrivé au passé.</t>
  </si>
  <si>
    <t>Je peux prendre des notes, réutilisables ensuite, pendants un exposé, une conférence…</t>
  </si>
  <si>
    <t>Je peux utiliser les formules de politesse élémentaires.</t>
  </si>
  <si>
    <t>Je peux saluer et prendre congé.</t>
  </si>
  <si>
    <t>Je peux exprimer mon accord ou mon désaccord</t>
  </si>
  <si>
    <t>Je peux dire poliment ce que je pense et si je suis d'accord ou non.</t>
  </si>
  <si>
    <t>Je peux suivre une histoire simple (comptine…) avec une aide appropriée.</t>
  </si>
  <si>
    <t>Je peux comprendre des mots et des expressions du langage courant sur moi-même, ma famille, mon environnement immédiat et concret.</t>
  </si>
  <si>
    <t>Je peux comprendre des expressions et un vocabulaire très fréquent relatif à mon entourage proche lors de conversations quotidiennes et simples si le débit est lent et l'articulation distincte.</t>
  </si>
  <si>
    <t>Je peux suivre un exposé à condition que le sujet soit familier et que la présentation soit simple et bien structurée.</t>
  </si>
  <si>
    <t>Je peux raconter une histoire courte et déjà travaillée en classe.</t>
  </si>
  <si>
    <t>Je peux me présenter et me décrire.</t>
  </si>
  <si>
    <t>Je peux raconter un histoire en plusieurs étapes en liant les évènements entre eux.</t>
  </si>
  <si>
    <t>Je peux préparer un court bulletin d'information sur un sujet d'histoire ou d'actualité, à condition de l'avoir préparé.</t>
  </si>
  <si>
    <t>Parler_En_Continu</t>
  </si>
  <si>
    <t>Je peux suivre et comprendre des indications brèves et simples.</t>
  </si>
  <si>
    <t>Je peux comprendre l'énoncé d'un exercice.</t>
  </si>
  <si>
    <t>Je peux identifier le sprincipales conclusions d'un texte argumentatif bien structuré, sans forcément comprendre les détails.</t>
  </si>
  <si>
    <t>Je sais écrire, sous la dictée, des expressions connues.</t>
  </si>
  <si>
    <t>Je peux réécrire un message à partir d'un modèle.</t>
  </si>
  <si>
    <t>Je peux relier les phrases en utilisant des connecteurs simples (Because, First, Then, Finally…)</t>
  </si>
  <si>
    <t>Je sais présenter mes excuses en utilisant les formules étudiées.</t>
  </si>
  <si>
    <t>Je peux répondre à des questions personnelles simples.</t>
  </si>
  <si>
    <t>Je peux dire ce que j'aime ou ce que je n'aime pas.</t>
  </si>
  <si>
    <t>Je peux expliquer comment faire quelque chose en donnant des instructions détaillées.</t>
  </si>
  <si>
    <t>Je peux comprendre une conversation brève et simple si les gens parlent lentement et distinctement.</t>
  </si>
  <si>
    <t>Je peux capter les informations essentielles de courts passages audio enregistrés sur un sujet courant et prévisible, si l'on parle de façon lente et en articulant correctement.</t>
  </si>
  <si>
    <t>Je peux comprendre des informations techniques simples, comme un mode d'emploi pour un appareil d'usage courant (appaeil photo, caméra…)</t>
  </si>
  <si>
    <t>Je peux présenter et décrire des activités.</t>
  </si>
  <si>
    <t>Je peux relater un évènement en donnant de sprécisions simples.</t>
  </si>
  <si>
    <t>Je peux donner mon opinion sur différents sujets et la justifier.</t>
  </si>
  <si>
    <t>Validation</t>
  </si>
  <si>
    <t>Je peux suivre le mode d'emploi d'un appareil d'usage courant (téléphone portable…)</t>
  </si>
  <si>
    <t>Je peux comprendre le mode d'emploi d'un appareil d'usage courant (impimante, console, lecteur MP3…)</t>
  </si>
  <si>
    <t>Je peux écrire des phrases simples pour dire ce que je fais.</t>
  </si>
  <si>
    <t>Je peux m'autocorriger en me relisant</t>
  </si>
  <si>
    <t>Je sais brièvement répondre à des sujets familiers.</t>
  </si>
  <si>
    <t>Je peux compter, indiquer des quantité et donner l'heure.</t>
  </si>
  <si>
    <t>Je peux demander des conseils, des consignes et en donner</t>
  </si>
  <si>
    <t>Je peux comparer des propositions, discuter de ce qu'il faut faire, où il faut aller, ce qu'il faut choisir.</t>
  </si>
  <si>
    <t>Je peux saisir l'information essentielle d'émissions télévisées (évènements, pubs, météo…) si le commentaire est accompagné d'images suffisamment parlantes.</t>
  </si>
  <si>
    <t>Au téléphone, je peux suivre sans difficulté une conversation portant sur des domaines quotidiens.</t>
  </si>
  <si>
    <t>Je peux raconter une histoire courte.</t>
  </si>
  <si>
    <t>Je peux parler de mes intentions et de ce qui va se réaliser dans l'avenir.</t>
  </si>
  <si>
    <t>Je peux parler de choix et d'objectifs ainsi que donner leurs raisons.</t>
  </si>
  <si>
    <t>Je peux comprendre un règlement.</t>
  </si>
  <si>
    <t>Je peux écrire des phrases sur moi-même et sur des personnes de mon entourage ou des personnages imaginaires en donnant des infirmations simples.</t>
  </si>
  <si>
    <t>Je peux prendre des notes pendant une conversation téléphonique, à condition de pouvoir faire répéter.</t>
  </si>
  <si>
    <t>Je peux poser des questions simples concernant mon environnement immédiat.</t>
  </si>
  <si>
    <t>Je peux suivre des indications simples et en donner (aller d'un endroit à un autre…)</t>
  </si>
  <si>
    <t>Je peux demander un chemin et l'indiquer avec un plan.</t>
  </si>
  <si>
    <t>Je peux interviewer quelqu'un sur un sujet précis si j'ai préparé le questionnaire auparavant.</t>
  </si>
  <si>
    <t>A la radio ou à la TV, je peux comprendre le points principaux des bulletins d'information ou des programmes sur des sujets familiers…</t>
  </si>
  <si>
    <t>Je peux transmettre différentes informations sur un sujet à des personnes qui n'en ont pas connaissance.</t>
  </si>
  <si>
    <t>Expert</t>
  </si>
  <si>
    <t>Je peux comprendre une recette de cuisine</t>
  </si>
  <si>
    <t>Je peux écrire une carte postale brève en utilisant des formes de politesse.</t>
  </si>
  <si>
    <t>Je peux rapporter des propos ou des évènements par écrit.</t>
  </si>
  <si>
    <t>Je peux proposer ou offrir quelque chose à quelqu'un.</t>
  </si>
  <si>
    <t>Je peux faire des gestes pour clarifier ce que je veux dire.</t>
  </si>
  <si>
    <t>Je peux poser quelques questions spontanées.</t>
  </si>
  <si>
    <t>Je peux suivre de nombreux films si l'histoire repose essentiellement sur l'action…</t>
  </si>
  <si>
    <t>Je peux expliquer les causes d'un évènement.</t>
  </si>
  <si>
    <t>Acquis</t>
  </si>
  <si>
    <t>Je peux demander par écrit des informations simples.</t>
  </si>
  <si>
    <t>Je peux parler d'une date ou d'un rendez-vous en utilisant des indications de temps.</t>
  </si>
  <si>
    <t>Au cours d'un voyage, je peux faire face à la plupart des situations de la vie quotidienne, résoudre des problèmes, faire des réclamations, porter plainte…</t>
  </si>
  <si>
    <t>Je peux donner les raisons d'un choix.</t>
  </si>
  <si>
    <t>En Cours</t>
  </si>
  <si>
    <t>Je peux comparer.</t>
  </si>
  <si>
    <t>Non Acquis</t>
  </si>
  <si>
    <t>Je peux dire que je ne comprends pas et demander de répéter plus lentement, ou de reformuler.</t>
  </si>
  <si>
    <t>Non Evaluable</t>
  </si>
  <si>
    <t>Quand je ne connais pas un mot, je peux demander comment on le dit.</t>
  </si>
  <si>
    <t>Niveau CECRL</t>
  </si>
  <si>
    <t>Matière</t>
  </si>
  <si>
    <t>Début d'Acquisition</t>
  </si>
  <si>
    <t>Allemand</t>
  </si>
  <si>
    <t>Anglais</t>
  </si>
  <si>
    <t>Presque Acquis</t>
  </si>
  <si>
    <t>Arts Plastiques</t>
  </si>
  <si>
    <t>Education Musicale</t>
  </si>
  <si>
    <t>EPS</t>
  </si>
  <si>
    <t>Espagnol</t>
  </si>
  <si>
    <t>Français</t>
  </si>
  <si>
    <t>Histoire-Géographie</t>
  </si>
  <si>
    <t>Latin</t>
  </si>
  <si>
    <t>Mathématiques</t>
  </si>
  <si>
    <t>Sciences-Physiques</t>
  </si>
  <si>
    <t>SVT</t>
  </si>
  <si>
    <t>Technologie</t>
  </si>
  <si>
    <t>Niveau</t>
  </si>
  <si>
    <t>Pts Max</t>
  </si>
  <si>
    <t>Coeff</t>
  </si>
  <si>
    <t>Total</t>
  </si>
  <si>
    <t>Coefficient</t>
  </si>
  <si>
    <t>Niveau évaluation</t>
  </si>
  <si>
    <t>Niveau Cible</t>
  </si>
  <si>
    <t>Compétences</t>
  </si>
  <si>
    <t>Classe</t>
  </si>
  <si>
    <t>Sous-Compétences</t>
  </si>
  <si>
    <t>Nombre Evaluation Compétences</t>
  </si>
  <si>
    <t>Total Points</t>
  </si>
  <si>
    <t>Total sur</t>
  </si>
  <si>
    <t>CECRL</t>
  </si>
  <si>
    <t>Présence</t>
  </si>
  <si>
    <t>Absent e</t>
  </si>
  <si>
    <t>Moyenne/20</t>
  </si>
  <si>
    <t>Niveau CECRL Moyen</t>
  </si>
  <si>
    <t>Absent</t>
  </si>
  <si>
    <t>Je peux relater un évènement en donnant des précisions simples.</t>
  </si>
  <si>
    <t>4B_All</t>
  </si>
  <si>
    <t>Exp</t>
  </si>
  <si>
    <t>PA</t>
  </si>
  <si>
    <t>EC</t>
  </si>
  <si>
    <t>DA</t>
  </si>
  <si>
    <t>NA</t>
  </si>
  <si>
    <t>NE</t>
  </si>
  <si>
    <t>A1_Primaire</t>
  </si>
  <si>
    <t>Sous-Compétence</t>
  </si>
  <si>
    <t>Groupe Sup 01</t>
  </si>
  <si>
    <t>Groupe Sup 02</t>
  </si>
  <si>
    <t>Groupe Sup 03</t>
  </si>
  <si>
    <t>Groupe Sup 04</t>
  </si>
  <si>
    <t>Groupe Sup 05</t>
  </si>
  <si>
    <t>Groupe Sup 06</t>
  </si>
  <si>
    <t>Groupe Sup 07</t>
  </si>
  <si>
    <t>Groupe Sup 08</t>
  </si>
  <si>
    <t>Groupe Sup 09</t>
  </si>
  <si>
    <t>Groupe Sup 10</t>
  </si>
  <si>
    <t>Toutes</t>
  </si>
  <si>
    <t>A1___Primaire</t>
  </si>
  <si>
    <t>LV1/LV2</t>
  </si>
  <si>
    <t>Nom Feuilles</t>
  </si>
  <si>
    <t>T1_4D_POC1</t>
  </si>
  <si>
    <t>T1_5D_POC1</t>
  </si>
  <si>
    <t>Début</t>
  </si>
  <si>
    <t>Fin</t>
  </si>
  <si>
    <t>T1_3E_PE1</t>
  </si>
  <si>
    <t>T1_3C_PE1</t>
  </si>
  <si>
    <t>T1_4B_POC1</t>
  </si>
  <si>
    <t>AIHUNE NUY Emile</t>
  </si>
  <si>
    <t>ANCHIER Yvon</t>
  </si>
  <si>
    <t>ANTOUDROL James</t>
  </si>
  <si>
    <t>BIENLEPETI Ambroise</t>
  </si>
  <si>
    <t>CONNERY Aretha</t>
  </si>
  <si>
    <t>DEUF John</t>
  </si>
  <si>
    <t>DEUSSAN Anne-Alice</t>
  </si>
  <si>
    <t>D'ZEUKLOK Haroun</t>
  </si>
  <si>
    <t>EMPHAILLITE Mélusine</t>
  </si>
  <si>
    <t>FONFEC Sophie</t>
  </si>
  <si>
    <t>FRAIMIEUX DE LA FERMAY Yves</t>
  </si>
  <si>
    <t>HAIPARBAL Gilles</t>
  </si>
  <si>
    <t>JAVEL Aude</t>
  </si>
  <si>
    <t>MANFAIMIEU Gérard</t>
  </si>
  <si>
    <t>NAL Sheila-Lotfi</t>
  </si>
  <si>
    <t>NESS Guy</t>
  </si>
  <si>
    <t>OPOSTE Fidel</t>
  </si>
  <si>
    <t>TABANIOL Alphonse</t>
  </si>
  <si>
    <t>TAFRAISE Théramène</t>
  </si>
  <si>
    <t>TINOPLE Constant</t>
  </si>
  <si>
    <t>TISON Paco</t>
  </si>
  <si>
    <t>TOMBAY Yvon</t>
  </si>
  <si>
    <t>VIGOTT Sarah</t>
  </si>
  <si>
    <t>NEYMAR Jean</t>
  </si>
  <si>
    <t>HITTIQUE Paul</t>
  </si>
  <si>
    <t>GULA Caleigh</t>
  </si>
  <si>
    <t>DEY Kelly</t>
  </si>
  <si>
    <t>CHATERE Tom</t>
  </si>
  <si>
    <t>ANQUALE Seb</t>
  </si>
  <si>
    <t>MOLATIN Jean-Pierre</t>
  </si>
  <si>
    <t>AKPOURLUI Yann</t>
  </si>
  <si>
    <t>DIOTTE Ophélie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</si>
</sst>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9" xfId="0" applyBorder="1"/>
    <xf numFmtId="0" fontId="0" fillId="0" borderId="0" xfId="0" applyBorder="1"/>
    <xf numFmtId="0" fontId="0" fillId="0" borderId="0" xfId="0" applyBorder="1" applyAlignment="1">
      <alignment horizontal="center" wrapText="1"/>
    </xf>
    <xf numFmtId="0" fontId="0" fillId="0" borderId="0" xfId="0" applyAlignment="1">
      <alignment wrapText="1"/>
    </xf>
    <xf numFmtId="0" fontId="1" fillId="0" borderId="3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10" fontId="4" fillId="2" borderId="3" xfId="0" applyNumberFormat="1" applyFont="1" applyFill="1" applyBorder="1" applyAlignment="1">
      <alignment horizontal="center" vertical="center" wrapText="1"/>
    </xf>
    <xf numFmtId="10" fontId="4" fillId="2" borderId="9" xfId="0" applyNumberFormat="1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5" borderId="2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1" fillId="2" borderId="25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1" fillId="5" borderId="33" xfId="0" applyFont="1" applyFill="1" applyBorder="1" applyAlignment="1">
      <alignment horizontal="center" vertical="center" wrapText="1"/>
    </xf>
    <xf numFmtId="0" fontId="1" fillId="5" borderId="42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12" borderId="2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2" borderId="9" xfId="0" applyFont="1" applyFill="1" applyBorder="1" applyAlignment="1">
      <alignment horizontal="center" vertical="center"/>
    </xf>
    <xf numFmtId="0" fontId="1" fillId="12" borderId="13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/>
    </xf>
    <xf numFmtId="0" fontId="1" fillId="7" borderId="30" xfId="0" applyFont="1" applyFill="1" applyBorder="1" applyAlignment="1">
      <alignment horizontal="center"/>
    </xf>
    <xf numFmtId="0" fontId="1" fillId="6" borderId="30" xfId="0" applyFont="1" applyFill="1" applyBorder="1" applyAlignment="1">
      <alignment horizontal="center"/>
    </xf>
    <xf numFmtId="0" fontId="1" fillId="11" borderId="30" xfId="0" applyFont="1" applyFill="1" applyBorder="1" applyAlignment="1">
      <alignment horizontal="center"/>
    </xf>
    <xf numFmtId="0" fontId="1" fillId="8" borderId="30" xfId="0" applyFont="1" applyFill="1" applyBorder="1" applyAlignment="1">
      <alignment horizontal="center"/>
    </xf>
    <xf numFmtId="0" fontId="1" fillId="9" borderId="30" xfId="0" applyFont="1" applyFill="1" applyBorder="1" applyAlignment="1">
      <alignment horizontal="center"/>
    </xf>
    <xf numFmtId="0" fontId="10" fillId="10" borderId="30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4" borderId="41" xfId="0" applyFont="1" applyFill="1" applyBorder="1" applyAlignment="1">
      <alignment vertical="center" wrapText="1"/>
    </xf>
    <xf numFmtId="0" fontId="1" fillId="4" borderId="44" xfId="0" applyFont="1" applyFill="1" applyBorder="1" applyAlignment="1">
      <alignment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4" borderId="45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vertical="center" wrapText="1"/>
    </xf>
    <xf numFmtId="0" fontId="1" fillId="4" borderId="29" xfId="0" applyFont="1" applyFill="1" applyBorder="1" applyAlignment="1">
      <alignment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4" borderId="24" xfId="0" applyFont="1" applyFill="1" applyBorder="1" applyAlignment="1">
      <alignment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vertical="center" wrapText="1"/>
    </xf>
    <xf numFmtId="10" fontId="4" fillId="2" borderId="27" xfId="0" applyNumberFormat="1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1" fillId="2" borderId="1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1" fillId="0" borderId="47" xfId="0" applyFont="1" applyBorder="1" applyAlignment="1">
      <alignment horizontal="center" vertical="center" wrapText="1"/>
    </xf>
  </cellXfs>
  <cellStyles count="1">
    <cellStyle name="Normal" xfId="0" builtinId="0"/>
  </cellStyles>
  <dxfs count="86"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CCFF66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CCFF66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ill>
        <patternFill>
          <bgColor theme="3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CCFF66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CCFF66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CCFF66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CCFF66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CCFF66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CCFF66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A2647"/>
  <sheetViews>
    <sheetView topLeftCell="G1" workbookViewId="0">
      <selection activeCell="I20" sqref="I20"/>
    </sheetView>
  </sheetViews>
  <sheetFormatPr baseColWidth="10" defaultRowHeight="15"/>
  <cols>
    <col min="1" max="78" width="31.42578125" customWidth="1"/>
  </cols>
  <sheetData>
    <row r="1" spans="1:79" s="6" customFormat="1" ht="15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3" t="s">
        <v>20</v>
      </c>
      <c r="V1" s="2" t="s">
        <v>21</v>
      </c>
      <c r="W1" s="2" t="s">
        <v>22</v>
      </c>
      <c r="X1" s="2" t="s">
        <v>239</v>
      </c>
      <c r="Y1" s="114" t="s">
        <v>248</v>
      </c>
      <c r="Z1" s="114" t="s">
        <v>249</v>
      </c>
      <c r="AA1" s="114" t="s">
        <v>250</v>
      </c>
      <c r="AB1" s="114" t="s">
        <v>251</v>
      </c>
      <c r="AC1" s="114" t="s">
        <v>252</v>
      </c>
      <c r="AD1" s="114" t="s">
        <v>253</v>
      </c>
      <c r="AE1" s="114" t="s">
        <v>254</v>
      </c>
      <c r="AF1" s="114" t="s">
        <v>255</v>
      </c>
      <c r="AG1" s="114" t="s">
        <v>256</v>
      </c>
      <c r="AH1" s="114" t="s">
        <v>257</v>
      </c>
      <c r="AI1" s="121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4"/>
      <c r="CA1" s="6">
        <v>0</v>
      </c>
    </row>
    <row r="2" spans="1:79" s="6" customFormat="1" ht="15.75" thickBot="1">
      <c r="A2" s="7" t="s">
        <v>23</v>
      </c>
      <c r="B2" s="8" t="s">
        <v>23</v>
      </c>
      <c r="C2" s="8" t="s">
        <v>23</v>
      </c>
      <c r="D2" s="8" t="s">
        <v>23</v>
      </c>
      <c r="E2" s="8" t="s">
        <v>23</v>
      </c>
      <c r="F2" s="8" t="s">
        <v>23</v>
      </c>
      <c r="G2" s="8" t="s">
        <v>23</v>
      </c>
      <c r="H2" s="8" t="s">
        <v>23</v>
      </c>
      <c r="I2" s="8" t="s">
        <v>23</v>
      </c>
      <c r="J2" s="8" t="s">
        <v>23</v>
      </c>
      <c r="K2" s="8" t="s">
        <v>23</v>
      </c>
      <c r="L2" s="8" t="s">
        <v>23</v>
      </c>
      <c r="M2" s="8" t="s">
        <v>23</v>
      </c>
      <c r="N2" s="8" t="s">
        <v>23</v>
      </c>
      <c r="O2" s="8" t="s">
        <v>23</v>
      </c>
      <c r="P2" s="8" t="s">
        <v>23</v>
      </c>
      <c r="Q2" s="8" t="s">
        <v>23</v>
      </c>
      <c r="R2" s="8" t="s">
        <v>23</v>
      </c>
      <c r="S2" s="8" t="s">
        <v>23</v>
      </c>
      <c r="T2" s="9" t="s">
        <v>23</v>
      </c>
      <c r="U2" s="9" t="s">
        <v>23</v>
      </c>
      <c r="V2" s="9" t="s">
        <v>23</v>
      </c>
      <c r="W2" s="9" t="s">
        <v>23</v>
      </c>
      <c r="X2" s="9" t="s">
        <v>23</v>
      </c>
      <c r="Y2" s="8"/>
      <c r="Z2" s="8"/>
      <c r="AA2" s="8"/>
      <c r="AB2" s="8"/>
      <c r="AC2" s="8"/>
      <c r="AD2" s="8"/>
      <c r="AE2" s="8"/>
      <c r="AF2" s="8"/>
      <c r="AG2" s="8"/>
      <c r="AH2" s="8"/>
      <c r="AI2" s="122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10"/>
      <c r="CA2" s="5">
        <v>1</v>
      </c>
    </row>
    <row r="3" spans="1:79" s="6" customFormat="1">
      <c r="A3" s="11" t="s">
        <v>269</v>
      </c>
      <c r="B3" s="12"/>
      <c r="C3" s="11" t="s">
        <v>274</v>
      </c>
      <c r="D3" s="12"/>
      <c r="E3" s="12" t="s">
        <v>280</v>
      </c>
      <c r="F3" s="12"/>
      <c r="G3" s="12" t="s">
        <v>295</v>
      </c>
      <c r="H3" s="12"/>
      <c r="I3" s="12" t="s">
        <v>293</v>
      </c>
      <c r="J3" s="12"/>
      <c r="K3" s="12"/>
      <c r="L3" s="12"/>
      <c r="M3" s="12"/>
      <c r="N3" s="12" t="s">
        <v>287</v>
      </c>
      <c r="O3" s="12"/>
      <c r="P3" s="12"/>
      <c r="Q3" s="12"/>
      <c r="R3" s="12"/>
      <c r="S3" s="12"/>
      <c r="T3" s="13"/>
      <c r="U3" s="12"/>
      <c r="V3" s="12"/>
      <c r="W3" s="13"/>
      <c r="X3" s="8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3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4"/>
      <c r="CA3" s="5">
        <v>2</v>
      </c>
    </row>
    <row r="4" spans="1:79" s="6" customFormat="1">
      <c r="A4" s="11" t="s">
        <v>270</v>
      </c>
      <c r="B4" s="12"/>
      <c r="C4" s="11" t="s">
        <v>275</v>
      </c>
      <c r="D4" s="12"/>
      <c r="E4" s="12" t="s">
        <v>281</v>
      </c>
      <c r="F4" s="12"/>
      <c r="G4" s="12" t="s">
        <v>296</v>
      </c>
      <c r="H4" s="12"/>
      <c r="I4" s="12" t="s">
        <v>294</v>
      </c>
      <c r="J4" s="12"/>
      <c r="K4" s="12"/>
      <c r="L4" s="12"/>
      <c r="M4" s="12"/>
      <c r="N4" s="12" t="s">
        <v>288</v>
      </c>
      <c r="O4" s="12"/>
      <c r="P4" s="12"/>
      <c r="Q4" s="12"/>
      <c r="R4" s="12"/>
      <c r="S4" s="12"/>
      <c r="T4" s="13"/>
      <c r="U4" s="12"/>
      <c r="V4" s="12"/>
      <c r="W4" s="13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3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4"/>
      <c r="CA4" s="5">
        <v>3</v>
      </c>
    </row>
    <row r="5" spans="1:79" s="6" customFormat="1">
      <c r="A5" s="11" t="s">
        <v>271</v>
      </c>
      <c r="B5" s="12"/>
      <c r="C5" s="11" t="s">
        <v>276</v>
      </c>
      <c r="D5" s="12"/>
      <c r="E5" s="12" t="s">
        <v>282</v>
      </c>
      <c r="F5" s="12"/>
      <c r="G5" s="12" t="s">
        <v>297</v>
      </c>
      <c r="H5" s="12"/>
      <c r="I5" s="12" t="s">
        <v>295</v>
      </c>
      <c r="J5" s="12"/>
      <c r="K5" s="12"/>
      <c r="L5" s="12"/>
      <c r="M5" s="12"/>
      <c r="N5" s="12" t="s">
        <v>289</v>
      </c>
      <c r="O5" s="12"/>
      <c r="P5" s="12"/>
      <c r="Q5" s="12"/>
      <c r="R5" s="12"/>
      <c r="S5" s="12"/>
      <c r="T5" s="13"/>
      <c r="U5" s="12"/>
      <c r="V5" s="12"/>
      <c r="W5" s="13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3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4"/>
      <c r="CA5" s="5">
        <v>4</v>
      </c>
    </row>
    <row r="6" spans="1:79" s="6" customFormat="1">
      <c r="A6" s="11" t="s">
        <v>272</v>
      </c>
      <c r="B6" s="12"/>
      <c r="C6" s="11" t="s">
        <v>277</v>
      </c>
      <c r="D6" s="12"/>
      <c r="E6" s="12" t="s">
        <v>283</v>
      </c>
      <c r="F6" s="12"/>
      <c r="G6" s="12" t="s">
        <v>298</v>
      </c>
      <c r="H6" s="12"/>
      <c r="I6" s="12" t="s">
        <v>296</v>
      </c>
      <c r="J6" s="12"/>
      <c r="K6" s="12"/>
      <c r="L6" s="12"/>
      <c r="M6" s="12"/>
      <c r="N6" s="12" t="s">
        <v>290</v>
      </c>
      <c r="O6" s="12"/>
      <c r="P6" s="12"/>
      <c r="Q6" s="12"/>
      <c r="R6" s="12"/>
      <c r="S6" s="12"/>
      <c r="T6" s="13"/>
      <c r="U6" s="12"/>
      <c r="V6" s="12"/>
      <c r="W6" s="13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3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4"/>
      <c r="CA6" s="5">
        <v>5</v>
      </c>
    </row>
    <row r="7" spans="1:79" s="6" customFormat="1">
      <c r="A7" s="11" t="s">
        <v>273</v>
      </c>
      <c r="B7" s="12"/>
      <c r="C7" s="11" t="s">
        <v>278</v>
      </c>
      <c r="D7" s="12"/>
      <c r="E7" s="12" t="s">
        <v>284</v>
      </c>
      <c r="F7" s="12"/>
      <c r="G7" s="12" t="s">
        <v>299</v>
      </c>
      <c r="H7" s="12"/>
      <c r="I7" s="12" t="s">
        <v>297</v>
      </c>
      <c r="J7" s="12"/>
      <c r="K7" s="12"/>
      <c r="L7" s="12"/>
      <c r="M7" s="12"/>
      <c r="N7" s="12" t="s">
        <v>291</v>
      </c>
      <c r="O7" s="12"/>
      <c r="P7" s="12"/>
      <c r="Q7" s="12"/>
      <c r="R7" s="12"/>
      <c r="S7" s="12"/>
      <c r="T7" s="13"/>
      <c r="U7" s="12"/>
      <c r="V7" s="12"/>
      <c r="W7" s="13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3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4"/>
      <c r="CA7" s="5">
        <v>6</v>
      </c>
    </row>
    <row r="8" spans="1:79" s="6" customFormat="1">
      <c r="A8" s="11" t="s">
        <v>274</v>
      </c>
      <c r="B8" s="12"/>
      <c r="C8" s="11" t="s">
        <v>279</v>
      </c>
      <c r="D8" s="12"/>
      <c r="E8" s="12" t="s">
        <v>285</v>
      </c>
      <c r="F8" s="12"/>
      <c r="G8" s="12" t="s">
        <v>300</v>
      </c>
      <c r="H8" s="12"/>
      <c r="I8" s="12" t="s">
        <v>298</v>
      </c>
      <c r="J8" s="12"/>
      <c r="K8" s="12"/>
      <c r="L8" s="12"/>
      <c r="M8" s="12"/>
      <c r="N8" s="12" t="s">
        <v>292</v>
      </c>
      <c r="O8" s="12"/>
      <c r="P8" s="12"/>
      <c r="Q8" s="12"/>
      <c r="R8" s="12"/>
      <c r="S8" s="12"/>
      <c r="T8" s="13"/>
      <c r="U8" s="12"/>
      <c r="V8" s="12"/>
      <c r="W8" s="13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3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4"/>
      <c r="CA8" s="5">
        <v>7</v>
      </c>
    </row>
    <row r="9" spans="1:79" s="6" customFormat="1">
      <c r="A9" s="11" t="s">
        <v>275</v>
      </c>
      <c r="B9" s="12"/>
      <c r="C9" s="12"/>
      <c r="D9" s="12"/>
      <c r="E9" s="12" t="s">
        <v>286</v>
      </c>
      <c r="F9" s="12"/>
      <c r="G9" s="12"/>
      <c r="H9" s="12"/>
      <c r="I9" s="12" t="s">
        <v>299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3"/>
      <c r="U9" s="12"/>
      <c r="V9" s="12"/>
      <c r="W9" s="13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3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4"/>
      <c r="CA9" s="5">
        <v>8</v>
      </c>
    </row>
    <row r="10" spans="1:79" s="6" customFormat="1">
      <c r="A10" s="11" t="s">
        <v>276</v>
      </c>
      <c r="B10" s="12"/>
      <c r="C10" s="12"/>
      <c r="D10" s="12"/>
      <c r="E10" s="12" t="s">
        <v>287</v>
      </c>
      <c r="F10" s="12"/>
      <c r="G10" s="12"/>
      <c r="H10" s="12"/>
      <c r="I10" s="12" t="s">
        <v>300</v>
      </c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3"/>
      <c r="U10" s="12"/>
      <c r="V10" s="12"/>
      <c r="W10" s="13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3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4"/>
      <c r="CA10" s="5">
        <v>9</v>
      </c>
    </row>
    <row r="11" spans="1:79" s="6" customFormat="1">
      <c r="A11" s="11" t="s">
        <v>277</v>
      </c>
      <c r="B11" s="12"/>
      <c r="C11" s="12"/>
      <c r="D11" s="12"/>
      <c r="E11" s="12" t="s">
        <v>288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3"/>
      <c r="U11" s="12"/>
      <c r="V11" s="12"/>
      <c r="W11" s="13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3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4"/>
      <c r="CA11" s="5">
        <v>10</v>
      </c>
    </row>
    <row r="12" spans="1:79" s="6" customFormat="1">
      <c r="A12" s="11" t="s">
        <v>278</v>
      </c>
      <c r="B12" s="12"/>
      <c r="C12" s="12"/>
      <c r="D12" s="12"/>
      <c r="E12" s="12" t="s">
        <v>289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3"/>
      <c r="U12" s="12"/>
      <c r="V12" s="12"/>
      <c r="W12" s="13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3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4"/>
      <c r="CA12" s="6">
        <v>11</v>
      </c>
    </row>
    <row r="13" spans="1:79" s="6" customFormat="1">
      <c r="A13" s="11" t="s">
        <v>279</v>
      </c>
      <c r="B13" s="12"/>
      <c r="C13" s="12"/>
      <c r="D13" s="12"/>
      <c r="E13" s="12" t="s">
        <v>290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3"/>
      <c r="U13" s="12"/>
      <c r="V13" s="12"/>
      <c r="W13" s="13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3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4"/>
      <c r="CA13" s="5">
        <v>12</v>
      </c>
    </row>
    <row r="14" spans="1:79" s="6" customFormat="1">
      <c r="A14" s="11"/>
      <c r="B14" s="12"/>
      <c r="C14" s="12"/>
      <c r="D14" s="12"/>
      <c r="E14" s="12" t="s">
        <v>291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3"/>
      <c r="U14" s="12"/>
      <c r="V14" s="12"/>
      <c r="W14" s="13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3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4"/>
      <c r="CA14" s="5">
        <v>13</v>
      </c>
    </row>
    <row r="15" spans="1:79" s="6" customFormat="1">
      <c r="A15" s="11"/>
      <c r="B15" s="12"/>
      <c r="C15" s="12"/>
      <c r="D15" s="12"/>
      <c r="E15" s="12" t="s">
        <v>292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3"/>
      <c r="U15" s="12"/>
      <c r="V15" s="12"/>
      <c r="W15" s="13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3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4"/>
      <c r="CA15" s="5">
        <v>14</v>
      </c>
    </row>
    <row r="16" spans="1:79" s="6" customFormat="1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3"/>
      <c r="U16" s="12"/>
      <c r="V16" s="12"/>
      <c r="W16" s="13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3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4"/>
      <c r="CA16" s="5">
        <v>15</v>
      </c>
    </row>
    <row r="17" spans="1:79" s="6" customFormat="1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3"/>
      <c r="U17" s="12"/>
      <c r="V17" s="12"/>
      <c r="W17" s="13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3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4"/>
      <c r="CA17" s="5">
        <v>16</v>
      </c>
    </row>
    <row r="18" spans="1:79" s="6" customFormat="1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3"/>
      <c r="U18" s="12"/>
      <c r="V18" s="12"/>
      <c r="W18" s="13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3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4"/>
      <c r="CA18" s="5">
        <v>17</v>
      </c>
    </row>
    <row r="19" spans="1:79" s="6" customFormat="1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3"/>
      <c r="U19" s="12"/>
      <c r="V19" s="12"/>
      <c r="W19" s="13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3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4"/>
      <c r="CA19" s="5">
        <v>18</v>
      </c>
    </row>
    <row r="20" spans="1:79" s="6" customFormat="1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3"/>
      <c r="U20" s="12"/>
      <c r="V20" s="12"/>
      <c r="W20" s="13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3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4"/>
      <c r="CA20" s="5">
        <v>19</v>
      </c>
    </row>
    <row r="21" spans="1:79" s="6" customFormat="1">
      <c r="A21" s="11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3"/>
      <c r="U21" s="12"/>
      <c r="V21" s="12"/>
      <c r="W21" s="13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3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4"/>
      <c r="CA21" s="5">
        <v>20</v>
      </c>
    </row>
    <row r="22" spans="1:79" s="6" customFormat="1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3"/>
      <c r="U22" s="12"/>
      <c r="V22" s="12"/>
      <c r="W22" s="13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3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4"/>
      <c r="CA22" s="5">
        <v>21</v>
      </c>
    </row>
    <row r="23" spans="1:79" s="6" customFormat="1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3"/>
      <c r="U23" s="12"/>
      <c r="V23" s="12"/>
      <c r="W23" s="13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3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4"/>
      <c r="CA23" s="6">
        <v>22</v>
      </c>
    </row>
    <row r="24" spans="1:79" s="6" customFormat="1">
      <c r="A24" s="11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3"/>
      <c r="U24" s="12"/>
      <c r="V24" s="12"/>
      <c r="W24" s="13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3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4"/>
      <c r="CA24" s="5">
        <v>23</v>
      </c>
    </row>
    <row r="25" spans="1:79" s="6" customFormat="1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3"/>
      <c r="U25" s="12"/>
      <c r="V25" s="12"/>
      <c r="W25" s="13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3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4"/>
      <c r="CA25" s="5">
        <v>24</v>
      </c>
    </row>
    <row r="26" spans="1:79" s="6" customFormat="1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3"/>
      <c r="U26" s="12"/>
      <c r="V26" s="12"/>
      <c r="W26" s="13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3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4"/>
      <c r="CA26" s="5">
        <v>25</v>
      </c>
    </row>
    <row r="27" spans="1:79" s="6" customFormat="1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3"/>
      <c r="U27" s="12"/>
      <c r="V27" s="12"/>
      <c r="W27" s="13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3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4"/>
      <c r="CA27" s="5">
        <v>26</v>
      </c>
    </row>
    <row r="28" spans="1:79" s="6" customFormat="1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3"/>
      <c r="U28" s="12"/>
      <c r="V28" s="12"/>
      <c r="W28" s="13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3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4"/>
      <c r="CA28" s="5">
        <v>27</v>
      </c>
    </row>
    <row r="29" spans="1:79" s="6" customFormat="1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3"/>
      <c r="U29" s="12"/>
      <c r="V29" s="12"/>
      <c r="W29" s="13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3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4"/>
      <c r="CA29" s="5">
        <v>28</v>
      </c>
    </row>
    <row r="30" spans="1:79" s="6" customFormat="1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3"/>
      <c r="U30" s="12"/>
      <c r="V30" s="12"/>
      <c r="W30" s="13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3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4"/>
      <c r="CA30" s="5">
        <v>29</v>
      </c>
    </row>
    <row r="31" spans="1:79" s="6" customFormat="1">
      <c r="A31" s="11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3"/>
      <c r="U31" s="12"/>
      <c r="V31" s="12"/>
      <c r="W31" s="13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3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4"/>
      <c r="CA31" s="5">
        <v>30</v>
      </c>
    </row>
    <row r="32" spans="1:79" s="6" customFormat="1" ht="15.75" thickBot="1">
      <c r="A32" s="15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7"/>
      <c r="U32" s="16"/>
      <c r="V32" s="16"/>
      <c r="W32" s="17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24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8"/>
      <c r="CA32" s="5">
        <v>31</v>
      </c>
    </row>
    <row r="33" spans="79:79">
      <c r="CA33" s="5">
        <v>32</v>
      </c>
    </row>
    <row r="34" spans="79:79">
      <c r="CA34" s="6">
        <v>33</v>
      </c>
    </row>
    <row r="35" spans="79:79">
      <c r="CA35" s="5">
        <v>34</v>
      </c>
    </row>
    <row r="36" spans="79:79">
      <c r="CA36" s="5">
        <v>35</v>
      </c>
    </row>
    <row r="37" spans="79:79">
      <c r="CA37" s="5">
        <v>36</v>
      </c>
    </row>
    <row r="38" spans="79:79">
      <c r="CA38" s="5">
        <v>37</v>
      </c>
    </row>
    <row r="39" spans="79:79">
      <c r="CA39" s="5">
        <v>38</v>
      </c>
    </row>
    <row r="40" spans="79:79">
      <c r="CA40" s="5">
        <v>39</v>
      </c>
    </row>
    <row r="41" spans="79:79">
      <c r="CA41" s="5">
        <v>40</v>
      </c>
    </row>
    <row r="42" spans="79:79">
      <c r="CA42" s="5">
        <v>41</v>
      </c>
    </row>
    <row r="43" spans="79:79">
      <c r="CA43" s="5">
        <v>42</v>
      </c>
    </row>
    <row r="44" spans="79:79">
      <c r="CA44" s="5">
        <v>43</v>
      </c>
    </row>
    <row r="45" spans="79:79">
      <c r="CA45" s="6">
        <v>44</v>
      </c>
    </row>
    <row r="46" spans="79:79">
      <c r="CA46" s="5">
        <v>45</v>
      </c>
    </row>
    <row r="47" spans="79:79">
      <c r="CA47" s="5">
        <v>46</v>
      </c>
    </row>
    <row r="48" spans="79:79">
      <c r="CA48" s="5">
        <v>47</v>
      </c>
    </row>
    <row r="49" spans="79:79">
      <c r="CA49" s="5">
        <v>48</v>
      </c>
    </row>
    <row r="50" spans="79:79">
      <c r="CA50" s="5">
        <v>49</v>
      </c>
    </row>
    <row r="51" spans="79:79">
      <c r="CA51" s="5">
        <v>50</v>
      </c>
    </row>
    <row r="52" spans="79:79">
      <c r="CA52" s="5">
        <v>51</v>
      </c>
    </row>
    <row r="53" spans="79:79">
      <c r="CA53" s="5">
        <v>52</v>
      </c>
    </row>
    <row r="54" spans="79:79">
      <c r="CA54" s="5">
        <v>53</v>
      </c>
    </row>
    <row r="55" spans="79:79">
      <c r="CA55" s="5">
        <v>54</v>
      </c>
    </row>
    <row r="56" spans="79:79">
      <c r="CA56" s="6">
        <v>55</v>
      </c>
    </row>
    <row r="57" spans="79:79">
      <c r="CA57" s="5">
        <v>56</v>
      </c>
    </row>
    <row r="58" spans="79:79">
      <c r="CA58" s="5">
        <v>57</v>
      </c>
    </row>
    <row r="59" spans="79:79">
      <c r="CA59" s="5">
        <v>58</v>
      </c>
    </row>
    <row r="60" spans="79:79">
      <c r="CA60" s="5">
        <v>59</v>
      </c>
    </row>
    <row r="61" spans="79:79">
      <c r="CA61" s="5">
        <v>60</v>
      </c>
    </row>
    <row r="62" spans="79:79">
      <c r="CA62" s="5">
        <v>61</v>
      </c>
    </row>
    <row r="63" spans="79:79">
      <c r="CA63" s="5">
        <v>62</v>
      </c>
    </row>
    <row r="64" spans="79:79">
      <c r="CA64" s="5">
        <v>63</v>
      </c>
    </row>
    <row r="65" spans="79:79">
      <c r="CA65" s="5">
        <v>64</v>
      </c>
    </row>
    <row r="66" spans="79:79">
      <c r="CA66" s="5">
        <v>65</v>
      </c>
    </row>
    <row r="67" spans="79:79">
      <c r="CA67" s="6">
        <v>66</v>
      </c>
    </row>
    <row r="68" spans="79:79">
      <c r="CA68" s="5">
        <v>67</v>
      </c>
    </row>
    <row r="69" spans="79:79">
      <c r="CA69" s="5">
        <v>68</v>
      </c>
    </row>
    <row r="70" spans="79:79">
      <c r="CA70" s="5">
        <v>69</v>
      </c>
    </row>
    <row r="71" spans="79:79">
      <c r="CA71" s="5">
        <v>70</v>
      </c>
    </row>
    <row r="72" spans="79:79">
      <c r="CA72" s="5">
        <v>71</v>
      </c>
    </row>
    <row r="73" spans="79:79">
      <c r="CA73" s="5">
        <v>72</v>
      </c>
    </row>
    <row r="74" spans="79:79">
      <c r="CA74" s="5">
        <v>73</v>
      </c>
    </row>
    <row r="75" spans="79:79">
      <c r="CA75" s="5">
        <v>74</v>
      </c>
    </row>
    <row r="76" spans="79:79">
      <c r="CA76" s="5">
        <v>75</v>
      </c>
    </row>
    <row r="77" spans="79:79">
      <c r="CA77" s="5">
        <v>76</v>
      </c>
    </row>
    <row r="78" spans="79:79">
      <c r="CA78" s="6">
        <v>77</v>
      </c>
    </row>
    <row r="79" spans="79:79">
      <c r="CA79" s="5">
        <v>78</v>
      </c>
    </row>
    <row r="80" spans="79:79">
      <c r="CA80" s="5">
        <v>79</v>
      </c>
    </row>
    <row r="81" spans="79:79">
      <c r="CA81" s="5">
        <v>80</v>
      </c>
    </row>
    <row r="82" spans="79:79">
      <c r="CA82" s="5">
        <v>81</v>
      </c>
    </row>
    <row r="83" spans="79:79">
      <c r="CA83" s="5">
        <v>82</v>
      </c>
    </row>
    <row r="84" spans="79:79">
      <c r="CA84" s="5">
        <v>83</v>
      </c>
    </row>
    <row r="85" spans="79:79">
      <c r="CA85" s="5">
        <v>84</v>
      </c>
    </row>
    <row r="86" spans="79:79">
      <c r="CA86" s="5">
        <v>85</v>
      </c>
    </row>
    <row r="87" spans="79:79">
      <c r="CA87" s="5">
        <v>86</v>
      </c>
    </row>
    <row r="88" spans="79:79">
      <c r="CA88" s="5">
        <v>87</v>
      </c>
    </row>
    <row r="89" spans="79:79">
      <c r="CA89" s="6">
        <v>88</v>
      </c>
    </row>
    <row r="90" spans="79:79">
      <c r="CA90" s="5">
        <v>89</v>
      </c>
    </row>
    <row r="91" spans="79:79">
      <c r="CA91" s="5">
        <v>90</v>
      </c>
    </row>
    <row r="92" spans="79:79">
      <c r="CA92" s="5">
        <v>91</v>
      </c>
    </row>
    <row r="93" spans="79:79">
      <c r="CA93" s="5">
        <v>92</v>
      </c>
    </row>
    <row r="94" spans="79:79">
      <c r="CA94" s="5">
        <v>93</v>
      </c>
    </row>
    <row r="95" spans="79:79">
      <c r="CA95" s="5">
        <v>94</v>
      </c>
    </row>
    <row r="96" spans="79:79">
      <c r="CA96" s="5">
        <v>95</v>
      </c>
    </row>
    <row r="97" spans="79:79">
      <c r="CA97" s="5">
        <v>96</v>
      </c>
    </row>
    <row r="98" spans="79:79">
      <c r="CA98" s="5">
        <v>97</v>
      </c>
    </row>
    <row r="99" spans="79:79">
      <c r="CA99" s="5">
        <v>98</v>
      </c>
    </row>
    <row r="100" spans="79:79">
      <c r="CA100" s="6">
        <v>99</v>
      </c>
    </row>
    <row r="101" spans="79:79">
      <c r="CA101" s="5">
        <v>100</v>
      </c>
    </row>
    <row r="102" spans="79:79">
      <c r="CA102" s="5">
        <v>101</v>
      </c>
    </row>
    <row r="103" spans="79:79">
      <c r="CA103" s="5">
        <v>102</v>
      </c>
    </row>
    <row r="104" spans="79:79">
      <c r="CA104" s="5">
        <v>103</v>
      </c>
    </row>
    <row r="105" spans="79:79">
      <c r="CA105" s="5">
        <v>104</v>
      </c>
    </row>
    <row r="106" spans="79:79">
      <c r="CA106" s="5">
        <v>105</v>
      </c>
    </row>
    <row r="107" spans="79:79">
      <c r="CA107" s="5">
        <v>106</v>
      </c>
    </row>
    <row r="108" spans="79:79">
      <c r="CA108" s="5">
        <v>107</v>
      </c>
    </row>
    <row r="109" spans="79:79">
      <c r="CA109" s="5">
        <v>108</v>
      </c>
    </row>
    <row r="110" spans="79:79">
      <c r="CA110" s="5">
        <v>109</v>
      </c>
    </row>
    <row r="111" spans="79:79">
      <c r="CA111" s="6">
        <v>110</v>
      </c>
    </row>
    <row r="112" spans="79:79">
      <c r="CA112" s="5">
        <v>111</v>
      </c>
    </row>
    <row r="113" spans="79:79">
      <c r="CA113" s="5">
        <v>112</v>
      </c>
    </row>
    <row r="114" spans="79:79">
      <c r="CA114" s="5">
        <v>113</v>
      </c>
    </row>
    <row r="115" spans="79:79">
      <c r="CA115" s="5">
        <v>114</v>
      </c>
    </row>
    <row r="116" spans="79:79">
      <c r="CA116" s="5">
        <v>115</v>
      </c>
    </row>
    <row r="117" spans="79:79">
      <c r="CA117" s="5">
        <v>116</v>
      </c>
    </row>
    <row r="118" spans="79:79">
      <c r="CA118" s="5">
        <v>117</v>
      </c>
    </row>
    <row r="119" spans="79:79">
      <c r="CA119" s="5">
        <v>118</v>
      </c>
    </row>
    <row r="120" spans="79:79">
      <c r="CA120" s="5">
        <v>119</v>
      </c>
    </row>
    <row r="121" spans="79:79">
      <c r="CA121" s="5">
        <v>120</v>
      </c>
    </row>
    <row r="122" spans="79:79">
      <c r="CA122" s="6">
        <v>121</v>
      </c>
    </row>
    <row r="123" spans="79:79">
      <c r="CA123" s="5">
        <v>122</v>
      </c>
    </row>
    <row r="124" spans="79:79">
      <c r="CA124" s="5">
        <v>123</v>
      </c>
    </row>
    <row r="125" spans="79:79">
      <c r="CA125" s="5">
        <v>124</v>
      </c>
    </row>
    <row r="126" spans="79:79">
      <c r="CA126" s="5">
        <v>125</v>
      </c>
    </row>
    <row r="127" spans="79:79">
      <c r="CA127" s="5">
        <v>126</v>
      </c>
    </row>
    <row r="128" spans="79:79">
      <c r="CA128" s="5">
        <v>127</v>
      </c>
    </row>
    <row r="129" spans="79:79">
      <c r="CA129" s="5">
        <v>128</v>
      </c>
    </row>
    <row r="130" spans="79:79">
      <c r="CA130" s="5">
        <v>129</v>
      </c>
    </row>
    <row r="131" spans="79:79">
      <c r="CA131" s="5">
        <v>130</v>
      </c>
    </row>
    <row r="132" spans="79:79">
      <c r="CA132" s="5">
        <v>131</v>
      </c>
    </row>
    <row r="133" spans="79:79">
      <c r="CA133" s="6">
        <v>132</v>
      </c>
    </row>
    <row r="134" spans="79:79">
      <c r="CA134" s="5">
        <v>133</v>
      </c>
    </row>
    <row r="135" spans="79:79">
      <c r="CA135" s="5">
        <v>134</v>
      </c>
    </row>
    <row r="136" spans="79:79">
      <c r="CA136" s="5">
        <v>135</v>
      </c>
    </row>
    <row r="137" spans="79:79">
      <c r="CA137" s="5">
        <v>136</v>
      </c>
    </row>
    <row r="138" spans="79:79">
      <c r="CA138" s="5">
        <v>137</v>
      </c>
    </row>
    <row r="139" spans="79:79">
      <c r="CA139" s="5">
        <v>138</v>
      </c>
    </row>
    <row r="140" spans="79:79">
      <c r="CA140" s="5">
        <v>139</v>
      </c>
    </row>
    <row r="141" spans="79:79">
      <c r="CA141" s="5">
        <v>140</v>
      </c>
    </row>
    <row r="142" spans="79:79">
      <c r="CA142" s="5">
        <v>141</v>
      </c>
    </row>
    <row r="143" spans="79:79">
      <c r="CA143" s="5">
        <v>142</v>
      </c>
    </row>
    <row r="144" spans="79:79">
      <c r="CA144" s="6">
        <v>143</v>
      </c>
    </row>
    <row r="145" spans="79:79">
      <c r="CA145" s="5">
        <v>144</v>
      </c>
    </row>
    <row r="146" spans="79:79">
      <c r="CA146" s="5">
        <v>145</v>
      </c>
    </row>
    <row r="147" spans="79:79">
      <c r="CA147" s="5">
        <v>146</v>
      </c>
    </row>
    <row r="148" spans="79:79">
      <c r="CA148" s="5">
        <v>147</v>
      </c>
    </row>
    <row r="149" spans="79:79">
      <c r="CA149" s="5">
        <v>148</v>
      </c>
    </row>
    <row r="150" spans="79:79">
      <c r="CA150" s="5">
        <v>149</v>
      </c>
    </row>
    <row r="151" spans="79:79">
      <c r="CA151" s="5">
        <v>150</v>
      </c>
    </row>
    <row r="152" spans="79:79">
      <c r="CA152" s="5">
        <v>151</v>
      </c>
    </row>
    <row r="153" spans="79:79">
      <c r="CA153" s="5">
        <v>152</v>
      </c>
    </row>
    <row r="154" spans="79:79">
      <c r="CA154" s="5">
        <v>153</v>
      </c>
    </row>
    <row r="155" spans="79:79">
      <c r="CA155" s="6">
        <v>154</v>
      </c>
    </row>
    <row r="156" spans="79:79">
      <c r="CA156" s="5">
        <v>155</v>
      </c>
    </row>
    <row r="157" spans="79:79">
      <c r="CA157" s="5">
        <v>156</v>
      </c>
    </row>
    <row r="158" spans="79:79">
      <c r="CA158" s="5">
        <v>157</v>
      </c>
    </row>
    <row r="159" spans="79:79">
      <c r="CA159" s="5">
        <v>158</v>
      </c>
    </row>
    <row r="160" spans="79:79">
      <c r="CA160" s="5">
        <v>159</v>
      </c>
    </row>
    <row r="161" spans="79:79">
      <c r="CA161" s="5">
        <v>160</v>
      </c>
    </row>
    <row r="162" spans="79:79">
      <c r="CA162" s="5">
        <v>161</v>
      </c>
    </row>
    <row r="163" spans="79:79">
      <c r="CA163" s="5">
        <v>162</v>
      </c>
    </row>
    <row r="164" spans="79:79">
      <c r="CA164" s="5">
        <v>163</v>
      </c>
    </row>
    <row r="165" spans="79:79">
      <c r="CA165" s="5">
        <v>164</v>
      </c>
    </row>
    <row r="166" spans="79:79">
      <c r="CA166" s="6">
        <v>165</v>
      </c>
    </row>
    <row r="167" spans="79:79">
      <c r="CA167" s="5">
        <v>166</v>
      </c>
    </row>
    <row r="168" spans="79:79">
      <c r="CA168" s="5">
        <v>167</v>
      </c>
    </row>
    <row r="169" spans="79:79">
      <c r="CA169" s="5">
        <v>168</v>
      </c>
    </row>
    <row r="170" spans="79:79">
      <c r="CA170" s="5">
        <v>169</v>
      </c>
    </row>
    <row r="171" spans="79:79">
      <c r="CA171" s="5">
        <v>170</v>
      </c>
    </row>
    <row r="172" spans="79:79">
      <c r="CA172" s="5">
        <v>171</v>
      </c>
    </row>
    <row r="173" spans="79:79">
      <c r="CA173" s="5">
        <v>172</v>
      </c>
    </row>
    <row r="174" spans="79:79">
      <c r="CA174" s="5">
        <v>173</v>
      </c>
    </row>
    <row r="175" spans="79:79">
      <c r="CA175" s="5">
        <v>174</v>
      </c>
    </row>
    <row r="176" spans="79:79">
      <c r="CA176" s="5">
        <v>175</v>
      </c>
    </row>
    <row r="177" spans="79:79">
      <c r="CA177" s="6">
        <v>176</v>
      </c>
    </row>
    <row r="178" spans="79:79">
      <c r="CA178" s="5">
        <v>177</v>
      </c>
    </row>
    <row r="179" spans="79:79">
      <c r="CA179" s="5">
        <v>178</v>
      </c>
    </row>
    <row r="180" spans="79:79">
      <c r="CA180" s="5">
        <v>179</v>
      </c>
    </row>
    <row r="181" spans="79:79">
      <c r="CA181" s="5">
        <v>180</v>
      </c>
    </row>
    <row r="182" spans="79:79">
      <c r="CA182" s="5">
        <v>181</v>
      </c>
    </row>
    <row r="183" spans="79:79">
      <c r="CA183" s="5">
        <v>182</v>
      </c>
    </row>
    <row r="184" spans="79:79">
      <c r="CA184" s="5">
        <v>183</v>
      </c>
    </row>
    <row r="185" spans="79:79">
      <c r="CA185" s="5">
        <v>184</v>
      </c>
    </row>
    <row r="186" spans="79:79">
      <c r="CA186" s="5">
        <v>185</v>
      </c>
    </row>
    <row r="187" spans="79:79">
      <c r="CA187" s="5">
        <v>186</v>
      </c>
    </row>
    <row r="188" spans="79:79">
      <c r="CA188" s="6">
        <v>187</v>
      </c>
    </row>
    <row r="189" spans="79:79">
      <c r="CA189" s="5">
        <v>188</v>
      </c>
    </row>
    <row r="190" spans="79:79">
      <c r="CA190" s="5">
        <v>189</v>
      </c>
    </row>
    <row r="191" spans="79:79">
      <c r="CA191" s="5">
        <v>190</v>
      </c>
    </row>
    <row r="192" spans="79:79">
      <c r="CA192" s="5">
        <v>191</v>
      </c>
    </row>
    <row r="193" spans="79:79">
      <c r="CA193" s="5">
        <v>192</v>
      </c>
    </row>
    <row r="194" spans="79:79">
      <c r="CA194" s="5">
        <v>193</v>
      </c>
    </row>
    <row r="195" spans="79:79">
      <c r="CA195" s="5">
        <v>194</v>
      </c>
    </row>
    <row r="196" spans="79:79">
      <c r="CA196" s="5">
        <v>195</v>
      </c>
    </row>
    <row r="197" spans="79:79">
      <c r="CA197" s="5">
        <v>196</v>
      </c>
    </row>
    <row r="198" spans="79:79">
      <c r="CA198" s="5">
        <v>197</v>
      </c>
    </row>
    <row r="199" spans="79:79">
      <c r="CA199" s="6">
        <v>198</v>
      </c>
    </row>
    <row r="200" spans="79:79">
      <c r="CA200" s="5">
        <v>199</v>
      </c>
    </row>
    <row r="201" spans="79:79">
      <c r="CA201" s="5">
        <v>200</v>
      </c>
    </row>
    <row r="202" spans="79:79">
      <c r="CA202" s="5">
        <v>201</v>
      </c>
    </row>
    <row r="203" spans="79:79">
      <c r="CA203" s="5">
        <v>202</v>
      </c>
    </row>
    <row r="204" spans="79:79">
      <c r="CA204" s="5">
        <v>203</v>
      </c>
    </row>
    <row r="205" spans="79:79">
      <c r="CA205" s="5">
        <v>204</v>
      </c>
    </row>
    <row r="206" spans="79:79">
      <c r="CA206" s="5">
        <v>205</v>
      </c>
    </row>
    <row r="207" spans="79:79">
      <c r="CA207" s="5">
        <v>206</v>
      </c>
    </row>
    <row r="208" spans="79:79">
      <c r="CA208" s="5">
        <v>207</v>
      </c>
    </row>
    <row r="209" spans="79:79">
      <c r="CA209" s="5">
        <v>208</v>
      </c>
    </row>
    <row r="210" spans="79:79">
      <c r="CA210" s="6">
        <v>209</v>
      </c>
    </row>
    <row r="211" spans="79:79">
      <c r="CA211" s="5">
        <v>210</v>
      </c>
    </row>
    <row r="212" spans="79:79">
      <c r="CA212" s="5">
        <v>211</v>
      </c>
    </row>
    <row r="213" spans="79:79">
      <c r="CA213" s="5">
        <v>212</v>
      </c>
    </row>
    <row r="214" spans="79:79">
      <c r="CA214" s="5">
        <v>213</v>
      </c>
    </row>
    <row r="215" spans="79:79">
      <c r="CA215" s="5">
        <v>214</v>
      </c>
    </row>
    <row r="216" spans="79:79">
      <c r="CA216" s="5">
        <v>215</v>
      </c>
    </row>
    <row r="217" spans="79:79">
      <c r="CA217" s="5">
        <v>216</v>
      </c>
    </row>
    <row r="218" spans="79:79">
      <c r="CA218" s="5">
        <v>217</v>
      </c>
    </row>
    <row r="219" spans="79:79">
      <c r="CA219" s="5">
        <v>218</v>
      </c>
    </row>
    <row r="220" spans="79:79">
      <c r="CA220" s="5">
        <v>219</v>
      </c>
    </row>
    <row r="221" spans="79:79">
      <c r="CA221" s="6">
        <v>220</v>
      </c>
    </row>
    <row r="222" spans="79:79">
      <c r="CA222" s="5">
        <v>221</v>
      </c>
    </row>
    <row r="223" spans="79:79">
      <c r="CA223" s="5">
        <v>222</v>
      </c>
    </row>
    <row r="224" spans="79:79">
      <c r="CA224" s="5">
        <v>223</v>
      </c>
    </row>
    <row r="225" spans="79:79">
      <c r="CA225" s="5">
        <v>224</v>
      </c>
    </row>
    <row r="226" spans="79:79">
      <c r="CA226" s="5">
        <v>225</v>
      </c>
    </row>
    <row r="227" spans="79:79">
      <c r="CA227" s="5">
        <v>226</v>
      </c>
    </row>
    <row r="228" spans="79:79">
      <c r="CA228" s="5">
        <v>227</v>
      </c>
    </row>
    <row r="229" spans="79:79">
      <c r="CA229" s="5">
        <v>228</v>
      </c>
    </row>
    <row r="230" spans="79:79">
      <c r="CA230" s="5">
        <v>229</v>
      </c>
    </row>
    <row r="231" spans="79:79">
      <c r="CA231" s="5">
        <v>230</v>
      </c>
    </row>
    <row r="232" spans="79:79">
      <c r="CA232" s="6">
        <v>231</v>
      </c>
    </row>
    <row r="233" spans="79:79">
      <c r="CA233" s="5">
        <v>232</v>
      </c>
    </row>
    <row r="234" spans="79:79">
      <c r="CA234" s="5">
        <v>233</v>
      </c>
    </row>
    <row r="235" spans="79:79">
      <c r="CA235" s="5">
        <v>234</v>
      </c>
    </row>
    <row r="236" spans="79:79">
      <c r="CA236" s="5">
        <v>235</v>
      </c>
    </row>
    <row r="237" spans="79:79">
      <c r="CA237" s="5">
        <v>236</v>
      </c>
    </row>
    <row r="238" spans="79:79">
      <c r="CA238" s="5">
        <v>237</v>
      </c>
    </row>
    <row r="239" spans="79:79">
      <c r="CA239" s="5">
        <v>238</v>
      </c>
    </row>
    <row r="240" spans="79:79">
      <c r="CA240" s="5">
        <v>239</v>
      </c>
    </row>
    <row r="241" spans="79:79">
      <c r="CA241" s="5">
        <v>240</v>
      </c>
    </row>
    <row r="242" spans="79:79">
      <c r="CA242" s="5">
        <v>241</v>
      </c>
    </row>
    <row r="243" spans="79:79">
      <c r="CA243" s="6">
        <v>242</v>
      </c>
    </row>
    <row r="244" spans="79:79">
      <c r="CA244" s="5">
        <v>243</v>
      </c>
    </row>
    <row r="245" spans="79:79">
      <c r="CA245" s="5">
        <v>244</v>
      </c>
    </row>
    <row r="246" spans="79:79">
      <c r="CA246" s="5">
        <v>245</v>
      </c>
    </row>
    <row r="247" spans="79:79">
      <c r="CA247" s="5">
        <v>246</v>
      </c>
    </row>
    <row r="248" spans="79:79">
      <c r="CA248" s="5">
        <v>247</v>
      </c>
    </row>
    <row r="249" spans="79:79">
      <c r="CA249" s="5">
        <v>248</v>
      </c>
    </row>
    <row r="250" spans="79:79">
      <c r="CA250" s="5">
        <v>249</v>
      </c>
    </row>
    <row r="251" spans="79:79">
      <c r="CA251" s="5">
        <v>250</v>
      </c>
    </row>
    <row r="252" spans="79:79">
      <c r="CA252" s="5">
        <v>251</v>
      </c>
    </row>
    <row r="253" spans="79:79">
      <c r="CA253" s="5">
        <v>252</v>
      </c>
    </row>
    <row r="254" spans="79:79">
      <c r="CA254" s="6">
        <v>253</v>
      </c>
    </row>
    <row r="255" spans="79:79">
      <c r="CA255" s="5">
        <v>254</v>
      </c>
    </row>
    <row r="256" spans="79:79">
      <c r="CA256" s="5">
        <v>255</v>
      </c>
    </row>
    <row r="257" spans="79:79">
      <c r="CA257" s="5">
        <v>256</v>
      </c>
    </row>
    <row r="258" spans="79:79">
      <c r="CA258" s="5">
        <v>257</v>
      </c>
    </row>
    <row r="259" spans="79:79">
      <c r="CA259" s="5">
        <v>258</v>
      </c>
    </row>
    <row r="260" spans="79:79">
      <c r="CA260" s="5">
        <v>259</v>
      </c>
    </row>
    <row r="261" spans="79:79">
      <c r="CA261" s="5">
        <v>260</v>
      </c>
    </row>
    <row r="262" spans="79:79">
      <c r="CA262" s="5">
        <v>261</v>
      </c>
    </row>
    <row r="263" spans="79:79">
      <c r="CA263" s="5">
        <v>262</v>
      </c>
    </row>
    <row r="264" spans="79:79">
      <c r="CA264" s="5">
        <v>263</v>
      </c>
    </row>
    <row r="265" spans="79:79">
      <c r="CA265" s="6">
        <v>264</v>
      </c>
    </row>
    <row r="266" spans="79:79">
      <c r="CA266" s="5">
        <v>265</v>
      </c>
    </row>
    <row r="267" spans="79:79">
      <c r="CA267" s="5">
        <v>266</v>
      </c>
    </row>
    <row r="268" spans="79:79">
      <c r="CA268" s="5">
        <v>267</v>
      </c>
    </row>
    <row r="269" spans="79:79">
      <c r="CA269" s="5">
        <v>268</v>
      </c>
    </row>
    <row r="270" spans="79:79">
      <c r="CA270" s="5">
        <v>269</v>
      </c>
    </row>
    <row r="271" spans="79:79">
      <c r="CA271" s="5">
        <v>270</v>
      </c>
    </row>
    <row r="272" spans="79:79">
      <c r="CA272" s="5">
        <v>271</v>
      </c>
    </row>
    <row r="273" spans="79:79">
      <c r="CA273" s="5">
        <v>272</v>
      </c>
    </row>
    <row r="274" spans="79:79">
      <c r="CA274" s="5">
        <v>273</v>
      </c>
    </row>
    <row r="275" spans="79:79">
      <c r="CA275" s="5">
        <v>274</v>
      </c>
    </row>
    <row r="276" spans="79:79">
      <c r="CA276" s="6">
        <v>275</v>
      </c>
    </row>
    <row r="277" spans="79:79">
      <c r="CA277" s="5">
        <v>276</v>
      </c>
    </row>
    <row r="278" spans="79:79">
      <c r="CA278" s="5">
        <v>277</v>
      </c>
    </row>
    <row r="279" spans="79:79">
      <c r="CA279" s="5">
        <v>278</v>
      </c>
    </row>
    <row r="280" spans="79:79">
      <c r="CA280" s="5">
        <v>279</v>
      </c>
    </row>
    <row r="281" spans="79:79">
      <c r="CA281" s="5">
        <v>280</v>
      </c>
    </row>
    <row r="282" spans="79:79">
      <c r="CA282" s="5">
        <v>281</v>
      </c>
    </row>
    <row r="283" spans="79:79">
      <c r="CA283" s="5">
        <v>282</v>
      </c>
    </row>
    <row r="284" spans="79:79">
      <c r="CA284" s="5">
        <v>283</v>
      </c>
    </row>
    <row r="285" spans="79:79">
      <c r="CA285" s="5">
        <v>284</v>
      </c>
    </row>
    <row r="286" spans="79:79">
      <c r="CA286" s="5">
        <v>285</v>
      </c>
    </row>
    <row r="287" spans="79:79">
      <c r="CA287" s="6">
        <v>286</v>
      </c>
    </row>
    <row r="288" spans="79:79">
      <c r="CA288" s="5">
        <v>287</v>
      </c>
    </row>
    <row r="289" spans="79:79">
      <c r="CA289" s="5">
        <v>288</v>
      </c>
    </row>
    <row r="290" spans="79:79">
      <c r="CA290" s="5">
        <v>289</v>
      </c>
    </row>
    <row r="291" spans="79:79">
      <c r="CA291" s="5">
        <v>290</v>
      </c>
    </row>
    <row r="292" spans="79:79">
      <c r="CA292" s="5">
        <v>291</v>
      </c>
    </row>
    <row r="293" spans="79:79">
      <c r="CA293" s="5">
        <v>292</v>
      </c>
    </row>
    <row r="294" spans="79:79">
      <c r="CA294" s="5">
        <v>293</v>
      </c>
    </row>
    <row r="295" spans="79:79">
      <c r="CA295" s="5">
        <v>294</v>
      </c>
    </row>
    <row r="296" spans="79:79">
      <c r="CA296" s="5">
        <v>295</v>
      </c>
    </row>
    <row r="297" spans="79:79">
      <c r="CA297" s="5">
        <v>296</v>
      </c>
    </row>
    <row r="298" spans="79:79">
      <c r="CA298" s="6">
        <v>297</v>
      </c>
    </row>
    <row r="299" spans="79:79">
      <c r="CA299" s="5">
        <v>298</v>
      </c>
    </row>
    <row r="300" spans="79:79">
      <c r="CA300" s="5">
        <v>299</v>
      </c>
    </row>
    <row r="301" spans="79:79">
      <c r="CA301" s="5">
        <v>300</v>
      </c>
    </row>
    <row r="302" spans="79:79">
      <c r="CA302" s="5">
        <v>301</v>
      </c>
    </row>
    <row r="303" spans="79:79">
      <c r="CA303" s="5">
        <v>302</v>
      </c>
    </row>
    <row r="304" spans="79:79">
      <c r="CA304" s="5">
        <v>303</v>
      </c>
    </row>
    <row r="305" spans="79:79">
      <c r="CA305" s="5">
        <v>304</v>
      </c>
    </row>
    <row r="306" spans="79:79">
      <c r="CA306" s="5">
        <v>305</v>
      </c>
    </row>
    <row r="307" spans="79:79">
      <c r="CA307" s="5">
        <v>306</v>
      </c>
    </row>
    <row r="308" spans="79:79">
      <c r="CA308" s="5">
        <v>307</v>
      </c>
    </row>
    <row r="309" spans="79:79">
      <c r="CA309" s="6">
        <v>308</v>
      </c>
    </row>
    <row r="310" spans="79:79">
      <c r="CA310" s="5">
        <v>309</v>
      </c>
    </row>
    <row r="311" spans="79:79">
      <c r="CA311" s="5">
        <v>310</v>
      </c>
    </row>
    <row r="312" spans="79:79">
      <c r="CA312" s="5">
        <v>311</v>
      </c>
    </row>
    <row r="313" spans="79:79">
      <c r="CA313" s="5">
        <v>312</v>
      </c>
    </row>
    <row r="314" spans="79:79">
      <c r="CA314" s="5">
        <v>313</v>
      </c>
    </row>
    <row r="315" spans="79:79">
      <c r="CA315" s="5">
        <v>314</v>
      </c>
    </row>
    <row r="316" spans="79:79">
      <c r="CA316" s="5">
        <v>315</v>
      </c>
    </row>
    <row r="317" spans="79:79">
      <c r="CA317" s="5">
        <v>316</v>
      </c>
    </row>
    <row r="318" spans="79:79">
      <c r="CA318" s="5">
        <v>317</v>
      </c>
    </row>
    <row r="319" spans="79:79">
      <c r="CA319" s="5">
        <v>318</v>
      </c>
    </row>
    <row r="320" spans="79:79">
      <c r="CA320" s="6">
        <v>319</v>
      </c>
    </row>
    <row r="321" spans="79:79">
      <c r="CA321" s="5">
        <v>320</v>
      </c>
    </row>
    <row r="322" spans="79:79">
      <c r="CA322" s="5">
        <v>321</v>
      </c>
    </row>
    <row r="323" spans="79:79">
      <c r="CA323" s="5">
        <v>322</v>
      </c>
    </row>
    <row r="324" spans="79:79">
      <c r="CA324" s="5">
        <v>323</v>
      </c>
    </row>
    <row r="325" spans="79:79">
      <c r="CA325" s="5">
        <v>324</v>
      </c>
    </row>
    <row r="326" spans="79:79">
      <c r="CA326" s="5">
        <v>325</v>
      </c>
    </row>
    <row r="327" spans="79:79">
      <c r="CA327" s="5">
        <v>326</v>
      </c>
    </row>
    <row r="328" spans="79:79">
      <c r="CA328" s="5">
        <v>327</v>
      </c>
    </row>
    <row r="329" spans="79:79">
      <c r="CA329" s="5">
        <v>328</v>
      </c>
    </row>
    <row r="330" spans="79:79">
      <c r="CA330" s="5">
        <v>329</v>
      </c>
    </row>
    <row r="331" spans="79:79">
      <c r="CA331" s="6">
        <v>330</v>
      </c>
    </row>
    <row r="332" spans="79:79">
      <c r="CA332" s="5">
        <v>331</v>
      </c>
    </row>
    <row r="333" spans="79:79">
      <c r="CA333" s="5">
        <v>332</v>
      </c>
    </row>
    <row r="334" spans="79:79">
      <c r="CA334" s="5">
        <v>333</v>
      </c>
    </row>
    <row r="335" spans="79:79">
      <c r="CA335" s="5">
        <v>334</v>
      </c>
    </row>
    <row r="336" spans="79:79">
      <c r="CA336" s="5">
        <v>335</v>
      </c>
    </row>
    <row r="337" spans="79:79">
      <c r="CA337" s="5">
        <v>336</v>
      </c>
    </row>
    <row r="338" spans="79:79">
      <c r="CA338" s="5">
        <v>337</v>
      </c>
    </row>
    <row r="339" spans="79:79">
      <c r="CA339" s="5">
        <v>338</v>
      </c>
    </row>
    <row r="340" spans="79:79">
      <c r="CA340" s="5">
        <v>339</v>
      </c>
    </row>
    <row r="341" spans="79:79">
      <c r="CA341" s="5">
        <v>340</v>
      </c>
    </row>
    <row r="342" spans="79:79">
      <c r="CA342" s="6">
        <v>341</v>
      </c>
    </row>
    <row r="343" spans="79:79">
      <c r="CA343" s="5">
        <v>342</v>
      </c>
    </row>
    <row r="344" spans="79:79">
      <c r="CA344" s="5">
        <v>343</v>
      </c>
    </row>
    <row r="345" spans="79:79">
      <c r="CA345" s="5">
        <v>344</v>
      </c>
    </row>
    <row r="346" spans="79:79">
      <c r="CA346" s="5">
        <v>345</v>
      </c>
    </row>
    <row r="347" spans="79:79">
      <c r="CA347" s="5">
        <v>346</v>
      </c>
    </row>
    <row r="348" spans="79:79">
      <c r="CA348" s="5">
        <v>347</v>
      </c>
    </row>
    <row r="349" spans="79:79">
      <c r="CA349" s="5">
        <v>348</v>
      </c>
    </row>
    <row r="350" spans="79:79">
      <c r="CA350" s="5">
        <v>349</v>
      </c>
    </row>
    <row r="351" spans="79:79">
      <c r="CA351" s="5">
        <v>350</v>
      </c>
    </row>
    <row r="352" spans="79:79">
      <c r="CA352" s="5">
        <v>351</v>
      </c>
    </row>
    <row r="353" spans="79:79">
      <c r="CA353" s="6">
        <v>352</v>
      </c>
    </row>
    <row r="354" spans="79:79">
      <c r="CA354" s="5">
        <v>353</v>
      </c>
    </row>
    <row r="355" spans="79:79">
      <c r="CA355" s="5">
        <v>354</v>
      </c>
    </row>
    <row r="356" spans="79:79">
      <c r="CA356" s="5">
        <v>355</v>
      </c>
    </row>
    <row r="357" spans="79:79">
      <c r="CA357" s="5">
        <v>356</v>
      </c>
    </row>
    <row r="358" spans="79:79">
      <c r="CA358" s="5">
        <v>357</v>
      </c>
    </row>
    <row r="359" spans="79:79">
      <c r="CA359" s="5">
        <v>358</v>
      </c>
    </row>
    <row r="360" spans="79:79">
      <c r="CA360" s="5">
        <v>359</v>
      </c>
    </row>
    <row r="361" spans="79:79">
      <c r="CA361" s="5">
        <v>360</v>
      </c>
    </row>
    <row r="362" spans="79:79">
      <c r="CA362" s="5">
        <v>361</v>
      </c>
    </row>
    <row r="363" spans="79:79">
      <c r="CA363" s="5">
        <v>362</v>
      </c>
    </row>
    <row r="364" spans="79:79">
      <c r="CA364" s="6">
        <v>363</v>
      </c>
    </row>
    <row r="365" spans="79:79">
      <c r="CA365" s="5">
        <v>364</v>
      </c>
    </row>
    <row r="366" spans="79:79">
      <c r="CA366" s="5">
        <v>365</v>
      </c>
    </row>
    <row r="367" spans="79:79">
      <c r="CA367" s="5">
        <v>366</v>
      </c>
    </row>
    <row r="368" spans="79:79">
      <c r="CA368" s="5">
        <v>367</v>
      </c>
    </row>
    <row r="369" spans="79:79">
      <c r="CA369" s="5">
        <v>368</v>
      </c>
    </row>
    <row r="370" spans="79:79">
      <c r="CA370" s="5">
        <v>369</v>
      </c>
    </row>
    <row r="371" spans="79:79">
      <c r="CA371" s="5">
        <v>370</v>
      </c>
    </row>
    <row r="372" spans="79:79">
      <c r="CA372" s="5">
        <v>371</v>
      </c>
    </row>
    <row r="373" spans="79:79">
      <c r="CA373" s="5">
        <v>372</v>
      </c>
    </row>
    <row r="374" spans="79:79">
      <c r="CA374" s="5">
        <v>373</v>
      </c>
    </row>
    <row r="375" spans="79:79">
      <c r="CA375" s="6">
        <v>374</v>
      </c>
    </row>
    <row r="376" spans="79:79">
      <c r="CA376" s="5">
        <v>375</v>
      </c>
    </row>
    <row r="377" spans="79:79">
      <c r="CA377" s="5">
        <v>376</v>
      </c>
    </row>
    <row r="378" spans="79:79">
      <c r="CA378" s="5">
        <v>377</v>
      </c>
    </row>
    <row r="379" spans="79:79">
      <c r="CA379" s="5">
        <v>378</v>
      </c>
    </row>
    <row r="380" spans="79:79">
      <c r="CA380" s="5">
        <v>379</v>
      </c>
    </row>
    <row r="381" spans="79:79">
      <c r="CA381" s="5">
        <v>380</v>
      </c>
    </row>
    <row r="382" spans="79:79">
      <c r="CA382" s="5">
        <v>381</v>
      </c>
    </row>
    <row r="383" spans="79:79">
      <c r="CA383" s="5">
        <v>382</v>
      </c>
    </row>
    <row r="384" spans="79:79">
      <c r="CA384" s="5">
        <v>383</v>
      </c>
    </row>
    <row r="385" spans="79:79">
      <c r="CA385" s="5">
        <v>384</v>
      </c>
    </row>
    <row r="386" spans="79:79">
      <c r="CA386" s="6">
        <v>385</v>
      </c>
    </row>
    <row r="387" spans="79:79">
      <c r="CA387" s="5">
        <v>386</v>
      </c>
    </row>
    <row r="388" spans="79:79">
      <c r="CA388" s="5">
        <v>387</v>
      </c>
    </row>
    <row r="389" spans="79:79">
      <c r="CA389" s="5">
        <v>388</v>
      </c>
    </row>
    <row r="390" spans="79:79">
      <c r="CA390" s="5">
        <v>389</v>
      </c>
    </row>
    <row r="391" spans="79:79">
      <c r="CA391" s="5">
        <v>390</v>
      </c>
    </row>
    <row r="392" spans="79:79">
      <c r="CA392" s="5">
        <v>391</v>
      </c>
    </row>
    <row r="393" spans="79:79">
      <c r="CA393" s="5">
        <v>392</v>
      </c>
    </row>
    <row r="394" spans="79:79">
      <c r="CA394" s="5">
        <v>393</v>
      </c>
    </row>
    <row r="395" spans="79:79">
      <c r="CA395" s="5">
        <v>394</v>
      </c>
    </row>
    <row r="396" spans="79:79">
      <c r="CA396" s="5">
        <v>395</v>
      </c>
    </row>
    <row r="397" spans="79:79">
      <c r="CA397" s="6">
        <v>396</v>
      </c>
    </row>
    <row r="398" spans="79:79">
      <c r="CA398" s="5">
        <v>397</v>
      </c>
    </row>
    <row r="399" spans="79:79">
      <c r="CA399" s="5">
        <v>398</v>
      </c>
    </row>
    <row r="400" spans="79:79">
      <c r="CA400" s="5">
        <v>399</v>
      </c>
    </row>
    <row r="401" spans="79:79">
      <c r="CA401" s="5">
        <v>400</v>
      </c>
    </row>
    <row r="402" spans="79:79">
      <c r="CA402" s="5">
        <v>401</v>
      </c>
    </row>
    <row r="403" spans="79:79">
      <c r="CA403" s="5">
        <v>402</v>
      </c>
    </row>
    <row r="404" spans="79:79">
      <c r="CA404" s="5">
        <v>403</v>
      </c>
    </row>
    <row r="405" spans="79:79">
      <c r="CA405" s="5">
        <v>404</v>
      </c>
    </row>
    <row r="406" spans="79:79">
      <c r="CA406" s="5">
        <v>405</v>
      </c>
    </row>
    <row r="407" spans="79:79">
      <c r="CA407" s="5">
        <v>406</v>
      </c>
    </row>
    <row r="408" spans="79:79">
      <c r="CA408" s="6">
        <v>407</v>
      </c>
    </row>
    <row r="409" spans="79:79">
      <c r="CA409" s="5">
        <v>408</v>
      </c>
    </row>
    <row r="410" spans="79:79">
      <c r="CA410" s="5">
        <v>409</v>
      </c>
    </row>
    <row r="411" spans="79:79">
      <c r="CA411" s="5">
        <v>410</v>
      </c>
    </row>
    <row r="412" spans="79:79">
      <c r="CA412" s="5">
        <v>411</v>
      </c>
    </row>
    <row r="413" spans="79:79">
      <c r="CA413" s="5">
        <v>412</v>
      </c>
    </row>
    <row r="414" spans="79:79">
      <c r="CA414" s="5">
        <v>413</v>
      </c>
    </row>
    <row r="415" spans="79:79">
      <c r="CA415" s="5">
        <v>414</v>
      </c>
    </row>
    <row r="416" spans="79:79">
      <c r="CA416" s="5">
        <v>415</v>
      </c>
    </row>
    <row r="417" spans="79:79">
      <c r="CA417" s="5">
        <v>416</v>
      </c>
    </row>
    <row r="418" spans="79:79">
      <c r="CA418" s="5">
        <v>417</v>
      </c>
    </row>
    <row r="419" spans="79:79">
      <c r="CA419" s="6">
        <v>418</v>
      </c>
    </row>
    <row r="420" spans="79:79">
      <c r="CA420" s="5">
        <v>419</v>
      </c>
    </row>
    <row r="421" spans="79:79">
      <c r="CA421" s="5">
        <v>420</v>
      </c>
    </row>
    <row r="422" spans="79:79">
      <c r="CA422" s="5">
        <v>421</v>
      </c>
    </row>
    <row r="423" spans="79:79">
      <c r="CA423" s="5">
        <v>422</v>
      </c>
    </row>
    <row r="424" spans="79:79">
      <c r="CA424" s="5">
        <v>423</v>
      </c>
    </row>
    <row r="425" spans="79:79">
      <c r="CA425" s="5">
        <v>424</v>
      </c>
    </row>
    <row r="426" spans="79:79">
      <c r="CA426" s="5">
        <v>425</v>
      </c>
    </row>
    <row r="427" spans="79:79">
      <c r="CA427" s="5">
        <v>426</v>
      </c>
    </row>
    <row r="428" spans="79:79">
      <c r="CA428" s="5">
        <v>427</v>
      </c>
    </row>
    <row r="429" spans="79:79">
      <c r="CA429" s="5">
        <v>428</v>
      </c>
    </row>
    <row r="430" spans="79:79">
      <c r="CA430" s="6">
        <v>429</v>
      </c>
    </row>
    <row r="431" spans="79:79">
      <c r="CA431" s="5">
        <v>430</v>
      </c>
    </row>
    <row r="432" spans="79:79">
      <c r="CA432" s="5">
        <v>431</v>
      </c>
    </row>
    <row r="433" spans="79:79">
      <c r="CA433" s="5">
        <v>432</v>
      </c>
    </row>
    <row r="434" spans="79:79">
      <c r="CA434" s="5">
        <v>433</v>
      </c>
    </row>
    <row r="435" spans="79:79">
      <c r="CA435" s="5">
        <v>434</v>
      </c>
    </row>
    <row r="436" spans="79:79">
      <c r="CA436" s="5">
        <v>435</v>
      </c>
    </row>
    <row r="437" spans="79:79">
      <c r="CA437" s="5">
        <v>436</v>
      </c>
    </row>
    <row r="438" spans="79:79">
      <c r="CA438" s="5">
        <v>437</v>
      </c>
    </row>
    <row r="439" spans="79:79">
      <c r="CA439" s="5">
        <v>438</v>
      </c>
    </row>
    <row r="440" spans="79:79">
      <c r="CA440" s="5">
        <v>439</v>
      </c>
    </row>
    <row r="441" spans="79:79">
      <c r="CA441" s="6">
        <v>440</v>
      </c>
    </row>
    <row r="442" spans="79:79">
      <c r="CA442" s="5">
        <v>441</v>
      </c>
    </row>
    <row r="443" spans="79:79">
      <c r="CA443" s="5">
        <v>442</v>
      </c>
    </row>
    <row r="444" spans="79:79">
      <c r="CA444" s="5">
        <v>443</v>
      </c>
    </row>
    <row r="445" spans="79:79">
      <c r="CA445" s="5">
        <v>444</v>
      </c>
    </row>
    <row r="446" spans="79:79">
      <c r="CA446" s="5">
        <v>445</v>
      </c>
    </row>
    <row r="447" spans="79:79">
      <c r="CA447" s="5">
        <v>446</v>
      </c>
    </row>
    <row r="448" spans="79:79">
      <c r="CA448" s="5">
        <v>447</v>
      </c>
    </row>
    <row r="449" spans="79:79">
      <c r="CA449" s="5">
        <v>448</v>
      </c>
    </row>
    <row r="450" spans="79:79">
      <c r="CA450" s="5">
        <v>449</v>
      </c>
    </row>
    <row r="451" spans="79:79">
      <c r="CA451" s="5">
        <v>450</v>
      </c>
    </row>
    <row r="452" spans="79:79">
      <c r="CA452" s="6">
        <v>451</v>
      </c>
    </row>
    <row r="453" spans="79:79">
      <c r="CA453" s="5">
        <v>452</v>
      </c>
    </row>
    <row r="454" spans="79:79">
      <c r="CA454" s="5">
        <v>453</v>
      </c>
    </row>
    <row r="455" spans="79:79">
      <c r="CA455" s="5">
        <v>454</v>
      </c>
    </row>
    <row r="456" spans="79:79">
      <c r="CA456" s="5">
        <v>455</v>
      </c>
    </row>
    <row r="457" spans="79:79">
      <c r="CA457" s="5">
        <v>456</v>
      </c>
    </row>
    <row r="458" spans="79:79">
      <c r="CA458" s="5">
        <v>457</v>
      </c>
    </row>
    <row r="459" spans="79:79">
      <c r="CA459" s="5">
        <v>458</v>
      </c>
    </row>
    <row r="460" spans="79:79">
      <c r="CA460" s="5">
        <v>459</v>
      </c>
    </row>
    <row r="461" spans="79:79">
      <c r="CA461" s="5">
        <v>460</v>
      </c>
    </row>
    <row r="462" spans="79:79">
      <c r="CA462" s="5">
        <v>461</v>
      </c>
    </row>
    <row r="463" spans="79:79">
      <c r="CA463" s="6">
        <v>462</v>
      </c>
    </row>
    <row r="464" spans="79:79">
      <c r="CA464" s="5">
        <v>463</v>
      </c>
    </row>
    <row r="465" spans="79:79">
      <c r="CA465" s="5">
        <v>464</v>
      </c>
    </row>
    <row r="466" spans="79:79">
      <c r="CA466" s="5">
        <v>465</v>
      </c>
    </row>
    <row r="467" spans="79:79">
      <c r="CA467" s="5">
        <v>466</v>
      </c>
    </row>
    <row r="468" spans="79:79">
      <c r="CA468" s="5">
        <v>467</v>
      </c>
    </row>
    <row r="469" spans="79:79">
      <c r="CA469" s="5">
        <v>468</v>
      </c>
    </row>
    <row r="470" spans="79:79">
      <c r="CA470" s="5">
        <v>469</v>
      </c>
    </row>
    <row r="471" spans="79:79">
      <c r="CA471" s="5">
        <v>470</v>
      </c>
    </row>
    <row r="472" spans="79:79">
      <c r="CA472" s="5">
        <v>471</v>
      </c>
    </row>
    <row r="473" spans="79:79">
      <c r="CA473" s="5">
        <v>472</v>
      </c>
    </row>
    <row r="474" spans="79:79">
      <c r="CA474" s="6">
        <v>473</v>
      </c>
    </row>
    <row r="475" spans="79:79">
      <c r="CA475" s="5">
        <v>474</v>
      </c>
    </row>
    <row r="476" spans="79:79">
      <c r="CA476" s="5">
        <v>475</v>
      </c>
    </row>
    <row r="477" spans="79:79">
      <c r="CA477" s="5">
        <v>476</v>
      </c>
    </row>
    <row r="478" spans="79:79">
      <c r="CA478" s="5">
        <v>477</v>
      </c>
    </row>
    <row r="479" spans="79:79">
      <c r="CA479" s="5">
        <v>478</v>
      </c>
    </row>
    <row r="480" spans="79:79">
      <c r="CA480" s="5">
        <v>479</v>
      </c>
    </row>
    <row r="481" spans="79:79">
      <c r="CA481" s="5">
        <v>480</v>
      </c>
    </row>
    <row r="482" spans="79:79">
      <c r="CA482" s="5">
        <v>481</v>
      </c>
    </row>
    <row r="483" spans="79:79">
      <c r="CA483" s="5">
        <v>482</v>
      </c>
    </row>
    <row r="484" spans="79:79">
      <c r="CA484" s="5">
        <v>483</v>
      </c>
    </row>
    <row r="485" spans="79:79">
      <c r="CA485" s="6">
        <v>484</v>
      </c>
    </row>
    <row r="486" spans="79:79">
      <c r="CA486" s="5">
        <v>485</v>
      </c>
    </row>
    <row r="487" spans="79:79">
      <c r="CA487" s="5">
        <v>486</v>
      </c>
    </row>
    <row r="488" spans="79:79">
      <c r="CA488" s="5">
        <v>487</v>
      </c>
    </row>
    <row r="489" spans="79:79">
      <c r="CA489" s="5">
        <v>488</v>
      </c>
    </row>
    <row r="490" spans="79:79">
      <c r="CA490" s="5">
        <v>489</v>
      </c>
    </row>
    <row r="491" spans="79:79">
      <c r="CA491" s="5">
        <v>490</v>
      </c>
    </row>
    <row r="492" spans="79:79">
      <c r="CA492" s="5">
        <v>491</v>
      </c>
    </row>
    <row r="493" spans="79:79">
      <c r="CA493" s="5">
        <v>492</v>
      </c>
    </row>
    <row r="494" spans="79:79">
      <c r="CA494" s="5">
        <v>493</v>
      </c>
    </row>
    <row r="495" spans="79:79">
      <c r="CA495" s="5">
        <v>494</v>
      </c>
    </row>
    <row r="496" spans="79:79">
      <c r="CA496" s="6">
        <v>495</v>
      </c>
    </row>
    <row r="497" spans="79:79">
      <c r="CA497" s="5">
        <v>496</v>
      </c>
    </row>
    <row r="498" spans="79:79">
      <c r="CA498" s="5">
        <v>497</v>
      </c>
    </row>
    <row r="499" spans="79:79">
      <c r="CA499" s="5">
        <v>498</v>
      </c>
    </row>
    <row r="500" spans="79:79">
      <c r="CA500" s="5">
        <v>499</v>
      </c>
    </row>
    <row r="501" spans="79:79">
      <c r="CA501" s="5">
        <v>500</v>
      </c>
    </row>
    <row r="502" spans="79:79">
      <c r="CA502" s="5">
        <v>501</v>
      </c>
    </row>
    <row r="503" spans="79:79">
      <c r="CA503" s="5">
        <v>502</v>
      </c>
    </row>
    <row r="504" spans="79:79">
      <c r="CA504" s="5">
        <v>503</v>
      </c>
    </row>
    <row r="505" spans="79:79">
      <c r="CA505" s="5">
        <v>504</v>
      </c>
    </row>
    <row r="506" spans="79:79">
      <c r="CA506" s="5">
        <v>505</v>
      </c>
    </row>
    <row r="507" spans="79:79">
      <c r="CA507" s="6">
        <v>506</v>
      </c>
    </row>
    <row r="508" spans="79:79">
      <c r="CA508" s="5">
        <v>507</v>
      </c>
    </row>
    <row r="509" spans="79:79">
      <c r="CA509" s="5">
        <v>508</v>
      </c>
    </row>
    <row r="510" spans="79:79">
      <c r="CA510" s="5">
        <v>509</v>
      </c>
    </row>
    <row r="511" spans="79:79">
      <c r="CA511" s="5">
        <v>510</v>
      </c>
    </row>
    <row r="512" spans="79:79">
      <c r="CA512" s="5">
        <v>511</v>
      </c>
    </row>
    <row r="513" spans="79:79">
      <c r="CA513" s="5">
        <v>512</v>
      </c>
    </row>
    <row r="514" spans="79:79">
      <c r="CA514" s="5">
        <v>513</v>
      </c>
    </row>
    <row r="515" spans="79:79">
      <c r="CA515" s="5">
        <v>514</v>
      </c>
    </row>
    <row r="516" spans="79:79">
      <c r="CA516" s="5">
        <v>515</v>
      </c>
    </row>
    <row r="517" spans="79:79">
      <c r="CA517" s="5">
        <v>516</v>
      </c>
    </row>
    <row r="518" spans="79:79">
      <c r="CA518" s="6">
        <v>517</v>
      </c>
    </row>
    <row r="519" spans="79:79">
      <c r="CA519" s="5">
        <v>518</v>
      </c>
    </row>
    <row r="520" spans="79:79">
      <c r="CA520" s="5">
        <v>519</v>
      </c>
    </row>
    <row r="521" spans="79:79">
      <c r="CA521" s="5">
        <v>520</v>
      </c>
    </row>
    <row r="522" spans="79:79">
      <c r="CA522" s="5">
        <v>521</v>
      </c>
    </row>
    <row r="523" spans="79:79">
      <c r="CA523" s="5">
        <v>522</v>
      </c>
    </row>
    <row r="524" spans="79:79">
      <c r="CA524" s="5">
        <v>523</v>
      </c>
    </row>
    <row r="525" spans="79:79">
      <c r="CA525" s="5">
        <v>524</v>
      </c>
    </row>
    <row r="526" spans="79:79">
      <c r="CA526" s="5">
        <v>525</v>
      </c>
    </row>
    <row r="527" spans="79:79">
      <c r="CA527" s="5">
        <v>526</v>
      </c>
    </row>
    <row r="528" spans="79:79">
      <c r="CA528" s="5">
        <v>527</v>
      </c>
    </row>
    <row r="529" spans="79:79">
      <c r="CA529" s="6">
        <v>528</v>
      </c>
    </row>
    <row r="530" spans="79:79">
      <c r="CA530" s="5">
        <v>529</v>
      </c>
    </row>
    <row r="531" spans="79:79">
      <c r="CA531" s="5">
        <v>530</v>
      </c>
    </row>
    <row r="532" spans="79:79">
      <c r="CA532" s="5">
        <v>531</v>
      </c>
    </row>
    <row r="533" spans="79:79">
      <c r="CA533" s="5">
        <v>532</v>
      </c>
    </row>
    <row r="534" spans="79:79">
      <c r="CA534" s="5">
        <v>533</v>
      </c>
    </row>
    <row r="535" spans="79:79">
      <c r="CA535" s="5">
        <v>534</v>
      </c>
    </row>
    <row r="536" spans="79:79">
      <c r="CA536" s="5">
        <v>535</v>
      </c>
    </row>
    <row r="537" spans="79:79">
      <c r="CA537" s="5">
        <v>536</v>
      </c>
    </row>
    <row r="538" spans="79:79">
      <c r="CA538" s="5">
        <v>537</v>
      </c>
    </row>
    <row r="539" spans="79:79">
      <c r="CA539" s="5">
        <v>538</v>
      </c>
    </row>
    <row r="540" spans="79:79">
      <c r="CA540" s="6">
        <v>539</v>
      </c>
    </row>
    <row r="541" spans="79:79">
      <c r="CA541" s="5">
        <v>540</v>
      </c>
    </row>
    <row r="542" spans="79:79">
      <c r="CA542" s="5">
        <v>541</v>
      </c>
    </row>
    <row r="543" spans="79:79">
      <c r="CA543" s="5">
        <v>542</v>
      </c>
    </row>
    <row r="544" spans="79:79">
      <c r="CA544" s="5">
        <v>543</v>
      </c>
    </row>
    <row r="545" spans="79:79">
      <c r="CA545" s="5">
        <v>544</v>
      </c>
    </row>
    <row r="546" spans="79:79">
      <c r="CA546" s="5">
        <v>545</v>
      </c>
    </row>
    <row r="547" spans="79:79">
      <c r="CA547" s="5">
        <v>546</v>
      </c>
    </row>
    <row r="548" spans="79:79">
      <c r="CA548" s="5">
        <v>547</v>
      </c>
    </row>
    <row r="549" spans="79:79">
      <c r="CA549" s="5">
        <v>548</v>
      </c>
    </row>
    <row r="550" spans="79:79">
      <c r="CA550" s="5">
        <v>549</v>
      </c>
    </row>
    <row r="551" spans="79:79">
      <c r="CA551" s="6">
        <v>550</v>
      </c>
    </row>
    <row r="552" spans="79:79">
      <c r="CA552" s="5">
        <v>551</v>
      </c>
    </row>
    <row r="553" spans="79:79">
      <c r="CA553" s="5">
        <v>552</v>
      </c>
    </row>
    <row r="554" spans="79:79">
      <c r="CA554" s="5">
        <v>553</v>
      </c>
    </row>
    <row r="555" spans="79:79">
      <c r="CA555" s="5">
        <v>554</v>
      </c>
    </row>
    <row r="556" spans="79:79">
      <c r="CA556" s="5">
        <v>555</v>
      </c>
    </row>
    <row r="557" spans="79:79">
      <c r="CA557" s="5">
        <v>556</v>
      </c>
    </row>
    <row r="558" spans="79:79">
      <c r="CA558" s="5">
        <v>557</v>
      </c>
    </row>
    <row r="559" spans="79:79">
      <c r="CA559" s="5">
        <v>558</v>
      </c>
    </row>
    <row r="560" spans="79:79">
      <c r="CA560" s="5">
        <v>559</v>
      </c>
    </row>
    <row r="561" spans="79:79">
      <c r="CA561" s="5">
        <v>560</v>
      </c>
    </row>
    <row r="562" spans="79:79">
      <c r="CA562" s="6">
        <v>561</v>
      </c>
    </row>
    <row r="563" spans="79:79">
      <c r="CA563" s="5">
        <v>562</v>
      </c>
    </row>
    <row r="564" spans="79:79">
      <c r="CA564" s="5">
        <v>563</v>
      </c>
    </row>
    <row r="565" spans="79:79">
      <c r="CA565" s="5">
        <v>564</v>
      </c>
    </row>
    <row r="566" spans="79:79">
      <c r="CA566" s="5">
        <v>565</v>
      </c>
    </row>
    <row r="567" spans="79:79">
      <c r="CA567" s="5">
        <v>566</v>
      </c>
    </row>
    <row r="568" spans="79:79">
      <c r="CA568" s="5">
        <v>567</v>
      </c>
    </row>
    <row r="569" spans="79:79">
      <c r="CA569" s="5">
        <v>568</v>
      </c>
    </row>
    <row r="570" spans="79:79">
      <c r="CA570" s="5">
        <v>569</v>
      </c>
    </row>
    <row r="571" spans="79:79">
      <c r="CA571" s="5">
        <v>570</v>
      </c>
    </row>
    <row r="572" spans="79:79">
      <c r="CA572" s="5">
        <v>571</v>
      </c>
    </row>
    <row r="573" spans="79:79">
      <c r="CA573" s="6">
        <v>572</v>
      </c>
    </row>
    <row r="574" spans="79:79">
      <c r="CA574" s="5">
        <v>573</v>
      </c>
    </row>
    <row r="575" spans="79:79">
      <c r="CA575" s="5">
        <v>574</v>
      </c>
    </row>
    <row r="576" spans="79:79">
      <c r="CA576" s="5">
        <v>575</v>
      </c>
    </row>
    <row r="577" spans="79:79">
      <c r="CA577" s="5">
        <v>576</v>
      </c>
    </row>
    <row r="578" spans="79:79">
      <c r="CA578" s="5">
        <v>577</v>
      </c>
    </row>
    <row r="579" spans="79:79">
      <c r="CA579" s="5">
        <v>578</v>
      </c>
    </row>
    <row r="580" spans="79:79">
      <c r="CA580" s="5">
        <v>579</v>
      </c>
    </row>
    <row r="581" spans="79:79">
      <c r="CA581" s="5">
        <v>580</v>
      </c>
    </row>
    <row r="582" spans="79:79">
      <c r="CA582" s="5">
        <v>581</v>
      </c>
    </row>
    <row r="583" spans="79:79">
      <c r="CA583" s="5">
        <v>582</v>
      </c>
    </row>
    <row r="584" spans="79:79">
      <c r="CA584" s="6">
        <v>583</v>
      </c>
    </row>
    <row r="585" spans="79:79">
      <c r="CA585" s="5">
        <v>584</v>
      </c>
    </row>
    <row r="586" spans="79:79">
      <c r="CA586" s="5">
        <v>585</v>
      </c>
    </row>
    <row r="587" spans="79:79">
      <c r="CA587" s="5">
        <v>586</v>
      </c>
    </row>
    <row r="588" spans="79:79">
      <c r="CA588" s="5">
        <v>587</v>
      </c>
    </row>
    <row r="589" spans="79:79">
      <c r="CA589" s="5">
        <v>588</v>
      </c>
    </row>
    <row r="590" spans="79:79">
      <c r="CA590" s="5">
        <v>589</v>
      </c>
    </row>
    <row r="591" spans="79:79">
      <c r="CA591" s="5">
        <v>590</v>
      </c>
    </row>
    <row r="592" spans="79:79">
      <c r="CA592" s="5">
        <v>591</v>
      </c>
    </row>
    <row r="593" spans="79:79">
      <c r="CA593" s="5">
        <v>592</v>
      </c>
    </row>
    <row r="594" spans="79:79">
      <c r="CA594" s="5">
        <v>593</v>
      </c>
    </row>
    <row r="595" spans="79:79">
      <c r="CA595" s="6">
        <v>594</v>
      </c>
    </row>
    <row r="596" spans="79:79">
      <c r="CA596" s="5">
        <v>595</v>
      </c>
    </row>
    <row r="597" spans="79:79">
      <c r="CA597" s="5">
        <v>596</v>
      </c>
    </row>
    <row r="598" spans="79:79">
      <c r="CA598" s="5">
        <v>597</v>
      </c>
    </row>
    <row r="599" spans="79:79">
      <c r="CA599" s="5">
        <v>598</v>
      </c>
    </row>
    <row r="600" spans="79:79">
      <c r="CA600" s="5">
        <v>599</v>
      </c>
    </row>
    <row r="601" spans="79:79">
      <c r="CA601" s="5">
        <v>600</v>
      </c>
    </row>
    <row r="602" spans="79:79">
      <c r="CA602" s="5">
        <v>601</v>
      </c>
    </row>
    <row r="603" spans="79:79">
      <c r="CA603" s="5">
        <v>602</v>
      </c>
    </row>
    <row r="604" spans="79:79">
      <c r="CA604" s="5">
        <v>603</v>
      </c>
    </row>
    <row r="605" spans="79:79">
      <c r="CA605" s="5">
        <v>604</v>
      </c>
    </row>
    <row r="606" spans="79:79">
      <c r="CA606" s="6">
        <v>605</v>
      </c>
    </row>
    <row r="607" spans="79:79">
      <c r="CA607" s="5">
        <v>606</v>
      </c>
    </row>
    <row r="608" spans="79:79">
      <c r="CA608" s="5">
        <v>607</v>
      </c>
    </row>
    <row r="609" spans="79:79">
      <c r="CA609" s="5">
        <v>608</v>
      </c>
    </row>
    <row r="610" spans="79:79">
      <c r="CA610" s="5">
        <v>609</v>
      </c>
    </row>
    <row r="611" spans="79:79">
      <c r="CA611" s="5">
        <v>610</v>
      </c>
    </row>
    <row r="612" spans="79:79">
      <c r="CA612" s="5">
        <v>611</v>
      </c>
    </row>
    <row r="613" spans="79:79">
      <c r="CA613" s="5">
        <v>612</v>
      </c>
    </row>
    <row r="614" spans="79:79">
      <c r="CA614" s="5">
        <v>613</v>
      </c>
    </row>
    <row r="615" spans="79:79">
      <c r="CA615" s="5">
        <v>614</v>
      </c>
    </row>
    <row r="616" spans="79:79">
      <c r="CA616" s="5">
        <v>615</v>
      </c>
    </row>
    <row r="617" spans="79:79">
      <c r="CA617" s="6">
        <v>616</v>
      </c>
    </row>
    <row r="618" spans="79:79">
      <c r="CA618" s="5">
        <v>617</v>
      </c>
    </row>
    <row r="619" spans="79:79">
      <c r="CA619" s="5">
        <v>618</v>
      </c>
    </row>
    <row r="620" spans="79:79">
      <c r="CA620" s="5">
        <v>619</v>
      </c>
    </row>
    <row r="621" spans="79:79">
      <c r="CA621" s="5">
        <v>620</v>
      </c>
    </row>
    <row r="622" spans="79:79">
      <c r="CA622" s="5">
        <v>621</v>
      </c>
    </row>
    <row r="623" spans="79:79">
      <c r="CA623" s="5">
        <v>622</v>
      </c>
    </row>
    <row r="624" spans="79:79">
      <c r="CA624" s="5">
        <v>623</v>
      </c>
    </row>
    <row r="625" spans="79:79">
      <c r="CA625" s="5">
        <v>624</v>
      </c>
    </row>
    <row r="626" spans="79:79">
      <c r="CA626" s="5">
        <v>625</v>
      </c>
    </row>
    <row r="627" spans="79:79">
      <c r="CA627" s="5">
        <v>626</v>
      </c>
    </row>
    <row r="628" spans="79:79">
      <c r="CA628" s="6">
        <v>627</v>
      </c>
    </row>
    <row r="629" spans="79:79">
      <c r="CA629" s="5">
        <v>628</v>
      </c>
    </row>
    <row r="630" spans="79:79">
      <c r="CA630" s="5">
        <v>629</v>
      </c>
    </row>
    <row r="631" spans="79:79">
      <c r="CA631" s="5">
        <v>630</v>
      </c>
    </row>
    <row r="632" spans="79:79">
      <c r="CA632" s="5">
        <v>631</v>
      </c>
    </row>
    <row r="633" spans="79:79">
      <c r="CA633" s="5">
        <v>632</v>
      </c>
    </row>
    <row r="634" spans="79:79">
      <c r="CA634" s="5">
        <v>633</v>
      </c>
    </row>
    <row r="635" spans="79:79">
      <c r="CA635" s="5">
        <v>634</v>
      </c>
    </row>
    <row r="636" spans="79:79">
      <c r="CA636" s="5">
        <v>635</v>
      </c>
    </row>
    <row r="637" spans="79:79">
      <c r="CA637" s="5">
        <v>636</v>
      </c>
    </row>
    <row r="638" spans="79:79">
      <c r="CA638" s="5">
        <v>637</v>
      </c>
    </row>
    <row r="639" spans="79:79">
      <c r="CA639" s="6">
        <v>638</v>
      </c>
    </row>
    <row r="640" spans="79:79">
      <c r="CA640" s="5">
        <v>639</v>
      </c>
    </row>
    <row r="641" spans="79:79">
      <c r="CA641" s="5">
        <v>640</v>
      </c>
    </row>
    <row r="642" spans="79:79">
      <c r="CA642" s="5">
        <v>641</v>
      </c>
    </row>
    <row r="643" spans="79:79">
      <c r="CA643" s="5">
        <v>642</v>
      </c>
    </row>
    <row r="644" spans="79:79">
      <c r="CA644" s="5">
        <v>643</v>
      </c>
    </row>
    <row r="645" spans="79:79">
      <c r="CA645" s="5">
        <v>644</v>
      </c>
    </row>
    <row r="646" spans="79:79">
      <c r="CA646" s="5">
        <v>645</v>
      </c>
    </row>
    <row r="647" spans="79:79">
      <c r="CA647" s="5">
        <v>646</v>
      </c>
    </row>
    <row r="648" spans="79:79">
      <c r="CA648" s="5">
        <v>647</v>
      </c>
    </row>
    <row r="649" spans="79:79">
      <c r="CA649" s="5">
        <v>648</v>
      </c>
    </row>
    <row r="650" spans="79:79">
      <c r="CA650" s="6">
        <v>649</v>
      </c>
    </row>
    <row r="651" spans="79:79">
      <c r="CA651" s="5">
        <v>650</v>
      </c>
    </row>
    <row r="652" spans="79:79">
      <c r="CA652" s="5">
        <v>651</v>
      </c>
    </row>
    <row r="653" spans="79:79">
      <c r="CA653" s="5">
        <v>652</v>
      </c>
    </row>
    <row r="654" spans="79:79">
      <c r="CA654" s="5">
        <v>653</v>
      </c>
    </row>
    <row r="655" spans="79:79">
      <c r="CA655" s="5">
        <v>654</v>
      </c>
    </row>
    <row r="656" spans="79:79">
      <c r="CA656" s="5">
        <v>655</v>
      </c>
    </row>
    <row r="657" spans="79:79">
      <c r="CA657" s="5">
        <v>656</v>
      </c>
    </row>
    <row r="658" spans="79:79">
      <c r="CA658" s="5">
        <v>657</v>
      </c>
    </row>
    <row r="659" spans="79:79">
      <c r="CA659" s="5">
        <v>658</v>
      </c>
    </row>
    <row r="660" spans="79:79">
      <c r="CA660" s="5">
        <v>659</v>
      </c>
    </row>
    <row r="661" spans="79:79">
      <c r="CA661" s="6">
        <v>660</v>
      </c>
    </row>
    <row r="662" spans="79:79">
      <c r="CA662" s="5">
        <v>661</v>
      </c>
    </row>
    <row r="663" spans="79:79">
      <c r="CA663" s="5">
        <v>662</v>
      </c>
    </row>
    <row r="664" spans="79:79">
      <c r="CA664" s="5">
        <v>663</v>
      </c>
    </row>
    <row r="665" spans="79:79">
      <c r="CA665" s="5">
        <v>664</v>
      </c>
    </row>
    <row r="666" spans="79:79">
      <c r="CA666" s="5">
        <v>665</v>
      </c>
    </row>
    <row r="667" spans="79:79">
      <c r="CA667" s="5">
        <v>666</v>
      </c>
    </row>
    <row r="668" spans="79:79">
      <c r="CA668" s="5">
        <v>667</v>
      </c>
    </row>
    <row r="669" spans="79:79">
      <c r="CA669" s="5">
        <v>668</v>
      </c>
    </row>
    <row r="670" spans="79:79">
      <c r="CA670" s="5">
        <v>669</v>
      </c>
    </row>
    <row r="671" spans="79:79">
      <c r="CA671" s="5">
        <v>670</v>
      </c>
    </row>
    <row r="672" spans="79:79">
      <c r="CA672" s="6">
        <v>671</v>
      </c>
    </row>
    <row r="673" spans="79:79">
      <c r="CA673" s="5">
        <v>672</v>
      </c>
    </row>
    <row r="674" spans="79:79">
      <c r="CA674" s="5">
        <v>673</v>
      </c>
    </row>
    <row r="675" spans="79:79">
      <c r="CA675" s="5">
        <v>674</v>
      </c>
    </row>
    <row r="676" spans="79:79">
      <c r="CA676" s="5">
        <v>675</v>
      </c>
    </row>
    <row r="677" spans="79:79">
      <c r="CA677" s="5">
        <v>676</v>
      </c>
    </row>
    <row r="678" spans="79:79">
      <c r="CA678" s="5">
        <v>677</v>
      </c>
    </row>
    <row r="679" spans="79:79">
      <c r="CA679" s="5">
        <v>678</v>
      </c>
    </row>
    <row r="680" spans="79:79">
      <c r="CA680" s="5">
        <v>679</v>
      </c>
    </row>
    <row r="681" spans="79:79">
      <c r="CA681" s="5">
        <v>680</v>
      </c>
    </row>
    <row r="682" spans="79:79">
      <c r="CA682" s="5">
        <v>681</v>
      </c>
    </row>
    <row r="683" spans="79:79">
      <c r="CA683" s="6">
        <v>682</v>
      </c>
    </row>
    <row r="684" spans="79:79">
      <c r="CA684" s="5">
        <v>683</v>
      </c>
    </row>
    <row r="685" spans="79:79">
      <c r="CA685" s="5">
        <v>684</v>
      </c>
    </row>
    <row r="686" spans="79:79">
      <c r="CA686" s="5">
        <v>685</v>
      </c>
    </row>
    <row r="687" spans="79:79">
      <c r="CA687" s="5">
        <v>686</v>
      </c>
    </row>
    <row r="688" spans="79:79">
      <c r="CA688" s="5">
        <v>687</v>
      </c>
    </row>
    <row r="689" spans="79:79">
      <c r="CA689" s="5">
        <v>688</v>
      </c>
    </row>
    <row r="690" spans="79:79">
      <c r="CA690" s="5">
        <v>689</v>
      </c>
    </row>
    <row r="691" spans="79:79">
      <c r="CA691" s="5">
        <v>690</v>
      </c>
    </row>
    <row r="692" spans="79:79">
      <c r="CA692" s="5">
        <v>691</v>
      </c>
    </row>
    <row r="693" spans="79:79">
      <c r="CA693" s="5">
        <v>692</v>
      </c>
    </row>
    <row r="694" spans="79:79">
      <c r="CA694" s="6">
        <v>693</v>
      </c>
    </row>
    <row r="695" spans="79:79">
      <c r="CA695" s="5">
        <v>694</v>
      </c>
    </row>
    <row r="696" spans="79:79">
      <c r="CA696" s="5">
        <v>695</v>
      </c>
    </row>
    <row r="697" spans="79:79">
      <c r="CA697" s="5">
        <v>696</v>
      </c>
    </row>
    <row r="698" spans="79:79">
      <c r="CA698" s="5">
        <v>697</v>
      </c>
    </row>
    <row r="699" spans="79:79">
      <c r="CA699" s="5">
        <v>698</v>
      </c>
    </row>
    <row r="700" spans="79:79">
      <c r="CA700" s="5">
        <v>699</v>
      </c>
    </row>
    <row r="701" spans="79:79">
      <c r="CA701" s="5">
        <v>700</v>
      </c>
    </row>
    <row r="702" spans="79:79">
      <c r="CA702" s="5">
        <v>701</v>
      </c>
    </row>
    <row r="703" spans="79:79">
      <c r="CA703" s="5">
        <v>702</v>
      </c>
    </row>
    <row r="704" spans="79:79">
      <c r="CA704" s="5">
        <v>703</v>
      </c>
    </row>
    <row r="705" spans="79:79">
      <c r="CA705" s="6">
        <v>704</v>
      </c>
    </row>
    <row r="706" spans="79:79">
      <c r="CA706" s="5">
        <v>705</v>
      </c>
    </row>
    <row r="707" spans="79:79">
      <c r="CA707" s="5">
        <v>706</v>
      </c>
    </row>
    <row r="708" spans="79:79">
      <c r="CA708" s="5">
        <v>707</v>
      </c>
    </row>
    <row r="709" spans="79:79">
      <c r="CA709" s="5">
        <v>708</v>
      </c>
    </row>
    <row r="710" spans="79:79">
      <c r="CA710" s="5">
        <v>709</v>
      </c>
    </row>
    <row r="711" spans="79:79">
      <c r="CA711" s="5">
        <v>710</v>
      </c>
    </row>
    <row r="712" spans="79:79">
      <c r="CA712" s="5">
        <v>711</v>
      </c>
    </row>
    <row r="713" spans="79:79">
      <c r="CA713" s="5">
        <v>712</v>
      </c>
    </row>
    <row r="714" spans="79:79">
      <c r="CA714" s="5">
        <v>713</v>
      </c>
    </row>
    <row r="715" spans="79:79">
      <c r="CA715" s="5">
        <v>714</v>
      </c>
    </row>
    <row r="716" spans="79:79">
      <c r="CA716" s="6">
        <v>715</v>
      </c>
    </row>
    <row r="717" spans="79:79">
      <c r="CA717" s="5">
        <v>716</v>
      </c>
    </row>
    <row r="718" spans="79:79">
      <c r="CA718" s="5">
        <v>717</v>
      </c>
    </row>
    <row r="719" spans="79:79">
      <c r="CA719" s="5">
        <v>718</v>
      </c>
    </row>
    <row r="720" spans="79:79">
      <c r="CA720" s="5">
        <v>719</v>
      </c>
    </row>
    <row r="721" spans="79:79">
      <c r="CA721" s="5">
        <v>720</v>
      </c>
    </row>
    <row r="722" spans="79:79">
      <c r="CA722" s="5">
        <v>721</v>
      </c>
    </row>
    <row r="723" spans="79:79">
      <c r="CA723" s="5">
        <v>722</v>
      </c>
    </row>
    <row r="724" spans="79:79">
      <c r="CA724" s="5">
        <v>723</v>
      </c>
    </row>
    <row r="725" spans="79:79">
      <c r="CA725" s="5">
        <v>724</v>
      </c>
    </row>
    <row r="726" spans="79:79">
      <c r="CA726" s="5">
        <v>725</v>
      </c>
    </row>
    <row r="727" spans="79:79">
      <c r="CA727" s="6">
        <v>726</v>
      </c>
    </row>
    <row r="728" spans="79:79">
      <c r="CA728" s="5">
        <v>727</v>
      </c>
    </row>
    <row r="729" spans="79:79">
      <c r="CA729" s="5">
        <v>728</v>
      </c>
    </row>
    <row r="730" spans="79:79">
      <c r="CA730" s="5">
        <v>729</v>
      </c>
    </row>
    <row r="731" spans="79:79">
      <c r="CA731" s="5">
        <v>730</v>
      </c>
    </row>
    <row r="732" spans="79:79">
      <c r="CA732" s="5">
        <v>731</v>
      </c>
    </row>
    <row r="733" spans="79:79">
      <c r="CA733" s="5">
        <v>732</v>
      </c>
    </row>
    <row r="734" spans="79:79">
      <c r="CA734" s="5">
        <v>733</v>
      </c>
    </row>
    <row r="735" spans="79:79">
      <c r="CA735" s="5">
        <v>734</v>
      </c>
    </row>
    <row r="736" spans="79:79">
      <c r="CA736" s="5">
        <v>735</v>
      </c>
    </row>
    <row r="737" spans="79:79">
      <c r="CA737" s="5">
        <v>736</v>
      </c>
    </row>
    <row r="738" spans="79:79">
      <c r="CA738" s="6">
        <v>737</v>
      </c>
    </row>
    <row r="739" spans="79:79">
      <c r="CA739" s="5">
        <v>738</v>
      </c>
    </row>
    <row r="740" spans="79:79">
      <c r="CA740" s="5">
        <v>739</v>
      </c>
    </row>
    <row r="741" spans="79:79">
      <c r="CA741" s="5">
        <v>740</v>
      </c>
    </row>
    <row r="742" spans="79:79">
      <c r="CA742" s="5">
        <v>741</v>
      </c>
    </row>
    <row r="743" spans="79:79">
      <c r="CA743" s="5">
        <v>742</v>
      </c>
    </row>
    <row r="744" spans="79:79">
      <c r="CA744" s="5">
        <v>743</v>
      </c>
    </row>
    <row r="745" spans="79:79">
      <c r="CA745" s="5">
        <v>744</v>
      </c>
    </row>
    <row r="746" spans="79:79">
      <c r="CA746" s="5">
        <v>745</v>
      </c>
    </row>
    <row r="747" spans="79:79">
      <c r="CA747" s="5">
        <v>746</v>
      </c>
    </row>
    <row r="748" spans="79:79">
      <c r="CA748" s="5">
        <v>747</v>
      </c>
    </row>
    <row r="749" spans="79:79">
      <c r="CA749" s="6">
        <v>748</v>
      </c>
    </row>
    <row r="750" spans="79:79">
      <c r="CA750" s="5">
        <v>749</v>
      </c>
    </row>
    <row r="751" spans="79:79">
      <c r="CA751" s="5">
        <v>750</v>
      </c>
    </row>
    <row r="752" spans="79:79">
      <c r="CA752" s="5">
        <v>751</v>
      </c>
    </row>
    <row r="753" spans="79:79">
      <c r="CA753" s="5">
        <v>752</v>
      </c>
    </row>
    <row r="754" spans="79:79">
      <c r="CA754" s="5">
        <v>753</v>
      </c>
    </row>
    <row r="755" spans="79:79">
      <c r="CA755" s="5">
        <v>754</v>
      </c>
    </row>
    <row r="756" spans="79:79">
      <c r="CA756" s="5">
        <v>755</v>
      </c>
    </row>
    <row r="757" spans="79:79">
      <c r="CA757" s="5">
        <v>756</v>
      </c>
    </row>
    <row r="758" spans="79:79">
      <c r="CA758" s="5">
        <v>757</v>
      </c>
    </row>
    <row r="759" spans="79:79">
      <c r="CA759" s="5">
        <v>758</v>
      </c>
    </row>
    <row r="760" spans="79:79">
      <c r="CA760" s="6">
        <v>759</v>
      </c>
    </row>
    <row r="761" spans="79:79">
      <c r="CA761" s="5">
        <v>760</v>
      </c>
    </row>
    <row r="762" spans="79:79">
      <c r="CA762" s="5">
        <v>761</v>
      </c>
    </row>
    <row r="763" spans="79:79">
      <c r="CA763" s="5">
        <v>762</v>
      </c>
    </row>
    <row r="764" spans="79:79">
      <c r="CA764" s="5">
        <v>763</v>
      </c>
    </row>
    <row r="765" spans="79:79">
      <c r="CA765" s="5">
        <v>764</v>
      </c>
    </row>
    <row r="766" spans="79:79">
      <c r="CA766" s="5">
        <v>765</v>
      </c>
    </row>
    <row r="767" spans="79:79">
      <c r="CA767" s="5">
        <v>766</v>
      </c>
    </row>
    <row r="768" spans="79:79">
      <c r="CA768" s="5">
        <v>767</v>
      </c>
    </row>
    <row r="769" spans="79:79">
      <c r="CA769" s="5">
        <v>768</v>
      </c>
    </row>
    <row r="770" spans="79:79">
      <c r="CA770" s="5">
        <v>769</v>
      </c>
    </row>
    <row r="771" spans="79:79">
      <c r="CA771" s="6">
        <v>770</v>
      </c>
    </row>
    <row r="772" spans="79:79">
      <c r="CA772" s="5">
        <v>771</v>
      </c>
    </row>
    <row r="773" spans="79:79">
      <c r="CA773" s="5">
        <v>772</v>
      </c>
    </row>
    <row r="774" spans="79:79">
      <c r="CA774" s="5">
        <v>773</v>
      </c>
    </row>
    <row r="775" spans="79:79">
      <c r="CA775" s="5">
        <v>774</v>
      </c>
    </row>
    <row r="776" spans="79:79">
      <c r="CA776" s="5">
        <v>775</v>
      </c>
    </row>
    <row r="777" spans="79:79">
      <c r="CA777" s="5">
        <v>776</v>
      </c>
    </row>
    <row r="778" spans="79:79">
      <c r="CA778" s="5">
        <v>777</v>
      </c>
    </row>
    <row r="779" spans="79:79">
      <c r="CA779" s="5">
        <v>778</v>
      </c>
    </row>
    <row r="780" spans="79:79">
      <c r="CA780" s="5">
        <v>779</v>
      </c>
    </row>
    <row r="781" spans="79:79">
      <c r="CA781" s="5">
        <v>780</v>
      </c>
    </row>
    <row r="782" spans="79:79">
      <c r="CA782" s="6">
        <v>781</v>
      </c>
    </row>
    <row r="783" spans="79:79">
      <c r="CA783" s="5">
        <v>782</v>
      </c>
    </row>
    <row r="784" spans="79:79">
      <c r="CA784" s="5">
        <v>783</v>
      </c>
    </row>
    <row r="785" spans="79:79">
      <c r="CA785" s="5">
        <v>784</v>
      </c>
    </row>
    <row r="786" spans="79:79">
      <c r="CA786" s="5">
        <v>785</v>
      </c>
    </row>
    <row r="787" spans="79:79">
      <c r="CA787" s="5">
        <v>786</v>
      </c>
    </row>
    <row r="788" spans="79:79">
      <c r="CA788" s="5">
        <v>787</v>
      </c>
    </row>
    <row r="789" spans="79:79">
      <c r="CA789" s="5">
        <v>788</v>
      </c>
    </row>
    <row r="790" spans="79:79">
      <c r="CA790" s="5">
        <v>789</v>
      </c>
    </row>
    <row r="791" spans="79:79">
      <c r="CA791" s="5">
        <v>790</v>
      </c>
    </row>
    <row r="792" spans="79:79">
      <c r="CA792" s="5">
        <v>791</v>
      </c>
    </row>
    <row r="793" spans="79:79">
      <c r="CA793" s="6">
        <v>792</v>
      </c>
    </row>
    <row r="794" spans="79:79">
      <c r="CA794" s="5">
        <v>793</v>
      </c>
    </row>
    <row r="795" spans="79:79">
      <c r="CA795" s="5">
        <v>794</v>
      </c>
    </row>
    <row r="796" spans="79:79">
      <c r="CA796" s="5">
        <v>795</v>
      </c>
    </row>
    <row r="797" spans="79:79">
      <c r="CA797" s="5">
        <v>796</v>
      </c>
    </row>
    <row r="798" spans="79:79">
      <c r="CA798" s="5">
        <v>797</v>
      </c>
    </row>
    <row r="799" spans="79:79">
      <c r="CA799" s="5">
        <v>798</v>
      </c>
    </row>
    <row r="800" spans="79:79">
      <c r="CA800" s="5">
        <v>799</v>
      </c>
    </row>
    <row r="801" spans="79:79">
      <c r="CA801" s="5">
        <v>800</v>
      </c>
    </row>
    <row r="802" spans="79:79">
      <c r="CA802" s="5">
        <v>801</v>
      </c>
    </row>
    <row r="803" spans="79:79">
      <c r="CA803" s="5">
        <v>802</v>
      </c>
    </row>
    <row r="804" spans="79:79">
      <c r="CA804" s="6">
        <v>803</v>
      </c>
    </row>
    <row r="805" spans="79:79">
      <c r="CA805" s="5">
        <v>804</v>
      </c>
    </row>
    <row r="806" spans="79:79">
      <c r="CA806" s="5">
        <v>805</v>
      </c>
    </row>
    <row r="807" spans="79:79">
      <c r="CA807" s="5">
        <v>806</v>
      </c>
    </row>
    <row r="808" spans="79:79">
      <c r="CA808" s="5">
        <v>807</v>
      </c>
    </row>
    <row r="809" spans="79:79">
      <c r="CA809" s="5">
        <v>808</v>
      </c>
    </row>
    <row r="810" spans="79:79">
      <c r="CA810" s="5">
        <v>809</v>
      </c>
    </row>
    <row r="811" spans="79:79">
      <c r="CA811" s="5">
        <v>810</v>
      </c>
    </row>
    <row r="812" spans="79:79">
      <c r="CA812" s="5">
        <v>811</v>
      </c>
    </row>
    <row r="813" spans="79:79">
      <c r="CA813" s="5">
        <v>812</v>
      </c>
    </row>
    <row r="814" spans="79:79">
      <c r="CA814" s="5">
        <v>813</v>
      </c>
    </row>
    <row r="815" spans="79:79">
      <c r="CA815" s="6">
        <v>814</v>
      </c>
    </row>
    <row r="816" spans="79:79">
      <c r="CA816" s="5">
        <v>815</v>
      </c>
    </row>
    <row r="817" spans="79:79">
      <c r="CA817" s="5">
        <v>816</v>
      </c>
    </row>
    <row r="818" spans="79:79">
      <c r="CA818" s="5">
        <v>817</v>
      </c>
    </row>
    <row r="819" spans="79:79">
      <c r="CA819" s="5">
        <v>818</v>
      </c>
    </row>
    <row r="820" spans="79:79">
      <c r="CA820" s="5">
        <v>819</v>
      </c>
    </row>
    <row r="821" spans="79:79">
      <c r="CA821" s="5">
        <v>820</v>
      </c>
    </row>
    <row r="822" spans="79:79">
      <c r="CA822" s="5">
        <v>821</v>
      </c>
    </row>
    <row r="823" spans="79:79">
      <c r="CA823" s="5">
        <v>822</v>
      </c>
    </row>
    <row r="824" spans="79:79">
      <c r="CA824" s="5">
        <v>823</v>
      </c>
    </row>
    <row r="825" spans="79:79">
      <c r="CA825" s="5">
        <v>824</v>
      </c>
    </row>
    <row r="826" spans="79:79">
      <c r="CA826" s="6">
        <v>825</v>
      </c>
    </row>
    <row r="827" spans="79:79">
      <c r="CA827" s="5">
        <v>826</v>
      </c>
    </row>
    <row r="828" spans="79:79">
      <c r="CA828" s="5">
        <v>827</v>
      </c>
    </row>
    <row r="829" spans="79:79">
      <c r="CA829" s="5">
        <v>828</v>
      </c>
    </row>
    <row r="830" spans="79:79">
      <c r="CA830" s="5">
        <v>829</v>
      </c>
    </row>
    <row r="831" spans="79:79">
      <c r="CA831" s="5">
        <v>830</v>
      </c>
    </row>
    <row r="832" spans="79:79">
      <c r="CA832" s="5">
        <v>831</v>
      </c>
    </row>
    <row r="833" spans="79:79">
      <c r="CA833" s="5">
        <v>832</v>
      </c>
    </row>
    <row r="834" spans="79:79">
      <c r="CA834" s="5">
        <v>833</v>
      </c>
    </row>
    <row r="835" spans="79:79">
      <c r="CA835" s="5">
        <v>834</v>
      </c>
    </row>
    <row r="836" spans="79:79">
      <c r="CA836" s="5">
        <v>835</v>
      </c>
    </row>
    <row r="837" spans="79:79">
      <c r="CA837" s="6">
        <v>836</v>
      </c>
    </row>
    <row r="838" spans="79:79">
      <c r="CA838" s="5">
        <v>837</v>
      </c>
    </row>
    <row r="839" spans="79:79">
      <c r="CA839" s="5">
        <v>838</v>
      </c>
    </row>
    <row r="840" spans="79:79">
      <c r="CA840" s="5">
        <v>839</v>
      </c>
    </row>
    <row r="841" spans="79:79">
      <c r="CA841" s="5">
        <v>840</v>
      </c>
    </row>
    <row r="842" spans="79:79">
      <c r="CA842" s="5">
        <v>841</v>
      </c>
    </row>
    <row r="843" spans="79:79">
      <c r="CA843" s="5">
        <v>842</v>
      </c>
    </row>
    <row r="844" spans="79:79">
      <c r="CA844" s="5">
        <v>843</v>
      </c>
    </row>
    <row r="845" spans="79:79">
      <c r="CA845" s="5">
        <v>844</v>
      </c>
    </row>
    <row r="846" spans="79:79">
      <c r="CA846" s="5">
        <v>845</v>
      </c>
    </row>
    <row r="847" spans="79:79">
      <c r="CA847" s="5">
        <v>846</v>
      </c>
    </row>
    <row r="848" spans="79:79">
      <c r="CA848" s="6">
        <v>847</v>
      </c>
    </row>
    <row r="849" spans="79:79">
      <c r="CA849" s="5">
        <v>848</v>
      </c>
    </row>
    <row r="850" spans="79:79">
      <c r="CA850" s="5">
        <v>849</v>
      </c>
    </row>
    <row r="851" spans="79:79">
      <c r="CA851" s="5">
        <v>850</v>
      </c>
    </row>
    <row r="852" spans="79:79">
      <c r="CA852" s="5">
        <v>851</v>
      </c>
    </row>
    <row r="853" spans="79:79">
      <c r="CA853" s="5">
        <v>852</v>
      </c>
    </row>
    <row r="854" spans="79:79">
      <c r="CA854" s="5">
        <v>853</v>
      </c>
    </row>
    <row r="855" spans="79:79">
      <c r="CA855" s="5">
        <v>854</v>
      </c>
    </row>
    <row r="856" spans="79:79">
      <c r="CA856" s="5">
        <v>855</v>
      </c>
    </row>
    <row r="857" spans="79:79">
      <c r="CA857" s="5">
        <v>856</v>
      </c>
    </row>
    <row r="858" spans="79:79">
      <c r="CA858" s="5">
        <v>857</v>
      </c>
    </row>
    <row r="859" spans="79:79">
      <c r="CA859" s="6">
        <v>858</v>
      </c>
    </row>
    <row r="860" spans="79:79">
      <c r="CA860" s="5">
        <v>859</v>
      </c>
    </row>
    <row r="861" spans="79:79">
      <c r="CA861" s="5">
        <v>860</v>
      </c>
    </row>
    <row r="862" spans="79:79">
      <c r="CA862" s="5">
        <v>861</v>
      </c>
    </row>
    <row r="863" spans="79:79">
      <c r="CA863" s="5">
        <v>862</v>
      </c>
    </row>
    <row r="864" spans="79:79">
      <c r="CA864" s="5">
        <v>863</v>
      </c>
    </row>
    <row r="865" spans="79:79">
      <c r="CA865" s="5">
        <v>864</v>
      </c>
    </row>
    <row r="866" spans="79:79">
      <c r="CA866" s="6">
        <v>865</v>
      </c>
    </row>
    <row r="867" spans="79:79">
      <c r="CA867" s="5">
        <v>866</v>
      </c>
    </row>
    <row r="868" spans="79:79">
      <c r="CA868" s="5">
        <v>867</v>
      </c>
    </row>
    <row r="869" spans="79:79">
      <c r="CA869" s="5">
        <v>868</v>
      </c>
    </row>
    <row r="870" spans="79:79">
      <c r="CA870" s="5">
        <v>869</v>
      </c>
    </row>
    <row r="871" spans="79:79">
      <c r="CA871" s="5">
        <v>870</v>
      </c>
    </row>
    <row r="872" spans="79:79">
      <c r="CA872" s="5">
        <v>871</v>
      </c>
    </row>
    <row r="873" spans="79:79">
      <c r="CA873" s="6">
        <v>872</v>
      </c>
    </row>
    <row r="874" spans="79:79">
      <c r="CA874" s="5">
        <v>873</v>
      </c>
    </row>
    <row r="875" spans="79:79">
      <c r="CA875" s="5">
        <v>874</v>
      </c>
    </row>
    <row r="876" spans="79:79">
      <c r="CA876" s="5">
        <v>875</v>
      </c>
    </row>
    <row r="877" spans="79:79">
      <c r="CA877" s="5">
        <v>876</v>
      </c>
    </row>
    <row r="878" spans="79:79">
      <c r="CA878" s="5">
        <v>877</v>
      </c>
    </row>
    <row r="879" spans="79:79">
      <c r="CA879" s="5">
        <v>878</v>
      </c>
    </row>
    <row r="880" spans="79:79">
      <c r="CA880" s="6">
        <v>879</v>
      </c>
    </row>
    <row r="881" spans="79:79">
      <c r="CA881" s="5">
        <v>880</v>
      </c>
    </row>
    <row r="882" spans="79:79">
      <c r="CA882" s="5">
        <v>881</v>
      </c>
    </row>
    <row r="883" spans="79:79">
      <c r="CA883" s="5">
        <v>882</v>
      </c>
    </row>
    <row r="884" spans="79:79">
      <c r="CA884" s="5">
        <v>883</v>
      </c>
    </row>
    <row r="885" spans="79:79">
      <c r="CA885" s="5">
        <v>884</v>
      </c>
    </row>
    <row r="886" spans="79:79">
      <c r="CA886" s="5">
        <v>885</v>
      </c>
    </row>
    <row r="887" spans="79:79">
      <c r="CA887" s="6">
        <v>886</v>
      </c>
    </row>
    <row r="888" spans="79:79">
      <c r="CA888" s="5">
        <v>887</v>
      </c>
    </row>
    <row r="889" spans="79:79">
      <c r="CA889" s="5">
        <v>888</v>
      </c>
    </row>
    <row r="890" spans="79:79">
      <c r="CA890" s="5">
        <v>889</v>
      </c>
    </row>
    <row r="891" spans="79:79">
      <c r="CA891" s="5">
        <v>890</v>
      </c>
    </row>
    <row r="892" spans="79:79">
      <c r="CA892" s="5">
        <v>891</v>
      </c>
    </row>
    <row r="893" spans="79:79">
      <c r="CA893" s="5">
        <v>892</v>
      </c>
    </row>
    <row r="894" spans="79:79">
      <c r="CA894" s="6">
        <v>893</v>
      </c>
    </row>
    <row r="895" spans="79:79">
      <c r="CA895" s="5">
        <v>894</v>
      </c>
    </row>
    <row r="896" spans="79:79">
      <c r="CA896" s="5">
        <v>895</v>
      </c>
    </row>
    <row r="897" spans="79:79">
      <c r="CA897" s="5">
        <v>896</v>
      </c>
    </row>
    <row r="898" spans="79:79">
      <c r="CA898" s="5">
        <v>897</v>
      </c>
    </row>
    <row r="899" spans="79:79">
      <c r="CA899" s="5">
        <v>898</v>
      </c>
    </row>
    <row r="900" spans="79:79">
      <c r="CA900" s="5">
        <v>899</v>
      </c>
    </row>
    <row r="901" spans="79:79">
      <c r="CA901" s="6">
        <v>900</v>
      </c>
    </row>
    <row r="902" spans="79:79">
      <c r="CA902" s="5">
        <v>901</v>
      </c>
    </row>
    <row r="903" spans="79:79">
      <c r="CA903" s="5">
        <v>902</v>
      </c>
    </row>
    <row r="904" spans="79:79">
      <c r="CA904" s="5">
        <v>903</v>
      </c>
    </row>
    <row r="905" spans="79:79">
      <c r="CA905" s="5">
        <v>904</v>
      </c>
    </row>
    <row r="906" spans="79:79">
      <c r="CA906" s="5">
        <v>905</v>
      </c>
    </row>
    <row r="907" spans="79:79">
      <c r="CA907" s="5">
        <v>906</v>
      </c>
    </row>
    <row r="908" spans="79:79">
      <c r="CA908" s="6">
        <v>907</v>
      </c>
    </row>
    <row r="909" spans="79:79">
      <c r="CA909" s="5">
        <v>908</v>
      </c>
    </row>
    <row r="910" spans="79:79">
      <c r="CA910" s="5">
        <v>909</v>
      </c>
    </row>
    <row r="911" spans="79:79">
      <c r="CA911" s="5">
        <v>910</v>
      </c>
    </row>
    <row r="912" spans="79:79">
      <c r="CA912" s="5">
        <v>911</v>
      </c>
    </row>
    <row r="913" spans="79:79">
      <c r="CA913" s="5">
        <v>912</v>
      </c>
    </row>
    <row r="914" spans="79:79">
      <c r="CA914" s="5">
        <v>913</v>
      </c>
    </row>
    <row r="915" spans="79:79">
      <c r="CA915" s="6">
        <v>914</v>
      </c>
    </row>
    <row r="916" spans="79:79">
      <c r="CA916" s="5">
        <v>915</v>
      </c>
    </row>
    <row r="917" spans="79:79">
      <c r="CA917" s="5">
        <v>916</v>
      </c>
    </row>
    <row r="918" spans="79:79">
      <c r="CA918" s="5">
        <v>917</v>
      </c>
    </row>
    <row r="919" spans="79:79">
      <c r="CA919" s="5">
        <v>918</v>
      </c>
    </row>
    <row r="920" spans="79:79">
      <c r="CA920" s="5">
        <v>919</v>
      </c>
    </row>
    <row r="921" spans="79:79">
      <c r="CA921" s="5">
        <v>920</v>
      </c>
    </row>
    <row r="922" spans="79:79">
      <c r="CA922" s="6">
        <v>921</v>
      </c>
    </row>
    <row r="923" spans="79:79">
      <c r="CA923" s="5">
        <v>922</v>
      </c>
    </row>
    <row r="924" spans="79:79">
      <c r="CA924" s="5">
        <v>923</v>
      </c>
    </row>
    <row r="925" spans="79:79">
      <c r="CA925" s="5">
        <v>924</v>
      </c>
    </row>
    <row r="926" spans="79:79">
      <c r="CA926" s="5">
        <v>925</v>
      </c>
    </row>
    <row r="927" spans="79:79">
      <c r="CA927" s="5">
        <v>926</v>
      </c>
    </row>
    <row r="928" spans="79:79">
      <c r="CA928" s="5">
        <v>927</v>
      </c>
    </row>
    <row r="929" spans="79:79">
      <c r="CA929" s="6">
        <v>928</v>
      </c>
    </row>
    <row r="930" spans="79:79">
      <c r="CA930" s="5">
        <v>929</v>
      </c>
    </row>
    <row r="931" spans="79:79">
      <c r="CA931" s="5">
        <v>930</v>
      </c>
    </row>
    <row r="932" spans="79:79">
      <c r="CA932" s="5">
        <v>931</v>
      </c>
    </row>
    <row r="933" spans="79:79">
      <c r="CA933" s="5">
        <v>932</v>
      </c>
    </row>
    <row r="934" spans="79:79">
      <c r="CA934" s="5">
        <v>933</v>
      </c>
    </row>
    <row r="935" spans="79:79">
      <c r="CA935" s="5">
        <v>934</v>
      </c>
    </row>
    <row r="936" spans="79:79">
      <c r="CA936" s="6">
        <v>935</v>
      </c>
    </row>
    <row r="937" spans="79:79">
      <c r="CA937" s="5">
        <v>936</v>
      </c>
    </row>
    <row r="938" spans="79:79">
      <c r="CA938" s="5">
        <v>937</v>
      </c>
    </row>
    <row r="939" spans="79:79">
      <c r="CA939" s="5">
        <v>938</v>
      </c>
    </row>
    <row r="940" spans="79:79">
      <c r="CA940" s="5">
        <v>939</v>
      </c>
    </row>
    <row r="941" spans="79:79">
      <c r="CA941" s="5">
        <v>940</v>
      </c>
    </row>
    <row r="942" spans="79:79">
      <c r="CA942" s="5">
        <v>941</v>
      </c>
    </row>
    <row r="943" spans="79:79">
      <c r="CA943" s="6">
        <v>942</v>
      </c>
    </row>
    <row r="944" spans="79:79">
      <c r="CA944" s="5">
        <v>943</v>
      </c>
    </row>
    <row r="945" spans="79:79">
      <c r="CA945" s="5">
        <v>944</v>
      </c>
    </row>
    <row r="946" spans="79:79">
      <c r="CA946" s="5">
        <v>945</v>
      </c>
    </row>
    <row r="947" spans="79:79">
      <c r="CA947" s="5">
        <v>946</v>
      </c>
    </row>
    <row r="948" spans="79:79">
      <c r="CA948" s="5">
        <v>947</v>
      </c>
    </row>
    <row r="949" spans="79:79">
      <c r="CA949" s="5">
        <v>948</v>
      </c>
    </row>
    <row r="950" spans="79:79">
      <c r="CA950" s="6">
        <v>949</v>
      </c>
    </row>
    <row r="951" spans="79:79">
      <c r="CA951" s="5">
        <v>950</v>
      </c>
    </row>
    <row r="952" spans="79:79">
      <c r="CA952" s="5">
        <v>951</v>
      </c>
    </row>
    <row r="953" spans="79:79">
      <c r="CA953" s="5">
        <v>952</v>
      </c>
    </row>
    <row r="954" spans="79:79">
      <c r="CA954" s="5">
        <v>953</v>
      </c>
    </row>
    <row r="955" spans="79:79">
      <c r="CA955" s="5">
        <v>954</v>
      </c>
    </row>
    <row r="956" spans="79:79">
      <c r="CA956" s="5">
        <v>955</v>
      </c>
    </row>
    <row r="957" spans="79:79">
      <c r="CA957" s="6">
        <v>956</v>
      </c>
    </row>
    <row r="958" spans="79:79">
      <c r="CA958" s="5">
        <v>957</v>
      </c>
    </row>
    <row r="959" spans="79:79">
      <c r="CA959" s="5">
        <v>958</v>
      </c>
    </row>
    <row r="960" spans="79:79">
      <c r="CA960" s="5">
        <v>959</v>
      </c>
    </row>
    <row r="961" spans="79:79">
      <c r="CA961" s="5">
        <v>960</v>
      </c>
    </row>
    <row r="962" spans="79:79">
      <c r="CA962" s="5">
        <v>961</v>
      </c>
    </row>
    <row r="963" spans="79:79">
      <c r="CA963" s="5">
        <v>962</v>
      </c>
    </row>
    <row r="964" spans="79:79">
      <c r="CA964" s="6">
        <v>963</v>
      </c>
    </row>
    <row r="965" spans="79:79">
      <c r="CA965" s="5">
        <v>964</v>
      </c>
    </row>
    <row r="966" spans="79:79">
      <c r="CA966" s="5">
        <v>965</v>
      </c>
    </row>
    <row r="967" spans="79:79">
      <c r="CA967" s="5">
        <v>966</v>
      </c>
    </row>
    <row r="968" spans="79:79">
      <c r="CA968" s="5">
        <v>967</v>
      </c>
    </row>
    <row r="969" spans="79:79">
      <c r="CA969" s="5">
        <v>968</v>
      </c>
    </row>
    <row r="970" spans="79:79">
      <c r="CA970" s="5">
        <v>969</v>
      </c>
    </row>
    <row r="971" spans="79:79">
      <c r="CA971" s="6">
        <v>970</v>
      </c>
    </row>
    <row r="972" spans="79:79">
      <c r="CA972" s="5">
        <v>971</v>
      </c>
    </row>
    <row r="973" spans="79:79">
      <c r="CA973" s="5">
        <v>972</v>
      </c>
    </row>
    <row r="974" spans="79:79">
      <c r="CA974" s="5">
        <v>973</v>
      </c>
    </row>
    <row r="975" spans="79:79">
      <c r="CA975" s="5">
        <v>974</v>
      </c>
    </row>
    <row r="976" spans="79:79">
      <c r="CA976" s="5">
        <v>975</v>
      </c>
    </row>
    <row r="977" spans="79:79">
      <c r="CA977" s="5">
        <v>976</v>
      </c>
    </row>
    <row r="978" spans="79:79">
      <c r="CA978" s="6">
        <v>977</v>
      </c>
    </row>
    <row r="979" spans="79:79">
      <c r="CA979" s="5">
        <v>978</v>
      </c>
    </row>
    <row r="980" spans="79:79">
      <c r="CA980" s="5">
        <v>979</v>
      </c>
    </row>
    <row r="981" spans="79:79">
      <c r="CA981" s="5">
        <v>980</v>
      </c>
    </row>
    <row r="982" spans="79:79">
      <c r="CA982" s="5">
        <v>981</v>
      </c>
    </row>
    <row r="983" spans="79:79">
      <c r="CA983" s="5">
        <v>982</v>
      </c>
    </row>
    <row r="984" spans="79:79">
      <c r="CA984" s="5">
        <v>983</v>
      </c>
    </row>
    <row r="985" spans="79:79">
      <c r="CA985" s="6">
        <v>984</v>
      </c>
    </row>
    <row r="986" spans="79:79">
      <c r="CA986" s="5">
        <v>985</v>
      </c>
    </row>
    <row r="987" spans="79:79">
      <c r="CA987" s="5">
        <v>986</v>
      </c>
    </row>
    <row r="988" spans="79:79">
      <c r="CA988" s="5">
        <v>987</v>
      </c>
    </row>
    <row r="989" spans="79:79">
      <c r="CA989" s="5">
        <v>988</v>
      </c>
    </row>
    <row r="990" spans="79:79">
      <c r="CA990" s="5">
        <v>989</v>
      </c>
    </row>
    <row r="991" spans="79:79">
      <c r="CA991" s="5">
        <v>990</v>
      </c>
    </row>
    <row r="992" spans="79:79">
      <c r="CA992" s="6">
        <v>991</v>
      </c>
    </row>
    <row r="993" spans="79:79">
      <c r="CA993" s="5">
        <v>992</v>
      </c>
    </row>
    <row r="994" spans="79:79">
      <c r="CA994" s="5">
        <v>993</v>
      </c>
    </row>
    <row r="995" spans="79:79">
      <c r="CA995" s="5">
        <v>994</v>
      </c>
    </row>
    <row r="996" spans="79:79">
      <c r="CA996" s="5">
        <v>995</v>
      </c>
    </row>
    <row r="997" spans="79:79">
      <c r="CA997" s="5">
        <v>996</v>
      </c>
    </row>
    <row r="998" spans="79:79">
      <c r="CA998" s="5">
        <v>997</v>
      </c>
    </row>
    <row r="999" spans="79:79">
      <c r="CA999" s="6">
        <v>998</v>
      </c>
    </row>
    <row r="1000" spans="79:79">
      <c r="CA1000" s="5">
        <v>999</v>
      </c>
    </row>
    <row r="1001" spans="79:79">
      <c r="CA1001" s="5">
        <v>1000</v>
      </c>
    </row>
    <row r="1002" spans="79:79">
      <c r="CA1002" s="5">
        <v>1001</v>
      </c>
    </row>
    <row r="1003" spans="79:79">
      <c r="CA1003" s="5">
        <v>1002</v>
      </c>
    </row>
    <row r="1004" spans="79:79">
      <c r="CA1004" s="5">
        <v>1003</v>
      </c>
    </row>
    <row r="1005" spans="79:79">
      <c r="CA1005" s="5">
        <v>1004</v>
      </c>
    </row>
    <row r="1006" spans="79:79">
      <c r="CA1006" s="6">
        <v>1005</v>
      </c>
    </row>
    <row r="1007" spans="79:79">
      <c r="CA1007" s="5">
        <v>1006</v>
      </c>
    </row>
    <row r="1008" spans="79:79">
      <c r="CA1008" s="5">
        <v>1007</v>
      </c>
    </row>
    <row r="1009" spans="79:79">
      <c r="CA1009" s="5">
        <v>1008</v>
      </c>
    </row>
    <row r="1010" spans="79:79">
      <c r="CA1010" s="5">
        <v>1009</v>
      </c>
    </row>
    <row r="1011" spans="79:79">
      <c r="CA1011" s="5">
        <v>1010</v>
      </c>
    </row>
    <row r="1012" spans="79:79">
      <c r="CA1012" s="5">
        <v>1011</v>
      </c>
    </row>
    <row r="1013" spans="79:79">
      <c r="CA1013" s="6">
        <v>1012</v>
      </c>
    </row>
    <row r="1014" spans="79:79">
      <c r="CA1014" s="5">
        <v>1013</v>
      </c>
    </row>
    <row r="1015" spans="79:79">
      <c r="CA1015" s="5">
        <v>1014</v>
      </c>
    </row>
    <row r="1016" spans="79:79">
      <c r="CA1016" s="5">
        <v>1015</v>
      </c>
    </row>
    <row r="1017" spans="79:79">
      <c r="CA1017" s="5">
        <v>1016</v>
      </c>
    </row>
    <row r="1018" spans="79:79">
      <c r="CA1018" s="5">
        <v>1017</v>
      </c>
    </row>
    <row r="1019" spans="79:79">
      <c r="CA1019" s="5">
        <v>1018</v>
      </c>
    </row>
    <row r="1020" spans="79:79">
      <c r="CA1020" s="6">
        <v>1019</v>
      </c>
    </row>
    <row r="1021" spans="79:79">
      <c r="CA1021" s="5">
        <v>1020</v>
      </c>
    </row>
    <row r="1022" spans="79:79">
      <c r="CA1022" s="5">
        <v>1021</v>
      </c>
    </row>
    <row r="1023" spans="79:79">
      <c r="CA1023" s="5">
        <v>1022</v>
      </c>
    </row>
    <row r="1024" spans="79:79">
      <c r="CA1024" s="5">
        <v>1023</v>
      </c>
    </row>
    <row r="1025" spans="79:79">
      <c r="CA1025" s="5">
        <v>1024</v>
      </c>
    </row>
    <row r="1026" spans="79:79">
      <c r="CA1026" s="5">
        <v>1025</v>
      </c>
    </row>
    <row r="1027" spans="79:79">
      <c r="CA1027" s="6">
        <v>1026</v>
      </c>
    </row>
    <row r="1028" spans="79:79">
      <c r="CA1028" s="5">
        <v>1027</v>
      </c>
    </row>
    <row r="1029" spans="79:79">
      <c r="CA1029" s="5">
        <v>1028</v>
      </c>
    </row>
    <row r="1030" spans="79:79">
      <c r="CA1030" s="5">
        <v>1029</v>
      </c>
    </row>
    <row r="1031" spans="79:79">
      <c r="CA1031" s="5">
        <v>1030</v>
      </c>
    </row>
    <row r="1032" spans="79:79">
      <c r="CA1032" s="5">
        <v>1031</v>
      </c>
    </row>
    <row r="1033" spans="79:79">
      <c r="CA1033" s="5">
        <v>1032</v>
      </c>
    </row>
    <row r="1034" spans="79:79">
      <c r="CA1034" s="6">
        <v>1033</v>
      </c>
    </row>
    <row r="1035" spans="79:79">
      <c r="CA1035" s="5">
        <v>1034</v>
      </c>
    </row>
    <row r="1036" spans="79:79">
      <c r="CA1036" s="5">
        <v>1035</v>
      </c>
    </row>
    <row r="1037" spans="79:79">
      <c r="CA1037" s="5">
        <v>1036</v>
      </c>
    </row>
    <row r="1038" spans="79:79">
      <c r="CA1038" s="5">
        <v>1037</v>
      </c>
    </row>
    <row r="1039" spans="79:79">
      <c r="CA1039" s="5">
        <v>1038</v>
      </c>
    </row>
    <row r="1040" spans="79:79">
      <c r="CA1040" s="5">
        <v>1039</v>
      </c>
    </row>
    <row r="1041" spans="79:79">
      <c r="CA1041" s="6">
        <v>1040</v>
      </c>
    </row>
    <row r="1042" spans="79:79">
      <c r="CA1042" s="5">
        <v>1041</v>
      </c>
    </row>
    <row r="1043" spans="79:79">
      <c r="CA1043" s="5">
        <v>1042</v>
      </c>
    </row>
    <row r="1044" spans="79:79">
      <c r="CA1044" s="5">
        <v>1043</v>
      </c>
    </row>
    <row r="1045" spans="79:79">
      <c r="CA1045" s="5">
        <v>1044</v>
      </c>
    </row>
    <row r="1046" spans="79:79">
      <c r="CA1046" s="5">
        <v>1045</v>
      </c>
    </row>
    <row r="1047" spans="79:79">
      <c r="CA1047" s="5">
        <v>1046</v>
      </c>
    </row>
    <row r="1048" spans="79:79">
      <c r="CA1048" s="6">
        <v>1047</v>
      </c>
    </row>
    <row r="1049" spans="79:79">
      <c r="CA1049" s="5">
        <v>1048</v>
      </c>
    </row>
    <row r="1050" spans="79:79">
      <c r="CA1050" s="5">
        <v>1049</v>
      </c>
    </row>
    <row r="1051" spans="79:79">
      <c r="CA1051" s="5">
        <v>1050</v>
      </c>
    </row>
    <row r="1052" spans="79:79">
      <c r="CA1052" s="5">
        <v>1051</v>
      </c>
    </row>
    <row r="1053" spans="79:79">
      <c r="CA1053" s="5">
        <v>1052</v>
      </c>
    </row>
    <row r="1054" spans="79:79">
      <c r="CA1054" s="5">
        <v>1053</v>
      </c>
    </row>
    <row r="1055" spans="79:79">
      <c r="CA1055" s="6">
        <v>1054</v>
      </c>
    </row>
    <row r="1056" spans="79:79">
      <c r="CA1056" s="5">
        <v>1055</v>
      </c>
    </row>
    <row r="1057" spans="79:79">
      <c r="CA1057" s="5">
        <v>1056</v>
      </c>
    </row>
    <row r="1058" spans="79:79">
      <c r="CA1058" s="5">
        <v>1057</v>
      </c>
    </row>
    <row r="1059" spans="79:79">
      <c r="CA1059" s="5">
        <v>1058</v>
      </c>
    </row>
    <row r="1060" spans="79:79">
      <c r="CA1060" s="5">
        <v>1059</v>
      </c>
    </row>
    <row r="1061" spans="79:79">
      <c r="CA1061" s="5">
        <v>1060</v>
      </c>
    </row>
    <row r="1062" spans="79:79">
      <c r="CA1062" s="6">
        <v>1061</v>
      </c>
    </row>
    <row r="1063" spans="79:79">
      <c r="CA1063" s="5">
        <v>1062</v>
      </c>
    </row>
    <row r="1064" spans="79:79">
      <c r="CA1064" s="5">
        <v>1063</v>
      </c>
    </row>
    <row r="1065" spans="79:79">
      <c r="CA1065" s="5">
        <v>1064</v>
      </c>
    </row>
    <row r="1066" spans="79:79">
      <c r="CA1066" s="5">
        <v>1065</v>
      </c>
    </row>
    <row r="1067" spans="79:79">
      <c r="CA1067" s="5">
        <v>1066</v>
      </c>
    </row>
    <row r="1068" spans="79:79">
      <c r="CA1068" s="5">
        <v>1067</v>
      </c>
    </row>
    <row r="1069" spans="79:79">
      <c r="CA1069" s="6">
        <v>1068</v>
      </c>
    </row>
    <row r="1070" spans="79:79">
      <c r="CA1070" s="5">
        <v>1069</v>
      </c>
    </row>
    <row r="1071" spans="79:79">
      <c r="CA1071" s="5">
        <v>1070</v>
      </c>
    </row>
    <row r="1072" spans="79:79">
      <c r="CA1072" s="5">
        <v>1071</v>
      </c>
    </row>
    <row r="1073" spans="79:79">
      <c r="CA1073" s="5">
        <v>1072</v>
      </c>
    </row>
    <row r="1074" spans="79:79">
      <c r="CA1074" s="5">
        <v>1073</v>
      </c>
    </row>
    <row r="1075" spans="79:79">
      <c r="CA1075" s="5">
        <v>1074</v>
      </c>
    </row>
    <row r="1076" spans="79:79">
      <c r="CA1076" s="6">
        <v>1075</v>
      </c>
    </row>
    <row r="1077" spans="79:79">
      <c r="CA1077" s="5">
        <v>1076</v>
      </c>
    </row>
    <row r="1078" spans="79:79">
      <c r="CA1078" s="5">
        <v>1077</v>
      </c>
    </row>
    <row r="1079" spans="79:79">
      <c r="CA1079" s="5">
        <v>1078</v>
      </c>
    </row>
    <row r="1080" spans="79:79">
      <c r="CA1080" s="5">
        <v>1079</v>
      </c>
    </row>
    <row r="1081" spans="79:79">
      <c r="CA1081" s="5">
        <v>1080</v>
      </c>
    </row>
    <row r="1082" spans="79:79">
      <c r="CA1082" s="5">
        <v>1081</v>
      </c>
    </row>
    <row r="1083" spans="79:79">
      <c r="CA1083" s="6">
        <v>1082</v>
      </c>
    </row>
    <row r="1084" spans="79:79">
      <c r="CA1084" s="5">
        <v>1083</v>
      </c>
    </row>
    <row r="1085" spans="79:79">
      <c r="CA1085" s="5">
        <v>1084</v>
      </c>
    </row>
    <row r="1086" spans="79:79">
      <c r="CA1086" s="5">
        <v>1085</v>
      </c>
    </row>
    <row r="1087" spans="79:79">
      <c r="CA1087" s="5">
        <v>1086</v>
      </c>
    </row>
    <row r="1088" spans="79:79">
      <c r="CA1088" s="5">
        <v>1087</v>
      </c>
    </row>
    <row r="1089" spans="79:79">
      <c r="CA1089" s="5">
        <v>1088</v>
      </c>
    </row>
    <row r="1090" spans="79:79">
      <c r="CA1090" s="6">
        <v>1089</v>
      </c>
    </row>
    <row r="1091" spans="79:79">
      <c r="CA1091" s="5">
        <v>1090</v>
      </c>
    </row>
    <row r="1092" spans="79:79">
      <c r="CA1092" s="5">
        <v>1091</v>
      </c>
    </row>
    <row r="1093" spans="79:79">
      <c r="CA1093" s="5">
        <v>1092</v>
      </c>
    </row>
    <row r="1094" spans="79:79">
      <c r="CA1094" s="5">
        <v>1093</v>
      </c>
    </row>
    <row r="1095" spans="79:79">
      <c r="CA1095" s="5">
        <v>1094</v>
      </c>
    </row>
    <row r="1096" spans="79:79">
      <c r="CA1096" s="5">
        <v>1095</v>
      </c>
    </row>
    <row r="1097" spans="79:79">
      <c r="CA1097" s="6">
        <v>1096</v>
      </c>
    </row>
    <row r="1098" spans="79:79">
      <c r="CA1098" s="5">
        <v>1097</v>
      </c>
    </row>
    <row r="1099" spans="79:79">
      <c r="CA1099" s="5">
        <v>1098</v>
      </c>
    </row>
    <row r="1100" spans="79:79">
      <c r="CA1100" s="5">
        <v>1099</v>
      </c>
    </row>
    <row r="1101" spans="79:79">
      <c r="CA1101" s="5">
        <v>1100</v>
      </c>
    </row>
    <row r="1102" spans="79:79">
      <c r="CA1102" s="5">
        <v>1101</v>
      </c>
    </row>
    <row r="1103" spans="79:79">
      <c r="CA1103" s="5">
        <v>1102</v>
      </c>
    </row>
    <row r="1104" spans="79:79">
      <c r="CA1104" s="6">
        <v>1103</v>
      </c>
    </row>
    <row r="1105" spans="79:79">
      <c r="CA1105" s="5">
        <v>1104</v>
      </c>
    </row>
    <row r="1106" spans="79:79">
      <c r="CA1106" s="5">
        <v>1105</v>
      </c>
    </row>
    <row r="1107" spans="79:79">
      <c r="CA1107" s="5">
        <v>1106</v>
      </c>
    </row>
    <row r="1108" spans="79:79">
      <c r="CA1108" s="5">
        <v>1107</v>
      </c>
    </row>
    <row r="1109" spans="79:79">
      <c r="CA1109" s="5">
        <v>1108</v>
      </c>
    </row>
    <row r="1110" spans="79:79">
      <c r="CA1110" s="5">
        <v>1109</v>
      </c>
    </row>
    <row r="1111" spans="79:79">
      <c r="CA1111" s="6">
        <v>1110</v>
      </c>
    </row>
    <row r="1112" spans="79:79">
      <c r="CA1112" s="5">
        <v>1111</v>
      </c>
    </row>
    <row r="1113" spans="79:79">
      <c r="CA1113" s="5">
        <v>1112</v>
      </c>
    </row>
    <row r="1114" spans="79:79">
      <c r="CA1114" s="5">
        <v>1113</v>
      </c>
    </row>
    <row r="1115" spans="79:79">
      <c r="CA1115" s="5">
        <v>1114</v>
      </c>
    </row>
    <row r="1116" spans="79:79">
      <c r="CA1116" s="5">
        <v>1115</v>
      </c>
    </row>
    <row r="1117" spans="79:79">
      <c r="CA1117" s="5">
        <v>1116</v>
      </c>
    </row>
    <row r="1118" spans="79:79">
      <c r="CA1118" s="6">
        <v>1117</v>
      </c>
    </row>
    <row r="1119" spans="79:79">
      <c r="CA1119" s="5">
        <v>1118</v>
      </c>
    </row>
    <row r="1120" spans="79:79">
      <c r="CA1120" s="5">
        <v>1119</v>
      </c>
    </row>
    <row r="1121" spans="79:79">
      <c r="CA1121" s="5">
        <v>1120</v>
      </c>
    </row>
    <row r="1122" spans="79:79">
      <c r="CA1122" s="5">
        <v>1121</v>
      </c>
    </row>
    <row r="1123" spans="79:79">
      <c r="CA1123" s="5">
        <v>1122</v>
      </c>
    </row>
    <row r="1124" spans="79:79">
      <c r="CA1124" s="5">
        <v>1123</v>
      </c>
    </row>
    <row r="1125" spans="79:79">
      <c r="CA1125" s="6">
        <v>1124</v>
      </c>
    </row>
    <row r="1126" spans="79:79">
      <c r="CA1126" s="5">
        <v>1125</v>
      </c>
    </row>
    <row r="1127" spans="79:79">
      <c r="CA1127" s="5">
        <v>1126</v>
      </c>
    </row>
    <row r="1128" spans="79:79">
      <c r="CA1128" s="5">
        <v>1127</v>
      </c>
    </row>
    <row r="1129" spans="79:79">
      <c r="CA1129" s="5">
        <v>1128</v>
      </c>
    </row>
    <row r="1130" spans="79:79">
      <c r="CA1130" s="5">
        <v>1129</v>
      </c>
    </row>
    <row r="1131" spans="79:79">
      <c r="CA1131" s="5">
        <v>1130</v>
      </c>
    </row>
    <row r="1132" spans="79:79">
      <c r="CA1132" s="6">
        <v>1131</v>
      </c>
    </row>
    <row r="1133" spans="79:79">
      <c r="CA1133" s="5">
        <v>1132</v>
      </c>
    </row>
    <row r="1134" spans="79:79">
      <c r="CA1134" s="5">
        <v>1133</v>
      </c>
    </row>
    <row r="1135" spans="79:79">
      <c r="CA1135" s="5">
        <v>1134</v>
      </c>
    </row>
    <row r="1136" spans="79:79">
      <c r="CA1136" s="5">
        <v>1135</v>
      </c>
    </row>
    <row r="1137" spans="79:79">
      <c r="CA1137" s="5">
        <v>1136</v>
      </c>
    </row>
    <row r="1138" spans="79:79">
      <c r="CA1138" s="5">
        <v>1137</v>
      </c>
    </row>
    <row r="1139" spans="79:79">
      <c r="CA1139" s="6">
        <v>1138</v>
      </c>
    </row>
    <row r="1140" spans="79:79">
      <c r="CA1140" s="5">
        <v>1139</v>
      </c>
    </row>
    <row r="1141" spans="79:79">
      <c r="CA1141" s="5">
        <v>1140</v>
      </c>
    </row>
    <row r="1142" spans="79:79">
      <c r="CA1142" s="5">
        <v>1141</v>
      </c>
    </row>
    <row r="1143" spans="79:79">
      <c r="CA1143" s="5">
        <v>1142</v>
      </c>
    </row>
    <row r="1144" spans="79:79">
      <c r="CA1144" s="5">
        <v>1143</v>
      </c>
    </row>
    <row r="1145" spans="79:79">
      <c r="CA1145" s="5">
        <v>1144</v>
      </c>
    </row>
    <row r="1146" spans="79:79">
      <c r="CA1146" s="6">
        <v>1145</v>
      </c>
    </row>
    <row r="1147" spans="79:79">
      <c r="CA1147" s="5">
        <v>1146</v>
      </c>
    </row>
    <row r="1148" spans="79:79">
      <c r="CA1148" s="5">
        <v>1147</v>
      </c>
    </row>
    <row r="1149" spans="79:79">
      <c r="CA1149" s="5">
        <v>1148</v>
      </c>
    </row>
    <row r="1150" spans="79:79">
      <c r="CA1150" s="5">
        <v>1149</v>
      </c>
    </row>
    <row r="1151" spans="79:79">
      <c r="CA1151" s="5">
        <v>1150</v>
      </c>
    </row>
    <row r="1152" spans="79:79">
      <c r="CA1152" s="5">
        <v>1151</v>
      </c>
    </row>
    <row r="1153" spans="79:79">
      <c r="CA1153" s="6">
        <v>1152</v>
      </c>
    </row>
    <row r="1154" spans="79:79">
      <c r="CA1154" s="5">
        <v>1153</v>
      </c>
    </row>
    <row r="1155" spans="79:79">
      <c r="CA1155" s="5">
        <v>1154</v>
      </c>
    </row>
    <row r="1156" spans="79:79">
      <c r="CA1156" s="5">
        <v>1155</v>
      </c>
    </row>
    <row r="1157" spans="79:79">
      <c r="CA1157" s="5">
        <v>1156</v>
      </c>
    </row>
    <row r="1158" spans="79:79">
      <c r="CA1158" s="5">
        <v>1157</v>
      </c>
    </row>
    <row r="1159" spans="79:79">
      <c r="CA1159" s="5">
        <v>1158</v>
      </c>
    </row>
    <row r="1160" spans="79:79">
      <c r="CA1160" s="6">
        <v>1159</v>
      </c>
    </row>
    <row r="1161" spans="79:79">
      <c r="CA1161" s="5">
        <v>1160</v>
      </c>
    </row>
    <row r="1162" spans="79:79">
      <c r="CA1162" s="5">
        <v>1161</v>
      </c>
    </row>
    <row r="1163" spans="79:79">
      <c r="CA1163" s="5">
        <v>1162</v>
      </c>
    </row>
    <row r="1164" spans="79:79">
      <c r="CA1164" s="5">
        <v>1163</v>
      </c>
    </row>
    <row r="1165" spans="79:79">
      <c r="CA1165" s="5">
        <v>1164</v>
      </c>
    </row>
    <row r="1166" spans="79:79">
      <c r="CA1166" s="5">
        <v>1165</v>
      </c>
    </row>
    <row r="1167" spans="79:79">
      <c r="CA1167" s="6">
        <v>1166</v>
      </c>
    </row>
    <row r="1168" spans="79:79">
      <c r="CA1168" s="5">
        <v>1167</v>
      </c>
    </row>
    <row r="1169" spans="79:79">
      <c r="CA1169" s="5">
        <v>1168</v>
      </c>
    </row>
    <row r="1170" spans="79:79">
      <c r="CA1170" s="5">
        <v>1169</v>
      </c>
    </row>
    <row r="1171" spans="79:79">
      <c r="CA1171" s="5">
        <v>1170</v>
      </c>
    </row>
    <row r="1172" spans="79:79">
      <c r="CA1172" s="5">
        <v>1171</v>
      </c>
    </row>
    <row r="1173" spans="79:79">
      <c r="CA1173" s="5">
        <v>1172</v>
      </c>
    </row>
    <row r="1174" spans="79:79">
      <c r="CA1174" s="6">
        <v>1173</v>
      </c>
    </row>
    <row r="1175" spans="79:79">
      <c r="CA1175" s="5">
        <v>1174</v>
      </c>
    </row>
    <row r="1176" spans="79:79">
      <c r="CA1176" s="5">
        <v>1175</v>
      </c>
    </row>
    <row r="1177" spans="79:79">
      <c r="CA1177" s="5">
        <v>1176</v>
      </c>
    </row>
    <row r="1178" spans="79:79">
      <c r="CA1178" s="5">
        <v>1177</v>
      </c>
    </row>
    <row r="1179" spans="79:79">
      <c r="CA1179" s="5">
        <v>1178</v>
      </c>
    </row>
    <row r="1180" spans="79:79">
      <c r="CA1180" s="5">
        <v>1179</v>
      </c>
    </row>
    <row r="1181" spans="79:79">
      <c r="CA1181" s="6">
        <v>1180</v>
      </c>
    </row>
    <row r="1182" spans="79:79">
      <c r="CA1182" s="5">
        <v>1181</v>
      </c>
    </row>
    <row r="1183" spans="79:79">
      <c r="CA1183" s="5">
        <v>1182</v>
      </c>
    </row>
    <row r="1184" spans="79:79">
      <c r="CA1184" s="5">
        <v>1183</v>
      </c>
    </row>
    <row r="1185" spans="79:79">
      <c r="CA1185" s="5">
        <v>1184</v>
      </c>
    </row>
    <row r="1186" spans="79:79">
      <c r="CA1186" s="5">
        <v>1185</v>
      </c>
    </row>
    <row r="1187" spans="79:79">
      <c r="CA1187" s="5">
        <v>1186</v>
      </c>
    </row>
    <row r="1188" spans="79:79">
      <c r="CA1188" s="6">
        <v>1187</v>
      </c>
    </row>
    <row r="1189" spans="79:79">
      <c r="CA1189" s="5">
        <v>1188</v>
      </c>
    </row>
    <row r="1190" spans="79:79">
      <c r="CA1190" s="5">
        <v>1189</v>
      </c>
    </row>
    <row r="1191" spans="79:79">
      <c r="CA1191" s="5">
        <v>1190</v>
      </c>
    </row>
    <row r="1192" spans="79:79">
      <c r="CA1192" s="5">
        <v>1191</v>
      </c>
    </row>
    <row r="1193" spans="79:79">
      <c r="CA1193" s="5">
        <v>1192</v>
      </c>
    </row>
    <row r="1194" spans="79:79">
      <c r="CA1194" s="5">
        <v>1193</v>
      </c>
    </row>
    <row r="1195" spans="79:79">
      <c r="CA1195" s="6">
        <v>1194</v>
      </c>
    </row>
    <row r="1196" spans="79:79">
      <c r="CA1196" s="5">
        <v>1195</v>
      </c>
    </row>
    <row r="1197" spans="79:79">
      <c r="CA1197" s="5">
        <v>1196</v>
      </c>
    </row>
    <row r="1198" spans="79:79">
      <c r="CA1198" s="5">
        <v>1197</v>
      </c>
    </row>
    <row r="1199" spans="79:79">
      <c r="CA1199" s="5">
        <v>1198</v>
      </c>
    </row>
    <row r="1200" spans="79:79">
      <c r="CA1200" s="5">
        <v>1199</v>
      </c>
    </row>
    <row r="1201" spans="79:79">
      <c r="CA1201" s="5">
        <v>1200</v>
      </c>
    </row>
    <row r="1202" spans="79:79">
      <c r="CA1202" s="6">
        <v>1201</v>
      </c>
    </row>
    <row r="1203" spans="79:79">
      <c r="CA1203" s="5">
        <v>1202</v>
      </c>
    </row>
    <row r="1204" spans="79:79">
      <c r="CA1204" s="5">
        <v>1203</v>
      </c>
    </row>
    <row r="1205" spans="79:79">
      <c r="CA1205" s="5">
        <v>1204</v>
      </c>
    </row>
    <row r="1206" spans="79:79">
      <c r="CA1206" s="5">
        <v>1205</v>
      </c>
    </row>
    <row r="1207" spans="79:79">
      <c r="CA1207" s="5">
        <v>1206</v>
      </c>
    </row>
    <row r="1208" spans="79:79">
      <c r="CA1208" s="5">
        <v>1207</v>
      </c>
    </row>
    <row r="1209" spans="79:79">
      <c r="CA1209" s="6">
        <v>1208</v>
      </c>
    </row>
    <row r="1210" spans="79:79">
      <c r="CA1210" s="5">
        <v>1209</v>
      </c>
    </row>
    <row r="1211" spans="79:79">
      <c r="CA1211" s="5">
        <v>1210</v>
      </c>
    </row>
    <row r="1212" spans="79:79">
      <c r="CA1212" s="5">
        <v>1211</v>
      </c>
    </row>
    <row r="1213" spans="79:79">
      <c r="CA1213" s="5">
        <v>1212</v>
      </c>
    </row>
    <row r="1214" spans="79:79">
      <c r="CA1214" s="5">
        <v>1213</v>
      </c>
    </row>
    <row r="1215" spans="79:79">
      <c r="CA1215" s="5">
        <v>1214</v>
      </c>
    </row>
    <row r="1216" spans="79:79">
      <c r="CA1216" s="6">
        <v>1215</v>
      </c>
    </row>
    <row r="1217" spans="79:79">
      <c r="CA1217" s="5">
        <v>1216</v>
      </c>
    </row>
    <row r="1218" spans="79:79">
      <c r="CA1218" s="5">
        <v>1217</v>
      </c>
    </row>
    <row r="1219" spans="79:79">
      <c r="CA1219" s="5">
        <v>1218</v>
      </c>
    </row>
    <row r="1220" spans="79:79">
      <c r="CA1220" s="5">
        <v>1219</v>
      </c>
    </row>
    <row r="1221" spans="79:79">
      <c r="CA1221" s="5">
        <v>1220</v>
      </c>
    </row>
    <row r="1222" spans="79:79">
      <c r="CA1222" s="5">
        <v>1221</v>
      </c>
    </row>
    <row r="1223" spans="79:79">
      <c r="CA1223" s="6">
        <v>1222</v>
      </c>
    </row>
    <row r="1224" spans="79:79">
      <c r="CA1224" s="5">
        <v>1223</v>
      </c>
    </row>
    <row r="1225" spans="79:79">
      <c r="CA1225" s="5">
        <v>1224</v>
      </c>
    </row>
    <row r="1226" spans="79:79">
      <c r="CA1226" s="5">
        <v>1225</v>
      </c>
    </row>
    <row r="1227" spans="79:79">
      <c r="CA1227" s="5">
        <v>1226</v>
      </c>
    </row>
    <row r="1228" spans="79:79">
      <c r="CA1228" s="5">
        <v>1227</v>
      </c>
    </row>
    <row r="1229" spans="79:79">
      <c r="CA1229" s="5">
        <v>1228</v>
      </c>
    </row>
    <row r="1230" spans="79:79">
      <c r="CA1230" s="6">
        <v>1229</v>
      </c>
    </row>
    <row r="1231" spans="79:79">
      <c r="CA1231" s="5">
        <v>1230</v>
      </c>
    </row>
    <row r="1232" spans="79:79">
      <c r="CA1232" s="5">
        <v>1231</v>
      </c>
    </row>
    <row r="1233" spans="79:79">
      <c r="CA1233" s="5">
        <v>1232</v>
      </c>
    </row>
    <row r="1234" spans="79:79">
      <c r="CA1234" s="5">
        <v>1233</v>
      </c>
    </row>
    <row r="1235" spans="79:79">
      <c r="CA1235" s="5">
        <v>1234</v>
      </c>
    </row>
    <row r="1236" spans="79:79">
      <c r="CA1236" s="5">
        <v>1235</v>
      </c>
    </row>
    <row r="1237" spans="79:79">
      <c r="CA1237" s="6">
        <v>1236</v>
      </c>
    </row>
    <row r="1238" spans="79:79">
      <c r="CA1238" s="5">
        <v>1237</v>
      </c>
    </row>
    <row r="1239" spans="79:79">
      <c r="CA1239" s="5">
        <v>1238</v>
      </c>
    </row>
    <row r="1240" spans="79:79">
      <c r="CA1240" s="5">
        <v>1239</v>
      </c>
    </row>
    <row r="1241" spans="79:79">
      <c r="CA1241" s="5">
        <v>1240</v>
      </c>
    </row>
    <row r="1242" spans="79:79">
      <c r="CA1242" s="5">
        <v>1241</v>
      </c>
    </row>
    <row r="1243" spans="79:79">
      <c r="CA1243" s="5">
        <v>1242</v>
      </c>
    </row>
    <row r="1244" spans="79:79">
      <c r="CA1244" s="6">
        <v>1243</v>
      </c>
    </row>
    <row r="1245" spans="79:79">
      <c r="CA1245" s="5">
        <v>1244</v>
      </c>
    </row>
    <row r="1246" spans="79:79">
      <c r="CA1246" s="5">
        <v>1245</v>
      </c>
    </row>
    <row r="1247" spans="79:79">
      <c r="CA1247" s="5">
        <v>1246</v>
      </c>
    </row>
    <row r="1248" spans="79:79">
      <c r="CA1248" s="5">
        <v>1247</v>
      </c>
    </row>
    <row r="1249" spans="79:79">
      <c r="CA1249" s="5">
        <v>1248</v>
      </c>
    </row>
    <row r="1250" spans="79:79">
      <c r="CA1250" s="5">
        <v>1249</v>
      </c>
    </row>
    <row r="1251" spans="79:79">
      <c r="CA1251" s="6">
        <v>1250</v>
      </c>
    </row>
    <row r="1252" spans="79:79">
      <c r="CA1252" s="5">
        <v>1251</v>
      </c>
    </row>
    <row r="1253" spans="79:79">
      <c r="CA1253" s="5">
        <v>1252</v>
      </c>
    </row>
    <row r="1254" spans="79:79">
      <c r="CA1254" s="5">
        <v>1253</v>
      </c>
    </row>
    <row r="1255" spans="79:79">
      <c r="CA1255" s="5">
        <v>1254</v>
      </c>
    </row>
    <row r="1256" spans="79:79">
      <c r="CA1256" s="5">
        <v>1255</v>
      </c>
    </row>
    <row r="1257" spans="79:79">
      <c r="CA1257" s="5">
        <v>1256</v>
      </c>
    </row>
    <row r="1258" spans="79:79">
      <c r="CA1258" s="6">
        <v>1257</v>
      </c>
    </row>
    <row r="1259" spans="79:79">
      <c r="CA1259" s="5">
        <v>1258</v>
      </c>
    </row>
    <row r="1260" spans="79:79">
      <c r="CA1260" s="5">
        <v>1259</v>
      </c>
    </row>
    <row r="1261" spans="79:79">
      <c r="CA1261" s="5">
        <v>1260</v>
      </c>
    </row>
    <row r="1262" spans="79:79">
      <c r="CA1262" s="5">
        <v>1261</v>
      </c>
    </row>
    <row r="1263" spans="79:79">
      <c r="CA1263" s="5">
        <v>1262</v>
      </c>
    </row>
    <row r="1264" spans="79:79">
      <c r="CA1264" s="5">
        <v>1263</v>
      </c>
    </row>
    <row r="1265" spans="79:79">
      <c r="CA1265" s="6">
        <v>1264</v>
      </c>
    </row>
    <row r="1266" spans="79:79">
      <c r="CA1266" s="5">
        <v>1265</v>
      </c>
    </row>
    <row r="1267" spans="79:79">
      <c r="CA1267" s="5">
        <v>1266</v>
      </c>
    </row>
    <row r="1268" spans="79:79">
      <c r="CA1268" s="5">
        <v>1267</v>
      </c>
    </row>
    <row r="1269" spans="79:79">
      <c r="CA1269" s="5">
        <v>1268</v>
      </c>
    </row>
    <row r="1270" spans="79:79">
      <c r="CA1270" s="5">
        <v>1269</v>
      </c>
    </row>
    <row r="1271" spans="79:79">
      <c r="CA1271" s="5">
        <v>1270</v>
      </c>
    </row>
    <row r="1272" spans="79:79">
      <c r="CA1272" s="6">
        <v>1271</v>
      </c>
    </row>
    <row r="1273" spans="79:79">
      <c r="CA1273" s="5">
        <v>1272</v>
      </c>
    </row>
    <row r="1274" spans="79:79">
      <c r="CA1274" s="5">
        <v>1273</v>
      </c>
    </row>
    <row r="1275" spans="79:79">
      <c r="CA1275" s="5">
        <v>1274</v>
      </c>
    </row>
    <row r="1276" spans="79:79">
      <c r="CA1276" s="5">
        <v>1275</v>
      </c>
    </row>
    <row r="1277" spans="79:79">
      <c r="CA1277" s="5">
        <v>1276</v>
      </c>
    </row>
    <row r="1278" spans="79:79">
      <c r="CA1278" s="5">
        <v>1277</v>
      </c>
    </row>
    <row r="1279" spans="79:79">
      <c r="CA1279" s="6">
        <v>1278</v>
      </c>
    </row>
    <row r="1280" spans="79:79">
      <c r="CA1280" s="5">
        <v>1279</v>
      </c>
    </row>
    <row r="1281" spans="79:79">
      <c r="CA1281" s="5">
        <v>1280</v>
      </c>
    </row>
    <row r="1282" spans="79:79">
      <c r="CA1282" s="5">
        <v>1281</v>
      </c>
    </row>
    <row r="1283" spans="79:79">
      <c r="CA1283" s="5">
        <v>1282</v>
      </c>
    </row>
    <row r="1284" spans="79:79">
      <c r="CA1284" s="5">
        <v>1283</v>
      </c>
    </row>
    <row r="1285" spans="79:79">
      <c r="CA1285" s="5">
        <v>1284</v>
      </c>
    </row>
    <row r="1286" spans="79:79">
      <c r="CA1286" s="6">
        <v>1285</v>
      </c>
    </row>
    <row r="1287" spans="79:79">
      <c r="CA1287" s="5">
        <v>1286</v>
      </c>
    </row>
    <row r="1288" spans="79:79">
      <c r="CA1288" s="5">
        <v>1287</v>
      </c>
    </row>
    <row r="1289" spans="79:79">
      <c r="CA1289" s="5">
        <v>1288</v>
      </c>
    </row>
    <row r="1290" spans="79:79">
      <c r="CA1290" s="5">
        <v>1289</v>
      </c>
    </row>
    <row r="1291" spans="79:79">
      <c r="CA1291" s="5">
        <v>1290</v>
      </c>
    </row>
    <row r="1292" spans="79:79">
      <c r="CA1292" s="5">
        <v>1291</v>
      </c>
    </row>
    <row r="1293" spans="79:79">
      <c r="CA1293" s="6">
        <v>1292</v>
      </c>
    </row>
    <row r="1294" spans="79:79">
      <c r="CA1294" s="5">
        <v>1293</v>
      </c>
    </row>
    <row r="1295" spans="79:79">
      <c r="CA1295" s="5">
        <v>1294</v>
      </c>
    </row>
    <row r="1296" spans="79:79">
      <c r="CA1296" s="5">
        <v>1295</v>
      </c>
    </row>
    <row r="1297" spans="79:79">
      <c r="CA1297" s="5">
        <v>1296</v>
      </c>
    </row>
    <row r="1298" spans="79:79">
      <c r="CA1298" s="5">
        <v>1297</v>
      </c>
    </row>
    <row r="1299" spans="79:79">
      <c r="CA1299" s="5">
        <v>1298</v>
      </c>
    </row>
    <row r="1300" spans="79:79">
      <c r="CA1300" s="6">
        <v>1299</v>
      </c>
    </row>
    <row r="1301" spans="79:79">
      <c r="CA1301" s="5">
        <v>1300</v>
      </c>
    </row>
    <row r="1302" spans="79:79">
      <c r="CA1302" s="5">
        <v>1301</v>
      </c>
    </row>
    <row r="1303" spans="79:79">
      <c r="CA1303" s="5">
        <v>1302</v>
      </c>
    </row>
    <row r="1304" spans="79:79">
      <c r="CA1304" s="5">
        <v>1303</v>
      </c>
    </row>
    <row r="1305" spans="79:79">
      <c r="CA1305" s="5">
        <v>1304</v>
      </c>
    </row>
    <row r="1306" spans="79:79">
      <c r="CA1306" s="5">
        <v>1305</v>
      </c>
    </row>
    <row r="1307" spans="79:79">
      <c r="CA1307" s="6">
        <v>1306</v>
      </c>
    </row>
    <row r="1308" spans="79:79">
      <c r="CA1308" s="5">
        <v>1307</v>
      </c>
    </row>
    <row r="1309" spans="79:79">
      <c r="CA1309" s="5">
        <v>1308</v>
      </c>
    </row>
    <row r="1310" spans="79:79">
      <c r="CA1310" s="5">
        <v>1309</v>
      </c>
    </row>
    <row r="1311" spans="79:79">
      <c r="CA1311" s="5">
        <v>1310</v>
      </c>
    </row>
    <row r="1312" spans="79:79">
      <c r="CA1312" s="5">
        <v>1311</v>
      </c>
    </row>
    <row r="1313" spans="79:79">
      <c r="CA1313" s="5">
        <v>1312</v>
      </c>
    </row>
    <row r="1314" spans="79:79">
      <c r="CA1314" s="6">
        <v>1313</v>
      </c>
    </row>
    <row r="1315" spans="79:79">
      <c r="CA1315" s="5">
        <v>1314</v>
      </c>
    </row>
    <row r="1316" spans="79:79">
      <c r="CA1316" s="5">
        <v>1315</v>
      </c>
    </row>
    <row r="1317" spans="79:79">
      <c r="CA1317" s="5">
        <v>1316</v>
      </c>
    </row>
    <row r="1318" spans="79:79">
      <c r="CA1318" s="5">
        <v>1317</v>
      </c>
    </row>
    <row r="1319" spans="79:79">
      <c r="CA1319" s="5">
        <v>1318</v>
      </c>
    </row>
    <row r="1320" spans="79:79">
      <c r="CA1320" s="5">
        <v>1319</v>
      </c>
    </row>
    <row r="1321" spans="79:79">
      <c r="CA1321" s="6">
        <v>1320</v>
      </c>
    </row>
    <row r="1322" spans="79:79">
      <c r="CA1322" s="5">
        <v>1321</v>
      </c>
    </row>
    <row r="1323" spans="79:79">
      <c r="CA1323" s="5">
        <v>1322</v>
      </c>
    </row>
    <row r="1324" spans="79:79">
      <c r="CA1324" s="5">
        <v>1323</v>
      </c>
    </row>
    <row r="1325" spans="79:79">
      <c r="CA1325" s="5">
        <v>1324</v>
      </c>
    </row>
    <row r="1326" spans="79:79">
      <c r="CA1326" s="5">
        <v>1325</v>
      </c>
    </row>
    <row r="1327" spans="79:79">
      <c r="CA1327" s="5">
        <v>1326</v>
      </c>
    </row>
    <row r="1328" spans="79:79">
      <c r="CA1328" s="6">
        <v>1327</v>
      </c>
    </row>
    <row r="1329" spans="79:79">
      <c r="CA1329" s="5">
        <v>1328</v>
      </c>
    </row>
    <row r="1330" spans="79:79">
      <c r="CA1330" s="5">
        <v>1329</v>
      </c>
    </row>
    <row r="1331" spans="79:79">
      <c r="CA1331" s="5">
        <v>1330</v>
      </c>
    </row>
    <row r="1332" spans="79:79">
      <c r="CA1332" s="5">
        <v>1331</v>
      </c>
    </row>
    <row r="1333" spans="79:79">
      <c r="CA1333" s="5">
        <v>1332</v>
      </c>
    </row>
    <row r="1334" spans="79:79">
      <c r="CA1334" s="5">
        <v>1333</v>
      </c>
    </row>
    <row r="1335" spans="79:79">
      <c r="CA1335" s="6">
        <v>1334</v>
      </c>
    </row>
    <row r="1336" spans="79:79">
      <c r="CA1336" s="5">
        <v>1335</v>
      </c>
    </row>
    <row r="1337" spans="79:79">
      <c r="CA1337" s="5">
        <v>1336</v>
      </c>
    </row>
    <row r="1338" spans="79:79">
      <c r="CA1338" s="5">
        <v>1337</v>
      </c>
    </row>
    <row r="1339" spans="79:79">
      <c r="CA1339" s="5">
        <v>1338</v>
      </c>
    </row>
    <row r="1340" spans="79:79">
      <c r="CA1340" s="5">
        <v>1339</v>
      </c>
    </row>
    <row r="1341" spans="79:79">
      <c r="CA1341" s="5">
        <v>1340</v>
      </c>
    </row>
    <row r="1342" spans="79:79">
      <c r="CA1342" s="6">
        <v>1341</v>
      </c>
    </row>
    <row r="1343" spans="79:79">
      <c r="CA1343" s="5">
        <v>1342</v>
      </c>
    </row>
    <row r="1344" spans="79:79">
      <c r="CA1344" s="5">
        <v>1343</v>
      </c>
    </row>
    <row r="1345" spans="79:79">
      <c r="CA1345" s="5">
        <v>1344</v>
      </c>
    </row>
    <row r="1346" spans="79:79">
      <c r="CA1346" s="5">
        <v>1345</v>
      </c>
    </row>
    <row r="1347" spans="79:79">
      <c r="CA1347" s="5">
        <v>1346</v>
      </c>
    </row>
    <row r="1348" spans="79:79">
      <c r="CA1348" s="5">
        <v>1347</v>
      </c>
    </row>
    <row r="1349" spans="79:79">
      <c r="CA1349" s="6">
        <v>1348</v>
      </c>
    </row>
    <row r="1350" spans="79:79">
      <c r="CA1350" s="5">
        <v>1349</v>
      </c>
    </row>
    <row r="1351" spans="79:79">
      <c r="CA1351" s="5">
        <v>1350</v>
      </c>
    </row>
    <row r="1352" spans="79:79">
      <c r="CA1352" s="5">
        <v>1351</v>
      </c>
    </row>
    <row r="1353" spans="79:79">
      <c r="CA1353" s="5">
        <v>1352</v>
      </c>
    </row>
    <row r="1354" spans="79:79">
      <c r="CA1354" s="5">
        <v>1353</v>
      </c>
    </row>
    <row r="1355" spans="79:79">
      <c r="CA1355" s="5">
        <v>1354</v>
      </c>
    </row>
    <row r="1356" spans="79:79">
      <c r="CA1356" s="6">
        <v>1355</v>
      </c>
    </row>
    <row r="1357" spans="79:79">
      <c r="CA1357" s="5">
        <v>1356</v>
      </c>
    </row>
    <row r="1358" spans="79:79">
      <c r="CA1358" s="5">
        <v>1357</v>
      </c>
    </row>
    <row r="1359" spans="79:79">
      <c r="CA1359" s="5">
        <v>1358</v>
      </c>
    </row>
    <row r="1360" spans="79:79">
      <c r="CA1360" s="5">
        <v>1359</v>
      </c>
    </row>
    <row r="1361" spans="79:79">
      <c r="CA1361" s="5">
        <v>1360</v>
      </c>
    </row>
    <row r="1362" spans="79:79">
      <c r="CA1362" s="5">
        <v>1361</v>
      </c>
    </row>
    <row r="1363" spans="79:79">
      <c r="CA1363" s="6">
        <v>1362</v>
      </c>
    </row>
    <row r="1364" spans="79:79">
      <c r="CA1364" s="5">
        <v>1363</v>
      </c>
    </row>
    <row r="1365" spans="79:79">
      <c r="CA1365" s="5">
        <v>1364</v>
      </c>
    </row>
    <row r="1366" spans="79:79">
      <c r="CA1366" s="5">
        <v>1365</v>
      </c>
    </row>
    <row r="1367" spans="79:79">
      <c r="CA1367" s="5">
        <v>1366</v>
      </c>
    </row>
    <row r="1368" spans="79:79">
      <c r="CA1368" s="5">
        <v>1367</v>
      </c>
    </row>
    <row r="1369" spans="79:79">
      <c r="CA1369" s="5">
        <v>1368</v>
      </c>
    </row>
    <row r="1370" spans="79:79">
      <c r="CA1370" s="6">
        <v>1369</v>
      </c>
    </row>
    <row r="1371" spans="79:79">
      <c r="CA1371" s="5">
        <v>1370</v>
      </c>
    </row>
    <row r="1372" spans="79:79">
      <c r="CA1372" s="5">
        <v>1371</v>
      </c>
    </row>
    <row r="1373" spans="79:79">
      <c r="CA1373" s="5">
        <v>1372</v>
      </c>
    </row>
    <row r="1374" spans="79:79">
      <c r="CA1374" s="5">
        <v>1373</v>
      </c>
    </row>
    <row r="1375" spans="79:79">
      <c r="CA1375" s="5">
        <v>1374</v>
      </c>
    </row>
    <row r="1376" spans="79:79">
      <c r="CA1376" s="5">
        <v>1375</v>
      </c>
    </row>
    <row r="1377" spans="79:79">
      <c r="CA1377" s="6">
        <v>1376</v>
      </c>
    </row>
    <row r="1378" spans="79:79">
      <c r="CA1378" s="5">
        <v>1377</v>
      </c>
    </row>
    <row r="1379" spans="79:79">
      <c r="CA1379" s="5">
        <v>1378</v>
      </c>
    </row>
    <row r="1380" spans="79:79">
      <c r="CA1380" s="5">
        <v>1379</v>
      </c>
    </row>
    <row r="1381" spans="79:79">
      <c r="CA1381" s="5">
        <v>1380</v>
      </c>
    </row>
    <row r="1382" spans="79:79">
      <c r="CA1382" s="5">
        <v>1381</v>
      </c>
    </row>
    <row r="1383" spans="79:79">
      <c r="CA1383" s="5">
        <v>1382</v>
      </c>
    </row>
    <row r="1384" spans="79:79">
      <c r="CA1384" s="6">
        <v>1383</v>
      </c>
    </row>
    <row r="1385" spans="79:79">
      <c r="CA1385" s="5">
        <v>1384</v>
      </c>
    </row>
    <row r="1386" spans="79:79">
      <c r="CA1386" s="5">
        <v>1385</v>
      </c>
    </row>
    <row r="1387" spans="79:79">
      <c r="CA1387" s="5">
        <v>1386</v>
      </c>
    </row>
    <row r="1388" spans="79:79">
      <c r="CA1388" s="5">
        <v>1387</v>
      </c>
    </row>
    <row r="1389" spans="79:79">
      <c r="CA1389" s="5">
        <v>1388</v>
      </c>
    </row>
    <row r="1390" spans="79:79">
      <c r="CA1390" s="5">
        <v>1389</v>
      </c>
    </row>
    <row r="1391" spans="79:79">
      <c r="CA1391" s="6">
        <v>1390</v>
      </c>
    </row>
    <row r="1392" spans="79:79">
      <c r="CA1392" s="5">
        <v>1391</v>
      </c>
    </row>
    <row r="1393" spans="79:79">
      <c r="CA1393" s="5">
        <v>1392</v>
      </c>
    </row>
    <row r="1394" spans="79:79">
      <c r="CA1394" s="5">
        <v>1393</v>
      </c>
    </row>
    <row r="1395" spans="79:79">
      <c r="CA1395" s="5">
        <v>1394</v>
      </c>
    </row>
    <row r="1396" spans="79:79">
      <c r="CA1396" s="5">
        <v>1395</v>
      </c>
    </row>
    <row r="1397" spans="79:79">
      <c r="CA1397" s="5">
        <v>1396</v>
      </c>
    </row>
    <row r="1398" spans="79:79">
      <c r="CA1398" s="6">
        <v>1397</v>
      </c>
    </row>
    <row r="1399" spans="79:79">
      <c r="CA1399" s="5">
        <v>1398</v>
      </c>
    </row>
    <row r="1400" spans="79:79">
      <c r="CA1400" s="5">
        <v>1399</v>
      </c>
    </row>
    <row r="1401" spans="79:79">
      <c r="CA1401" s="5">
        <v>1400</v>
      </c>
    </row>
    <row r="1402" spans="79:79">
      <c r="CA1402" s="5">
        <v>1401</v>
      </c>
    </row>
    <row r="1403" spans="79:79">
      <c r="CA1403" s="5">
        <v>1402</v>
      </c>
    </row>
    <row r="1404" spans="79:79">
      <c r="CA1404" s="5">
        <v>1403</v>
      </c>
    </row>
    <row r="1405" spans="79:79">
      <c r="CA1405" s="6">
        <v>1404</v>
      </c>
    </row>
    <row r="1406" spans="79:79">
      <c r="CA1406" s="5">
        <v>1405</v>
      </c>
    </row>
    <row r="1407" spans="79:79">
      <c r="CA1407" s="5">
        <v>1406</v>
      </c>
    </row>
    <row r="1408" spans="79:79">
      <c r="CA1408" s="5">
        <v>1407</v>
      </c>
    </row>
    <row r="1409" spans="79:79">
      <c r="CA1409" s="5">
        <v>1408</v>
      </c>
    </row>
    <row r="1410" spans="79:79">
      <c r="CA1410" s="5">
        <v>1409</v>
      </c>
    </row>
    <row r="1411" spans="79:79">
      <c r="CA1411" s="5">
        <v>1410</v>
      </c>
    </row>
    <row r="1412" spans="79:79">
      <c r="CA1412" s="6">
        <v>1411</v>
      </c>
    </row>
    <row r="1413" spans="79:79">
      <c r="CA1413" s="5">
        <v>1412</v>
      </c>
    </row>
    <row r="1414" spans="79:79">
      <c r="CA1414" s="5">
        <v>1413</v>
      </c>
    </row>
    <row r="1415" spans="79:79">
      <c r="CA1415" s="5">
        <v>1414</v>
      </c>
    </row>
    <row r="1416" spans="79:79">
      <c r="CA1416" s="5">
        <v>1415</v>
      </c>
    </row>
    <row r="1417" spans="79:79">
      <c r="CA1417" s="5">
        <v>1416</v>
      </c>
    </row>
    <row r="1418" spans="79:79">
      <c r="CA1418" s="5">
        <v>1417</v>
      </c>
    </row>
    <row r="1419" spans="79:79">
      <c r="CA1419" s="6">
        <v>1418</v>
      </c>
    </row>
    <row r="1420" spans="79:79">
      <c r="CA1420" s="5">
        <v>1419</v>
      </c>
    </row>
    <row r="1421" spans="79:79">
      <c r="CA1421" s="5">
        <v>1420</v>
      </c>
    </row>
    <row r="1422" spans="79:79">
      <c r="CA1422" s="5">
        <v>1421</v>
      </c>
    </row>
    <row r="1423" spans="79:79">
      <c r="CA1423" s="5">
        <v>1422</v>
      </c>
    </row>
    <row r="1424" spans="79:79">
      <c r="CA1424" s="5">
        <v>1423</v>
      </c>
    </row>
    <row r="1425" spans="79:79">
      <c r="CA1425" s="5">
        <v>1424</v>
      </c>
    </row>
    <row r="1426" spans="79:79">
      <c r="CA1426" s="6">
        <v>1425</v>
      </c>
    </row>
    <row r="1427" spans="79:79">
      <c r="CA1427" s="5">
        <v>1426</v>
      </c>
    </row>
    <row r="1428" spans="79:79">
      <c r="CA1428" s="5">
        <v>1427</v>
      </c>
    </row>
    <row r="1429" spans="79:79">
      <c r="CA1429" s="5">
        <v>1428</v>
      </c>
    </row>
    <row r="1430" spans="79:79">
      <c r="CA1430" s="5">
        <v>1429</v>
      </c>
    </row>
    <row r="1431" spans="79:79">
      <c r="CA1431" s="5">
        <v>1430</v>
      </c>
    </row>
    <row r="1432" spans="79:79">
      <c r="CA1432" s="5">
        <v>1431</v>
      </c>
    </row>
    <row r="1433" spans="79:79">
      <c r="CA1433" s="6">
        <v>1432</v>
      </c>
    </row>
    <row r="1434" spans="79:79">
      <c r="CA1434" s="5">
        <v>1433</v>
      </c>
    </row>
    <row r="1435" spans="79:79">
      <c r="CA1435" s="5">
        <v>1434</v>
      </c>
    </row>
    <row r="1436" spans="79:79">
      <c r="CA1436" s="5">
        <v>1435</v>
      </c>
    </row>
    <row r="1437" spans="79:79">
      <c r="CA1437" s="5">
        <v>1436</v>
      </c>
    </row>
    <row r="1438" spans="79:79">
      <c r="CA1438" s="5">
        <v>1437</v>
      </c>
    </row>
    <row r="1439" spans="79:79">
      <c r="CA1439" s="5">
        <v>1438</v>
      </c>
    </row>
    <row r="1440" spans="79:79">
      <c r="CA1440" s="6">
        <v>1439</v>
      </c>
    </row>
    <row r="1441" spans="79:79">
      <c r="CA1441" s="5">
        <v>1440</v>
      </c>
    </row>
    <row r="1442" spans="79:79">
      <c r="CA1442" s="5">
        <v>1441</v>
      </c>
    </row>
    <row r="1443" spans="79:79">
      <c r="CA1443" s="5">
        <v>1442</v>
      </c>
    </row>
    <row r="1444" spans="79:79">
      <c r="CA1444" s="5">
        <v>1443</v>
      </c>
    </row>
    <row r="1445" spans="79:79">
      <c r="CA1445" s="5">
        <v>1444</v>
      </c>
    </row>
    <row r="1446" spans="79:79">
      <c r="CA1446" s="5">
        <v>1445</v>
      </c>
    </row>
    <row r="1447" spans="79:79">
      <c r="CA1447" s="6">
        <v>1446</v>
      </c>
    </row>
    <row r="1448" spans="79:79">
      <c r="CA1448" s="5">
        <v>1447</v>
      </c>
    </row>
    <row r="1449" spans="79:79">
      <c r="CA1449" s="5">
        <v>1448</v>
      </c>
    </row>
    <row r="1450" spans="79:79">
      <c r="CA1450" s="5">
        <v>1449</v>
      </c>
    </row>
    <row r="1451" spans="79:79">
      <c r="CA1451" s="5">
        <v>1450</v>
      </c>
    </row>
    <row r="1452" spans="79:79">
      <c r="CA1452" s="5">
        <v>1451</v>
      </c>
    </row>
    <row r="1453" spans="79:79">
      <c r="CA1453" s="5">
        <v>1452</v>
      </c>
    </row>
    <row r="1454" spans="79:79">
      <c r="CA1454" s="6">
        <v>1453</v>
      </c>
    </row>
    <row r="1455" spans="79:79">
      <c r="CA1455" s="5">
        <v>1454</v>
      </c>
    </row>
    <row r="1456" spans="79:79">
      <c r="CA1456" s="5">
        <v>1455</v>
      </c>
    </row>
    <row r="1457" spans="79:79">
      <c r="CA1457" s="5">
        <v>1456</v>
      </c>
    </row>
    <row r="1458" spans="79:79">
      <c r="CA1458" s="5">
        <v>1457</v>
      </c>
    </row>
    <row r="1459" spans="79:79">
      <c r="CA1459" s="5">
        <v>1458</v>
      </c>
    </row>
    <row r="1460" spans="79:79">
      <c r="CA1460" s="5">
        <v>1459</v>
      </c>
    </row>
    <row r="1461" spans="79:79">
      <c r="CA1461" s="6">
        <v>1460</v>
      </c>
    </row>
    <row r="1462" spans="79:79">
      <c r="CA1462" s="5">
        <v>1461</v>
      </c>
    </row>
    <row r="1463" spans="79:79">
      <c r="CA1463" s="5">
        <v>1462</v>
      </c>
    </row>
    <row r="1464" spans="79:79">
      <c r="CA1464" s="5">
        <v>1463</v>
      </c>
    </row>
    <row r="1465" spans="79:79">
      <c r="CA1465" s="5">
        <v>1464</v>
      </c>
    </row>
    <row r="1466" spans="79:79">
      <c r="CA1466" s="5">
        <v>1465</v>
      </c>
    </row>
    <row r="1467" spans="79:79">
      <c r="CA1467" s="5">
        <v>1466</v>
      </c>
    </row>
    <row r="1468" spans="79:79">
      <c r="CA1468" s="6">
        <v>1467</v>
      </c>
    </row>
    <row r="1469" spans="79:79">
      <c r="CA1469" s="5">
        <v>1468</v>
      </c>
    </row>
    <row r="1470" spans="79:79">
      <c r="CA1470" s="5">
        <v>1469</v>
      </c>
    </row>
    <row r="1471" spans="79:79">
      <c r="CA1471" s="5">
        <v>1470</v>
      </c>
    </row>
    <row r="1472" spans="79:79">
      <c r="CA1472" s="5">
        <v>1471</v>
      </c>
    </row>
    <row r="1473" spans="79:79">
      <c r="CA1473" s="5">
        <v>1472</v>
      </c>
    </row>
    <row r="1474" spans="79:79">
      <c r="CA1474" s="5">
        <v>1473</v>
      </c>
    </row>
    <row r="1475" spans="79:79">
      <c r="CA1475" s="6">
        <v>1474</v>
      </c>
    </row>
    <row r="1476" spans="79:79">
      <c r="CA1476" s="5">
        <v>1475</v>
      </c>
    </row>
    <row r="1477" spans="79:79">
      <c r="CA1477" s="5">
        <v>1476</v>
      </c>
    </row>
    <row r="1478" spans="79:79">
      <c r="CA1478" s="5">
        <v>1477</v>
      </c>
    </row>
    <row r="1479" spans="79:79">
      <c r="CA1479" s="5">
        <v>1478</v>
      </c>
    </row>
    <row r="1480" spans="79:79">
      <c r="CA1480" s="5">
        <v>1479</v>
      </c>
    </row>
    <row r="1481" spans="79:79">
      <c r="CA1481" s="5">
        <v>1480</v>
      </c>
    </row>
    <row r="1482" spans="79:79">
      <c r="CA1482" s="6">
        <v>1481</v>
      </c>
    </row>
    <row r="1483" spans="79:79">
      <c r="CA1483" s="5">
        <v>1482</v>
      </c>
    </row>
    <row r="1484" spans="79:79">
      <c r="CA1484" s="5">
        <v>1483</v>
      </c>
    </row>
    <row r="1485" spans="79:79">
      <c r="CA1485" s="5">
        <v>1484</v>
      </c>
    </row>
    <row r="1486" spans="79:79">
      <c r="CA1486" s="5">
        <v>1485</v>
      </c>
    </row>
    <row r="1487" spans="79:79">
      <c r="CA1487" s="5">
        <v>1486</v>
      </c>
    </row>
    <row r="1488" spans="79:79">
      <c r="CA1488" s="5">
        <v>1487</v>
      </c>
    </row>
    <row r="1489" spans="79:79">
      <c r="CA1489" s="6">
        <v>1488</v>
      </c>
    </row>
    <row r="1490" spans="79:79">
      <c r="CA1490" s="5">
        <v>1489</v>
      </c>
    </row>
    <row r="1491" spans="79:79">
      <c r="CA1491" s="5">
        <v>1490</v>
      </c>
    </row>
    <row r="1492" spans="79:79">
      <c r="CA1492" s="5">
        <v>1491</v>
      </c>
    </row>
    <row r="1493" spans="79:79">
      <c r="CA1493" s="5">
        <v>1492</v>
      </c>
    </row>
    <row r="1494" spans="79:79">
      <c r="CA1494" s="5">
        <v>1493</v>
      </c>
    </row>
    <row r="1495" spans="79:79">
      <c r="CA1495" s="5">
        <v>1494</v>
      </c>
    </row>
    <row r="1496" spans="79:79">
      <c r="CA1496" s="6">
        <v>1495</v>
      </c>
    </row>
    <row r="1497" spans="79:79">
      <c r="CA1497" s="5">
        <v>1496</v>
      </c>
    </row>
    <row r="1498" spans="79:79">
      <c r="CA1498" s="5">
        <v>1497</v>
      </c>
    </row>
    <row r="1499" spans="79:79">
      <c r="CA1499" s="5">
        <v>1498</v>
      </c>
    </row>
    <row r="1500" spans="79:79">
      <c r="CA1500" s="5">
        <v>1499</v>
      </c>
    </row>
    <row r="1501" spans="79:79">
      <c r="CA1501" s="5">
        <v>1500</v>
      </c>
    </row>
    <row r="1502" spans="79:79">
      <c r="CA1502" s="5">
        <v>1501</v>
      </c>
    </row>
    <row r="1503" spans="79:79">
      <c r="CA1503" s="6">
        <v>1502</v>
      </c>
    </row>
    <row r="1504" spans="79:79">
      <c r="CA1504" s="5">
        <v>1503</v>
      </c>
    </row>
    <row r="1505" spans="79:79">
      <c r="CA1505" s="5">
        <v>1504</v>
      </c>
    </row>
    <row r="1506" spans="79:79">
      <c r="CA1506" s="5">
        <v>1505</v>
      </c>
    </row>
    <row r="1507" spans="79:79">
      <c r="CA1507" s="5">
        <v>1506</v>
      </c>
    </row>
    <row r="1508" spans="79:79">
      <c r="CA1508" s="5">
        <v>1507</v>
      </c>
    </row>
    <row r="1509" spans="79:79">
      <c r="CA1509" s="5">
        <v>1508</v>
      </c>
    </row>
    <row r="1510" spans="79:79">
      <c r="CA1510" s="6">
        <v>1509</v>
      </c>
    </row>
    <row r="1511" spans="79:79">
      <c r="CA1511" s="5">
        <v>1510</v>
      </c>
    </row>
    <row r="1512" spans="79:79">
      <c r="CA1512" s="5">
        <v>1511</v>
      </c>
    </row>
    <row r="1513" spans="79:79">
      <c r="CA1513" s="5">
        <v>1512</v>
      </c>
    </row>
    <row r="1514" spans="79:79">
      <c r="CA1514" s="5">
        <v>1513</v>
      </c>
    </row>
    <row r="1515" spans="79:79">
      <c r="CA1515" s="5">
        <v>1514</v>
      </c>
    </row>
    <row r="1516" spans="79:79">
      <c r="CA1516" s="5">
        <v>1515</v>
      </c>
    </row>
    <row r="1517" spans="79:79">
      <c r="CA1517" s="6">
        <v>1516</v>
      </c>
    </row>
    <row r="1518" spans="79:79">
      <c r="CA1518" s="5">
        <v>1517</v>
      </c>
    </row>
    <row r="1519" spans="79:79">
      <c r="CA1519" s="5">
        <v>1518</v>
      </c>
    </row>
    <row r="1520" spans="79:79">
      <c r="CA1520" s="5">
        <v>1519</v>
      </c>
    </row>
    <row r="1521" spans="79:79">
      <c r="CA1521" s="5">
        <v>1520</v>
      </c>
    </row>
    <row r="1522" spans="79:79">
      <c r="CA1522" s="5">
        <v>1521</v>
      </c>
    </row>
    <row r="1523" spans="79:79">
      <c r="CA1523" s="5">
        <v>1522</v>
      </c>
    </row>
    <row r="1524" spans="79:79">
      <c r="CA1524" s="6">
        <v>1523</v>
      </c>
    </row>
    <row r="1525" spans="79:79">
      <c r="CA1525" s="5">
        <v>1524</v>
      </c>
    </row>
    <row r="1526" spans="79:79">
      <c r="CA1526" s="5">
        <v>1525</v>
      </c>
    </row>
    <row r="1527" spans="79:79">
      <c r="CA1527" s="5">
        <v>1526</v>
      </c>
    </row>
    <row r="1528" spans="79:79">
      <c r="CA1528" s="5">
        <v>1527</v>
      </c>
    </row>
    <row r="1529" spans="79:79">
      <c r="CA1529" s="5">
        <v>1528</v>
      </c>
    </row>
    <row r="1530" spans="79:79">
      <c r="CA1530" s="5">
        <v>1529</v>
      </c>
    </row>
    <row r="1531" spans="79:79">
      <c r="CA1531" s="6">
        <v>1530</v>
      </c>
    </row>
    <row r="1532" spans="79:79">
      <c r="CA1532" s="5">
        <v>1531</v>
      </c>
    </row>
    <row r="1533" spans="79:79">
      <c r="CA1533" s="5">
        <v>1532</v>
      </c>
    </row>
    <row r="1534" spans="79:79">
      <c r="CA1534" s="5">
        <v>1533</v>
      </c>
    </row>
    <row r="1535" spans="79:79">
      <c r="CA1535" s="5">
        <v>1534</v>
      </c>
    </row>
    <row r="1536" spans="79:79">
      <c r="CA1536" s="5">
        <v>1535</v>
      </c>
    </row>
    <row r="1537" spans="79:79">
      <c r="CA1537" s="5">
        <v>1536</v>
      </c>
    </row>
    <row r="1538" spans="79:79">
      <c r="CA1538" s="6">
        <v>1537</v>
      </c>
    </row>
    <row r="1539" spans="79:79">
      <c r="CA1539" s="5">
        <v>1538</v>
      </c>
    </row>
    <row r="1540" spans="79:79">
      <c r="CA1540" s="5">
        <v>1539</v>
      </c>
    </row>
    <row r="1541" spans="79:79">
      <c r="CA1541" s="5">
        <v>1540</v>
      </c>
    </row>
    <row r="1542" spans="79:79">
      <c r="CA1542" s="5">
        <v>1541</v>
      </c>
    </row>
    <row r="1543" spans="79:79">
      <c r="CA1543" s="5">
        <v>1542</v>
      </c>
    </row>
    <row r="1544" spans="79:79">
      <c r="CA1544" s="5">
        <v>1543</v>
      </c>
    </row>
    <row r="1545" spans="79:79">
      <c r="CA1545" s="6">
        <v>1544</v>
      </c>
    </row>
    <row r="1546" spans="79:79">
      <c r="CA1546" s="5">
        <v>1545</v>
      </c>
    </row>
    <row r="1547" spans="79:79">
      <c r="CA1547" s="5">
        <v>1546</v>
      </c>
    </row>
    <row r="1548" spans="79:79">
      <c r="CA1548" s="5">
        <v>1547</v>
      </c>
    </row>
    <row r="1549" spans="79:79">
      <c r="CA1549" s="5">
        <v>1548</v>
      </c>
    </row>
    <row r="1550" spans="79:79">
      <c r="CA1550" s="5">
        <v>1549</v>
      </c>
    </row>
    <row r="1551" spans="79:79">
      <c r="CA1551" s="5">
        <v>1550</v>
      </c>
    </row>
    <row r="1552" spans="79:79">
      <c r="CA1552" s="6">
        <v>1551</v>
      </c>
    </row>
    <row r="1553" spans="79:79">
      <c r="CA1553" s="5">
        <v>1552</v>
      </c>
    </row>
    <row r="1554" spans="79:79">
      <c r="CA1554" s="5">
        <v>1553</v>
      </c>
    </row>
    <row r="1555" spans="79:79">
      <c r="CA1555" s="5">
        <v>1554</v>
      </c>
    </row>
    <row r="1556" spans="79:79">
      <c r="CA1556" s="5">
        <v>1555</v>
      </c>
    </row>
    <row r="1557" spans="79:79">
      <c r="CA1557" s="5">
        <v>1556</v>
      </c>
    </row>
    <row r="1558" spans="79:79">
      <c r="CA1558" s="5">
        <v>1557</v>
      </c>
    </row>
    <row r="1559" spans="79:79">
      <c r="CA1559" s="6">
        <v>1558</v>
      </c>
    </row>
    <row r="1560" spans="79:79">
      <c r="CA1560" s="5">
        <v>1559</v>
      </c>
    </row>
    <row r="1561" spans="79:79">
      <c r="CA1561" s="5">
        <v>1560</v>
      </c>
    </row>
    <row r="1562" spans="79:79">
      <c r="CA1562" s="5">
        <v>1561</v>
      </c>
    </row>
    <row r="1563" spans="79:79">
      <c r="CA1563" s="5">
        <v>1562</v>
      </c>
    </row>
    <row r="1564" spans="79:79">
      <c r="CA1564" s="5">
        <v>1563</v>
      </c>
    </row>
    <row r="1565" spans="79:79">
      <c r="CA1565" s="5">
        <v>1564</v>
      </c>
    </row>
    <row r="1566" spans="79:79">
      <c r="CA1566" s="6">
        <v>1565</v>
      </c>
    </row>
    <row r="1567" spans="79:79">
      <c r="CA1567" s="5">
        <v>1566</v>
      </c>
    </row>
    <row r="1568" spans="79:79">
      <c r="CA1568" s="5">
        <v>1567</v>
      </c>
    </row>
    <row r="1569" spans="79:79">
      <c r="CA1569" s="5">
        <v>1568</v>
      </c>
    </row>
    <row r="1570" spans="79:79">
      <c r="CA1570" s="5">
        <v>1569</v>
      </c>
    </row>
    <row r="1571" spans="79:79">
      <c r="CA1571" s="5">
        <v>1570</v>
      </c>
    </row>
    <row r="1572" spans="79:79">
      <c r="CA1572" s="5">
        <v>1571</v>
      </c>
    </row>
    <row r="1573" spans="79:79">
      <c r="CA1573" s="6">
        <v>1572</v>
      </c>
    </row>
    <row r="1574" spans="79:79">
      <c r="CA1574" s="5">
        <v>1573</v>
      </c>
    </row>
    <row r="1575" spans="79:79">
      <c r="CA1575" s="5">
        <v>1574</v>
      </c>
    </row>
    <row r="1576" spans="79:79">
      <c r="CA1576" s="5">
        <v>1575</v>
      </c>
    </row>
    <row r="1577" spans="79:79">
      <c r="CA1577" s="5">
        <v>1576</v>
      </c>
    </row>
    <row r="1578" spans="79:79">
      <c r="CA1578" s="5">
        <v>1577</v>
      </c>
    </row>
    <row r="1579" spans="79:79">
      <c r="CA1579" s="5">
        <v>1578</v>
      </c>
    </row>
    <row r="1580" spans="79:79">
      <c r="CA1580" s="6">
        <v>1579</v>
      </c>
    </row>
    <row r="1581" spans="79:79">
      <c r="CA1581" s="5">
        <v>1580</v>
      </c>
    </row>
    <row r="1582" spans="79:79">
      <c r="CA1582" s="5">
        <v>1581</v>
      </c>
    </row>
    <row r="1583" spans="79:79">
      <c r="CA1583" s="5">
        <v>1582</v>
      </c>
    </row>
    <row r="1584" spans="79:79">
      <c r="CA1584" s="5">
        <v>1583</v>
      </c>
    </row>
    <row r="1585" spans="79:79">
      <c r="CA1585" s="5">
        <v>1584</v>
      </c>
    </row>
    <row r="1586" spans="79:79">
      <c r="CA1586" s="5">
        <v>1585</v>
      </c>
    </row>
    <row r="1587" spans="79:79">
      <c r="CA1587" s="6">
        <v>1586</v>
      </c>
    </row>
    <row r="1588" spans="79:79">
      <c r="CA1588" s="5">
        <v>1587</v>
      </c>
    </row>
    <row r="1589" spans="79:79">
      <c r="CA1589" s="5">
        <v>1588</v>
      </c>
    </row>
    <row r="1590" spans="79:79">
      <c r="CA1590" s="5">
        <v>1589</v>
      </c>
    </row>
    <row r="1591" spans="79:79">
      <c r="CA1591" s="5">
        <v>1590</v>
      </c>
    </row>
    <row r="1592" spans="79:79">
      <c r="CA1592" s="5">
        <v>1591</v>
      </c>
    </row>
    <row r="1593" spans="79:79">
      <c r="CA1593" s="5">
        <v>1592</v>
      </c>
    </row>
    <row r="1594" spans="79:79">
      <c r="CA1594" s="6">
        <v>1593</v>
      </c>
    </row>
    <row r="1595" spans="79:79">
      <c r="CA1595" s="5">
        <v>1594</v>
      </c>
    </row>
    <row r="1596" spans="79:79">
      <c r="CA1596" s="5">
        <v>1595</v>
      </c>
    </row>
    <row r="1597" spans="79:79">
      <c r="CA1597" s="5">
        <v>1596</v>
      </c>
    </row>
    <row r="1598" spans="79:79">
      <c r="CA1598" s="5">
        <v>1597</v>
      </c>
    </row>
    <row r="1599" spans="79:79">
      <c r="CA1599" s="5">
        <v>1598</v>
      </c>
    </row>
    <row r="1600" spans="79:79">
      <c r="CA1600" s="5">
        <v>1599</v>
      </c>
    </row>
    <row r="1601" spans="79:79">
      <c r="CA1601" s="6">
        <v>1600</v>
      </c>
    </row>
    <row r="1602" spans="79:79">
      <c r="CA1602" s="5">
        <v>1601</v>
      </c>
    </row>
    <row r="1603" spans="79:79">
      <c r="CA1603" s="5">
        <v>1602</v>
      </c>
    </row>
    <row r="1604" spans="79:79">
      <c r="CA1604" s="5">
        <v>1603</v>
      </c>
    </row>
    <row r="1605" spans="79:79">
      <c r="CA1605" s="5">
        <v>1604</v>
      </c>
    </row>
    <row r="1606" spans="79:79">
      <c r="CA1606" s="5">
        <v>1605</v>
      </c>
    </row>
    <row r="1607" spans="79:79">
      <c r="CA1607" s="5">
        <v>1606</v>
      </c>
    </row>
    <row r="1608" spans="79:79">
      <c r="CA1608" s="6">
        <v>1607</v>
      </c>
    </row>
    <row r="1609" spans="79:79">
      <c r="CA1609" s="5">
        <v>1608</v>
      </c>
    </row>
    <row r="1610" spans="79:79">
      <c r="CA1610" s="5">
        <v>1609</v>
      </c>
    </row>
    <row r="1611" spans="79:79">
      <c r="CA1611" s="5">
        <v>1610</v>
      </c>
    </row>
    <row r="1612" spans="79:79">
      <c r="CA1612" s="5">
        <v>1611</v>
      </c>
    </row>
    <row r="1613" spans="79:79">
      <c r="CA1613" s="5">
        <v>1612</v>
      </c>
    </row>
    <row r="1614" spans="79:79">
      <c r="CA1614" s="5">
        <v>1613</v>
      </c>
    </row>
    <row r="1615" spans="79:79">
      <c r="CA1615" s="6">
        <v>1614</v>
      </c>
    </row>
    <row r="1616" spans="79:79">
      <c r="CA1616" s="5">
        <v>1615</v>
      </c>
    </row>
    <row r="1617" spans="79:79">
      <c r="CA1617" s="5">
        <v>1616</v>
      </c>
    </row>
    <row r="1618" spans="79:79">
      <c r="CA1618" s="5">
        <v>1617</v>
      </c>
    </row>
    <row r="1619" spans="79:79">
      <c r="CA1619" s="5">
        <v>1618</v>
      </c>
    </row>
    <row r="1620" spans="79:79">
      <c r="CA1620" s="5">
        <v>1619</v>
      </c>
    </row>
    <row r="1621" spans="79:79">
      <c r="CA1621" s="5">
        <v>1620</v>
      </c>
    </row>
    <row r="1622" spans="79:79">
      <c r="CA1622" s="6">
        <v>1621</v>
      </c>
    </row>
    <row r="1623" spans="79:79">
      <c r="CA1623" s="5">
        <v>1622</v>
      </c>
    </row>
    <row r="1624" spans="79:79">
      <c r="CA1624" s="5">
        <v>1623</v>
      </c>
    </row>
    <row r="1625" spans="79:79">
      <c r="CA1625" s="5">
        <v>1624</v>
      </c>
    </row>
    <row r="1626" spans="79:79">
      <c r="CA1626" s="5">
        <v>1625</v>
      </c>
    </row>
    <row r="1627" spans="79:79">
      <c r="CA1627" s="5">
        <v>1626</v>
      </c>
    </row>
    <row r="1628" spans="79:79">
      <c r="CA1628" s="5">
        <v>1627</v>
      </c>
    </row>
    <row r="1629" spans="79:79">
      <c r="CA1629" s="6">
        <v>1628</v>
      </c>
    </row>
    <row r="1630" spans="79:79">
      <c r="CA1630" s="5">
        <v>1629</v>
      </c>
    </row>
    <row r="1631" spans="79:79">
      <c r="CA1631" s="5">
        <v>1630</v>
      </c>
    </row>
    <row r="1632" spans="79:79">
      <c r="CA1632" s="5">
        <v>1631</v>
      </c>
    </row>
    <row r="1633" spans="79:79">
      <c r="CA1633" s="5">
        <v>1632</v>
      </c>
    </row>
    <row r="1634" spans="79:79">
      <c r="CA1634" s="5">
        <v>1633</v>
      </c>
    </row>
    <row r="1635" spans="79:79">
      <c r="CA1635" s="5">
        <v>1634</v>
      </c>
    </row>
    <row r="1636" spans="79:79">
      <c r="CA1636" s="6">
        <v>1635</v>
      </c>
    </row>
    <row r="1637" spans="79:79">
      <c r="CA1637" s="5">
        <v>1636</v>
      </c>
    </row>
    <row r="1638" spans="79:79">
      <c r="CA1638" s="5">
        <v>1637</v>
      </c>
    </row>
    <row r="1639" spans="79:79">
      <c r="CA1639" s="5">
        <v>1638</v>
      </c>
    </row>
    <row r="1640" spans="79:79">
      <c r="CA1640" s="5">
        <v>1639</v>
      </c>
    </row>
    <row r="1641" spans="79:79">
      <c r="CA1641" s="5">
        <v>1640</v>
      </c>
    </row>
    <row r="1642" spans="79:79">
      <c r="CA1642" s="5">
        <v>1641</v>
      </c>
    </row>
    <row r="1643" spans="79:79">
      <c r="CA1643" s="6">
        <v>1642</v>
      </c>
    </row>
    <row r="1644" spans="79:79">
      <c r="CA1644" s="5">
        <v>1643</v>
      </c>
    </row>
    <row r="1645" spans="79:79">
      <c r="CA1645" s="5">
        <v>1644</v>
      </c>
    </row>
    <row r="1646" spans="79:79">
      <c r="CA1646" s="5">
        <v>1645</v>
      </c>
    </row>
    <row r="1647" spans="79:79">
      <c r="CA1647" s="5">
        <v>1646</v>
      </c>
    </row>
    <row r="1648" spans="79:79">
      <c r="CA1648" s="5">
        <v>1647</v>
      </c>
    </row>
    <row r="1649" spans="79:79">
      <c r="CA1649" s="5">
        <v>1648</v>
      </c>
    </row>
    <row r="1650" spans="79:79">
      <c r="CA1650" s="6">
        <v>1649</v>
      </c>
    </row>
    <row r="1651" spans="79:79">
      <c r="CA1651" s="5">
        <v>1650</v>
      </c>
    </row>
    <row r="1652" spans="79:79">
      <c r="CA1652" s="5">
        <v>1651</v>
      </c>
    </row>
    <row r="1653" spans="79:79">
      <c r="CA1653" s="5">
        <v>1652</v>
      </c>
    </row>
    <row r="1654" spans="79:79">
      <c r="CA1654" s="5">
        <v>1653</v>
      </c>
    </row>
    <row r="1655" spans="79:79">
      <c r="CA1655" s="5">
        <v>1654</v>
      </c>
    </row>
    <row r="1656" spans="79:79">
      <c r="CA1656" s="5">
        <v>1655</v>
      </c>
    </row>
    <row r="1657" spans="79:79">
      <c r="CA1657" s="6">
        <v>1656</v>
      </c>
    </row>
    <row r="1658" spans="79:79">
      <c r="CA1658" s="5">
        <v>1657</v>
      </c>
    </row>
    <row r="1659" spans="79:79">
      <c r="CA1659" s="5">
        <v>1658</v>
      </c>
    </row>
    <row r="1660" spans="79:79">
      <c r="CA1660" s="5">
        <v>1659</v>
      </c>
    </row>
    <row r="1661" spans="79:79">
      <c r="CA1661" s="5">
        <v>1660</v>
      </c>
    </row>
    <row r="1662" spans="79:79">
      <c r="CA1662" s="5">
        <v>1661</v>
      </c>
    </row>
    <row r="1663" spans="79:79">
      <c r="CA1663" s="5">
        <v>1662</v>
      </c>
    </row>
    <row r="1664" spans="79:79">
      <c r="CA1664" s="6">
        <v>1663</v>
      </c>
    </row>
    <row r="1665" spans="79:79">
      <c r="CA1665" s="5">
        <v>1664</v>
      </c>
    </row>
    <row r="1666" spans="79:79">
      <c r="CA1666" s="5">
        <v>1665</v>
      </c>
    </row>
    <row r="1667" spans="79:79">
      <c r="CA1667" s="5">
        <v>1666</v>
      </c>
    </row>
    <row r="1668" spans="79:79">
      <c r="CA1668" s="5">
        <v>1667</v>
      </c>
    </row>
    <row r="1669" spans="79:79">
      <c r="CA1669" s="5">
        <v>1668</v>
      </c>
    </row>
    <row r="1670" spans="79:79">
      <c r="CA1670" s="5">
        <v>1669</v>
      </c>
    </row>
    <row r="1671" spans="79:79">
      <c r="CA1671" s="6">
        <v>1670</v>
      </c>
    </row>
    <row r="1672" spans="79:79">
      <c r="CA1672" s="5">
        <v>1671</v>
      </c>
    </row>
    <row r="1673" spans="79:79">
      <c r="CA1673" s="5">
        <v>1672</v>
      </c>
    </row>
    <row r="1674" spans="79:79">
      <c r="CA1674" s="5">
        <v>1673</v>
      </c>
    </row>
    <row r="1675" spans="79:79">
      <c r="CA1675" s="5">
        <v>1674</v>
      </c>
    </row>
    <row r="1676" spans="79:79">
      <c r="CA1676" s="5">
        <v>1675</v>
      </c>
    </row>
    <row r="1677" spans="79:79">
      <c r="CA1677" s="5">
        <v>1676</v>
      </c>
    </row>
    <row r="1678" spans="79:79">
      <c r="CA1678" s="6">
        <v>1677</v>
      </c>
    </row>
    <row r="1679" spans="79:79">
      <c r="CA1679" s="5">
        <v>1678</v>
      </c>
    </row>
    <row r="1680" spans="79:79">
      <c r="CA1680" s="5">
        <v>1679</v>
      </c>
    </row>
    <row r="1681" spans="79:79">
      <c r="CA1681" s="5">
        <v>1680</v>
      </c>
    </row>
    <row r="1682" spans="79:79">
      <c r="CA1682" s="5">
        <v>1681</v>
      </c>
    </row>
    <row r="1683" spans="79:79">
      <c r="CA1683" s="5">
        <v>1682</v>
      </c>
    </row>
    <row r="1684" spans="79:79">
      <c r="CA1684" s="5">
        <v>1683</v>
      </c>
    </row>
    <row r="1685" spans="79:79">
      <c r="CA1685" s="6">
        <v>1684</v>
      </c>
    </row>
    <row r="1686" spans="79:79">
      <c r="CA1686" s="5">
        <v>1685</v>
      </c>
    </row>
    <row r="1687" spans="79:79">
      <c r="CA1687" s="5">
        <v>1686</v>
      </c>
    </row>
    <row r="1688" spans="79:79">
      <c r="CA1688" s="5">
        <v>1687</v>
      </c>
    </row>
    <row r="1689" spans="79:79">
      <c r="CA1689" s="5">
        <v>1688</v>
      </c>
    </row>
    <row r="1690" spans="79:79">
      <c r="CA1690" s="5">
        <v>1689</v>
      </c>
    </row>
    <row r="1691" spans="79:79">
      <c r="CA1691" s="5">
        <v>1690</v>
      </c>
    </row>
    <row r="1692" spans="79:79">
      <c r="CA1692" s="6">
        <v>1691</v>
      </c>
    </row>
    <row r="1693" spans="79:79">
      <c r="CA1693" s="5">
        <v>1692</v>
      </c>
    </row>
    <row r="1694" spans="79:79">
      <c r="CA1694" s="5">
        <v>1693</v>
      </c>
    </row>
    <row r="1695" spans="79:79">
      <c r="CA1695" s="5">
        <v>1694</v>
      </c>
    </row>
    <row r="1696" spans="79:79">
      <c r="CA1696" s="5">
        <v>1695</v>
      </c>
    </row>
    <row r="1697" spans="79:79">
      <c r="CA1697" s="5">
        <v>1696</v>
      </c>
    </row>
    <row r="1698" spans="79:79">
      <c r="CA1698" s="5">
        <v>1697</v>
      </c>
    </row>
    <row r="1699" spans="79:79">
      <c r="CA1699" s="6">
        <v>1698</v>
      </c>
    </row>
    <row r="1700" spans="79:79">
      <c r="CA1700" s="5">
        <v>1699</v>
      </c>
    </row>
    <row r="1701" spans="79:79">
      <c r="CA1701" s="5">
        <v>1700</v>
      </c>
    </row>
    <row r="1702" spans="79:79">
      <c r="CA1702" s="5">
        <v>1701</v>
      </c>
    </row>
    <row r="1703" spans="79:79">
      <c r="CA1703" s="5">
        <v>1702</v>
      </c>
    </row>
    <row r="1704" spans="79:79">
      <c r="CA1704" s="5">
        <v>1703</v>
      </c>
    </row>
    <row r="1705" spans="79:79">
      <c r="CA1705" s="5">
        <v>1704</v>
      </c>
    </row>
    <row r="1706" spans="79:79">
      <c r="CA1706" s="6">
        <v>1705</v>
      </c>
    </row>
    <row r="1707" spans="79:79">
      <c r="CA1707" s="5">
        <v>1706</v>
      </c>
    </row>
    <row r="1708" spans="79:79">
      <c r="CA1708" s="5">
        <v>1707</v>
      </c>
    </row>
    <row r="1709" spans="79:79">
      <c r="CA1709" s="5">
        <v>1708</v>
      </c>
    </row>
    <row r="1710" spans="79:79">
      <c r="CA1710" s="5">
        <v>1709</v>
      </c>
    </row>
    <row r="1711" spans="79:79">
      <c r="CA1711" s="5">
        <v>1710</v>
      </c>
    </row>
    <row r="1712" spans="79:79">
      <c r="CA1712" s="5">
        <v>1711</v>
      </c>
    </row>
    <row r="1713" spans="79:79">
      <c r="CA1713" s="6">
        <v>1712</v>
      </c>
    </row>
    <row r="1714" spans="79:79">
      <c r="CA1714" s="5">
        <v>1713</v>
      </c>
    </row>
    <row r="1715" spans="79:79">
      <c r="CA1715" s="5">
        <v>1714</v>
      </c>
    </row>
    <row r="1716" spans="79:79">
      <c r="CA1716" s="5">
        <v>1715</v>
      </c>
    </row>
    <row r="1717" spans="79:79">
      <c r="CA1717" s="5">
        <v>1716</v>
      </c>
    </row>
    <row r="1718" spans="79:79">
      <c r="CA1718" s="5">
        <v>1717</v>
      </c>
    </row>
    <row r="1719" spans="79:79">
      <c r="CA1719" s="5">
        <v>1718</v>
      </c>
    </row>
    <row r="1720" spans="79:79">
      <c r="CA1720" s="6">
        <v>1719</v>
      </c>
    </row>
    <row r="1721" spans="79:79">
      <c r="CA1721" s="5">
        <v>1720</v>
      </c>
    </row>
    <row r="1722" spans="79:79">
      <c r="CA1722" s="5">
        <v>1721</v>
      </c>
    </row>
    <row r="1723" spans="79:79">
      <c r="CA1723" s="5">
        <v>1722</v>
      </c>
    </row>
    <row r="1724" spans="79:79">
      <c r="CA1724" s="5">
        <v>1723</v>
      </c>
    </row>
    <row r="1725" spans="79:79">
      <c r="CA1725" s="5">
        <v>1724</v>
      </c>
    </row>
    <row r="1726" spans="79:79">
      <c r="CA1726" s="5">
        <v>1725</v>
      </c>
    </row>
    <row r="1727" spans="79:79">
      <c r="CA1727" s="6">
        <v>1726</v>
      </c>
    </row>
    <row r="1728" spans="79:79">
      <c r="CA1728" s="5">
        <v>1727</v>
      </c>
    </row>
    <row r="1729" spans="79:79">
      <c r="CA1729" s="5">
        <v>1728</v>
      </c>
    </row>
    <row r="1730" spans="79:79">
      <c r="CA1730" s="5">
        <v>1729</v>
      </c>
    </row>
    <row r="1731" spans="79:79">
      <c r="CA1731" s="5">
        <v>1730</v>
      </c>
    </row>
    <row r="1732" spans="79:79">
      <c r="CA1732" s="5">
        <v>1731</v>
      </c>
    </row>
    <row r="1733" spans="79:79">
      <c r="CA1733" s="5">
        <v>1732</v>
      </c>
    </row>
    <row r="1734" spans="79:79">
      <c r="CA1734" s="6">
        <v>1733</v>
      </c>
    </row>
    <row r="1735" spans="79:79">
      <c r="CA1735" s="5">
        <v>1734</v>
      </c>
    </row>
    <row r="1736" spans="79:79">
      <c r="CA1736" s="5">
        <v>1735</v>
      </c>
    </row>
    <row r="1737" spans="79:79">
      <c r="CA1737" s="5">
        <v>1736</v>
      </c>
    </row>
    <row r="1738" spans="79:79">
      <c r="CA1738" s="5">
        <v>1737</v>
      </c>
    </row>
    <row r="1739" spans="79:79">
      <c r="CA1739" s="5">
        <v>1738</v>
      </c>
    </row>
    <row r="1740" spans="79:79">
      <c r="CA1740" s="5">
        <v>1739</v>
      </c>
    </row>
    <row r="1741" spans="79:79">
      <c r="CA1741" s="6">
        <v>1740</v>
      </c>
    </row>
    <row r="1742" spans="79:79">
      <c r="CA1742" s="5">
        <v>1741</v>
      </c>
    </row>
    <row r="1743" spans="79:79">
      <c r="CA1743" s="5">
        <v>1742</v>
      </c>
    </row>
    <row r="1744" spans="79:79">
      <c r="CA1744" s="5">
        <v>1743</v>
      </c>
    </row>
    <row r="1745" spans="79:79">
      <c r="CA1745" s="5">
        <v>1744</v>
      </c>
    </row>
    <row r="1746" spans="79:79">
      <c r="CA1746" s="5">
        <v>1745</v>
      </c>
    </row>
    <row r="1747" spans="79:79">
      <c r="CA1747" s="5">
        <v>1746</v>
      </c>
    </row>
    <row r="1748" spans="79:79">
      <c r="CA1748" s="6">
        <v>1747</v>
      </c>
    </row>
    <row r="1749" spans="79:79">
      <c r="CA1749" s="5">
        <v>1748</v>
      </c>
    </row>
    <row r="1750" spans="79:79">
      <c r="CA1750" s="5">
        <v>1749</v>
      </c>
    </row>
    <row r="1751" spans="79:79">
      <c r="CA1751" s="5">
        <v>1750</v>
      </c>
    </row>
    <row r="1752" spans="79:79">
      <c r="CA1752" s="5">
        <v>1751</v>
      </c>
    </row>
    <row r="1753" spans="79:79">
      <c r="CA1753" s="5">
        <v>1752</v>
      </c>
    </row>
    <row r="1754" spans="79:79">
      <c r="CA1754" s="5">
        <v>1753</v>
      </c>
    </row>
    <row r="1755" spans="79:79">
      <c r="CA1755" s="6">
        <v>1754</v>
      </c>
    </row>
    <row r="1756" spans="79:79">
      <c r="CA1756" s="5">
        <v>1755</v>
      </c>
    </row>
    <row r="1757" spans="79:79">
      <c r="CA1757" s="5">
        <v>1756</v>
      </c>
    </row>
    <row r="1758" spans="79:79">
      <c r="CA1758" s="5">
        <v>1757</v>
      </c>
    </row>
    <row r="1759" spans="79:79">
      <c r="CA1759" s="5">
        <v>1758</v>
      </c>
    </row>
    <row r="1760" spans="79:79">
      <c r="CA1760" s="5">
        <v>1759</v>
      </c>
    </row>
    <row r="1761" spans="79:79">
      <c r="CA1761" s="5">
        <v>1760</v>
      </c>
    </row>
    <row r="1762" spans="79:79">
      <c r="CA1762" s="6">
        <v>1761</v>
      </c>
    </row>
    <row r="1763" spans="79:79">
      <c r="CA1763" s="5">
        <v>1762</v>
      </c>
    </row>
    <row r="1764" spans="79:79">
      <c r="CA1764" s="5">
        <v>1763</v>
      </c>
    </row>
    <row r="1765" spans="79:79">
      <c r="CA1765" s="5">
        <v>1764</v>
      </c>
    </row>
    <row r="1766" spans="79:79">
      <c r="CA1766" s="5">
        <v>1765</v>
      </c>
    </row>
    <row r="1767" spans="79:79">
      <c r="CA1767" s="5">
        <v>1766</v>
      </c>
    </row>
    <row r="1768" spans="79:79">
      <c r="CA1768" s="5">
        <v>1767</v>
      </c>
    </row>
    <row r="1769" spans="79:79">
      <c r="CA1769" s="6">
        <v>1768</v>
      </c>
    </row>
    <row r="1770" spans="79:79">
      <c r="CA1770" s="5">
        <v>1769</v>
      </c>
    </row>
    <row r="1771" spans="79:79">
      <c r="CA1771" s="5">
        <v>1770</v>
      </c>
    </row>
    <row r="1772" spans="79:79">
      <c r="CA1772" s="5">
        <v>1771</v>
      </c>
    </row>
    <row r="1773" spans="79:79">
      <c r="CA1773" s="5">
        <v>1772</v>
      </c>
    </row>
    <row r="1774" spans="79:79">
      <c r="CA1774" s="5">
        <v>1773</v>
      </c>
    </row>
    <row r="1775" spans="79:79">
      <c r="CA1775" s="5">
        <v>1774</v>
      </c>
    </row>
    <row r="1776" spans="79:79">
      <c r="CA1776" s="6">
        <v>1775</v>
      </c>
    </row>
    <row r="1777" spans="79:79">
      <c r="CA1777" s="5">
        <v>1776</v>
      </c>
    </row>
    <row r="1778" spans="79:79">
      <c r="CA1778" s="5">
        <v>1777</v>
      </c>
    </row>
    <row r="1779" spans="79:79">
      <c r="CA1779" s="5">
        <v>1778</v>
      </c>
    </row>
    <row r="1780" spans="79:79">
      <c r="CA1780" s="5">
        <v>1779</v>
      </c>
    </row>
    <row r="1781" spans="79:79">
      <c r="CA1781" s="5">
        <v>1780</v>
      </c>
    </row>
    <row r="1782" spans="79:79">
      <c r="CA1782" s="5">
        <v>1781</v>
      </c>
    </row>
    <row r="1783" spans="79:79">
      <c r="CA1783" s="6">
        <v>1782</v>
      </c>
    </row>
    <row r="1784" spans="79:79">
      <c r="CA1784" s="5">
        <v>1783</v>
      </c>
    </row>
    <row r="1785" spans="79:79">
      <c r="CA1785" s="5">
        <v>1784</v>
      </c>
    </row>
    <row r="1786" spans="79:79">
      <c r="CA1786" s="5">
        <v>1785</v>
      </c>
    </row>
    <row r="1787" spans="79:79">
      <c r="CA1787" s="5">
        <v>1786</v>
      </c>
    </row>
    <row r="1788" spans="79:79">
      <c r="CA1788" s="5">
        <v>1787</v>
      </c>
    </row>
    <row r="1789" spans="79:79">
      <c r="CA1789" s="5">
        <v>1788</v>
      </c>
    </row>
    <row r="1790" spans="79:79">
      <c r="CA1790" s="6">
        <v>1789</v>
      </c>
    </row>
    <row r="1791" spans="79:79">
      <c r="CA1791" s="5">
        <v>1790</v>
      </c>
    </row>
    <row r="1792" spans="79:79">
      <c r="CA1792" s="5">
        <v>1791</v>
      </c>
    </row>
    <row r="1793" spans="79:79">
      <c r="CA1793" s="5">
        <v>1792</v>
      </c>
    </row>
    <row r="1794" spans="79:79">
      <c r="CA1794" s="5">
        <v>1793</v>
      </c>
    </row>
    <row r="1795" spans="79:79">
      <c r="CA1795" s="5">
        <v>1794</v>
      </c>
    </row>
    <row r="1796" spans="79:79">
      <c r="CA1796" s="5">
        <v>1795</v>
      </c>
    </row>
    <row r="1797" spans="79:79">
      <c r="CA1797" s="6">
        <v>1796</v>
      </c>
    </row>
    <row r="1798" spans="79:79">
      <c r="CA1798" s="5">
        <v>1797</v>
      </c>
    </row>
    <row r="1799" spans="79:79">
      <c r="CA1799" s="5">
        <v>1798</v>
      </c>
    </row>
    <row r="1800" spans="79:79">
      <c r="CA1800" s="5">
        <v>1799</v>
      </c>
    </row>
    <row r="1801" spans="79:79">
      <c r="CA1801" s="5">
        <v>1800</v>
      </c>
    </row>
    <row r="1802" spans="79:79">
      <c r="CA1802" s="5">
        <v>1801</v>
      </c>
    </row>
    <row r="1803" spans="79:79">
      <c r="CA1803" s="5">
        <v>1802</v>
      </c>
    </row>
    <row r="1804" spans="79:79">
      <c r="CA1804" s="6">
        <v>1803</v>
      </c>
    </row>
    <row r="1805" spans="79:79">
      <c r="CA1805" s="5">
        <v>1804</v>
      </c>
    </row>
    <row r="1806" spans="79:79">
      <c r="CA1806" s="5">
        <v>1805</v>
      </c>
    </row>
    <row r="1807" spans="79:79">
      <c r="CA1807" s="5">
        <v>1806</v>
      </c>
    </row>
    <row r="1808" spans="79:79">
      <c r="CA1808" s="5">
        <v>1807</v>
      </c>
    </row>
    <row r="1809" spans="79:79">
      <c r="CA1809" s="5">
        <v>1808</v>
      </c>
    </row>
    <row r="1810" spans="79:79">
      <c r="CA1810" s="5">
        <v>1809</v>
      </c>
    </row>
    <row r="1811" spans="79:79">
      <c r="CA1811" s="6">
        <v>1810</v>
      </c>
    </row>
    <row r="1812" spans="79:79">
      <c r="CA1812" s="5">
        <v>1811</v>
      </c>
    </row>
    <row r="1813" spans="79:79">
      <c r="CA1813" s="5">
        <v>1812</v>
      </c>
    </row>
    <row r="1814" spans="79:79">
      <c r="CA1814" s="5">
        <v>1813</v>
      </c>
    </row>
    <row r="1815" spans="79:79">
      <c r="CA1815" s="5">
        <v>1814</v>
      </c>
    </row>
    <row r="1816" spans="79:79">
      <c r="CA1816" s="5">
        <v>1815</v>
      </c>
    </row>
    <row r="1817" spans="79:79">
      <c r="CA1817" s="5">
        <v>1816</v>
      </c>
    </row>
    <row r="1818" spans="79:79">
      <c r="CA1818" s="6">
        <v>1817</v>
      </c>
    </row>
    <row r="1819" spans="79:79">
      <c r="CA1819" s="5">
        <v>1818</v>
      </c>
    </row>
    <row r="1820" spans="79:79">
      <c r="CA1820" s="5">
        <v>1819</v>
      </c>
    </row>
    <row r="1821" spans="79:79">
      <c r="CA1821" s="5">
        <v>1820</v>
      </c>
    </row>
    <row r="1822" spans="79:79">
      <c r="CA1822" s="5">
        <v>1821</v>
      </c>
    </row>
    <row r="1823" spans="79:79">
      <c r="CA1823" s="5">
        <v>1822</v>
      </c>
    </row>
    <row r="1824" spans="79:79">
      <c r="CA1824" s="5">
        <v>1823</v>
      </c>
    </row>
    <row r="1825" spans="79:79">
      <c r="CA1825" s="6">
        <v>1824</v>
      </c>
    </row>
    <row r="1826" spans="79:79">
      <c r="CA1826" s="5">
        <v>1825</v>
      </c>
    </row>
    <row r="1827" spans="79:79">
      <c r="CA1827" s="5">
        <v>1826</v>
      </c>
    </row>
    <row r="1828" spans="79:79">
      <c r="CA1828" s="5">
        <v>1827</v>
      </c>
    </row>
    <row r="1829" spans="79:79">
      <c r="CA1829" s="5">
        <v>1828</v>
      </c>
    </row>
    <row r="1830" spans="79:79">
      <c r="CA1830" s="5">
        <v>1829</v>
      </c>
    </row>
    <row r="1831" spans="79:79">
      <c r="CA1831" s="5">
        <v>1830</v>
      </c>
    </row>
    <row r="1832" spans="79:79">
      <c r="CA1832" s="6">
        <v>1831</v>
      </c>
    </row>
    <row r="1833" spans="79:79">
      <c r="CA1833" s="5">
        <v>1832</v>
      </c>
    </row>
    <row r="1834" spans="79:79">
      <c r="CA1834" s="5">
        <v>1833</v>
      </c>
    </row>
    <row r="1835" spans="79:79">
      <c r="CA1835" s="5">
        <v>1834</v>
      </c>
    </row>
    <row r="1836" spans="79:79">
      <c r="CA1836" s="5">
        <v>1835</v>
      </c>
    </row>
    <row r="1837" spans="79:79">
      <c r="CA1837" s="5">
        <v>1836</v>
      </c>
    </row>
    <row r="1838" spans="79:79">
      <c r="CA1838" s="5">
        <v>1837</v>
      </c>
    </row>
    <row r="1839" spans="79:79">
      <c r="CA1839" s="6">
        <v>1838</v>
      </c>
    </row>
    <row r="1840" spans="79:79">
      <c r="CA1840" s="5">
        <v>1839</v>
      </c>
    </row>
    <row r="1841" spans="79:79">
      <c r="CA1841" s="5">
        <v>1840</v>
      </c>
    </row>
    <row r="1842" spans="79:79">
      <c r="CA1842" s="5">
        <v>1841</v>
      </c>
    </row>
    <row r="1843" spans="79:79">
      <c r="CA1843" s="5">
        <v>1842</v>
      </c>
    </row>
    <row r="1844" spans="79:79">
      <c r="CA1844" s="5">
        <v>1843</v>
      </c>
    </row>
    <row r="1845" spans="79:79">
      <c r="CA1845" s="5">
        <v>1844</v>
      </c>
    </row>
    <row r="1846" spans="79:79">
      <c r="CA1846" s="6">
        <v>1845</v>
      </c>
    </row>
    <row r="1847" spans="79:79">
      <c r="CA1847" s="5">
        <v>1846</v>
      </c>
    </row>
    <row r="1848" spans="79:79">
      <c r="CA1848" s="5">
        <v>1847</v>
      </c>
    </row>
    <row r="1849" spans="79:79">
      <c r="CA1849" s="5">
        <v>1848</v>
      </c>
    </row>
    <row r="1850" spans="79:79">
      <c r="CA1850" s="5">
        <v>1849</v>
      </c>
    </row>
    <row r="1851" spans="79:79">
      <c r="CA1851" s="5">
        <v>1850</v>
      </c>
    </row>
    <row r="1852" spans="79:79">
      <c r="CA1852" s="5">
        <v>1851</v>
      </c>
    </row>
    <row r="1853" spans="79:79">
      <c r="CA1853" s="6">
        <v>1852</v>
      </c>
    </row>
    <row r="1854" spans="79:79">
      <c r="CA1854" s="5">
        <v>1853</v>
      </c>
    </row>
    <row r="1855" spans="79:79">
      <c r="CA1855" s="5">
        <v>1854</v>
      </c>
    </row>
    <row r="1856" spans="79:79">
      <c r="CA1856" s="5">
        <v>1855</v>
      </c>
    </row>
    <row r="1857" spans="79:79">
      <c r="CA1857" s="5">
        <v>1856</v>
      </c>
    </row>
    <row r="1858" spans="79:79">
      <c r="CA1858" s="5">
        <v>1857</v>
      </c>
    </row>
    <row r="1859" spans="79:79">
      <c r="CA1859" s="5">
        <v>1858</v>
      </c>
    </row>
    <row r="1860" spans="79:79">
      <c r="CA1860" s="6">
        <v>1859</v>
      </c>
    </row>
    <row r="1861" spans="79:79">
      <c r="CA1861" s="5">
        <v>1860</v>
      </c>
    </row>
    <row r="1862" spans="79:79">
      <c r="CA1862" s="5">
        <v>1861</v>
      </c>
    </row>
    <row r="1863" spans="79:79">
      <c r="CA1863" s="5">
        <v>1862</v>
      </c>
    </row>
    <row r="1864" spans="79:79">
      <c r="CA1864" s="5">
        <v>1863</v>
      </c>
    </row>
    <row r="1865" spans="79:79">
      <c r="CA1865" s="5">
        <v>1864</v>
      </c>
    </row>
    <row r="1866" spans="79:79">
      <c r="CA1866" s="5">
        <v>1865</v>
      </c>
    </row>
    <row r="1867" spans="79:79">
      <c r="CA1867" s="6">
        <v>1866</v>
      </c>
    </row>
    <row r="1868" spans="79:79">
      <c r="CA1868" s="5">
        <v>1867</v>
      </c>
    </row>
    <row r="1869" spans="79:79">
      <c r="CA1869" s="5">
        <v>1868</v>
      </c>
    </row>
    <row r="1870" spans="79:79">
      <c r="CA1870" s="5">
        <v>1869</v>
      </c>
    </row>
    <row r="1871" spans="79:79">
      <c r="CA1871" s="5">
        <v>1870</v>
      </c>
    </row>
    <row r="1872" spans="79:79">
      <c r="CA1872" s="5">
        <v>1871</v>
      </c>
    </row>
    <row r="1873" spans="79:79">
      <c r="CA1873" s="5">
        <v>1872</v>
      </c>
    </row>
    <row r="1874" spans="79:79">
      <c r="CA1874" s="6">
        <v>1873</v>
      </c>
    </row>
    <row r="1875" spans="79:79">
      <c r="CA1875" s="5">
        <v>1874</v>
      </c>
    </row>
    <row r="1876" spans="79:79">
      <c r="CA1876" s="5">
        <v>1875</v>
      </c>
    </row>
    <row r="1877" spans="79:79">
      <c r="CA1877" s="5">
        <v>1876</v>
      </c>
    </row>
    <row r="1878" spans="79:79">
      <c r="CA1878" s="5">
        <v>1877</v>
      </c>
    </row>
    <row r="1879" spans="79:79">
      <c r="CA1879" s="5">
        <v>1878</v>
      </c>
    </row>
    <row r="1880" spans="79:79">
      <c r="CA1880" s="5">
        <v>1879</v>
      </c>
    </row>
    <row r="1881" spans="79:79">
      <c r="CA1881" s="6">
        <v>1880</v>
      </c>
    </row>
    <row r="1882" spans="79:79">
      <c r="CA1882" s="5">
        <v>1881</v>
      </c>
    </row>
    <row r="1883" spans="79:79">
      <c r="CA1883" s="5">
        <v>1882</v>
      </c>
    </row>
    <row r="1884" spans="79:79">
      <c r="CA1884" s="5">
        <v>1883</v>
      </c>
    </row>
    <row r="1885" spans="79:79">
      <c r="CA1885" s="5">
        <v>1884</v>
      </c>
    </row>
    <row r="1886" spans="79:79">
      <c r="CA1886" s="5">
        <v>1885</v>
      </c>
    </row>
    <row r="1887" spans="79:79">
      <c r="CA1887" s="5">
        <v>1886</v>
      </c>
    </row>
    <row r="1888" spans="79:79">
      <c r="CA1888" s="6">
        <v>1887</v>
      </c>
    </row>
    <row r="1889" spans="79:79">
      <c r="CA1889" s="5">
        <v>1888</v>
      </c>
    </row>
    <row r="1890" spans="79:79">
      <c r="CA1890" s="5">
        <v>1889</v>
      </c>
    </row>
    <row r="1891" spans="79:79">
      <c r="CA1891" s="5">
        <v>1890</v>
      </c>
    </row>
    <row r="1892" spans="79:79">
      <c r="CA1892" s="5">
        <v>1891</v>
      </c>
    </row>
    <row r="1893" spans="79:79">
      <c r="CA1893" s="5">
        <v>1892</v>
      </c>
    </row>
    <row r="1894" spans="79:79">
      <c r="CA1894" s="5">
        <v>1893</v>
      </c>
    </row>
    <row r="1895" spans="79:79">
      <c r="CA1895" s="6">
        <v>1894</v>
      </c>
    </row>
    <row r="1896" spans="79:79">
      <c r="CA1896" s="5">
        <v>1895</v>
      </c>
    </row>
    <row r="1897" spans="79:79">
      <c r="CA1897" s="5">
        <v>1896</v>
      </c>
    </row>
    <row r="1898" spans="79:79">
      <c r="CA1898" s="5">
        <v>1897</v>
      </c>
    </row>
    <row r="1899" spans="79:79">
      <c r="CA1899" s="5">
        <v>1898</v>
      </c>
    </row>
    <row r="1900" spans="79:79">
      <c r="CA1900" s="5">
        <v>1899</v>
      </c>
    </row>
    <row r="1901" spans="79:79">
      <c r="CA1901" s="5">
        <v>1900</v>
      </c>
    </row>
    <row r="1902" spans="79:79">
      <c r="CA1902" s="6">
        <v>1901</v>
      </c>
    </row>
    <row r="1903" spans="79:79">
      <c r="CA1903" s="5">
        <v>1902</v>
      </c>
    </row>
    <row r="1904" spans="79:79">
      <c r="CA1904" s="5">
        <v>1903</v>
      </c>
    </row>
    <row r="1905" spans="79:79">
      <c r="CA1905" s="5">
        <v>1904</v>
      </c>
    </row>
    <row r="1906" spans="79:79">
      <c r="CA1906" s="5">
        <v>1905</v>
      </c>
    </row>
    <row r="1907" spans="79:79">
      <c r="CA1907" s="5">
        <v>1906</v>
      </c>
    </row>
    <row r="1908" spans="79:79">
      <c r="CA1908" s="5">
        <v>1907</v>
      </c>
    </row>
    <row r="1909" spans="79:79">
      <c r="CA1909" s="6">
        <v>1908</v>
      </c>
    </row>
    <row r="1910" spans="79:79">
      <c r="CA1910" s="5">
        <v>1909</v>
      </c>
    </row>
    <row r="1911" spans="79:79">
      <c r="CA1911" s="5">
        <v>1910</v>
      </c>
    </row>
    <row r="1912" spans="79:79">
      <c r="CA1912" s="5">
        <v>1911</v>
      </c>
    </row>
    <row r="1913" spans="79:79">
      <c r="CA1913" s="5">
        <v>1912</v>
      </c>
    </row>
    <row r="1914" spans="79:79">
      <c r="CA1914" s="5">
        <v>1913</v>
      </c>
    </row>
    <row r="1915" spans="79:79">
      <c r="CA1915" s="5">
        <v>1914</v>
      </c>
    </row>
    <row r="1916" spans="79:79">
      <c r="CA1916" s="6">
        <v>1915</v>
      </c>
    </row>
    <row r="1917" spans="79:79">
      <c r="CA1917" s="5">
        <v>1916</v>
      </c>
    </row>
    <row r="1918" spans="79:79">
      <c r="CA1918" s="5">
        <v>1917</v>
      </c>
    </row>
    <row r="1919" spans="79:79">
      <c r="CA1919" s="5">
        <v>1918</v>
      </c>
    </row>
    <row r="1920" spans="79:79">
      <c r="CA1920" s="5">
        <v>1919</v>
      </c>
    </row>
    <row r="1921" spans="79:79">
      <c r="CA1921" s="5">
        <v>1920</v>
      </c>
    </row>
    <row r="1922" spans="79:79">
      <c r="CA1922" s="5">
        <v>1921</v>
      </c>
    </row>
    <row r="1923" spans="79:79">
      <c r="CA1923" s="6">
        <v>1922</v>
      </c>
    </row>
    <row r="1924" spans="79:79">
      <c r="CA1924" s="5">
        <v>1923</v>
      </c>
    </row>
    <row r="1925" spans="79:79">
      <c r="CA1925" s="5">
        <v>1924</v>
      </c>
    </row>
    <row r="1926" spans="79:79">
      <c r="CA1926" s="5">
        <v>1925</v>
      </c>
    </row>
    <row r="1927" spans="79:79">
      <c r="CA1927" s="5">
        <v>1926</v>
      </c>
    </row>
    <row r="1928" spans="79:79">
      <c r="CA1928" s="5">
        <v>1927</v>
      </c>
    </row>
    <row r="1929" spans="79:79">
      <c r="CA1929" s="5">
        <v>1928</v>
      </c>
    </row>
    <row r="1930" spans="79:79">
      <c r="CA1930" s="6">
        <v>1929</v>
      </c>
    </row>
    <row r="1931" spans="79:79">
      <c r="CA1931" s="5">
        <v>1930</v>
      </c>
    </row>
    <row r="1932" spans="79:79">
      <c r="CA1932" s="5">
        <v>1931</v>
      </c>
    </row>
    <row r="1933" spans="79:79">
      <c r="CA1933" s="5">
        <v>1932</v>
      </c>
    </row>
    <row r="1934" spans="79:79">
      <c r="CA1934" s="5">
        <v>1933</v>
      </c>
    </row>
    <row r="1935" spans="79:79">
      <c r="CA1935" s="5">
        <v>1934</v>
      </c>
    </row>
    <row r="1936" spans="79:79">
      <c r="CA1936" s="5">
        <v>1935</v>
      </c>
    </row>
    <row r="1937" spans="79:79">
      <c r="CA1937" s="6">
        <v>1936</v>
      </c>
    </row>
    <row r="1938" spans="79:79">
      <c r="CA1938" s="5">
        <v>1937</v>
      </c>
    </row>
    <row r="1939" spans="79:79">
      <c r="CA1939" s="5">
        <v>1938</v>
      </c>
    </row>
    <row r="1940" spans="79:79">
      <c r="CA1940" s="5">
        <v>1939</v>
      </c>
    </row>
    <row r="1941" spans="79:79">
      <c r="CA1941" s="5">
        <v>1940</v>
      </c>
    </row>
    <row r="1942" spans="79:79">
      <c r="CA1942" s="5">
        <v>1941</v>
      </c>
    </row>
    <row r="1943" spans="79:79">
      <c r="CA1943" s="5">
        <v>1942</v>
      </c>
    </row>
    <row r="1944" spans="79:79">
      <c r="CA1944" s="6">
        <v>1943</v>
      </c>
    </row>
    <row r="1945" spans="79:79">
      <c r="CA1945" s="5">
        <v>1944</v>
      </c>
    </row>
    <row r="1946" spans="79:79">
      <c r="CA1946" s="5">
        <v>1945</v>
      </c>
    </row>
    <row r="1947" spans="79:79">
      <c r="CA1947" s="5">
        <v>1946</v>
      </c>
    </row>
    <row r="1948" spans="79:79">
      <c r="CA1948" s="5">
        <v>1947</v>
      </c>
    </row>
    <row r="1949" spans="79:79">
      <c r="CA1949" s="5">
        <v>1948</v>
      </c>
    </row>
    <row r="1950" spans="79:79">
      <c r="CA1950" s="5">
        <v>1949</v>
      </c>
    </row>
    <row r="1951" spans="79:79">
      <c r="CA1951" s="6">
        <v>1950</v>
      </c>
    </row>
    <row r="1952" spans="79:79">
      <c r="CA1952" s="5">
        <v>1951</v>
      </c>
    </row>
    <row r="1953" spans="79:79">
      <c r="CA1953" s="5">
        <v>1952</v>
      </c>
    </row>
    <row r="1954" spans="79:79">
      <c r="CA1954" s="5">
        <v>1953</v>
      </c>
    </row>
    <row r="1955" spans="79:79">
      <c r="CA1955" s="5">
        <v>1954</v>
      </c>
    </row>
    <row r="1956" spans="79:79">
      <c r="CA1956" s="5">
        <v>1955</v>
      </c>
    </row>
    <row r="1957" spans="79:79">
      <c r="CA1957" s="5">
        <v>1956</v>
      </c>
    </row>
    <row r="1958" spans="79:79">
      <c r="CA1958" s="6">
        <v>1957</v>
      </c>
    </row>
    <row r="1959" spans="79:79">
      <c r="CA1959" s="5">
        <v>1958</v>
      </c>
    </row>
    <row r="1960" spans="79:79">
      <c r="CA1960" s="5">
        <v>1959</v>
      </c>
    </row>
    <row r="1961" spans="79:79">
      <c r="CA1961" s="5">
        <v>1960</v>
      </c>
    </row>
    <row r="1962" spans="79:79">
      <c r="CA1962" s="5">
        <v>1961</v>
      </c>
    </row>
    <row r="1963" spans="79:79">
      <c r="CA1963" s="5">
        <v>1962</v>
      </c>
    </row>
    <row r="1964" spans="79:79">
      <c r="CA1964" s="5">
        <v>1963</v>
      </c>
    </row>
    <row r="1965" spans="79:79">
      <c r="CA1965" s="6">
        <v>1964</v>
      </c>
    </row>
    <row r="1966" spans="79:79">
      <c r="CA1966" s="5">
        <v>1965</v>
      </c>
    </row>
    <row r="1967" spans="79:79">
      <c r="CA1967" s="5">
        <v>1966</v>
      </c>
    </row>
    <row r="1968" spans="79:79">
      <c r="CA1968" s="5">
        <v>1967</v>
      </c>
    </row>
    <row r="1969" spans="79:79">
      <c r="CA1969" s="5">
        <v>1968</v>
      </c>
    </row>
    <row r="1970" spans="79:79">
      <c r="CA1970" s="5">
        <v>1969</v>
      </c>
    </row>
    <row r="1971" spans="79:79">
      <c r="CA1971" s="5">
        <v>1970</v>
      </c>
    </row>
    <row r="1972" spans="79:79">
      <c r="CA1972" s="6">
        <v>1971</v>
      </c>
    </row>
    <row r="1973" spans="79:79">
      <c r="CA1973" s="5">
        <v>1972</v>
      </c>
    </row>
    <row r="1974" spans="79:79">
      <c r="CA1974" s="5">
        <v>1973</v>
      </c>
    </row>
    <row r="1975" spans="79:79">
      <c r="CA1975" s="5">
        <v>1974</v>
      </c>
    </row>
    <row r="1976" spans="79:79">
      <c r="CA1976" s="5">
        <v>1975</v>
      </c>
    </row>
    <row r="1977" spans="79:79">
      <c r="CA1977" s="5">
        <v>1976</v>
      </c>
    </row>
    <row r="1978" spans="79:79">
      <c r="CA1978" s="5">
        <v>1977</v>
      </c>
    </row>
    <row r="1979" spans="79:79">
      <c r="CA1979" s="6">
        <v>1978</v>
      </c>
    </row>
    <row r="1980" spans="79:79">
      <c r="CA1980" s="5">
        <v>1979</v>
      </c>
    </row>
    <row r="1981" spans="79:79">
      <c r="CA1981" s="5">
        <v>1980</v>
      </c>
    </row>
    <row r="1982" spans="79:79">
      <c r="CA1982" s="5">
        <v>1981</v>
      </c>
    </row>
    <row r="1983" spans="79:79">
      <c r="CA1983" s="5">
        <v>1982</v>
      </c>
    </row>
    <row r="1984" spans="79:79">
      <c r="CA1984" s="5">
        <v>1983</v>
      </c>
    </row>
    <row r="1985" spans="79:79">
      <c r="CA1985" s="5">
        <v>1984</v>
      </c>
    </row>
    <row r="1986" spans="79:79">
      <c r="CA1986" s="6">
        <v>1985</v>
      </c>
    </row>
    <row r="1987" spans="79:79">
      <c r="CA1987" s="5">
        <v>1986</v>
      </c>
    </row>
    <row r="1988" spans="79:79">
      <c r="CA1988" s="5">
        <v>1987</v>
      </c>
    </row>
    <row r="1989" spans="79:79">
      <c r="CA1989" s="5">
        <v>1988</v>
      </c>
    </row>
    <row r="1990" spans="79:79">
      <c r="CA1990" s="5">
        <v>1989</v>
      </c>
    </row>
    <row r="1991" spans="79:79">
      <c r="CA1991" s="5">
        <v>1990</v>
      </c>
    </row>
    <row r="1992" spans="79:79">
      <c r="CA1992" s="5">
        <v>1991</v>
      </c>
    </row>
    <row r="1993" spans="79:79">
      <c r="CA1993" s="6">
        <v>1992</v>
      </c>
    </row>
    <row r="1994" spans="79:79">
      <c r="CA1994" s="5">
        <v>1993</v>
      </c>
    </row>
    <row r="1995" spans="79:79">
      <c r="CA1995" s="5">
        <v>1994</v>
      </c>
    </row>
    <row r="1996" spans="79:79">
      <c r="CA1996" s="5">
        <v>1995</v>
      </c>
    </row>
    <row r="1997" spans="79:79">
      <c r="CA1997" s="5">
        <v>1996</v>
      </c>
    </row>
    <row r="1998" spans="79:79">
      <c r="CA1998" s="5">
        <v>1997</v>
      </c>
    </row>
    <row r="1999" spans="79:79">
      <c r="CA1999" s="5">
        <v>1998</v>
      </c>
    </row>
    <row r="2000" spans="79:79">
      <c r="CA2000" s="6">
        <v>1999</v>
      </c>
    </row>
    <row r="2001" spans="79:79">
      <c r="CA2001" s="5">
        <v>2000</v>
      </c>
    </row>
    <row r="2002" spans="79:79">
      <c r="CA2002" s="5">
        <v>2001</v>
      </c>
    </row>
    <row r="2003" spans="79:79">
      <c r="CA2003" s="5">
        <v>2002</v>
      </c>
    </row>
    <row r="2004" spans="79:79">
      <c r="CA2004" s="5">
        <v>2003</v>
      </c>
    </row>
    <row r="2005" spans="79:79">
      <c r="CA2005" s="5">
        <v>2004</v>
      </c>
    </row>
    <row r="2006" spans="79:79">
      <c r="CA2006" s="5">
        <v>2005</v>
      </c>
    </row>
    <row r="2007" spans="79:79">
      <c r="CA2007" s="6">
        <v>2006</v>
      </c>
    </row>
    <row r="2008" spans="79:79">
      <c r="CA2008" s="5">
        <v>2007</v>
      </c>
    </row>
    <row r="2009" spans="79:79">
      <c r="CA2009" s="5">
        <v>2008</v>
      </c>
    </row>
    <row r="2010" spans="79:79">
      <c r="CA2010" s="5">
        <v>2009</v>
      </c>
    </row>
    <row r="2011" spans="79:79">
      <c r="CA2011" s="5">
        <v>2010</v>
      </c>
    </row>
    <row r="2012" spans="79:79">
      <c r="CA2012" s="5">
        <v>2011</v>
      </c>
    </row>
    <row r="2013" spans="79:79">
      <c r="CA2013" s="5">
        <v>2012</v>
      </c>
    </row>
    <row r="2014" spans="79:79">
      <c r="CA2014" s="6">
        <v>2013</v>
      </c>
    </row>
    <row r="2015" spans="79:79">
      <c r="CA2015" s="5">
        <v>2014</v>
      </c>
    </row>
    <row r="2016" spans="79:79">
      <c r="CA2016" s="5">
        <v>2015</v>
      </c>
    </row>
    <row r="2017" spans="79:79">
      <c r="CA2017" s="5">
        <v>2016</v>
      </c>
    </row>
    <row r="2018" spans="79:79">
      <c r="CA2018" s="5">
        <v>2017</v>
      </c>
    </row>
    <row r="2019" spans="79:79">
      <c r="CA2019" s="5">
        <v>2018</v>
      </c>
    </row>
    <row r="2020" spans="79:79">
      <c r="CA2020" s="5">
        <v>2019</v>
      </c>
    </row>
    <row r="2021" spans="79:79">
      <c r="CA2021" s="6">
        <v>2020</v>
      </c>
    </row>
    <row r="2022" spans="79:79">
      <c r="CA2022" s="5">
        <v>2021</v>
      </c>
    </row>
    <row r="2023" spans="79:79">
      <c r="CA2023" s="5">
        <v>2022</v>
      </c>
    </row>
    <row r="2024" spans="79:79">
      <c r="CA2024" s="5">
        <v>2023</v>
      </c>
    </row>
    <row r="2025" spans="79:79">
      <c r="CA2025" s="5">
        <v>2024</v>
      </c>
    </row>
    <row r="2026" spans="79:79">
      <c r="CA2026" s="5">
        <v>2025</v>
      </c>
    </row>
    <row r="2027" spans="79:79">
      <c r="CA2027" s="5">
        <v>2026</v>
      </c>
    </row>
    <row r="2028" spans="79:79">
      <c r="CA2028" s="6">
        <v>2027</v>
      </c>
    </row>
    <row r="2029" spans="79:79">
      <c r="CA2029" s="5">
        <v>2028</v>
      </c>
    </row>
    <row r="2030" spans="79:79">
      <c r="CA2030" s="5">
        <v>2029</v>
      </c>
    </row>
    <row r="2031" spans="79:79">
      <c r="CA2031" s="5">
        <v>2030</v>
      </c>
    </row>
    <row r="2032" spans="79:79">
      <c r="CA2032" s="5">
        <v>2031</v>
      </c>
    </row>
    <row r="2033" spans="79:79">
      <c r="CA2033" s="5">
        <v>2032</v>
      </c>
    </row>
    <row r="2034" spans="79:79">
      <c r="CA2034" s="5">
        <v>2033</v>
      </c>
    </row>
    <row r="2035" spans="79:79">
      <c r="CA2035" s="6">
        <v>2034</v>
      </c>
    </row>
    <row r="2036" spans="79:79">
      <c r="CA2036" s="5">
        <v>2035</v>
      </c>
    </row>
    <row r="2037" spans="79:79">
      <c r="CA2037" s="5">
        <v>2036</v>
      </c>
    </row>
    <row r="2038" spans="79:79">
      <c r="CA2038" s="5">
        <v>2037</v>
      </c>
    </row>
    <row r="2039" spans="79:79">
      <c r="CA2039" s="5">
        <v>2038</v>
      </c>
    </row>
    <row r="2040" spans="79:79">
      <c r="CA2040" s="5">
        <v>2039</v>
      </c>
    </row>
    <row r="2041" spans="79:79">
      <c r="CA2041" s="5">
        <v>2040</v>
      </c>
    </row>
    <row r="2042" spans="79:79">
      <c r="CA2042" s="6">
        <v>2041</v>
      </c>
    </row>
    <row r="2043" spans="79:79">
      <c r="CA2043" s="5">
        <v>2042</v>
      </c>
    </row>
    <row r="2044" spans="79:79">
      <c r="CA2044" s="5">
        <v>2043</v>
      </c>
    </row>
    <row r="2045" spans="79:79">
      <c r="CA2045" s="5">
        <v>2044</v>
      </c>
    </row>
    <row r="2046" spans="79:79">
      <c r="CA2046" s="5">
        <v>2045</v>
      </c>
    </row>
    <row r="2047" spans="79:79">
      <c r="CA2047" s="5">
        <v>2046</v>
      </c>
    </row>
    <row r="2048" spans="79:79">
      <c r="CA2048" s="5">
        <v>2047</v>
      </c>
    </row>
    <row r="2049" spans="79:79">
      <c r="CA2049" s="6">
        <v>2048</v>
      </c>
    </row>
    <row r="2050" spans="79:79">
      <c r="CA2050" s="5">
        <v>2049</v>
      </c>
    </row>
    <row r="2051" spans="79:79">
      <c r="CA2051" s="5">
        <v>2050</v>
      </c>
    </row>
    <row r="2052" spans="79:79">
      <c r="CA2052" s="5">
        <v>2051</v>
      </c>
    </row>
    <row r="2053" spans="79:79">
      <c r="CA2053" s="5">
        <v>2052</v>
      </c>
    </row>
    <row r="2054" spans="79:79">
      <c r="CA2054" s="5">
        <v>2053</v>
      </c>
    </row>
    <row r="2055" spans="79:79">
      <c r="CA2055" s="5">
        <v>2054</v>
      </c>
    </row>
    <row r="2056" spans="79:79">
      <c r="CA2056" s="6">
        <v>2055</v>
      </c>
    </row>
    <row r="2057" spans="79:79">
      <c r="CA2057" s="5">
        <v>2056</v>
      </c>
    </row>
    <row r="2058" spans="79:79">
      <c r="CA2058" s="5">
        <v>2057</v>
      </c>
    </row>
    <row r="2059" spans="79:79">
      <c r="CA2059" s="5">
        <v>2058</v>
      </c>
    </row>
    <row r="2060" spans="79:79">
      <c r="CA2060" s="5">
        <v>2059</v>
      </c>
    </row>
    <row r="2061" spans="79:79">
      <c r="CA2061" s="5">
        <v>2060</v>
      </c>
    </row>
    <row r="2062" spans="79:79">
      <c r="CA2062" s="5">
        <v>2061</v>
      </c>
    </row>
    <row r="2063" spans="79:79">
      <c r="CA2063" s="6">
        <v>2062</v>
      </c>
    </row>
    <row r="2064" spans="79:79">
      <c r="CA2064" s="5">
        <v>2063</v>
      </c>
    </row>
    <row r="2065" spans="79:79">
      <c r="CA2065" s="5">
        <v>2064</v>
      </c>
    </row>
    <row r="2066" spans="79:79">
      <c r="CA2066" s="5">
        <v>2065</v>
      </c>
    </row>
    <row r="2067" spans="79:79">
      <c r="CA2067" s="5">
        <v>2066</v>
      </c>
    </row>
    <row r="2068" spans="79:79">
      <c r="CA2068" s="5">
        <v>2067</v>
      </c>
    </row>
    <row r="2069" spans="79:79">
      <c r="CA2069" s="5">
        <v>2068</v>
      </c>
    </row>
    <row r="2070" spans="79:79">
      <c r="CA2070" s="6">
        <v>2069</v>
      </c>
    </row>
    <row r="2071" spans="79:79">
      <c r="CA2071" s="5">
        <v>2070</v>
      </c>
    </row>
    <row r="2072" spans="79:79">
      <c r="CA2072" s="5">
        <v>2071</v>
      </c>
    </row>
    <row r="2073" spans="79:79">
      <c r="CA2073" s="5">
        <v>2072</v>
      </c>
    </row>
    <row r="2074" spans="79:79">
      <c r="CA2074" s="5">
        <v>2073</v>
      </c>
    </row>
    <row r="2075" spans="79:79">
      <c r="CA2075" s="5">
        <v>2074</v>
      </c>
    </row>
    <row r="2076" spans="79:79">
      <c r="CA2076" s="5">
        <v>2075</v>
      </c>
    </row>
    <row r="2077" spans="79:79">
      <c r="CA2077" s="6">
        <v>2076</v>
      </c>
    </row>
    <row r="2078" spans="79:79">
      <c r="CA2078" s="5">
        <v>2077</v>
      </c>
    </row>
    <row r="2079" spans="79:79">
      <c r="CA2079" s="5">
        <v>2078</v>
      </c>
    </row>
    <row r="2080" spans="79:79">
      <c r="CA2080" s="5">
        <v>2079</v>
      </c>
    </row>
    <row r="2081" spans="79:79">
      <c r="CA2081" s="5">
        <v>2080</v>
      </c>
    </row>
    <row r="2082" spans="79:79">
      <c r="CA2082" s="5">
        <v>2081</v>
      </c>
    </row>
    <row r="2083" spans="79:79">
      <c r="CA2083" s="5">
        <v>2082</v>
      </c>
    </row>
    <row r="2084" spans="79:79">
      <c r="CA2084" s="6">
        <v>2083</v>
      </c>
    </row>
    <row r="2085" spans="79:79">
      <c r="CA2085" s="5">
        <v>2084</v>
      </c>
    </row>
    <row r="2086" spans="79:79">
      <c r="CA2086" s="5">
        <v>2085</v>
      </c>
    </row>
    <row r="2087" spans="79:79">
      <c r="CA2087" s="5">
        <v>2086</v>
      </c>
    </row>
    <row r="2088" spans="79:79">
      <c r="CA2088" s="5">
        <v>2087</v>
      </c>
    </row>
    <row r="2089" spans="79:79">
      <c r="CA2089" s="5">
        <v>2088</v>
      </c>
    </row>
    <row r="2090" spans="79:79">
      <c r="CA2090" s="5">
        <v>2089</v>
      </c>
    </row>
    <row r="2091" spans="79:79">
      <c r="CA2091" s="6">
        <v>2090</v>
      </c>
    </row>
    <row r="2092" spans="79:79">
      <c r="CA2092" s="5">
        <v>2091</v>
      </c>
    </row>
    <row r="2093" spans="79:79">
      <c r="CA2093" s="5">
        <v>2092</v>
      </c>
    </row>
    <row r="2094" spans="79:79">
      <c r="CA2094" s="5">
        <v>2093</v>
      </c>
    </row>
    <row r="2095" spans="79:79">
      <c r="CA2095" s="5">
        <v>2094</v>
      </c>
    </row>
    <row r="2096" spans="79:79">
      <c r="CA2096" s="5">
        <v>2095</v>
      </c>
    </row>
    <row r="2097" spans="79:79">
      <c r="CA2097" s="5">
        <v>2096</v>
      </c>
    </row>
    <row r="2098" spans="79:79">
      <c r="CA2098" s="6">
        <v>2097</v>
      </c>
    </row>
    <row r="2099" spans="79:79">
      <c r="CA2099" s="5">
        <v>2098</v>
      </c>
    </row>
    <row r="2100" spans="79:79">
      <c r="CA2100" s="5">
        <v>2099</v>
      </c>
    </row>
    <row r="2101" spans="79:79">
      <c r="CA2101" s="5">
        <v>2100</v>
      </c>
    </row>
    <row r="2102" spans="79:79">
      <c r="CA2102" s="5">
        <v>2101</v>
      </c>
    </row>
    <row r="2103" spans="79:79">
      <c r="CA2103" s="5">
        <v>2102</v>
      </c>
    </row>
    <row r="2104" spans="79:79">
      <c r="CA2104" s="5">
        <v>2103</v>
      </c>
    </row>
    <row r="2105" spans="79:79">
      <c r="CA2105" s="6">
        <v>2104</v>
      </c>
    </row>
    <row r="2106" spans="79:79">
      <c r="CA2106" s="5">
        <v>2105</v>
      </c>
    </row>
    <row r="2107" spans="79:79">
      <c r="CA2107" s="5">
        <v>2106</v>
      </c>
    </row>
    <row r="2108" spans="79:79">
      <c r="CA2108" s="5">
        <v>2107</v>
      </c>
    </row>
    <row r="2109" spans="79:79">
      <c r="CA2109" s="5">
        <v>2108</v>
      </c>
    </row>
    <row r="2110" spans="79:79">
      <c r="CA2110" s="5">
        <v>2109</v>
      </c>
    </row>
    <row r="2111" spans="79:79">
      <c r="CA2111" s="5">
        <v>2110</v>
      </c>
    </row>
    <row r="2112" spans="79:79">
      <c r="CA2112" s="6">
        <v>2111</v>
      </c>
    </row>
    <row r="2113" spans="79:79">
      <c r="CA2113" s="5">
        <v>2112</v>
      </c>
    </row>
    <row r="2114" spans="79:79">
      <c r="CA2114" s="5">
        <v>2113</v>
      </c>
    </row>
    <row r="2115" spans="79:79">
      <c r="CA2115" s="5">
        <v>2114</v>
      </c>
    </row>
    <row r="2116" spans="79:79">
      <c r="CA2116" s="5">
        <v>2115</v>
      </c>
    </row>
    <row r="2117" spans="79:79">
      <c r="CA2117" s="5">
        <v>2116</v>
      </c>
    </row>
    <row r="2118" spans="79:79">
      <c r="CA2118" s="5">
        <v>2117</v>
      </c>
    </row>
    <row r="2119" spans="79:79">
      <c r="CA2119" s="6">
        <v>2118</v>
      </c>
    </row>
    <row r="2120" spans="79:79">
      <c r="CA2120" s="5">
        <v>2119</v>
      </c>
    </row>
    <row r="2121" spans="79:79">
      <c r="CA2121" s="5">
        <v>2120</v>
      </c>
    </row>
    <row r="2122" spans="79:79">
      <c r="CA2122" s="5">
        <v>2121</v>
      </c>
    </row>
    <row r="2123" spans="79:79">
      <c r="CA2123" s="5">
        <v>2122</v>
      </c>
    </row>
    <row r="2124" spans="79:79">
      <c r="CA2124" s="5">
        <v>2123</v>
      </c>
    </row>
    <row r="2125" spans="79:79">
      <c r="CA2125" s="5">
        <v>2124</v>
      </c>
    </row>
    <row r="2126" spans="79:79">
      <c r="CA2126" s="6">
        <v>2125</v>
      </c>
    </row>
    <row r="2127" spans="79:79">
      <c r="CA2127" s="5">
        <v>2126</v>
      </c>
    </row>
    <row r="2128" spans="79:79">
      <c r="CA2128" s="5">
        <v>2127</v>
      </c>
    </row>
    <row r="2129" spans="79:79">
      <c r="CA2129" s="5">
        <v>2128</v>
      </c>
    </row>
    <row r="2130" spans="79:79">
      <c r="CA2130" s="5">
        <v>2129</v>
      </c>
    </row>
    <row r="2131" spans="79:79">
      <c r="CA2131" s="5">
        <v>2130</v>
      </c>
    </row>
    <row r="2132" spans="79:79">
      <c r="CA2132" s="5">
        <v>2131</v>
      </c>
    </row>
    <row r="2133" spans="79:79">
      <c r="CA2133" s="6">
        <v>2132</v>
      </c>
    </row>
    <row r="2134" spans="79:79">
      <c r="CA2134" s="5">
        <v>2133</v>
      </c>
    </row>
    <row r="2135" spans="79:79">
      <c r="CA2135" s="5">
        <v>2134</v>
      </c>
    </row>
    <row r="2136" spans="79:79">
      <c r="CA2136" s="5">
        <v>2135</v>
      </c>
    </row>
    <row r="2137" spans="79:79">
      <c r="CA2137" s="5">
        <v>2136</v>
      </c>
    </row>
    <row r="2138" spans="79:79">
      <c r="CA2138" s="5">
        <v>2137</v>
      </c>
    </row>
    <row r="2139" spans="79:79">
      <c r="CA2139" s="5">
        <v>2138</v>
      </c>
    </row>
    <row r="2140" spans="79:79">
      <c r="CA2140" s="6">
        <v>2139</v>
      </c>
    </row>
    <row r="2141" spans="79:79">
      <c r="CA2141" s="5">
        <v>2140</v>
      </c>
    </row>
    <row r="2142" spans="79:79">
      <c r="CA2142" s="5">
        <v>2141</v>
      </c>
    </row>
    <row r="2143" spans="79:79">
      <c r="CA2143" s="5">
        <v>2142</v>
      </c>
    </row>
    <row r="2144" spans="79:79">
      <c r="CA2144" s="5">
        <v>2143</v>
      </c>
    </row>
    <row r="2145" spans="79:79">
      <c r="CA2145" s="5">
        <v>2144</v>
      </c>
    </row>
    <row r="2146" spans="79:79">
      <c r="CA2146" s="5">
        <v>2145</v>
      </c>
    </row>
    <row r="2147" spans="79:79">
      <c r="CA2147" s="6">
        <v>2146</v>
      </c>
    </row>
    <row r="2148" spans="79:79">
      <c r="CA2148" s="5">
        <v>2147</v>
      </c>
    </row>
    <row r="2149" spans="79:79">
      <c r="CA2149" s="5">
        <v>2148</v>
      </c>
    </row>
    <row r="2150" spans="79:79">
      <c r="CA2150" s="5">
        <v>2149</v>
      </c>
    </row>
    <row r="2151" spans="79:79">
      <c r="CA2151" s="5">
        <v>2150</v>
      </c>
    </row>
    <row r="2152" spans="79:79">
      <c r="CA2152" s="5">
        <v>2151</v>
      </c>
    </row>
    <row r="2153" spans="79:79">
      <c r="CA2153" s="5">
        <v>2152</v>
      </c>
    </row>
    <row r="2154" spans="79:79">
      <c r="CA2154" s="6">
        <v>2153</v>
      </c>
    </row>
    <row r="2155" spans="79:79">
      <c r="CA2155" s="5">
        <v>2154</v>
      </c>
    </row>
    <row r="2156" spans="79:79">
      <c r="CA2156" s="5">
        <v>2155</v>
      </c>
    </row>
    <row r="2157" spans="79:79">
      <c r="CA2157" s="5">
        <v>2156</v>
      </c>
    </row>
    <row r="2158" spans="79:79">
      <c r="CA2158" s="5">
        <v>2157</v>
      </c>
    </row>
    <row r="2159" spans="79:79">
      <c r="CA2159" s="5">
        <v>2158</v>
      </c>
    </row>
    <row r="2160" spans="79:79">
      <c r="CA2160" s="5">
        <v>2159</v>
      </c>
    </row>
    <row r="2161" spans="79:79">
      <c r="CA2161" s="6">
        <v>2160</v>
      </c>
    </row>
    <row r="2162" spans="79:79">
      <c r="CA2162" s="5">
        <v>2161</v>
      </c>
    </row>
    <row r="2163" spans="79:79">
      <c r="CA2163" s="5">
        <v>2162</v>
      </c>
    </row>
    <row r="2164" spans="79:79">
      <c r="CA2164" s="5">
        <v>2163</v>
      </c>
    </row>
    <row r="2165" spans="79:79">
      <c r="CA2165" s="5">
        <v>2164</v>
      </c>
    </row>
    <row r="2166" spans="79:79">
      <c r="CA2166" s="5">
        <v>2165</v>
      </c>
    </row>
    <row r="2167" spans="79:79">
      <c r="CA2167" s="5">
        <v>2166</v>
      </c>
    </row>
    <row r="2168" spans="79:79">
      <c r="CA2168" s="6">
        <v>2167</v>
      </c>
    </row>
    <row r="2169" spans="79:79">
      <c r="CA2169" s="5">
        <v>2168</v>
      </c>
    </row>
    <row r="2170" spans="79:79">
      <c r="CA2170" s="5">
        <v>2169</v>
      </c>
    </row>
    <row r="2171" spans="79:79">
      <c r="CA2171" s="5">
        <v>2170</v>
      </c>
    </row>
    <row r="2172" spans="79:79">
      <c r="CA2172" s="5">
        <v>2171</v>
      </c>
    </row>
    <row r="2173" spans="79:79">
      <c r="CA2173" s="5">
        <v>2172</v>
      </c>
    </row>
    <row r="2174" spans="79:79">
      <c r="CA2174" s="5">
        <v>2173</v>
      </c>
    </row>
    <row r="2175" spans="79:79">
      <c r="CA2175" s="6">
        <v>2174</v>
      </c>
    </row>
    <row r="2176" spans="79:79">
      <c r="CA2176" s="5">
        <v>2175</v>
      </c>
    </row>
    <row r="2177" spans="79:79">
      <c r="CA2177" s="5">
        <v>2176</v>
      </c>
    </row>
    <row r="2178" spans="79:79">
      <c r="CA2178" s="5">
        <v>2177</v>
      </c>
    </row>
    <row r="2179" spans="79:79">
      <c r="CA2179" s="5">
        <v>2178</v>
      </c>
    </row>
    <row r="2180" spans="79:79">
      <c r="CA2180" s="5">
        <v>2179</v>
      </c>
    </row>
    <row r="2181" spans="79:79">
      <c r="CA2181" s="5">
        <v>2180</v>
      </c>
    </row>
    <row r="2182" spans="79:79">
      <c r="CA2182" s="6">
        <v>2181</v>
      </c>
    </row>
    <row r="2183" spans="79:79">
      <c r="CA2183" s="5">
        <v>2182</v>
      </c>
    </row>
    <row r="2184" spans="79:79">
      <c r="CA2184" s="5">
        <v>2183</v>
      </c>
    </row>
    <row r="2185" spans="79:79">
      <c r="CA2185" s="5">
        <v>2184</v>
      </c>
    </row>
    <row r="2186" spans="79:79">
      <c r="CA2186" s="5">
        <v>2185</v>
      </c>
    </row>
    <row r="2187" spans="79:79">
      <c r="CA2187" s="5">
        <v>2186</v>
      </c>
    </row>
    <row r="2188" spans="79:79">
      <c r="CA2188" s="5">
        <v>2187</v>
      </c>
    </row>
    <row r="2189" spans="79:79">
      <c r="CA2189" s="6">
        <v>2188</v>
      </c>
    </row>
    <row r="2190" spans="79:79">
      <c r="CA2190" s="5">
        <v>2189</v>
      </c>
    </row>
    <row r="2191" spans="79:79">
      <c r="CA2191" s="5">
        <v>2190</v>
      </c>
    </row>
    <row r="2192" spans="79:79">
      <c r="CA2192" s="5">
        <v>2191</v>
      </c>
    </row>
    <row r="2193" spans="79:79">
      <c r="CA2193" s="5">
        <v>2192</v>
      </c>
    </row>
    <row r="2194" spans="79:79">
      <c r="CA2194" s="5">
        <v>2193</v>
      </c>
    </row>
    <row r="2195" spans="79:79">
      <c r="CA2195" s="5">
        <v>2194</v>
      </c>
    </row>
    <row r="2196" spans="79:79">
      <c r="CA2196" s="6">
        <v>2195</v>
      </c>
    </row>
    <row r="2197" spans="79:79">
      <c r="CA2197" s="5">
        <v>2196</v>
      </c>
    </row>
    <row r="2198" spans="79:79">
      <c r="CA2198" s="5">
        <v>2197</v>
      </c>
    </row>
    <row r="2199" spans="79:79">
      <c r="CA2199" s="5">
        <v>2198</v>
      </c>
    </row>
    <row r="2200" spans="79:79">
      <c r="CA2200" s="5">
        <v>2199</v>
      </c>
    </row>
    <row r="2201" spans="79:79">
      <c r="CA2201" s="5">
        <v>2200</v>
      </c>
    </row>
    <row r="2202" spans="79:79">
      <c r="CA2202" s="5">
        <v>2201</v>
      </c>
    </row>
    <row r="2203" spans="79:79">
      <c r="CA2203" s="6">
        <v>2202</v>
      </c>
    </row>
    <row r="2204" spans="79:79">
      <c r="CA2204" s="5">
        <v>2203</v>
      </c>
    </row>
    <row r="2205" spans="79:79">
      <c r="CA2205" s="5">
        <v>2204</v>
      </c>
    </row>
    <row r="2206" spans="79:79">
      <c r="CA2206" s="5">
        <v>2205</v>
      </c>
    </row>
    <row r="2207" spans="79:79">
      <c r="CA2207" s="5">
        <v>2206</v>
      </c>
    </row>
    <row r="2208" spans="79:79">
      <c r="CA2208" s="5">
        <v>2207</v>
      </c>
    </row>
    <row r="2209" spans="79:79">
      <c r="CA2209" s="5">
        <v>2208</v>
      </c>
    </row>
    <row r="2210" spans="79:79">
      <c r="CA2210" s="6">
        <v>2209</v>
      </c>
    </row>
    <row r="2211" spans="79:79">
      <c r="CA2211" s="5">
        <v>2210</v>
      </c>
    </row>
    <row r="2212" spans="79:79">
      <c r="CA2212" s="5">
        <v>2211</v>
      </c>
    </row>
    <row r="2213" spans="79:79">
      <c r="CA2213" s="5">
        <v>2212</v>
      </c>
    </row>
    <row r="2214" spans="79:79">
      <c r="CA2214" s="5">
        <v>2213</v>
      </c>
    </row>
    <row r="2215" spans="79:79">
      <c r="CA2215" s="5">
        <v>2214</v>
      </c>
    </row>
    <row r="2216" spans="79:79">
      <c r="CA2216" s="5">
        <v>2215</v>
      </c>
    </row>
    <row r="2217" spans="79:79">
      <c r="CA2217" s="6">
        <v>2216</v>
      </c>
    </row>
    <row r="2218" spans="79:79">
      <c r="CA2218" s="5">
        <v>2217</v>
      </c>
    </row>
    <row r="2219" spans="79:79">
      <c r="CA2219" s="5">
        <v>2218</v>
      </c>
    </row>
    <row r="2220" spans="79:79">
      <c r="CA2220" s="5">
        <v>2219</v>
      </c>
    </row>
    <row r="2221" spans="79:79">
      <c r="CA2221" s="5">
        <v>2220</v>
      </c>
    </row>
    <row r="2222" spans="79:79">
      <c r="CA2222" s="5">
        <v>2221</v>
      </c>
    </row>
    <row r="2223" spans="79:79">
      <c r="CA2223" s="5">
        <v>2222</v>
      </c>
    </row>
    <row r="2224" spans="79:79">
      <c r="CA2224" s="6">
        <v>2223</v>
      </c>
    </row>
    <row r="2225" spans="79:79">
      <c r="CA2225" s="5">
        <v>2224</v>
      </c>
    </row>
    <row r="2226" spans="79:79">
      <c r="CA2226" s="5">
        <v>2225</v>
      </c>
    </row>
    <row r="2227" spans="79:79">
      <c r="CA2227" s="5">
        <v>2226</v>
      </c>
    </row>
    <row r="2228" spans="79:79">
      <c r="CA2228" s="5">
        <v>2227</v>
      </c>
    </row>
    <row r="2229" spans="79:79">
      <c r="CA2229" s="5">
        <v>2228</v>
      </c>
    </row>
    <row r="2230" spans="79:79">
      <c r="CA2230" s="5">
        <v>2229</v>
      </c>
    </row>
    <row r="2231" spans="79:79">
      <c r="CA2231" s="6">
        <v>2230</v>
      </c>
    </row>
    <row r="2232" spans="79:79">
      <c r="CA2232" s="5">
        <v>2231</v>
      </c>
    </row>
    <row r="2233" spans="79:79">
      <c r="CA2233" s="5">
        <v>2232</v>
      </c>
    </row>
    <row r="2234" spans="79:79">
      <c r="CA2234" s="5">
        <v>2233</v>
      </c>
    </row>
    <row r="2235" spans="79:79">
      <c r="CA2235" s="5">
        <v>2234</v>
      </c>
    </row>
    <row r="2236" spans="79:79">
      <c r="CA2236" s="5">
        <v>2235</v>
      </c>
    </row>
    <row r="2237" spans="79:79">
      <c r="CA2237" s="5">
        <v>2236</v>
      </c>
    </row>
    <row r="2238" spans="79:79">
      <c r="CA2238" s="6">
        <v>2237</v>
      </c>
    </row>
    <row r="2239" spans="79:79">
      <c r="CA2239" s="5">
        <v>2238</v>
      </c>
    </row>
    <row r="2240" spans="79:79">
      <c r="CA2240" s="5">
        <v>2239</v>
      </c>
    </row>
    <row r="2241" spans="79:79">
      <c r="CA2241" s="5">
        <v>2240</v>
      </c>
    </row>
    <row r="2242" spans="79:79">
      <c r="CA2242" s="5">
        <v>2241</v>
      </c>
    </row>
    <row r="2243" spans="79:79">
      <c r="CA2243" s="5">
        <v>2242</v>
      </c>
    </row>
    <row r="2244" spans="79:79">
      <c r="CA2244" s="5">
        <v>2243</v>
      </c>
    </row>
    <row r="2245" spans="79:79">
      <c r="CA2245" s="6">
        <v>2244</v>
      </c>
    </row>
    <row r="2246" spans="79:79">
      <c r="CA2246" s="5">
        <v>2245</v>
      </c>
    </row>
    <row r="2247" spans="79:79">
      <c r="CA2247" s="5">
        <v>2246</v>
      </c>
    </row>
    <row r="2248" spans="79:79">
      <c r="CA2248" s="5">
        <v>2247</v>
      </c>
    </row>
    <row r="2249" spans="79:79">
      <c r="CA2249" s="5">
        <v>2248</v>
      </c>
    </row>
    <row r="2250" spans="79:79">
      <c r="CA2250" s="5">
        <v>2249</v>
      </c>
    </row>
    <row r="2251" spans="79:79">
      <c r="CA2251" s="5">
        <v>2250</v>
      </c>
    </row>
    <row r="2252" spans="79:79">
      <c r="CA2252" s="6">
        <v>2251</v>
      </c>
    </row>
    <row r="2253" spans="79:79">
      <c r="CA2253" s="5">
        <v>2252</v>
      </c>
    </row>
    <row r="2254" spans="79:79">
      <c r="CA2254" s="5">
        <v>2253</v>
      </c>
    </row>
    <row r="2255" spans="79:79">
      <c r="CA2255" s="5">
        <v>2254</v>
      </c>
    </row>
    <row r="2256" spans="79:79">
      <c r="CA2256" s="5">
        <v>2255</v>
      </c>
    </row>
    <row r="2257" spans="79:79">
      <c r="CA2257" s="5">
        <v>2256</v>
      </c>
    </row>
    <row r="2258" spans="79:79">
      <c r="CA2258" s="5">
        <v>2257</v>
      </c>
    </row>
    <row r="2259" spans="79:79">
      <c r="CA2259" s="6">
        <v>2258</v>
      </c>
    </row>
    <row r="2260" spans="79:79">
      <c r="CA2260" s="5">
        <v>2259</v>
      </c>
    </row>
    <row r="2261" spans="79:79">
      <c r="CA2261" s="5">
        <v>2260</v>
      </c>
    </row>
    <row r="2262" spans="79:79">
      <c r="CA2262" s="5">
        <v>2261</v>
      </c>
    </row>
    <row r="2263" spans="79:79">
      <c r="CA2263" s="5">
        <v>2262</v>
      </c>
    </row>
    <row r="2264" spans="79:79">
      <c r="CA2264" s="5">
        <v>2263</v>
      </c>
    </row>
    <row r="2265" spans="79:79">
      <c r="CA2265" s="5">
        <v>2264</v>
      </c>
    </row>
    <row r="2266" spans="79:79">
      <c r="CA2266" s="6">
        <v>2265</v>
      </c>
    </row>
    <row r="2267" spans="79:79">
      <c r="CA2267" s="5">
        <v>2266</v>
      </c>
    </row>
    <row r="2268" spans="79:79">
      <c r="CA2268" s="5">
        <v>2267</v>
      </c>
    </row>
    <row r="2269" spans="79:79">
      <c r="CA2269" s="5">
        <v>2268</v>
      </c>
    </row>
    <row r="2270" spans="79:79">
      <c r="CA2270" s="5">
        <v>2269</v>
      </c>
    </row>
    <row r="2271" spans="79:79">
      <c r="CA2271" s="5">
        <v>2270</v>
      </c>
    </row>
    <row r="2272" spans="79:79">
      <c r="CA2272" s="5">
        <v>2271</v>
      </c>
    </row>
    <row r="2273" spans="79:79">
      <c r="CA2273" s="6">
        <v>2272</v>
      </c>
    </row>
    <row r="2274" spans="79:79">
      <c r="CA2274" s="5">
        <v>2273</v>
      </c>
    </row>
    <row r="2275" spans="79:79">
      <c r="CA2275" s="5">
        <v>2274</v>
      </c>
    </row>
    <row r="2276" spans="79:79">
      <c r="CA2276" s="5">
        <v>2275</v>
      </c>
    </row>
    <row r="2277" spans="79:79">
      <c r="CA2277" s="5">
        <v>2276</v>
      </c>
    </row>
    <row r="2278" spans="79:79">
      <c r="CA2278" s="5">
        <v>2277</v>
      </c>
    </row>
    <row r="2279" spans="79:79">
      <c r="CA2279" s="5">
        <v>2278</v>
      </c>
    </row>
    <row r="2280" spans="79:79">
      <c r="CA2280" s="6">
        <v>2279</v>
      </c>
    </row>
    <row r="2281" spans="79:79">
      <c r="CA2281" s="5">
        <v>2280</v>
      </c>
    </row>
    <row r="2282" spans="79:79">
      <c r="CA2282" s="5">
        <v>2281</v>
      </c>
    </row>
    <row r="2283" spans="79:79">
      <c r="CA2283" s="5">
        <v>2282</v>
      </c>
    </row>
    <row r="2284" spans="79:79">
      <c r="CA2284" s="5">
        <v>2283</v>
      </c>
    </row>
    <row r="2285" spans="79:79">
      <c r="CA2285" s="5">
        <v>2284</v>
      </c>
    </row>
    <row r="2286" spans="79:79">
      <c r="CA2286" s="5">
        <v>2285</v>
      </c>
    </row>
    <row r="2287" spans="79:79">
      <c r="CA2287" s="6">
        <v>2286</v>
      </c>
    </row>
    <row r="2288" spans="79:79">
      <c r="CA2288" s="5">
        <v>2287</v>
      </c>
    </row>
    <row r="2289" spans="79:79">
      <c r="CA2289" s="5">
        <v>2288</v>
      </c>
    </row>
    <row r="2290" spans="79:79">
      <c r="CA2290" s="5">
        <v>2289</v>
      </c>
    </row>
    <row r="2291" spans="79:79">
      <c r="CA2291" s="5">
        <v>2290</v>
      </c>
    </row>
    <row r="2292" spans="79:79">
      <c r="CA2292" s="5">
        <v>2291</v>
      </c>
    </row>
    <row r="2293" spans="79:79">
      <c r="CA2293" s="5">
        <v>2292</v>
      </c>
    </row>
    <row r="2294" spans="79:79">
      <c r="CA2294" s="6">
        <v>2293</v>
      </c>
    </row>
    <row r="2295" spans="79:79">
      <c r="CA2295" s="5">
        <v>2294</v>
      </c>
    </row>
    <row r="2296" spans="79:79">
      <c r="CA2296" s="5">
        <v>2295</v>
      </c>
    </row>
    <row r="2297" spans="79:79">
      <c r="CA2297" s="5">
        <v>2296</v>
      </c>
    </row>
    <row r="2298" spans="79:79">
      <c r="CA2298" s="5">
        <v>2297</v>
      </c>
    </row>
    <row r="2299" spans="79:79">
      <c r="CA2299" s="5">
        <v>2298</v>
      </c>
    </row>
    <row r="2300" spans="79:79">
      <c r="CA2300" s="5">
        <v>2299</v>
      </c>
    </row>
    <row r="2301" spans="79:79">
      <c r="CA2301" s="6">
        <v>2300</v>
      </c>
    </row>
    <row r="2302" spans="79:79">
      <c r="CA2302" s="5">
        <v>2301</v>
      </c>
    </row>
    <row r="2303" spans="79:79">
      <c r="CA2303" s="5">
        <v>2302</v>
      </c>
    </row>
    <row r="2304" spans="79:79">
      <c r="CA2304" s="5">
        <v>2303</v>
      </c>
    </row>
    <row r="2305" spans="79:79">
      <c r="CA2305" s="5">
        <v>2304</v>
      </c>
    </row>
    <row r="2306" spans="79:79">
      <c r="CA2306" s="5">
        <v>2305</v>
      </c>
    </row>
    <row r="2307" spans="79:79">
      <c r="CA2307" s="5">
        <v>2306</v>
      </c>
    </row>
    <row r="2308" spans="79:79">
      <c r="CA2308" s="6">
        <v>2307</v>
      </c>
    </row>
    <row r="2309" spans="79:79">
      <c r="CA2309" s="5">
        <v>2308</v>
      </c>
    </row>
    <row r="2310" spans="79:79">
      <c r="CA2310" s="5">
        <v>2309</v>
      </c>
    </row>
    <row r="2311" spans="79:79">
      <c r="CA2311" s="5">
        <v>2310</v>
      </c>
    </row>
    <row r="2312" spans="79:79">
      <c r="CA2312" s="5">
        <v>2311</v>
      </c>
    </row>
    <row r="2313" spans="79:79">
      <c r="CA2313" s="5">
        <v>2312</v>
      </c>
    </row>
    <row r="2314" spans="79:79">
      <c r="CA2314" s="5">
        <v>2313</v>
      </c>
    </row>
    <row r="2315" spans="79:79">
      <c r="CA2315" s="6">
        <v>2314</v>
      </c>
    </row>
    <row r="2316" spans="79:79">
      <c r="CA2316" s="5">
        <v>2315</v>
      </c>
    </row>
    <row r="2317" spans="79:79">
      <c r="CA2317" s="5">
        <v>2316</v>
      </c>
    </row>
    <row r="2318" spans="79:79">
      <c r="CA2318" s="5">
        <v>2317</v>
      </c>
    </row>
    <row r="2319" spans="79:79">
      <c r="CA2319" s="5">
        <v>2318</v>
      </c>
    </row>
    <row r="2320" spans="79:79">
      <c r="CA2320" s="5">
        <v>2319</v>
      </c>
    </row>
    <row r="2321" spans="79:79">
      <c r="CA2321" s="5">
        <v>2320</v>
      </c>
    </row>
    <row r="2322" spans="79:79">
      <c r="CA2322" s="6">
        <v>2321</v>
      </c>
    </row>
    <row r="2323" spans="79:79">
      <c r="CA2323" s="5">
        <v>2322</v>
      </c>
    </row>
    <row r="2324" spans="79:79">
      <c r="CA2324" s="5">
        <v>2323</v>
      </c>
    </row>
    <row r="2325" spans="79:79">
      <c r="CA2325" s="5">
        <v>2324</v>
      </c>
    </row>
    <row r="2326" spans="79:79">
      <c r="CA2326" s="5">
        <v>2325</v>
      </c>
    </row>
    <row r="2327" spans="79:79">
      <c r="CA2327" s="5">
        <v>2326</v>
      </c>
    </row>
    <row r="2328" spans="79:79">
      <c r="CA2328" s="5">
        <v>2327</v>
      </c>
    </row>
    <row r="2329" spans="79:79">
      <c r="CA2329" s="6">
        <v>2328</v>
      </c>
    </row>
    <row r="2330" spans="79:79">
      <c r="CA2330" s="5">
        <v>2329</v>
      </c>
    </row>
    <row r="2331" spans="79:79">
      <c r="CA2331" s="5">
        <v>2330</v>
      </c>
    </row>
    <row r="2332" spans="79:79">
      <c r="CA2332" s="5">
        <v>2331</v>
      </c>
    </row>
    <row r="2333" spans="79:79">
      <c r="CA2333" s="5">
        <v>2332</v>
      </c>
    </row>
    <row r="2334" spans="79:79">
      <c r="CA2334" s="5">
        <v>2333</v>
      </c>
    </row>
    <row r="2335" spans="79:79">
      <c r="CA2335" s="5">
        <v>2334</v>
      </c>
    </row>
    <row r="2336" spans="79:79">
      <c r="CA2336" s="6">
        <v>2335</v>
      </c>
    </row>
    <row r="2337" spans="79:79">
      <c r="CA2337" s="5">
        <v>2336</v>
      </c>
    </row>
    <row r="2338" spans="79:79">
      <c r="CA2338" s="5">
        <v>2337</v>
      </c>
    </row>
    <row r="2339" spans="79:79">
      <c r="CA2339" s="5">
        <v>2338</v>
      </c>
    </row>
    <row r="2340" spans="79:79">
      <c r="CA2340" s="5">
        <v>2339</v>
      </c>
    </row>
    <row r="2341" spans="79:79">
      <c r="CA2341" s="5">
        <v>2340</v>
      </c>
    </row>
    <row r="2342" spans="79:79">
      <c r="CA2342" s="5">
        <v>2341</v>
      </c>
    </row>
    <row r="2343" spans="79:79">
      <c r="CA2343" s="6">
        <v>2342</v>
      </c>
    </row>
    <row r="2344" spans="79:79">
      <c r="CA2344" s="5">
        <v>2343</v>
      </c>
    </row>
    <row r="2345" spans="79:79">
      <c r="CA2345" s="5">
        <v>2344</v>
      </c>
    </row>
    <row r="2346" spans="79:79">
      <c r="CA2346" s="5">
        <v>2345</v>
      </c>
    </row>
    <row r="2347" spans="79:79">
      <c r="CA2347" s="5">
        <v>2346</v>
      </c>
    </row>
    <row r="2348" spans="79:79">
      <c r="CA2348" s="5">
        <v>2347</v>
      </c>
    </row>
    <row r="2349" spans="79:79">
      <c r="CA2349" s="5">
        <v>2348</v>
      </c>
    </row>
    <row r="2350" spans="79:79">
      <c r="CA2350" s="6">
        <v>2349</v>
      </c>
    </row>
    <row r="2351" spans="79:79">
      <c r="CA2351" s="5">
        <v>2350</v>
      </c>
    </row>
    <row r="2352" spans="79:79">
      <c r="CA2352" s="5">
        <v>2351</v>
      </c>
    </row>
    <row r="2353" spans="79:79">
      <c r="CA2353" s="5">
        <v>2352</v>
      </c>
    </row>
    <row r="2354" spans="79:79">
      <c r="CA2354" s="5">
        <v>2353</v>
      </c>
    </row>
    <row r="2355" spans="79:79">
      <c r="CA2355" s="5">
        <v>2354</v>
      </c>
    </row>
    <row r="2356" spans="79:79">
      <c r="CA2356" s="5">
        <v>2355</v>
      </c>
    </row>
    <row r="2357" spans="79:79">
      <c r="CA2357" s="6">
        <v>2356</v>
      </c>
    </row>
    <row r="2358" spans="79:79">
      <c r="CA2358" s="5">
        <v>2357</v>
      </c>
    </row>
    <row r="2359" spans="79:79">
      <c r="CA2359" s="5">
        <v>2358</v>
      </c>
    </row>
    <row r="2360" spans="79:79">
      <c r="CA2360" s="5">
        <v>2359</v>
      </c>
    </row>
    <row r="2361" spans="79:79">
      <c r="CA2361" s="5">
        <v>2360</v>
      </c>
    </row>
    <row r="2362" spans="79:79">
      <c r="CA2362" s="5">
        <v>2361</v>
      </c>
    </row>
    <row r="2363" spans="79:79">
      <c r="CA2363" s="5">
        <v>2362</v>
      </c>
    </row>
    <row r="2364" spans="79:79">
      <c r="CA2364" s="6">
        <v>2363</v>
      </c>
    </row>
    <row r="2365" spans="79:79">
      <c r="CA2365" s="5">
        <v>2364</v>
      </c>
    </row>
    <row r="2366" spans="79:79">
      <c r="CA2366" s="5">
        <v>2365</v>
      </c>
    </row>
    <row r="2367" spans="79:79">
      <c r="CA2367" s="5">
        <v>2366</v>
      </c>
    </row>
    <row r="2368" spans="79:79">
      <c r="CA2368" s="5">
        <v>2367</v>
      </c>
    </row>
    <row r="2369" spans="79:79">
      <c r="CA2369" s="5">
        <v>2368</v>
      </c>
    </row>
    <row r="2370" spans="79:79">
      <c r="CA2370" s="5">
        <v>2369</v>
      </c>
    </row>
    <row r="2371" spans="79:79">
      <c r="CA2371" s="6">
        <v>2370</v>
      </c>
    </row>
    <row r="2372" spans="79:79">
      <c r="CA2372" s="5">
        <v>2371</v>
      </c>
    </row>
    <row r="2373" spans="79:79">
      <c r="CA2373" s="5">
        <v>2372</v>
      </c>
    </row>
    <row r="2374" spans="79:79">
      <c r="CA2374" s="5">
        <v>2373</v>
      </c>
    </row>
    <row r="2375" spans="79:79">
      <c r="CA2375" s="5">
        <v>2374</v>
      </c>
    </row>
    <row r="2376" spans="79:79">
      <c r="CA2376" s="5">
        <v>2375</v>
      </c>
    </row>
    <row r="2377" spans="79:79">
      <c r="CA2377" s="5">
        <v>2376</v>
      </c>
    </row>
    <row r="2378" spans="79:79">
      <c r="CA2378" s="6">
        <v>2377</v>
      </c>
    </row>
    <row r="2379" spans="79:79">
      <c r="CA2379" s="5">
        <v>2378</v>
      </c>
    </row>
    <row r="2380" spans="79:79">
      <c r="CA2380" s="5">
        <v>2379</v>
      </c>
    </row>
    <row r="2381" spans="79:79">
      <c r="CA2381" s="5">
        <v>2380</v>
      </c>
    </row>
    <row r="2382" spans="79:79">
      <c r="CA2382" s="5">
        <v>2381</v>
      </c>
    </row>
    <row r="2383" spans="79:79">
      <c r="CA2383" s="5">
        <v>2382</v>
      </c>
    </row>
    <row r="2384" spans="79:79">
      <c r="CA2384" s="5">
        <v>2383</v>
      </c>
    </row>
    <row r="2385" spans="79:79">
      <c r="CA2385" s="6">
        <v>2384</v>
      </c>
    </row>
    <row r="2386" spans="79:79">
      <c r="CA2386" s="5">
        <v>2385</v>
      </c>
    </row>
    <row r="2387" spans="79:79">
      <c r="CA2387" s="5">
        <v>2386</v>
      </c>
    </row>
    <row r="2388" spans="79:79">
      <c r="CA2388" s="5">
        <v>2387</v>
      </c>
    </row>
    <row r="2389" spans="79:79">
      <c r="CA2389" s="5">
        <v>2388</v>
      </c>
    </row>
    <row r="2390" spans="79:79">
      <c r="CA2390" s="5">
        <v>2389</v>
      </c>
    </row>
    <row r="2391" spans="79:79">
      <c r="CA2391" s="5">
        <v>2390</v>
      </c>
    </row>
    <row r="2392" spans="79:79">
      <c r="CA2392" s="6">
        <v>2391</v>
      </c>
    </row>
    <row r="2393" spans="79:79">
      <c r="CA2393" s="5">
        <v>2392</v>
      </c>
    </row>
    <row r="2394" spans="79:79">
      <c r="CA2394" s="5">
        <v>2393</v>
      </c>
    </row>
    <row r="2395" spans="79:79">
      <c r="CA2395" s="5">
        <v>2394</v>
      </c>
    </row>
    <row r="2396" spans="79:79">
      <c r="CA2396" s="5">
        <v>2395</v>
      </c>
    </row>
    <row r="2397" spans="79:79">
      <c r="CA2397" s="5">
        <v>2396</v>
      </c>
    </row>
    <row r="2398" spans="79:79">
      <c r="CA2398" s="5">
        <v>2397</v>
      </c>
    </row>
    <row r="2399" spans="79:79">
      <c r="CA2399" s="6">
        <v>2398</v>
      </c>
    </row>
    <row r="2400" spans="79:79">
      <c r="CA2400" s="5">
        <v>2399</v>
      </c>
    </row>
    <row r="2401" spans="79:79">
      <c r="CA2401" s="5">
        <v>2400</v>
      </c>
    </row>
    <row r="2402" spans="79:79">
      <c r="CA2402" s="5">
        <v>2401</v>
      </c>
    </row>
    <row r="2403" spans="79:79">
      <c r="CA2403" s="5">
        <v>2402</v>
      </c>
    </row>
    <row r="2404" spans="79:79">
      <c r="CA2404" s="5">
        <v>2403</v>
      </c>
    </row>
    <row r="2405" spans="79:79">
      <c r="CA2405" s="5">
        <v>2404</v>
      </c>
    </row>
    <row r="2406" spans="79:79">
      <c r="CA2406" s="6">
        <v>2405</v>
      </c>
    </row>
    <row r="2407" spans="79:79">
      <c r="CA2407" s="5">
        <v>2406</v>
      </c>
    </row>
    <row r="2408" spans="79:79">
      <c r="CA2408" s="5">
        <v>2407</v>
      </c>
    </row>
    <row r="2409" spans="79:79">
      <c r="CA2409" s="5">
        <v>2408</v>
      </c>
    </row>
    <row r="2410" spans="79:79">
      <c r="CA2410" s="5">
        <v>2409</v>
      </c>
    </row>
    <row r="2411" spans="79:79">
      <c r="CA2411" s="5">
        <v>2410</v>
      </c>
    </row>
    <row r="2412" spans="79:79">
      <c r="CA2412" s="5">
        <v>2411</v>
      </c>
    </row>
    <row r="2413" spans="79:79">
      <c r="CA2413" s="6">
        <v>2412</v>
      </c>
    </row>
    <row r="2414" spans="79:79">
      <c r="CA2414" s="5">
        <v>2413</v>
      </c>
    </row>
    <row r="2415" spans="79:79">
      <c r="CA2415" s="5">
        <v>2414</v>
      </c>
    </row>
    <row r="2416" spans="79:79">
      <c r="CA2416" s="5">
        <v>2415</v>
      </c>
    </row>
    <row r="2417" spans="79:79">
      <c r="CA2417" s="5">
        <v>2416</v>
      </c>
    </row>
    <row r="2418" spans="79:79">
      <c r="CA2418" s="5">
        <v>2417</v>
      </c>
    </row>
    <row r="2419" spans="79:79">
      <c r="CA2419" s="5">
        <v>2418</v>
      </c>
    </row>
    <row r="2420" spans="79:79">
      <c r="CA2420" s="6">
        <v>2419</v>
      </c>
    </row>
    <row r="2421" spans="79:79">
      <c r="CA2421" s="5">
        <v>2420</v>
      </c>
    </row>
    <row r="2422" spans="79:79">
      <c r="CA2422" s="5">
        <v>2421</v>
      </c>
    </row>
    <row r="2423" spans="79:79">
      <c r="CA2423" s="5">
        <v>2422</v>
      </c>
    </row>
    <row r="2424" spans="79:79">
      <c r="CA2424" s="5">
        <v>2423</v>
      </c>
    </row>
    <row r="2425" spans="79:79">
      <c r="CA2425" s="5">
        <v>2424</v>
      </c>
    </row>
    <row r="2426" spans="79:79">
      <c r="CA2426" s="5">
        <v>2425</v>
      </c>
    </row>
    <row r="2427" spans="79:79">
      <c r="CA2427" s="6">
        <v>2426</v>
      </c>
    </row>
    <row r="2428" spans="79:79">
      <c r="CA2428" s="5">
        <v>2427</v>
      </c>
    </row>
    <row r="2429" spans="79:79">
      <c r="CA2429" s="5">
        <v>2428</v>
      </c>
    </row>
    <row r="2430" spans="79:79">
      <c r="CA2430" s="5">
        <v>2429</v>
      </c>
    </row>
    <row r="2431" spans="79:79">
      <c r="CA2431" s="5">
        <v>2430</v>
      </c>
    </row>
    <row r="2432" spans="79:79">
      <c r="CA2432" s="5">
        <v>2431</v>
      </c>
    </row>
    <row r="2433" spans="79:79">
      <c r="CA2433" s="5">
        <v>2432</v>
      </c>
    </row>
    <row r="2434" spans="79:79">
      <c r="CA2434" s="6">
        <v>2433</v>
      </c>
    </row>
    <row r="2435" spans="79:79">
      <c r="CA2435" s="5">
        <v>2434</v>
      </c>
    </row>
    <row r="2436" spans="79:79">
      <c r="CA2436" s="5">
        <v>2435</v>
      </c>
    </row>
    <row r="2437" spans="79:79">
      <c r="CA2437" s="5">
        <v>2436</v>
      </c>
    </row>
    <row r="2438" spans="79:79">
      <c r="CA2438" s="5">
        <v>2437</v>
      </c>
    </row>
    <row r="2439" spans="79:79">
      <c r="CA2439" s="5">
        <v>2438</v>
      </c>
    </row>
    <row r="2440" spans="79:79">
      <c r="CA2440" s="5">
        <v>2439</v>
      </c>
    </row>
    <row r="2441" spans="79:79">
      <c r="CA2441" s="6">
        <v>2440</v>
      </c>
    </row>
    <row r="2442" spans="79:79">
      <c r="CA2442" s="5">
        <v>2441</v>
      </c>
    </row>
    <row r="2443" spans="79:79">
      <c r="CA2443" s="5">
        <v>2442</v>
      </c>
    </row>
    <row r="2444" spans="79:79">
      <c r="CA2444" s="5">
        <v>2443</v>
      </c>
    </row>
    <row r="2445" spans="79:79">
      <c r="CA2445" s="5">
        <v>2444</v>
      </c>
    </row>
    <row r="2446" spans="79:79">
      <c r="CA2446" s="5">
        <v>2445</v>
      </c>
    </row>
    <row r="2447" spans="79:79">
      <c r="CA2447" s="5">
        <v>2446</v>
      </c>
    </row>
    <row r="2448" spans="79:79">
      <c r="CA2448" s="6">
        <v>2447</v>
      </c>
    </row>
    <row r="2449" spans="79:79">
      <c r="CA2449" s="5">
        <v>2448</v>
      </c>
    </row>
    <row r="2450" spans="79:79">
      <c r="CA2450" s="5">
        <v>2449</v>
      </c>
    </row>
    <row r="2451" spans="79:79">
      <c r="CA2451" s="5">
        <v>2450</v>
      </c>
    </row>
    <row r="2452" spans="79:79">
      <c r="CA2452" s="5">
        <v>2451</v>
      </c>
    </row>
    <row r="2453" spans="79:79">
      <c r="CA2453" s="5">
        <v>2452</v>
      </c>
    </row>
    <row r="2454" spans="79:79">
      <c r="CA2454" s="5">
        <v>2453</v>
      </c>
    </row>
    <row r="2455" spans="79:79">
      <c r="CA2455" s="6">
        <v>2454</v>
      </c>
    </row>
    <row r="2456" spans="79:79">
      <c r="CA2456" s="5">
        <v>2455</v>
      </c>
    </row>
    <row r="2457" spans="79:79">
      <c r="CA2457" s="5">
        <v>2456</v>
      </c>
    </row>
    <row r="2458" spans="79:79">
      <c r="CA2458" s="5">
        <v>2457</v>
      </c>
    </row>
    <row r="2459" spans="79:79">
      <c r="CA2459" s="5">
        <v>2458</v>
      </c>
    </row>
    <row r="2460" spans="79:79">
      <c r="CA2460" s="5">
        <v>2459</v>
      </c>
    </row>
    <row r="2461" spans="79:79">
      <c r="CA2461" s="5">
        <v>2460</v>
      </c>
    </row>
    <row r="2462" spans="79:79">
      <c r="CA2462" s="6">
        <v>2461</v>
      </c>
    </row>
    <row r="2463" spans="79:79">
      <c r="CA2463" s="5">
        <v>2462</v>
      </c>
    </row>
    <row r="2464" spans="79:79">
      <c r="CA2464" s="5">
        <v>2463</v>
      </c>
    </row>
    <row r="2465" spans="79:79">
      <c r="CA2465" s="5">
        <v>2464</v>
      </c>
    </row>
    <row r="2466" spans="79:79">
      <c r="CA2466" s="5">
        <v>2465</v>
      </c>
    </row>
    <row r="2467" spans="79:79">
      <c r="CA2467" s="5">
        <v>2466</v>
      </c>
    </row>
    <row r="2468" spans="79:79">
      <c r="CA2468" s="5">
        <v>2467</v>
      </c>
    </row>
    <row r="2469" spans="79:79">
      <c r="CA2469" s="6">
        <v>2468</v>
      </c>
    </row>
    <row r="2470" spans="79:79">
      <c r="CA2470" s="5">
        <v>2469</v>
      </c>
    </row>
    <row r="2471" spans="79:79">
      <c r="CA2471" s="5">
        <v>2470</v>
      </c>
    </row>
    <row r="2472" spans="79:79">
      <c r="CA2472" s="5">
        <v>2471</v>
      </c>
    </row>
    <row r="2473" spans="79:79">
      <c r="CA2473" s="5">
        <v>2472</v>
      </c>
    </row>
    <row r="2474" spans="79:79">
      <c r="CA2474" s="5">
        <v>2473</v>
      </c>
    </row>
    <row r="2475" spans="79:79">
      <c r="CA2475" s="5">
        <v>2474</v>
      </c>
    </row>
    <row r="2476" spans="79:79">
      <c r="CA2476" s="6">
        <v>2475</v>
      </c>
    </row>
    <row r="2477" spans="79:79">
      <c r="CA2477" s="5">
        <v>2476</v>
      </c>
    </row>
    <row r="2478" spans="79:79">
      <c r="CA2478" s="5">
        <v>2477</v>
      </c>
    </row>
    <row r="2479" spans="79:79">
      <c r="CA2479" s="5">
        <v>2478</v>
      </c>
    </row>
    <row r="2480" spans="79:79">
      <c r="CA2480" s="5">
        <v>2479</v>
      </c>
    </row>
    <row r="2481" spans="79:79">
      <c r="CA2481" s="5">
        <v>2480</v>
      </c>
    </row>
    <row r="2482" spans="79:79">
      <c r="CA2482" s="5">
        <v>2481</v>
      </c>
    </row>
    <row r="2483" spans="79:79">
      <c r="CA2483" s="6">
        <v>2482</v>
      </c>
    </row>
    <row r="2484" spans="79:79">
      <c r="CA2484" s="5">
        <v>2483</v>
      </c>
    </row>
    <row r="2485" spans="79:79">
      <c r="CA2485" s="5">
        <v>2484</v>
      </c>
    </row>
    <row r="2486" spans="79:79">
      <c r="CA2486" s="5">
        <v>2485</v>
      </c>
    </row>
    <row r="2487" spans="79:79">
      <c r="CA2487" s="5">
        <v>2486</v>
      </c>
    </row>
    <row r="2488" spans="79:79">
      <c r="CA2488" s="5">
        <v>2487</v>
      </c>
    </row>
    <row r="2489" spans="79:79">
      <c r="CA2489" s="5">
        <v>2488</v>
      </c>
    </row>
    <row r="2490" spans="79:79">
      <c r="CA2490" s="6">
        <v>2489</v>
      </c>
    </row>
    <row r="2491" spans="79:79">
      <c r="CA2491" s="5">
        <v>2490</v>
      </c>
    </row>
    <row r="2492" spans="79:79">
      <c r="CA2492" s="5">
        <v>2491</v>
      </c>
    </row>
    <row r="2493" spans="79:79">
      <c r="CA2493" s="5">
        <v>2492</v>
      </c>
    </row>
    <row r="2494" spans="79:79">
      <c r="CA2494" s="5">
        <v>2493</v>
      </c>
    </row>
    <row r="2495" spans="79:79">
      <c r="CA2495" s="5">
        <v>2494</v>
      </c>
    </row>
    <row r="2496" spans="79:79">
      <c r="CA2496" s="5">
        <v>2495</v>
      </c>
    </row>
    <row r="2497" spans="79:79">
      <c r="CA2497" s="6">
        <v>2496</v>
      </c>
    </row>
    <row r="2498" spans="79:79">
      <c r="CA2498" s="5">
        <v>2497</v>
      </c>
    </row>
    <row r="2499" spans="79:79">
      <c r="CA2499" s="5">
        <v>2498</v>
      </c>
    </row>
    <row r="2500" spans="79:79">
      <c r="CA2500" s="5">
        <v>2499</v>
      </c>
    </row>
    <row r="2501" spans="79:79">
      <c r="CA2501" s="5">
        <v>2500</v>
      </c>
    </row>
    <row r="2502" spans="79:79">
      <c r="CA2502" s="5">
        <v>2501</v>
      </c>
    </row>
    <row r="2503" spans="79:79">
      <c r="CA2503" s="5">
        <v>2502</v>
      </c>
    </row>
    <row r="2504" spans="79:79">
      <c r="CA2504" s="6">
        <v>2503</v>
      </c>
    </row>
    <row r="2505" spans="79:79">
      <c r="CA2505" s="5">
        <v>2504</v>
      </c>
    </row>
    <row r="2506" spans="79:79">
      <c r="CA2506" s="5">
        <v>2505</v>
      </c>
    </row>
    <row r="2507" spans="79:79">
      <c r="CA2507" s="5">
        <v>2506</v>
      </c>
    </row>
    <row r="2508" spans="79:79">
      <c r="CA2508" s="5">
        <v>2507</v>
      </c>
    </row>
    <row r="2509" spans="79:79">
      <c r="CA2509" s="5">
        <v>2508</v>
      </c>
    </row>
    <row r="2510" spans="79:79">
      <c r="CA2510" s="5">
        <v>2509</v>
      </c>
    </row>
    <row r="2511" spans="79:79">
      <c r="CA2511" s="6">
        <v>2510</v>
      </c>
    </row>
    <row r="2512" spans="79:79">
      <c r="CA2512" s="5">
        <v>2511</v>
      </c>
    </row>
    <row r="2513" spans="79:79">
      <c r="CA2513" s="5">
        <v>2512</v>
      </c>
    </row>
    <row r="2514" spans="79:79">
      <c r="CA2514" s="5">
        <v>2513</v>
      </c>
    </row>
    <row r="2515" spans="79:79">
      <c r="CA2515" s="5">
        <v>2514</v>
      </c>
    </row>
    <row r="2516" spans="79:79">
      <c r="CA2516" s="5">
        <v>2515</v>
      </c>
    </row>
    <row r="2517" spans="79:79">
      <c r="CA2517" s="5">
        <v>2516</v>
      </c>
    </row>
    <row r="2518" spans="79:79">
      <c r="CA2518" s="6">
        <v>2517</v>
      </c>
    </row>
    <row r="2519" spans="79:79">
      <c r="CA2519" s="5">
        <v>2518</v>
      </c>
    </row>
    <row r="2520" spans="79:79">
      <c r="CA2520" s="5">
        <v>2519</v>
      </c>
    </row>
    <row r="2521" spans="79:79">
      <c r="CA2521" s="5">
        <v>2520</v>
      </c>
    </row>
    <row r="2522" spans="79:79">
      <c r="CA2522" s="5">
        <v>2521</v>
      </c>
    </row>
    <row r="2523" spans="79:79">
      <c r="CA2523" s="5">
        <v>2522</v>
      </c>
    </row>
    <row r="2524" spans="79:79">
      <c r="CA2524" s="5">
        <v>2523</v>
      </c>
    </row>
    <row r="2525" spans="79:79">
      <c r="CA2525" s="6">
        <v>2524</v>
      </c>
    </row>
    <row r="2526" spans="79:79">
      <c r="CA2526" s="5">
        <v>2525</v>
      </c>
    </row>
    <row r="2527" spans="79:79">
      <c r="CA2527" s="5">
        <v>2526</v>
      </c>
    </row>
    <row r="2528" spans="79:79">
      <c r="CA2528" s="5">
        <v>2527</v>
      </c>
    </row>
    <row r="2529" spans="79:79">
      <c r="CA2529" s="5">
        <v>2528</v>
      </c>
    </row>
    <row r="2530" spans="79:79">
      <c r="CA2530" s="5">
        <v>2529</v>
      </c>
    </row>
    <row r="2531" spans="79:79">
      <c r="CA2531" s="5">
        <v>2530</v>
      </c>
    </row>
    <row r="2532" spans="79:79">
      <c r="CA2532" s="6">
        <v>2531</v>
      </c>
    </row>
    <row r="2533" spans="79:79">
      <c r="CA2533" s="5">
        <v>2532</v>
      </c>
    </row>
    <row r="2534" spans="79:79">
      <c r="CA2534" s="5">
        <v>2533</v>
      </c>
    </row>
    <row r="2535" spans="79:79">
      <c r="CA2535" s="5">
        <v>2534</v>
      </c>
    </row>
    <row r="2536" spans="79:79">
      <c r="CA2536" s="5">
        <v>2535</v>
      </c>
    </row>
    <row r="2537" spans="79:79">
      <c r="CA2537" s="5">
        <v>2536</v>
      </c>
    </row>
    <row r="2538" spans="79:79">
      <c r="CA2538" s="5">
        <v>2537</v>
      </c>
    </row>
    <row r="2539" spans="79:79">
      <c r="CA2539" s="6">
        <v>2538</v>
      </c>
    </row>
    <row r="2540" spans="79:79">
      <c r="CA2540" s="5">
        <v>2539</v>
      </c>
    </row>
    <row r="2541" spans="79:79">
      <c r="CA2541" s="5">
        <v>2540</v>
      </c>
    </row>
    <row r="2542" spans="79:79">
      <c r="CA2542" s="5">
        <v>2541</v>
      </c>
    </row>
    <row r="2543" spans="79:79">
      <c r="CA2543" s="5">
        <v>2542</v>
      </c>
    </row>
    <row r="2544" spans="79:79">
      <c r="CA2544" s="5">
        <v>2543</v>
      </c>
    </row>
    <row r="2545" spans="79:79">
      <c r="CA2545" s="5">
        <v>2544</v>
      </c>
    </row>
    <row r="2546" spans="79:79">
      <c r="CA2546" s="6">
        <v>2545</v>
      </c>
    </row>
    <row r="2547" spans="79:79">
      <c r="CA2547" s="5">
        <v>2546</v>
      </c>
    </row>
    <row r="2548" spans="79:79">
      <c r="CA2548" s="5">
        <v>2547</v>
      </c>
    </row>
    <row r="2549" spans="79:79">
      <c r="CA2549" s="5">
        <v>2548</v>
      </c>
    </row>
    <row r="2550" spans="79:79">
      <c r="CA2550" s="5">
        <v>2549</v>
      </c>
    </row>
    <row r="2551" spans="79:79">
      <c r="CA2551" s="5">
        <v>2550</v>
      </c>
    </row>
    <row r="2552" spans="79:79">
      <c r="CA2552" s="5">
        <v>2551</v>
      </c>
    </row>
    <row r="2553" spans="79:79">
      <c r="CA2553" s="6">
        <v>2552</v>
      </c>
    </row>
    <row r="2554" spans="79:79">
      <c r="CA2554" s="5">
        <v>2553</v>
      </c>
    </row>
    <row r="2555" spans="79:79">
      <c r="CA2555" s="5">
        <v>2554</v>
      </c>
    </row>
    <row r="2556" spans="79:79">
      <c r="CA2556" s="5">
        <v>2555</v>
      </c>
    </row>
    <row r="2557" spans="79:79">
      <c r="CA2557" s="5">
        <v>2556</v>
      </c>
    </row>
    <row r="2558" spans="79:79">
      <c r="CA2558" s="5">
        <v>2557</v>
      </c>
    </row>
    <row r="2559" spans="79:79">
      <c r="CA2559" s="5">
        <v>2558</v>
      </c>
    </row>
    <row r="2560" spans="79:79">
      <c r="CA2560" s="6">
        <v>2559</v>
      </c>
    </row>
    <row r="2561" spans="79:79">
      <c r="CA2561" s="5">
        <v>2560</v>
      </c>
    </row>
    <row r="2562" spans="79:79">
      <c r="CA2562" s="5">
        <v>2561</v>
      </c>
    </row>
    <row r="2563" spans="79:79">
      <c r="CA2563" s="5">
        <v>2562</v>
      </c>
    </row>
    <row r="2564" spans="79:79">
      <c r="CA2564" s="5">
        <v>2563</v>
      </c>
    </row>
    <row r="2565" spans="79:79">
      <c r="CA2565" s="5">
        <v>2564</v>
      </c>
    </row>
    <row r="2566" spans="79:79">
      <c r="CA2566" s="5">
        <v>2565</v>
      </c>
    </row>
    <row r="2567" spans="79:79">
      <c r="CA2567" s="6">
        <v>2566</v>
      </c>
    </row>
    <row r="2568" spans="79:79">
      <c r="CA2568" s="5">
        <v>2567</v>
      </c>
    </row>
    <row r="2569" spans="79:79">
      <c r="CA2569" s="5">
        <v>2568</v>
      </c>
    </row>
    <row r="2570" spans="79:79">
      <c r="CA2570" s="5">
        <v>2569</v>
      </c>
    </row>
    <row r="2571" spans="79:79">
      <c r="CA2571" s="5">
        <v>2570</v>
      </c>
    </row>
    <row r="2572" spans="79:79">
      <c r="CA2572" s="5">
        <v>2571</v>
      </c>
    </row>
    <row r="2573" spans="79:79">
      <c r="CA2573" s="5">
        <v>2572</v>
      </c>
    </row>
    <row r="2574" spans="79:79">
      <c r="CA2574" s="6">
        <v>2573</v>
      </c>
    </row>
    <row r="2575" spans="79:79">
      <c r="CA2575" s="5">
        <v>2574</v>
      </c>
    </row>
    <row r="2576" spans="79:79">
      <c r="CA2576" s="5">
        <v>2575</v>
      </c>
    </row>
    <row r="2577" spans="79:79">
      <c r="CA2577" s="5">
        <v>2576</v>
      </c>
    </row>
    <row r="2578" spans="79:79">
      <c r="CA2578" s="5">
        <v>2577</v>
      </c>
    </row>
    <row r="2579" spans="79:79">
      <c r="CA2579" s="5">
        <v>2578</v>
      </c>
    </row>
    <row r="2580" spans="79:79">
      <c r="CA2580" s="5">
        <v>2579</v>
      </c>
    </row>
    <row r="2581" spans="79:79">
      <c r="CA2581" s="6">
        <v>2580</v>
      </c>
    </row>
    <row r="2582" spans="79:79">
      <c r="CA2582" s="5">
        <v>2581</v>
      </c>
    </row>
    <row r="2583" spans="79:79">
      <c r="CA2583" s="5">
        <v>2582</v>
      </c>
    </row>
    <row r="2584" spans="79:79">
      <c r="CA2584" s="5">
        <v>2583</v>
      </c>
    </row>
    <row r="2585" spans="79:79">
      <c r="CA2585" s="5">
        <v>2584</v>
      </c>
    </row>
    <row r="2586" spans="79:79">
      <c r="CA2586" s="5">
        <v>2585</v>
      </c>
    </row>
    <row r="2587" spans="79:79">
      <c r="CA2587" s="5">
        <v>2586</v>
      </c>
    </row>
    <row r="2588" spans="79:79">
      <c r="CA2588" s="6">
        <v>2587</v>
      </c>
    </row>
    <row r="2589" spans="79:79">
      <c r="CA2589" s="5">
        <v>2588</v>
      </c>
    </row>
    <row r="2590" spans="79:79">
      <c r="CA2590" s="5">
        <v>2589</v>
      </c>
    </row>
    <row r="2591" spans="79:79">
      <c r="CA2591" s="5">
        <v>2590</v>
      </c>
    </row>
    <row r="2592" spans="79:79">
      <c r="CA2592" s="5">
        <v>2591</v>
      </c>
    </row>
    <row r="2593" spans="79:79">
      <c r="CA2593" s="5">
        <v>2592</v>
      </c>
    </row>
    <row r="2594" spans="79:79">
      <c r="CA2594" s="5">
        <v>2593</v>
      </c>
    </row>
    <row r="2595" spans="79:79">
      <c r="CA2595" s="6">
        <v>2594</v>
      </c>
    </row>
    <row r="2596" spans="79:79">
      <c r="CA2596" s="5">
        <v>2595</v>
      </c>
    </row>
    <row r="2597" spans="79:79">
      <c r="CA2597" s="5">
        <v>2596</v>
      </c>
    </row>
    <row r="2598" spans="79:79">
      <c r="CA2598" s="5">
        <v>2597</v>
      </c>
    </row>
    <row r="2599" spans="79:79">
      <c r="CA2599" s="5">
        <v>2598</v>
      </c>
    </row>
    <row r="2600" spans="79:79">
      <c r="CA2600" s="5">
        <v>2599</v>
      </c>
    </row>
    <row r="2601" spans="79:79">
      <c r="CA2601" s="5">
        <v>2600</v>
      </c>
    </row>
    <row r="2602" spans="79:79">
      <c r="CA2602" s="6">
        <v>2601</v>
      </c>
    </row>
    <row r="2603" spans="79:79">
      <c r="CA2603" s="5">
        <v>2602</v>
      </c>
    </row>
    <row r="2604" spans="79:79">
      <c r="CA2604" s="5">
        <v>2603</v>
      </c>
    </row>
    <row r="2605" spans="79:79">
      <c r="CA2605" s="5">
        <v>2604</v>
      </c>
    </row>
    <row r="2606" spans="79:79">
      <c r="CA2606" s="5">
        <v>2605</v>
      </c>
    </row>
    <row r="2607" spans="79:79">
      <c r="CA2607" s="5">
        <v>2606</v>
      </c>
    </row>
    <row r="2608" spans="79:79">
      <c r="CA2608" s="5">
        <v>2607</v>
      </c>
    </row>
    <row r="2609" spans="79:79">
      <c r="CA2609" s="6">
        <v>2608</v>
      </c>
    </row>
    <row r="2610" spans="79:79">
      <c r="CA2610" s="5">
        <v>2609</v>
      </c>
    </row>
    <row r="2611" spans="79:79">
      <c r="CA2611" s="5">
        <v>2610</v>
      </c>
    </row>
    <row r="2612" spans="79:79">
      <c r="CA2612" s="5">
        <v>2611</v>
      </c>
    </row>
    <row r="2613" spans="79:79">
      <c r="CA2613" s="5">
        <v>2612</v>
      </c>
    </row>
    <row r="2614" spans="79:79">
      <c r="CA2614" s="5">
        <v>2613</v>
      </c>
    </row>
    <row r="2615" spans="79:79">
      <c r="CA2615" s="5">
        <v>2614</v>
      </c>
    </row>
    <row r="2616" spans="79:79">
      <c r="CA2616" s="6">
        <v>2615</v>
      </c>
    </row>
    <row r="2617" spans="79:79">
      <c r="CA2617" s="5">
        <v>2616</v>
      </c>
    </row>
    <row r="2618" spans="79:79">
      <c r="CA2618" s="5">
        <v>2617</v>
      </c>
    </row>
    <row r="2619" spans="79:79">
      <c r="CA2619" s="5">
        <v>2618</v>
      </c>
    </row>
    <row r="2620" spans="79:79">
      <c r="CA2620" s="5">
        <v>2619</v>
      </c>
    </row>
    <row r="2621" spans="79:79">
      <c r="CA2621" s="5">
        <v>2620</v>
      </c>
    </row>
    <row r="2622" spans="79:79">
      <c r="CA2622" s="5">
        <v>2621</v>
      </c>
    </row>
    <row r="2623" spans="79:79">
      <c r="CA2623" s="6">
        <v>2622</v>
      </c>
    </row>
    <row r="2624" spans="79:79">
      <c r="CA2624" s="5">
        <v>2623</v>
      </c>
    </row>
    <row r="2625" spans="79:79">
      <c r="CA2625" s="5">
        <v>2624</v>
      </c>
    </row>
    <row r="2626" spans="79:79">
      <c r="CA2626" s="5">
        <v>2625</v>
      </c>
    </row>
    <row r="2627" spans="79:79">
      <c r="CA2627" s="5">
        <v>2626</v>
      </c>
    </row>
    <row r="2628" spans="79:79">
      <c r="CA2628" s="5">
        <v>2627</v>
      </c>
    </row>
    <row r="2629" spans="79:79">
      <c r="CA2629" s="5">
        <v>2628</v>
      </c>
    </row>
    <row r="2630" spans="79:79">
      <c r="CA2630" s="6">
        <v>2629</v>
      </c>
    </row>
    <row r="2631" spans="79:79">
      <c r="CA2631" s="5">
        <v>2630</v>
      </c>
    </row>
    <row r="2632" spans="79:79">
      <c r="CA2632" s="5">
        <v>2631</v>
      </c>
    </row>
    <row r="2633" spans="79:79">
      <c r="CA2633" s="5">
        <v>2632</v>
      </c>
    </row>
    <row r="2634" spans="79:79">
      <c r="CA2634" s="5">
        <v>2633</v>
      </c>
    </row>
    <row r="2635" spans="79:79">
      <c r="CA2635" s="5">
        <v>2634</v>
      </c>
    </row>
    <row r="2636" spans="79:79">
      <c r="CA2636" s="5">
        <v>2635</v>
      </c>
    </row>
    <row r="2637" spans="79:79">
      <c r="CA2637" s="6">
        <v>2636</v>
      </c>
    </row>
    <row r="2638" spans="79:79">
      <c r="CA2638" s="5">
        <v>2637</v>
      </c>
    </row>
    <row r="2639" spans="79:79">
      <c r="CA2639" s="5">
        <v>2638</v>
      </c>
    </row>
    <row r="2640" spans="79:79">
      <c r="CA2640" s="5">
        <v>2639</v>
      </c>
    </row>
    <row r="2641" spans="79:79">
      <c r="CA2641" s="5">
        <v>2640</v>
      </c>
    </row>
    <row r="2642" spans="79:79">
      <c r="CA2642" s="5">
        <v>2641</v>
      </c>
    </row>
    <row r="2643" spans="79:79">
      <c r="CA2643" s="5">
        <v>2642</v>
      </c>
    </row>
    <row r="2644" spans="79:79">
      <c r="CA2644" s="6">
        <v>2643</v>
      </c>
    </row>
    <row r="2645" spans="79:79">
      <c r="CA2645" s="5">
        <v>2644</v>
      </c>
    </row>
    <row r="2646" spans="79:79">
      <c r="CA2646" s="5">
        <v>2645</v>
      </c>
    </row>
    <row r="2647" spans="79:79">
      <c r="CA2647" s="5">
        <v>2646</v>
      </c>
    </row>
  </sheetData>
  <sortState ref="A3:A32">
    <sortCondition ref="A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K153"/>
  <sheetViews>
    <sheetView zoomScale="80" zoomScaleNormal="80" workbookViewId="0">
      <selection activeCell="E6" sqref="E6"/>
    </sheetView>
  </sheetViews>
  <sheetFormatPr baseColWidth="10" defaultRowHeight="15"/>
  <cols>
    <col min="1" max="1" width="22.7109375" style="6" customWidth="1"/>
    <col min="2" max="2" width="35.28515625" style="6" customWidth="1"/>
    <col min="3" max="3" width="29.7109375" style="6" customWidth="1"/>
    <col min="4" max="4" width="22.7109375" style="6" customWidth="1"/>
    <col min="5" max="5" width="33.42578125" style="6" customWidth="1"/>
    <col min="6" max="6" width="22.7109375" style="6" customWidth="1"/>
    <col min="7" max="7" width="29.7109375" style="6" customWidth="1"/>
    <col min="8" max="9" width="22.7109375" style="6" customWidth="1"/>
    <col min="10" max="10" width="25.28515625" style="6" customWidth="1"/>
    <col min="11" max="16" width="22.7109375" style="6" customWidth="1"/>
    <col min="17" max="17" width="30" style="6" customWidth="1"/>
    <col min="18" max="78" width="22.7109375" style="6" customWidth="1"/>
    <col min="79" max="16384" width="11.42578125" style="6"/>
  </cols>
  <sheetData>
    <row r="1" spans="1:63" ht="15.75" thickBot="1">
      <c r="A1" s="20" t="s">
        <v>24</v>
      </c>
      <c r="B1" s="166" t="s">
        <v>25</v>
      </c>
      <c r="C1" s="167"/>
      <c r="D1" s="167"/>
      <c r="E1" s="168"/>
      <c r="G1" s="119" t="s">
        <v>203</v>
      </c>
      <c r="BK1" s="6" t="s">
        <v>26</v>
      </c>
    </row>
    <row r="2" spans="1:63" ht="15.75" thickBot="1">
      <c r="A2" s="21"/>
      <c r="B2" s="22" t="s">
        <v>27</v>
      </c>
      <c r="C2" s="21" t="s">
        <v>28</v>
      </c>
      <c r="D2" s="21" t="s">
        <v>29</v>
      </c>
      <c r="E2" s="21" t="s">
        <v>30</v>
      </c>
      <c r="G2" s="118"/>
    </row>
    <row r="3" spans="1:63">
      <c r="A3" s="23"/>
      <c r="B3" s="7"/>
      <c r="C3" s="8"/>
      <c r="D3" s="8"/>
      <c r="E3" s="10"/>
      <c r="G3" s="116" t="s">
        <v>205</v>
      </c>
    </row>
    <row r="4" spans="1:63">
      <c r="A4" s="23"/>
      <c r="B4" s="11" t="s">
        <v>0</v>
      </c>
      <c r="C4" s="12" t="s">
        <v>5</v>
      </c>
      <c r="D4" s="12" t="s">
        <v>10</v>
      </c>
      <c r="E4" s="14" t="s">
        <v>15</v>
      </c>
      <c r="G4" s="116" t="s">
        <v>206</v>
      </c>
      <c r="BK4" s="6" t="s">
        <v>31</v>
      </c>
    </row>
    <row r="5" spans="1:63">
      <c r="A5" s="23"/>
      <c r="B5" s="11" t="s">
        <v>1</v>
      </c>
      <c r="C5" s="12" t="s">
        <v>6</v>
      </c>
      <c r="D5" s="12" t="s">
        <v>11</v>
      </c>
      <c r="E5" s="14" t="s">
        <v>16</v>
      </c>
      <c r="G5" s="116" t="s">
        <v>208</v>
      </c>
    </row>
    <row r="6" spans="1:63">
      <c r="A6" s="23"/>
      <c r="B6" s="11" t="s">
        <v>2</v>
      </c>
      <c r="C6" s="12" t="s">
        <v>239</v>
      </c>
      <c r="D6" s="12" t="s">
        <v>12</v>
      </c>
      <c r="E6" s="14" t="s">
        <v>17</v>
      </c>
      <c r="G6" s="116" t="s">
        <v>209</v>
      </c>
    </row>
    <row r="7" spans="1:63">
      <c r="A7" s="23"/>
      <c r="B7" s="11" t="s">
        <v>20</v>
      </c>
      <c r="C7" s="11" t="s">
        <v>21</v>
      </c>
      <c r="D7" s="12" t="s">
        <v>13</v>
      </c>
      <c r="E7" s="14" t="s">
        <v>18</v>
      </c>
      <c r="G7" s="116" t="s">
        <v>210</v>
      </c>
    </row>
    <row r="8" spans="1:63">
      <c r="A8" s="23"/>
      <c r="B8" s="11" t="s">
        <v>22</v>
      </c>
      <c r="C8" s="12" t="s">
        <v>7</v>
      </c>
      <c r="D8" s="12" t="s">
        <v>14</v>
      </c>
      <c r="E8" s="14" t="s">
        <v>19</v>
      </c>
      <c r="G8" s="116" t="s">
        <v>211</v>
      </c>
    </row>
    <row r="9" spans="1:63">
      <c r="A9" s="24"/>
      <c r="B9" s="11" t="s">
        <v>3</v>
      </c>
      <c r="C9" s="12" t="s">
        <v>8</v>
      </c>
      <c r="D9" s="12"/>
      <c r="E9" s="14"/>
      <c r="G9" s="116" t="s">
        <v>212</v>
      </c>
    </row>
    <row r="10" spans="1:63" ht="15.75" thickBot="1">
      <c r="A10" s="25"/>
      <c r="B10" s="15" t="s">
        <v>4</v>
      </c>
      <c r="C10" s="16" t="s">
        <v>9</v>
      </c>
      <c r="D10" s="16"/>
      <c r="E10" s="18"/>
      <c r="G10" s="116" t="s">
        <v>213</v>
      </c>
    </row>
    <row r="11" spans="1:63" ht="15.75" thickBot="1">
      <c r="G11" s="116" t="s">
        <v>214</v>
      </c>
    </row>
    <row r="12" spans="1:63">
      <c r="A12" s="169" t="s">
        <v>32</v>
      </c>
      <c r="B12" s="170"/>
      <c r="C12" s="170"/>
      <c r="D12" s="171"/>
      <c r="G12" s="116" t="s">
        <v>215</v>
      </c>
    </row>
    <row r="13" spans="1:63">
      <c r="A13" s="3" t="s">
        <v>33</v>
      </c>
      <c r="B13" s="12">
        <v>1</v>
      </c>
      <c r="C13" s="12">
        <v>2</v>
      </c>
      <c r="D13" s="14">
        <v>3</v>
      </c>
      <c r="G13" s="116" t="s">
        <v>216</v>
      </c>
    </row>
    <row r="14" spans="1:63">
      <c r="A14" s="3"/>
      <c r="B14" s="12"/>
      <c r="C14" s="12"/>
      <c r="D14" s="14"/>
      <c r="G14" s="116" t="s">
        <v>217</v>
      </c>
    </row>
    <row r="15" spans="1:63" ht="15.75" thickBot="1">
      <c r="A15" s="3">
        <v>3</v>
      </c>
      <c r="B15" s="12" t="s">
        <v>34</v>
      </c>
      <c r="C15" s="12" t="s">
        <v>35</v>
      </c>
      <c r="D15" s="14" t="s">
        <v>35</v>
      </c>
      <c r="G15" s="117" t="s">
        <v>218</v>
      </c>
    </row>
    <row r="16" spans="1:63">
      <c r="A16" s="3">
        <v>4</v>
      </c>
      <c r="B16" s="12" t="s">
        <v>36</v>
      </c>
      <c r="C16" s="12" t="s">
        <v>34</v>
      </c>
      <c r="D16" s="14" t="s">
        <v>34</v>
      </c>
    </row>
    <row r="17" spans="1:4">
      <c r="A17" s="3">
        <v>5</v>
      </c>
      <c r="B17" s="12" t="s">
        <v>37</v>
      </c>
      <c r="C17" s="12" t="s">
        <v>38</v>
      </c>
      <c r="D17" s="14" t="s">
        <v>36</v>
      </c>
    </row>
    <row r="18" spans="1:4" ht="15.75" thickBot="1">
      <c r="A18" s="26">
        <v>6</v>
      </c>
      <c r="B18" s="16" t="s">
        <v>39</v>
      </c>
      <c r="C18" s="16" t="s">
        <v>37</v>
      </c>
      <c r="D18" s="18" t="s">
        <v>37</v>
      </c>
    </row>
    <row r="19" spans="1:4" ht="15.75" thickBot="1"/>
    <row r="20" spans="1:4">
      <c r="A20" s="169" t="s">
        <v>40</v>
      </c>
      <c r="B20" s="170"/>
      <c r="C20" s="170"/>
      <c r="D20" s="171"/>
    </row>
    <row r="21" spans="1:4">
      <c r="A21" s="3"/>
      <c r="B21" s="12" t="s">
        <v>41</v>
      </c>
      <c r="C21" s="12" t="s">
        <v>42</v>
      </c>
      <c r="D21" s="14" t="s">
        <v>43</v>
      </c>
    </row>
    <row r="22" spans="1:4">
      <c r="A22" s="3"/>
      <c r="B22" s="12"/>
      <c r="C22" s="12"/>
      <c r="D22" s="14"/>
    </row>
    <row r="23" spans="1:4">
      <c r="A23" s="3">
        <v>3</v>
      </c>
      <c r="B23" s="12" t="s">
        <v>37</v>
      </c>
      <c r="C23" s="12" t="s">
        <v>36</v>
      </c>
      <c r="D23" s="14" t="s">
        <v>34</v>
      </c>
    </row>
    <row r="24" spans="1:4" ht="15.75" thickBot="1">
      <c r="A24" s="26">
        <v>4</v>
      </c>
      <c r="B24" s="16" t="s">
        <v>39</v>
      </c>
      <c r="C24" s="16" t="s">
        <v>37</v>
      </c>
      <c r="D24" s="18" t="s">
        <v>37</v>
      </c>
    </row>
    <row r="25" spans="1:4" ht="15.75" thickBot="1">
      <c r="A25" s="27"/>
      <c r="B25" s="19"/>
      <c r="C25" s="19"/>
      <c r="D25" s="19"/>
    </row>
    <row r="26" spans="1:4" ht="15.75" thickBot="1">
      <c r="A26" s="95" t="s">
        <v>45</v>
      </c>
      <c r="B26" s="28" t="s">
        <v>233</v>
      </c>
      <c r="C26" s="97" t="s">
        <v>44</v>
      </c>
    </row>
    <row r="27" spans="1:4" ht="15.75" thickBot="1">
      <c r="A27" s="96"/>
      <c r="B27" s="99"/>
      <c r="C27" s="98"/>
    </row>
    <row r="28" spans="1:4" ht="15.75" thickBot="1">
      <c r="A28" s="24" t="s">
        <v>47</v>
      </c>
      <c r="B28" s="99" t="s">
        <v>234</v>
      </c>
      <c r="C28" s="24" t="s">
        <v>46</v>
      </c>
    </row>
    <row r="29" spans="1:4" ht="15.75" thickBot="1">
      <c r="A29" s="25" t="s">
        <v>48</v>
      </c>
      <c r="C29" s="24" t="s">
        <v>39</v>
      </c>
    </row>
    <row r="30" spans="1:4">
      <c r="C30" s="24" t="s">
        <v>37</v>
      </c>
    </row>
    <row r="31" spans="1:4">
      <c r="C31" s="24" t="s">
        <v>38</v>
      </c>
    </row>
    <row r="32" spans="1:4">
      <c r="C32" s="24" t="s">
        <v>36</v>
      </c>
    </row>
    <row r="33" spans="1:16">
      <c r="C33" s="24" t="s">
        <v>34</v>
      </c>
    </row>
    <row r="34" spans="1:16">
      <c r="C34" s="24" t="s">
        <v>35</v>
      </c>
    </row>
    <row r="35" spans="1:16" ht="15.75" thickBot="1">
      <c r="C35" s="25" t="s">
        <v>49</v>
      </c>
    </row>
    <row r="36" spans="1:16" ht="15.75" thickBot="1"/>
    <row r="37" spans="1:16" ht="15.75" thickBot="1">
      <c r="A37" s="1"/>
      <c r="B37" s="167">
        <v>6</v>
      </c>
      <c r="C37" s="167"/>
      <c r="D37" s="167"/>
      <c r="E37" s="167">
        <v>5</v>
      </c>
      <c r="F37" s="167"/>
      <c r="G37" s="167"/>
      <c r="H37" s="167">
        <v>4</v>
      </c>
      <c r="I37" s="167"/>
      <c r="J37" s="167"/>
      <c r="K37" s="167">
        <v>3</v>
      </c>
      <c r="L37" s="167"/>
      <c r="M37" s="168"/>
      <c r="O37" s="29"/>
      <c r="P37" s="29"/>
    </row>
    <row r="38" spans="1:16">
      <c r="A38" s="20"/>
      <c r="B38" s="30" t="s">
        <v>50</v>
      </c>
      <c r="C38" s="31" t="s">
        <v>51</v>
      </c>
      <c r="D38" s="31" t="s">
        <v>52</v>
      </c>
      <c r="E38" s="31" t="s">
        <v>50</v>
      </c>
      <c r="F38" s="31" t="s">
        <v>51</v>
      </c>
      <c r="G38" s="31" t="s">
        <v>52</v>
      </c>
      <c r="H38" s="31" t="s">
        <v>50</v>
      </c>
      <c r="I38" s="31" t="s">
        <v>51</v>
      </c>
      <c r="J38" s="31" t="s">
        <v>52</v>
      </c>
      <c r="K38" s="31" t="s">
        <v>50</v>
      </c>
      <c r="L38" s="31" t="s">
        <v>51</v>
      </c>
      <c r="M38" s="32" t="s">
        <v>52</v>
      </c>
    </row>
    <row r="39" spans="1:16">
      <c r="A39" s="23">
        <v>0</v>
      </c>
      <c r="B39" s="33" t="s">
        <v>53</v>
      </c>
      <c r="C39" s="12" t="s">
        <v>53</v>
      </c>
      <c r="D39" s="12" t="s">
        <v>53</v>
      </c>
      <c r="E39" s="12" t="s">
        <v>53</v>
      </c>
      <c r="F39" s="12" t="s">
        <v>53</v>
      </c>
      <c r="G39" s="12" t="s">
        <v>53</v>
      </c>
      <c r="H39" s="12" t="s">
        <v>53</v>
      </c>
      <c r="I39" s="12" t="s">
        <v>53</v>
      </c>
      <c r="J39" s="12" t="s">
        <v>53</v>
      </c>
      <c r="K39" s="12" t="s">
        <v>53</v>
      </c>
      <c r="L39" s="12" t="s">
        <v>46</v>
      </c>
      <c r="M39" s="14" t="s">
        <v>39</v>
      </c>
    </row>
    <row r="40" spans="1:16">
      <c r="A40" s="23">
        <v>0.99999999999980105</v>
      </c>
      <c r="B40" s="33" t="s">
        <v>53</v>
      </c>
      <c r="C40" s="12" t="s">
        <v>53</v>
      </c>
      <c r="D40" s="12" t="s">
        <v>53</v>
      </c>
      <c r="E40" s="12" t="s">
        <v>53</v>
      </c>
      <c r="F40" s="12" t="s">
        <v>53</v>
      </c>
      <c r="G40" s="12" t="s">
        <v>53</v>
      </c>
      <c r="H40" s="12" t="s">
        <v>53</v>
      </c>
      <c r="I40" s="12" t="s">
        <v>53</v>
      </c>
      <c r="J40" s="12" t="s">
        <v>46</v>
      </c>
      <c r="K40" s="12" t="s">
        <v>46</v>
      </c>
      <c r="L40" s="12" t="s">
        <v>46</v>
      </c>
      <c r="M40" s="14" t="s">
        <v>39</v>
      </c>
    </row>
    <row r="41" spans="1:16">
      <c r="A41" s="23">
        <v>1.9999999999997999</v>
      </c>
      <c r="B41" s="33" t="s">
        <v>53</v>
      </c>
      <c r="C41" s="12" t="s">
        <v>53</v>
      </c>
      <c r="D41" s="12" t="s">
        <v>53</v>
      </c>
      <c r="E41" s="12" t="s">
        <v>53</v>
      </c>
      <c r="F41" s="12" t="s">
        <v>53</v>
      </c>
      <c r="G41" s="12" t="s">
        <v>53</v>
      </c>
      <c r="H41" s="12" t="s">
        <v>53</v>
      </c>
      <c r="I41" s="12" t="s">
        <v>53</v>
      </c>
      <c r="J41" s="12" t="s">
        <v>46</v>
      </c>
      <c r="K41" s="12" t="s">
        <v>46</v>
      </c>
      <c r="L41" s="12" t="s">
        <v>39</v>
      </c>
      <c r="M41" s="14" t="s">
        <v>37</v>
      </c>
    </row>
    <row r="42" spans="1:16">
      <c r="A42" s="23">
        <v>2.9999999999998002</v>
      </c>
      <c r="B42" s="33" t="s">
        <v>53</v>
      </c>
      <c r="C42" s="12" t="s">
        <v>53</v>
      </c>
      <c r="D42" s="12" t="s">
        <v>53</v>
      </c>
      <c r="E42" s="12" t="s">
        <v>53</v>
      </c>
      <c r="F42" s="12" t="s">
        <v>53</v>
      </c>
      <c r="G42" s="12" t="s">
        <v>53</v>
      </c>
      <c r="H42" s="12" t="s">
        <v>53</v>
      </c>
      <c r="I42" s="12" t="s">
        <v>53</v>
      </c>
      <c r="J42" s="12" t="s">
        <v>46</v>
      </c>
      <c r="K42" s="12" t="s">
        <v>46</v>
      </c>
      <c r="L42" s="12" t="s">
        <v>39</v>
      </c>
      <c r="M42" s="14" t="s">
        <v>37</v>
      </c>
    </row>
    <row r="43" spans="1:16">
      <c r="A43" s="23">
        <v>3.9999999999998002</v>
      </c>
      <c r="B43" s="33" t="s">
        <v>53</v>
      </c>
      <c r="C43" s="12" t="s">
        <v>53</v>
      </c>
      <c r="D43" s="12" t="s">
        <v>53</v>
      </c>
      <c r="E43" s="12" t="s">
        <v>53</v>
      </c>
      <c r="F43" s="12" t="s">
        <v>53</v>
      </c>
      <c r="G43" s="12" t="s">
        <v>53</v>
      </c>
      <c r="H43" s="12" t="s">
        <v>53</v>
      </c>
      <c r="I43" s="12" t="s">
        <v>46</v>
      </c>
      <c r="J43" s="12" t="s">
        <v>39</v>
      </c>
      <c r="K43" s="12" t="s">
        <v>39</v>
      </c>
      <c r="L43" s="12" t="s">
        <v>39</v>
      </c>
      <c r="M43" s="14" t="s">
        <v>37</v>
      </c>
    </row>
    <row r="44" spans="1:16">
      <c r="A44" s="23">
        <v>4.9999999999998002</v>
      </c>
      <c r="B44" s="33" t="s">
        <v>53</v>
      </c>
      <c r="C44" s="12" t="s">
        <v>53</v>
      </c>
      <c r="D44" s="12" t="s">
        <v>46</v>
      </c>
      <c r="E44" s="12" t="s">
        <v>46</v>
      </c>
      <c r="F44" s="12" t="s">
        <v>53</v>
      </c>
      <c r="G44" s="12" t="s">
        <v>53</v>
      </c>
      <c r="H44" s="12" t="s">
        <v>53</v>
      </c>
      <c r="I44" s="12" t="s">
        <v>46</v>
      </c>
      <c r="J44" s="12" t="s">
        <v>39</v>
      </c>
      <c r="K44" s="12" t="s">
        <v>39</v>
      </c>
      <c r="L44" s="12" t="s">
        <v>37</v>
      </c>
      <c r="M44" s="14" t="s">
        <v>38</v>
      </c>
    </row>
    <row r="45" spans="1:16">
      <c r="A45" s="23">
        <v>5.9999999999998002</v>
      </c>
      <c r="B45" s="33" t="s">
        <v>53</v>
      </c>
      <c r="C45" s="12" t="s">
        <v>53</v>
      </c>
      <c r="D45" s="12" t="s">
        <v>46</v>
      </c>
      <c r="E45" s="12" t="s">
        <v>46</v>
      </c>
      <c r="F45" s="12" t="s">
        <v>46</v>
      </c>
      <c r="G45" s="12" t="s">
        <v>53</v>
      </c>
      <c r="H45" s="12" t="s">
        <v>53</v>
      </c>
      <c r="I45" s="12" t="s">
        <v>39</v>
      </c>
      <c r="J45" s="12" t="s">
        <v>39</v>
      </c>
      <c r="K45" s="12" t="s">
        <v>39</v>
      </c>
      <c r="L45" s="12" t="s">
        <v>37</v>
      </c>
      <c r="M45" s="14" t="s">
        <v>38</v>
      </c>
    </row>
    <row r="46" spans="1:16">
      <c r="A46" s="23">
        <v>6.9999999999998996</v>
      </c>
      <c r="B46" s="33" t="s">
        <v>53</v>
      </c>
      <c r="C46" s="12" t="s">
        <v>53</v>
      </c>
      <c r="D46" s="12" t="s">
        <v>46</v>
      </c>
      <c r="E46" s="12" t="s">
        <v>46</v>
      </c>
      <c r="F46" s="12" t="s">
        <v>46</v>
      </c>
      <c r="G46" s="12" t="s">
        <v>53</v>
      </c>
      <c r="H46" s="12" t="s">
        <v>53</v>
      </c>
      <c r="I46" s="12" t="s">
        <v>39</v>
      </c>
      <c r="J46" s="12" t="s">
        <v>37</v>
      </c>
      <c r="K46" s="12" t="s">
        <v>37</v>
      </c>
      <c r="L46" s="12" t="s">
        <v>37</v>
      </c>
      <c r="M46" s="14" t="s">
        <v>38</v>
      </c>
    </row>
    <row r="47" spans="1:16">
      <c r="A47" s="23">
        <v>7.9999999999998703</v>
      </c>
      <c r="B47" s="33" t="s">
        <v>53</v>
      </c>
      <c r="C47" s="12" t="s">
        <v>46</v>
      </c>
      <c r="D47" s="12" t="s">
        <v>46</v>
      </c>
      <c r="E47" s="12" t="s">
        <v>46</v>
      </c>
      <c r="F47" s="12" t="s">
        <v>46</v>
      </c>
      <c r="G47" s="12" t="s">
        <v>46</v>
      </c>
      <c r="H47" s="12" t="s">
        <v>46</v>
      </c>
      <c r="I47" s="12" t="s">
        <v>39</v>
      </c>
      <c r="J47" s="12" t="s">
        <v>37</v>
      </c>
      <c r="K47" s="12" t="s">
        <v>37</v>
      </c>
      <c r="L47" s="12" t="s">
        <v>38</v>
      </c>
      <c r="M47" s="14" t="s">
        <v>36</v>
      </c>
    </row>
    <row r="48" spans="1:16">
      <c r="A48" s="23">
        <v>8.9999999999998792</v>
      </c>
      <c r="B48" s="33" t="s">
        <v>53</v>
      </c>
      <c r="C48" s="12" t="s">
        <v>46</v>
      </c>
      <c r="D48" s="12" t="s">
        <v>46</v>
      </c>
      <c r="E48" s="12" t="s">
        <v>46</v>
      </c>
      <c r="F48" s="12" t="s">
        <v>39</v>
      </c>
      <c r="G48" s="12" t="s">
        <v>46</v>
      </c>
      <c r="H48" s="12" t="s">
        <v>46</v>
      </c>
      <c r="I48" s="12" t="s">
        <v>46</v>
      </c>
      <c r="J48" s="12" t="s">
        <v>37</v>
      </c>
      <c r="K48" s="12" t="s">
        <v>37</v>
      </c>
      <c r="L48" s="12" t="s">
        <v>38</v>
      </c>
      <c r="M48" s="14" t="s">
        <v>36</v>
      </c>
    </row>
    <row r="49" spans="1:13">
      <c r="A49" s="23">
        <v>9.9999999999999005</v>
      </c>
      <c r="B49" s="33" t="s">
        <v>46</v>
      </c>
      <c r="C49" s="12" t="s">
        <v>46</v>
      </c>
      <c r="D49" s="12" t="s">
        <v>39</v>
      </c>
      <c r="E49" s="12" t="s">
        <v>39</v>
      </c>
      <c r="F49" s="12" t="s">
        <v>39</v>
      </c>
      <c r="G49" s="12" t="s">
        <v>39</v>
      </c>
      <c r="H49" s="12" t="s">
        <v>39</v>
      </c>
      <c r="I49" s="12" t="s">
        <v>39</v>
      </c>
      <c r="J49" s="12" t="s">
        <v>38</v>
      </c>
      <c r="K49" s="12" t="s">
        <v>38</v>
      </c>
      <c r="L49" s="12" t="s">
        <v>38</v>
      </c>
      <c r="M49" s="14" t="s">
        <v>36</v>
      </c>
    </row>
    <row r="50" spans="1:13">
      <c r="A50" s="23">
        <v>10.999999999999901</v>
      </c>
      <c r="B50" s="33" t="s">
        <v>46</v>
      </c>
      <c r="C50" s="12" t="s">
        <v>46</v>
      </c>
      <c r="D50" s="12" t="s">
        <v>39</v>
      </c>
      <c r="E50" s="12" t="s">
        <v>39</v>
      </c>
      <c r="F50" s="12" t="s">
        <v>39</v>
      </c>
      <c r="G50" s="12" t="s">
        <v>39</v>
      </c>
      <c r="H50" s="12" t="s">
        <v>39</v>
      </c>
      <c r="I50" s="12" t="s">
        <v>37</v>
      </c>
      <c r="J50" s="12" t="s">
        <v>38</v>
      </c>
      <c r="K50" s="12" t="s">
        <v>38</v>
      </c>
      <c r="L50" s="12" t="s">
        <v>36</v>
      </c>
      <c r="M50" s="14" t="s">
        <v>34</v>
      </c>
    </row>
    <row r="51" spans="1:13">
      <c r="A51" s="23">
        <v>11.999999999999901</v>
      </c>
      <c r="B51" s="33" t="s">
        <v>46</v>
      </c>
      <c r="C51" s="12" t="s">
        <v>46</v>
      </c>
      <c r="D51" s="12" t="s">
        <v>39</v>
      </c>
      <c r="E51" s="12" t="s">
        <v>39</v>
      </c>
      <c r="F51" s="12" t="s">
        <v>39</v>
      </c>
      <c r="G51" s="12" t="s">
        <v>39</v>
      </c>
      <c r="H51" s="12" t="s">
        <v>39</v>
      </c>
      <c r="I51" s="12" t="s">
        <v>37</v>
      </c>
      <c r="J51" s="12" t="s">
        <v>38</v>
      </c>
      <c r="K51" s="12" t="s">
        <v>38</v>
      </c>
      <c r="L51" s="12" t="s">
        <v>36</v>
      </c>
      <c r="M51" s="14" t="s">
        <v>34</v>
      </c>
    </row>
    <row r="52" spans="1:13">
      <c r="A52" s="23">
        <v>12.999999999999901</v>
      </c>
      <c r="B52" s="33" t="s">
        <v>46</v>
      </c>
      <c r="C52" s="12" t="s">
        <v>39</v>
      </c>
      <c r="D52" s="12" t="s">
        <v>39</v>
      </c>
      <c r="E52" s="12" t="s">
        <v>39</v>
      </c>
      <c r="F52" s="12" t="s">
        <v>37</v>
      </c>
      <c r="G52" s="12" t="s">
        <v>37</v>
      </c>
      <c r="H52" s="12" t="s">
        <v>37</v>
      </c>
      <c r="I52" s="12" t="s">
        <v>37</v>
      </c>
      <c r="J52" s="12" t="s">
        <v>36</v>
      </c>
      <c r="K52" s="12" t="s">
        <v>36</v>
      </c>
      <c r="L52" s="12" t="s">
        <v>36</v>
      </c>
      <c r="M52" s="14" t="s">
        <v>34</v>
      </c>
    </row>
    <row r="53" spans="1:13">
      <c r="A53" s="23">
        <v>14</v>
      </c>
      <c r="B53" s="33" t="s">
        <v>46</v>
      </c>
      <c r="C53" s="12" t="s">
        <v>39</v>
      </c>
      <c r="D53" s="12" t="s">
        <v>39</v>
      </c>
      <c r="E53" s="12" t="s">
        <v>39</v>
      </c>
      <c r="F53" s="12" t="s">
        <v>37</v>
      </c>
      <c r="G53" s="12" t="s">
        <v>37</v>
      </c>
      <c r="H53" s="12" t="s">
        <v>37</v>
      </c>
      <c r="I53" s="12" t="s">
        <v>37</v>
      </c>
      <c r="J53" s="12" t="s">
        <v>36</v>
      </c>
      <c r="K53" s="12" t="s">
        <v>36</v>
      </c>
      <c r="L53" s="12" t="s">
        <v>36</v>
      </c>
      <c r="M53" s="14" t="s">
        <v>34</v>
      </c>
    </row>
    <row r="54" spans="1:13">
      <c r="A54" s="23">
        <v>15</v>
      </c>
      <c r="B54" s="33" t="s">
        <v>39</v>
      </c>
      <c r="C54" s="12" t="s">
        <v>39</v>
      </c>
      <c r="D54" s="12" t="s">
        <v>37</v>
      </c>
      <c r="E54" s="12" t="s">
        <v>37</v>
      </c>
      <c r="F54" s="12" t="s">
        <v>37</v>
      </c>
      <c r="G54" s="12" t="s">
        <v>37</v>
      </c>
      <c r="H54" s="12" t="s">
        <v>37</v>
      </c>
      <c r="I54" s="12" t="s">
        <v>36</v>
      </c>
      <c r="J54" s="12" t="s">
        <v>36</v>
      </c>
      <c r="K54" s="12" t="s">
        <v>36</v>
      </c>
      <c r="L54" s="12" t="s">
        <v>34</v>
      </c>
      <c r="M54" s="14" t="s">
        <v>34</v>
      </c>
    </row>
    <row r="55" spans="1:13">
      <c r="A55" s="23">
        <v>16</v>
      </c>
      <c r="B55" s="33" t="s">
        <v>39</v>
      </c>
      <c r="C55" s="12" t="s">
        <v>39</v>
      </c>
      <c r="D55" s="12" t="s">
        <v>37</v>
      </c>
      <c r="E55" s="12" t="s">
        <v>37</v>
      </c>
      <c r="F55" s="12" t="s">
        <v>37</v>
      </c>
      <c r="G55" s="12" t="s">
        <v>38</v>
      </c>
      <c r="H55" s="12" t="s">
        <v>38</v>
      </c>
      <c r="I55" s="12" t="s">
        <v>36</v>
      </c>
      <c r="J55" s="12" t="s">
        <v>36</v>
      </c>
      <c r="K55" s="12" t="s">
        <v>36</v>
      </c>
      <c r="L55" s="12" t="s">
        <v>34</v>
      </c>
      <c r="M55" s="14" t="s">
        <v>35</v>
      </c>
    </row>
    <row r="56" spans="1:13">
      <c r="A56" s="23">
        <v>17</v>
      </c>
      <c r="B56" s="33" t="s">
        <v>39</v>
      </c>
      <c r="C56" s="12" t="s">
        <v>39</v>
      </c>
      <c r="D56" s="12" t="s">
        <v>37</v>
      </c>
      <c r="E56" s="12" t="s">
        <v>37</v>
      </c>
      <c r="F56" s="12" t="s">
        <v>38</v>
      </c>
      <c r="G56" s="12" t="s">
        <v>38</v>
      </c>
      <c r="H56" s="12" t="s">
        <v>38</v>
      </c>
      <c r="I56" s="12" t="s">
        <v>38</v>
      </c>
      <c r="J56" s="12" t="s">
        <v>36</v>
      </c>
      <c r="K56" s="12" t="s">
        <v>36</v>
      </c>
      <c r="L56" s="12" t="s">
        <v>34</v>
      </c>
      <c r="M56" s="14" t="s">
        <v>35</v>
      </c>
    </row>
    <row r="57" spans="1:13">
      <c r="A57" s="23">
        <v>18</v>
      </c>
      <c r="B57" s="33" t="s">
        <v>39</v>
      </c>
      <c r="C57" s="12" t="s">
        <v>39</v>
      </c>
      <c r="D57" s="12" t="s">
        <v>37</v>
      </c>
      <c r="E57" s="12" t="s">
        <v>37</v>
      </c>
      <c r="F57" s="12" t="s">
        <v>38</v>
      </c>
      <c r="G57" s="12" t="s">
        <v>36</v>
      </c>
      <c r="H57" s="12" t="s">
        <v>36</v>
      </c>
      <c r="I57" s="12" t="s">
        <v>36</v>
      </c>
      <c r="J57" s="12" t="s">
        <v>34</v>
      </c>
      <c r="K57" s="12" t="s">
        <v>34</v>
      </c>
      <c r="L57" s="12" t="s">
        <v>34</v>
      </c>
      <c r="M57" s="14" t="s">
        <v>35</v>
      </c>
    </row>
    <row r="58" spans="1:13">
      <c r="A58" s="23">
        <v>19</v>
      </c>
      <c r="B58" s="33" t="s">
        <v>39</v>
      </c>
      <c r="C58" s="12" t="s">
        <v>37</v>
      </c>
      <c r="D58" s="12" t="s">
        <v>37</v>
      </c>
      <c r="E58" s="12" t="s">
        <v>37</v>
      </c>
      <c r="F58" s="12" t="s">
        <v>38</v>
      </c>
      <c r="G58" s="12" t="s">
        <v>36</v>
      </c>
      <c r="H58" s="12" t="s">
        <v>36</v>
      </c>
      <c r="I58" s="12" t="s">
        <v>34</v>
      </c>
      <c r="J58" s="12" t="s">
        <v>34</v>
      </c>
      <c r="K58" s="12" t="s">
        <v>34</v>
      </c>
      <c r="L58" s="12" t="s">
        <v>35</v>
      </c>
      <c r="M58" s="14" t="s">
        <v>35</v>
      </c>
    </row>
    <row r="59" spans="1:13">
      <c r="A59" s="23">
        <v>20</v>
      </c>
      <c r="B59" s="33" t="s">
        <v>39</v>
      </c>
      <c r="C59" s="12" t="s">
        <v>37</v>
      </c>
      <c r="D59" s="12" t="s">
        <v>37</v>
      </c>
      <c r="E59" s="12" t="s">
        <v>37</v>
      </c>
      <c r="F59" s="12" t="s">
        <v>38</v>
      </c>
      <c r="G59" s="12" t="s">
        <v>36</v>
      </c>
      <c r="H59" s="12" t="s">
        <v>36</v>
      </c>
      <c r="I59" s="12" t="s">
        <v>34</v>
      </c>
      <c r="J59" s="12" t="s">
        <v>34</v>
      </c>
      <c r="K59" s="12" t="s">
        <v>34</v>
      </c>
      <c r="L59" s="12" t="s">
        <v>35</v>
      </c>
      <c r="M59" s="14" t="s">
        <v>35</v>
      </c>
    </row>
    <row r="60" spans="1:13">
      <c r="A60" s="23">
        <v>21</v>
      </c>
      <c r="B60" s="155" t="s">
        <v>37</v>
      </c>
      <c r="C60" s="156" t="s">
        <v>37</v>
      </c>
      <c r="D60" s="156" t="s">
        <v>38</v>
      </c>
      <c r="E60" s="156" t="s">
        <v>38</v>
      </c>
      <c r="F60" s="156" t="s">
        <v>36</v>
      </c>
      <c r="G60" s="156" t="s">
        <v>34</v>
      </c>
      <c r="H60" s="156" t="s">
        <v>34</v>
      </c>
      <c r="I60" s="156" t="s">
        <v>34</v>
      </c>
      <c r="J60" s="156" t="s">
        <v>35</v>
      </c>
      <c r="K60" s="156" t="s">
        <v>35</v>
      </c>
      <c r="L60" s="156" t="s">
        <v>35</v>
      </c>
      <c r="M60" s="157" t="s">
        <v>49</v>
      </c>
    </row>
    <row r="61" spans="1:13" s="12" customFormat="1">
      <c r="A61" s="23">
        <v>22</v>
      </c>
      <c r="B61" s="155" t="s">
        <v>37</v>
      </c>
      <c r="C61" s="156" t="s">
        <v>37</v>
      </c>
      <c r="D61" s="156" t="s">
        <v>38</v>
      </c>
      <c r="E61" s="156" t="s">
        <v>38</v>
      </c>
      <c r="F61" s="156" t="s">
        <v>36</v>
      </c>
      <c r="G61" s="156" t="s">
        <v>34</v>
      </c>
      <c r="H61" s="156" t="s">
        <v>34</v>
      </c>
      <c r="I61" s="156" t="s">
        <v>34</v>
      </c>
      <c r="J61" s="156" t="s">
        <v>35</v>
      </c>
      <c r="K61" s="156" t="s">
        <v>35</v>
      </c>
      <c r="L61" s="156" t="s">
        <v>35</v>
      </c>
      <c r="M61" s="157" t="s">
        <v>49</v>
      </c>
    </row>
    <row r="62" spans="1:13" s="12" customFormat="1">
      <c r="A62" s="23">
        <v>23</v>
      </c>
      <c r="B62" s="155" t="s">
        <v>37</v>
      </c>
      <c r="C62" s="156" t="s">
        <v>37</v>
      </c>
      <c r="D62" s="156" t="s">
        <v>38</v>
      </c>
      <c r="E62" s="156" t="s">
        <v>38</v>
      </c>
      <c r="F62" s="156" t="s">
        <v>36</v>
      </c>
      <c r="G62" s="156" t="s">
        <v>34</v>
      </c>
      <c r="H62" s="156" t="s">
        <v>34</v>
      </c>
      <c r="I62" s="156" t="s">
        <v>34</v>
      </c>
      <c r="J62" s="156" t="s">
        <v>35</v>
      </c>
      <c r="K62" s="156" t="s">
        <v>35</v>
      </c>
      <c r="L62" s="156" t="s">
        <v>35</v>
      </c>
      <c r="M62" s="157" t="s">
        <v>49</v>
      </c>
    </row>
    <row r="63" spans="1:13" s="12" customFormat="1">
      <c r="A63" s="23">
        <v>24</v>
      </c>
      <c r="B63" s="155" t="s">
        <v>37</v>
      </c>
      <c r="C63" s="156" t="s">
        <v>37</v>
      </c>
      <c r="D63" s="156" t="s">
        <v>38</v>
      </c>
      <c r="E63" s="156" t="s">
        <v>38</v>
      </c>
      <c r="F63" s="156" t="s">
        <v>36</v>
      </c>
      <c r="G63" s="156" t="s">
        <v>34</v>
      </c>
      <c r="H63" s="156" t="s">
        <v>34</v>
      </c>
      <c r="I63" s="156" t="s">
        <v>34</v>
      </c>
      <c r="J63" s="156" t="s">
        <v>35</v>
      </c>
      <c r="K63" s="156" t="s">
        <v>35</v>
      </c>
      <c r="L63" s="156" t="s">
        <v>35</v>
      </c>
      <c r="M63" s="157" t="s">
        <v>49</v>
      </c>
    </row>
    <row r="64" spans="1:13" s="12" customFormat="1">
      <c r="A64" s="23">
        <v>25</v>
      </c>
      <c r="B64" s="155" t="s">
        <v>37</v>
      </c>
      <c r="C64" s="156" t="s">
        <v>37</v>
      </c>
      <c r="D64" s="156" t="s">
        <v>38</v>
      </c>
      <c r="E64" s="156" t="s">
        <v>38</v>
      </c>
      <c r="F64" s="156" t="s">
        <v>36</v>
      </c>
      <c r="G64" s="156" t="s">
        <v>34</v>
      </c>
      <c r="H64" s="156" t="s">
        <v>34</v>
      </c>
      <c r="I64" s="156" t="s">
        <v>34</v>
      </c>
      <c r="J64" s="156" t="s">
        <v>35</v>
      </c>
      <c r="K64" s="156" t="s">
        <v>35</v>
      </c>
      <c r="L64" s="156" t="s">
        <v>35</v>
      </c>
      <c r="M64" s="157" t="s">
        <v>49</v>
      </c>
    </row>
    <row r="65" spans="1:13" s="12" customFormat="1">
      <c r="A65" s="23">
        <v>26</v>
      </c>
      <c r="B65" s="155" t="s">
        <v>37</v>
      </c>
      <c r="C65" s="156" t="s">
        <v>37</v>
      </c>
      <c r="D65" s="156" t="s">
        <v>38</v>
      </c>
      <c r="E65" s="156" t="s">
        <v>38</v>
      </c>
      <c r="F65" s="156" t="s">
        <v>36</v>
      </c>
      <c r="G65" s="156" t="s">
        <v>34</v>
      </c>
      <c r="H65" s="156" t="s">
        <v>34</v>
      </c>
      <c r="I65" s="156" t="s">
        <v>34</v>
      </c>
      <c r="J65" s="156" t="s">
        <v>35</v>
      </c>
      <c r="K65" s="156" t="s">
        <v>35</v>
      </c>
      <c r="L65" s="156" t="s">
        <v>35</v>
      </c>
      <c r="M65" s="157" t="s">
        <v>49</v>
      </c>
    </row>
    <row r="66" spans="1:13" s="12" customFormat="1">
      <c r="A66" s="23">
        <v>27</v>
      </c>
      <c r="B66" s="155" t="s">
        <v>37</v>
      </c>
      <c r="C66" s="156" t="s">
        <v>37</v>
      </c>
      <c r="D66" s="156" t="s">
        <v>38</v>
      </c>
      <c r="E66" s="156" t="s">
        <v>38</v>
      </c>
      <c r="F66" s="156" t="s">
        <v>36</v>
      </c>
      <c r="G66" s="156" t="s">
        <v>34</v>
      </c>
      <c r="H66" s="156" t="s">
        <v>34</v>
      </c>
      <c r="I66" s="156" t="s">
        <v>34</v>
      </c>
      <c r="J66" s="156" t="s">
        <v>35</v>
      </c>
      <c r="K66" s="156" t="s">
        <v>35</v>
      </c>
      <c r="L66" s="156" t="s">
        <v>35</v>
      </c>
      <c r="M66" s="157" t="s">
        <v>49</v>
      </c>
    </row>
    <row r="67" spans="1:13" s="12" customFormat="1">
      <c r="A67" s="23">
        <v>28</v>
      </c>
      <c r="B67" s="155" t="s">
        <v>37</v>
      </c>
      <c r="C67" s="156" t="s">
        <v>37</v>
      </c>
      <c r="D67" s="156" t="s">
        <v>38</v>
      </c>
      <c r="E67" s="156" t="s">
        <v>38</v>
      </c>
      <c r="F67" s="156" t="s">
        <v>36</v>
      </c>
      <c r="G67" s="156" t="s">
        <v>34</v>
      </c>
      <c r="H67" s="156" t="s">
        <v>34</v>
      </c>
      <c r="I67" s="156" t="s">
        <v>34</v>
      </c>
      <c r="J67" s="156" t="s">
        <v>35</v>
      </c>
      <c r="K67" s="156" t="s">
        <v>35</v>
      </c>
      <c r="L67" s="156" t="s">
        <v>35</v>
      </c>
      <c r="M67" s="157" t="s">
        <v>49</v>
      </c>
    </row>
    <row r="68" spans="1:13" s="12" customFormat="1">
      <c r="A68" s="23">
        <v>29</v>
      </c>
      <c r="B68" s="155" t="s">
        <v>37</v>
      </c>
      <c r="C68" s="156" t="s">
        <v>37</v>
      </c>
      <c r="D68" s="156" t="s">
        <v>38</v>
      </c>
      <c r="E68" s="156" t="s">
        <v>38</v>
      </c>
      <c r="F68" s="156" t="s">
        <v>36</v>
      </c>
      <c r="G68" s="156" t="s">
        <v>34</v>
      </c>
      <c r="H68" s="156" t="s">
        <v>34</v>
      </c>
      <c r="I68" s="156" t="s">
        <v>34</v>
      </c>
      <c r="J68" s="156" t="s">
        <v>35</v>
      </c>
      <c r="K68" s="156" t="s">
        <v>35</v>
      </c>
      <c r="L68" s="156" t="s">
        <v>35</v>
      </c>
      <c r="M68" s="157" t="s">
        <v>49</v>
      </c>
    </row>
    <row r="69" spans="1:13" s="12" customFormat="1">
      <c r="A69" s="23">
        <v>30</v>
      </c>
      <c r="B69" s="155" t="s">
        <v>37</v>
      </c>
      <c r="C69" s="156" t="s">
        <v>37</v>
      </c>
      <c r="D69" s="156" t="s">
        <v>38</v>
      </c>
      <c r="E69" s="156" t="s">
        <v>38</v>
      </c>
      <c r="F69" s="156" t="s">
        <v>36</v>
      </c>
      <c r="G69" s="156" t="s">
        <v>34</v>
      </c>
      <c r="H69" s="156" t="s">
        <v>34</v>
      </c>
      <c r="I69" s="156" t="s">
        <v>34</v>
      </c>
      <c r="J69" s="156" t="s">
        <v>35</v>
      </c>
      <c r="K69" s="156" t="s">
        <v>35</v>
      </c>
      <c r="L69" s="156" t="s">
        <v>35</v>
      </c>
      <c r="M69" s="157" t="s">
        <v>49</v>
      </c>
    </row>
    <row r="70" spans="1:13" s="12" customFormat="1">
      <c r="A70" s="23">
        <v>31</v>
      </c>
      <c r="B70" s="155" t="s">
        <v>37</v>
      </c>
      <c r="C70" s="156" t="s">
        <v>37</v>
      </c>
      <c r="D70" s="156" t="s">
        <v>38</v>
      </c>
      <c r="E70" s="156" t="s">
        <v>38</v>
      </c>
      <c r="F70" s="156" t="s">
        <v>36</v>
      </c>
      <c r="G70" s="156" t="s">
        <v>34</v>
      </c>
      <c r="H70" s="156" t="s">
        <v>34</v>
      </c>
      <c r="I70" s="156" t="s">
        <v>34</v>
      </c>
      <c r="J70" s="156" t="s">
        <v>35</v>
      </c>
      <c r="K70" s="156" t="s">
        <v>35</v>
      </c>
      <c r="L70" s="156" t="s">
        <v>35</v>
      </c>
      <c r="M70" s="157" t="s">
        <v>49</v>
      </c>
    </row>
    <row r="71" spans="1:13" s="12" customFormat="1">
      <c r="A71" s="23">
        <v>32</v>
      </c>
      <c r="B71" s="155" t="s">
        <v>37</v>
      </c>
      <c r="C71" s="156" t="s">
        <v>37</v>
      </c>
      <c r="D71" s="156" t="s">
        <v>38</v>
      </c>
      <c r="E71" s="156" t="s">
        <v>38</v>
      </c>
      <c r="F71" s="156" t="s">
        <v>36</v>
      </c>
      <c r="G71" s="156" t="s">
        <v>34</v>
      </c>
      <c r="H71" s="156" t="s">
        <v>34</v>
      </c>
      <c r="I71" s="156" t="s">
        <v>34</v>
      </c>
      <c r="J71" s="156" t="s">
        <v>35</v>
      </c>
      <c r="K71" s="156" t="s">
        <v>35</v>
      </c>
      <c r="L71" s="156" t="s">
        <v>35</v>
      </c>
      <c r="M71" s="157" t="s">
        <v>49</v>
      </c>
    </row>
    <row r="72" spans="1:13" s="12" customFormat="1">
      <c r="A72" s="23">
        <v>33</v>
      </c>
      <c r="B72" s="155" t="s">
        <v>37</v>
      </c>
      <c r="C72" s="156" t="s">
        <v>37</v>
      </c>
      <c r="D72" s="156" t="s">
        <v>38</v>
      </c>
      <c r="E72" s="156" t="s">
        <v>38</v>
      </c>
      <c r="F72" s="156" t="s">
        <v>36</v>
      </c>
      <c r="G72" s="156" t="s">
        <v>34</v>
      </c>
      <c r="H72" s="156" t="s">
        <v>34</v>
      </c>
      <c r="I72" s="156" t="s">
        <v>34</v>
      </c>
      <c r="J72" s="156" t="s">
        <v>35</v>
      </c>
      <c r="K72" s="156" t="s">
        <v>35</v>
      </c>
      <c r="L72" s="156" t="s">
        <v>35</v>
      </c>
      <c r="M72" s="157" t="s">
        <v>49</v>
      </c>
    </row>
    <row r="73" spans="1:13" s="12" customFormat="1">
      <c r="A73" s="23">
        <v>34</v>
      </c>
      <c r="B73" s="155" t="s">
        <v>37</v>
      </c>
      <c r="C73" s="156" t="s">
        <v>37</v>
      </c>
      <c r="D73" s="156" t="s">
        <v>38</v>
      </c>
      <c r="E73" s="156" t="s">
        <v>38</v>
      </c>
      <c r="F73" s="156" t="s">
        <v>36</v>
      </c>
      <c r="G73" s="156" t="s">
        <v>34</v>
      </c>
      <c r="H73" s="156" t="s">
        <v>34</v>
      </c>
      <c r="I73" s="156" t="s">
        <v>34</v>
      </c>
      <c r="J73" s="156" t="s">
        <v>35</v>
      </c>
      <c r="K73" s="156" t="s">
        <v>35</v>
      </c>
      <c r="L73" s="156" t="s">
        <v>35</v>
      </c>
      <c r="M73" s="157" t="s">
        <v>49</v>
      </c>
    </row>
    <row r="74" spans="1:13" s="12" customFormat="1">
      <c r="A74" s="23">
        <v>35</v>
      </c>
      <c r="B74" s="155" t="s">
        <v>37</v>
      </c>
      <c r="C74" s="156" t="s">
        <v>37</v>
      </c>
      <c r="D74" s="156" t="s">
        <v>38</v>
      </c>
      <c r="E74" s="156" t="s">
        <v>38</v>
      </c>
      <c r="F74" s="156" t="s">
        <v>36</v>
      </c>
      <c r="G74" s="156" t="s">
        <v>34</v>
      </c>
      <c r="H74" s="156" t="s">
        <v>34</v>
      </c>
      <c r="I74" s="156" t="s">
        <v>34</v>
      </c>
      <c r="J74" s="156" t="s">
        <v>35</v>
      </c>
      <c r="K74" s="156" t="s">
        <v>35</v>
      </c>
      <c r="L74" s="156" t="s">
        <v>35</v>
      </c>
      <c r="M74" s="157" t="s">
        <v>49</v>
      </c>
    </row>
    <row r="75" spans="1:13" s="12" customFormat="1">
      <c r="A75" s="23">
        <v>36</v>
      </c>
      <c r="B75" s="155" t="s">
        <v>37</v>
      </c>
      <c r="C75" s="156" t="s">
        <v>37</v>
      </c>
      <c r="D75" s="156" t="s">
        <v>38</v>
      </c>
      <c r="E75" s="156" t="s">
        <v>38</v>
      </c>
      <c r="F75" s="156" t="s">
        <v>36</v>
      </c>
      <c r="G75" s="156" t="s">
        <v>34</v>
      </c>
      <c r="H75" s="156" t="s">
        <v>34</v>
      </c>
      <c r="I75" s="156" t="s">
        <v>34</v>
      </c>
      <c r="J75" s="156" t="s">
        <v>35</v>
      </c>
      <c r="K75" s="156" t="s">
        <v>35</v>
      </c>
      <c r="L75" s="156" t="s">
        <v>35</v>
      </c>
      <c r="M75" s="157" t="s">
        <v>49</v>
      </c>
    </row>
    <row r="76" spans="1:13" s="12" customFormat="1">
      <c r="A76" s="23">
        <v>37</v>
      </c>
      <c r="B76" s="155" t="s">
        <v>37</v>
      </c>
      <c r="C76" s="156" t="s">
        <v>37</v>
      </c>
      <c r="D76" s="156" t="s">
        <v>38</v>
      </c>
      <c r="E76" s="156" t="s">
        <v>38</v>
      </c>
      <c r="F76" s="156" t="s">
        <v>36</v>
      </c>
      <c r="G76" s="156" t="s">
        <v>34</v>
      </c>
      <c r="H76" s="156" t="s">
        <v>34</v>
      </c>
      <c r="I76" s="156" t="s">
        <v>34</v>
      </c>
      <c r="J76" s="156" t="s">
        <v>35</v>
      </c>
      <c r="K76" s="156" t="s">
        <v>35</v>
      </c>
      <c r="L76" s="156" t="s">
        <v>35</v>
      </c>
      <c r="M76" s="157" t="s">
        <v>49</v>
      </c>
    </row>
    <row r="77" spans="1:13" s="12" customFormat="1">
      <c r="A77" s="23">
        <v>38</v>
      </c>
      <c r="B77" s="155" t="s">
        <v>37</v>
      </c>
      <c r="C77" s="156" t="s">
        <v>37</v>
      </c>
      <c r="D77" s="156" t="s">
        <v>38</v>
      </c>
      <c r="E77" s="156" t="s">
        <v>38</v>
      </c>
      <c r="F77" s="156" t="s">
        <v>36</v>
      </c>
      <c r="G77" s="156" t="s">
        <v>34</v>
      </c>
      <c r="H77" s="156" t="s">
        <v>34</v>
      </c>
      <c r="I77" s="156" t="s">
        <v>34</v>
      </c>
      <c r="J77" s="156" t="s">
        <v>35</v>
      </c>
      <c r="K77" s="156" t="s">
        <v>35</v>
      </c>
      <c r="L77" s="156" t="s">
        <v>35</v>
      </c>
      <c r="M77" s="157" t="s">
        <v>49</v>
      </c>
    </row>
    <row r="78" spans="1:13" s="12" customFormat="1">
      <c r="A78" s="23">
        <v>39</v>
      </c>
      <c r="B78" s="155" t="s">
        <v>37</v>
      </c>
      <c r="C78" s="156" t="s">
        <v>37</v>
      </c>
      <c r="D78" s="156" t="s">
        <v>38</v>
      </c>
      <c r="E78" s="156" t="s">
        <v>38</v>
      </c>
      <c r="F78" s="156" t="s">
        <v>36</v>
      </c>
      <c r="G78" s="156" t="s">
        <v>34</v>
      </c>
      <c r="H78" s="156" t="s">
        <v>34</v>
      </c>
      <c r="I78" s="156" t="s">
        <v>34</v>
      </c>
      <c r="J78" s="156" t="s">
        <v>35</v>
      </c>
      <c r="K78" s="156" t="s">
        <v>35</v>
      </c>
      <c r="L78" s="156" t="s">
        <v>35</v>
      </c>
      <c r="M78" s="157" t="s">
        <v>49</v>
      </c>
    </row>
    <row r="79" spans="1:13" s="12" customFormat="1">
      <c r="A79" s="23">
        <v>40</v>
      </c>
      <c r="B79" s="155" t="s">
        <v>37</v>
      </c>
      <c r="C79" s="156" t="s">
        <v>37</v>
      </c>
      <c r="D79" s="156" t="s">
        <v>38</v>
      </c>
      <c r="E79" s="156" t="s">
        <v>38</v>
      </c>
      <c r="F79" s="156" t="s">
        <v>36</v>
      </c>
      <c r="G79" s="156" t="s">
        <v>34</v>
      </c>
      <c r="H79" s="156" t="s">
        <v>34</v>
      </c>
      <c r="I79" s="156" t="s">
        <v>34</v>
      </c>
      <c r="J79" s="156" t="s">
        <v>35</v>
      </c>
      <c r="K79" s="156" t="s">
        <v>35</v>
      </c>
      <c r="L79" s="156" t="s">
        <v>35</v>
      </c>
      <c r="M79" s="157" t="s">
        <v>49</v>
      </c>
    </row>
    <row r="80" spans="1:13" s="12" customFormat="1">
      <c r="A80" s="23">
        <v>41</v>
      </c>
      <c r="B80" s="155" t="s">
        <v>37</v>
      </c>
      <c r="C80" s="156" t="s">
        <v>37</v>
      </c>
      <c r="D80" s="156" t="s">
        <v>38</v>
      </c>
      <c r="E80" s="156" t="s">
        <v>38</v>
      </c>
      <c r="F80" s="156" t="s">
        <v>36</v>
      </c>
      <c r="G80" s="156" t="s">
        <v>34</v>
      </c>
      <c r="H80" s="156" t="s">
        <v>34</v>
      </c>
      <c r="I80" s="156" t="s">
        <v>34</v>
      </c>
      <c r="J80" s="156" t="s">
        <v>35</v>
      </c>
      <c r="K80" s="156" t="s">
        <v>35</v>
      </c>
      <c r="L80" s="156" t="s">
        <v>35</v>
      </c>
      <c r="M80" s="157" t="s">
        <v>49</v>
      </c>
    </row>
    <row r="81" spans="1:13" s="12" customFormat="1">
      <c r="A81" s="23">
        <v>42</v>
      </c>
      <c r="B81" s="155" t="s">
        <v>37</v>
      </c>
      <c r="C81" s="156" t="s">
        <v>37</v>
      </c>
      <c r="D81" s="156" t="s">
        <v>38</v>
      </c>
      <c r="E81" s="156" t="s">
        <v>38</v>
      </c>
      <c r="F81" s="156" t="s">
        <v>36</v>
      </c>
      <c r="G81" s="156" t="s">
        <v>34</v>
      </c>
      <c r="H81" s="156" t="s">
        <v>34</v>
      </c>
      <c r="I81" s="156" t="s">
        <v>34</v>
      </c>
      <c r="J81" s="156" t="s">
        <v>35</v>
      </c>
      <c r="K81" s="156" t="s">
        <v>35</v>
      </c>
      <c r="L81" s="156" t="s">
        <v>35</v>
      </c>
      <c r="M81" s="157" t="s">
        <v>49</v>
      </c>
    </row>
    <row r="82" spans="1:13" s="12" customFormat="1">
      <c r="A82" s="23">
        <v>43</v>
      </c>
      <c r="B82" s="155" t="s">
        <v>37</v>
      </c>
      <c r="C82" s="156" t="s">
        <v>37</v>
      </c>
      <c r="D82" s="156" t="s">
        <v>38</v>
      </c>
      <c r="E82" s="156" t="s">
        <v>38</v>
      </c>
      <c r="F82" s="156" t="s">
        <v>36</v>
      </c>
      <c r="G82" s="156" t="s">
        <v>34</v>
      </c>
      <c r="H82" s="156" t="s">
        <v>34</v>
      </c>
      <c r="I82" s="156" t="s">
        <v>34</v>
      </c>
      <c r="J82" s="156" t="s">
        <v>35</v>
      </c>
      <c r="K82" s="156" t="s">
        <v>35</v>
      </c>
      <c r="L82" s="156" t="s">
        <v>35</v>
      </c>
      <c r="M82" s="157" t="s">
        <v>49</v>
      </c>
    </row>
    <row r="83" spans="1:13" s="12" customFormat="1">
      <c r="A83" s="23">
        <v>44</v>
      </c>
      <c r="B83" s="155" t="s">
        <v>37</v>
      </c>
      <c r="C83" s="156" t="s">
        <v>37</v>
      </c>
      <c r="D83" s="156" t="s">
        <v>38</v>
      </c>
      <c r="E83" s="156" t="s">
        <v>38</v>
      </c>
      <c r="F83" s="156" t="s">
        <v>36</v>
      </c>
      <c r="G83" s="156" t="s">
        <v>34</v>
      </c>
      <c r="H83" s="156" t="s">
        <v>34</v>
      </c>
      <c r="I83" s="156" t="s">
        <v>34</v>
      </c>
      <c r="J83" s="156" t="s">
        <v>35</v>
      </c>
      <c r="K83" s="156" t="s">
        <v>35</v>
      </c>
      <c r="L83" s="156" t="s">
        <v>35</v>
      </c>
      <c r="M83" s="157" t="s">
        <v>49</v>
      </c>
    </row>
    <row r="84" spans="1:13" s="12" customFormat="1">
      <c r="A84" s="23">
        <v>45</v>
      </c>
      <c r="B84" s="155" t="s">
        <v>37</v>
      </c>
      <c r="C84" s="156" t="s">
        <v>37</v>
      </c>
      <c r="D84" s="156" t="s">
        <v>38</v>
      </c>
      <c r="E84" s="156" t="s">
        <v>38</v>
      </c>
      <c r="F84" s="156" t="s">
        <v>36</v>
      </c>
      <c r="G84" s="156" t="s">
        <v>34</v>
      </c>
      <c r="H84" s="156" t="s">
        <v>34</v>
      </c>
      <c r="I84" s="156" t="s">
        <v>34</v>
      </c>
      <c r="J84" s="156" t="s">
        <v>35</v>
      </c>
      <c r="K84" s="156" t="s">
        <v>35</v>
      </c>
      <c r="L84" s="156" t="s">
        <v>35</v>
      </c>
      <c r="M84" s="157" t="s">
        <v>49</v>
      </c>
    </row>
    <row r="85" spans="1:13" s="12" customFormat="1">
      <c r="A85" s="23">
        <v>46</v>
      </c>
      <c r="B85" s="155" t="s">
        <v>37</v>
      </c>
      <c r="C85" s="156" t="s">
        <v>37</v>
      </c>
      <c r="D85" s="156" t="s">
        <v>38</v>
      </c>
      <c r="E85" s="156" t="s">
        <v>38</v>
      </c>
      <c r="F85" s="156" t="s">
        <v>36</v>
      </c>
      <c r="G85" s="156" t="s">
        <v>34</v>
      </c>
      <c r="H85" s="156" t="s">
        <v>34</v>
      </c>
      <c r="I85" s="156" t="s">
        <v>34</v>
      </c>
      <c r="J85" s="156" t="s">
        <v>35</v>
      </c>
      <c r="K85" s="156" t="s">
        <v>35</v>
      </c>
      <c r="L85" s="156" t="s">
        <v>35</v>
      </c>
      <c r="M85" s="157" t="s">
        <v>49</v>
      </c>
    </row>
    <row r="86" spans="1:13" s="12" customFormat="1">
      <c r="A86" s="23">
        <v>47</v>
      </c>
      <c r="B86" s="155" t="s">
        <v>37</v>
      </c>
      <c r="C86" s="156" t="s">
        <v>37</v>
      </c>
      <c r="D86" s="156" t="s">
        <v>38</v>
      </c>
      <c r="E86" s="156" t="s">
        <v>38</v>
      </c>
      <c r="F86" s="156" t="s">
        <v>36</v>
      </c>
      <c r="G86" s="156" t="s">
        <v>34</v>
      </c>
      <c r="H86" s="156" t="s">
        <v>34</v>
      </c>
      <c r="I86" s="156" t="s">
        <v>34</v>
      </c>
      <c r="J86" s="156" t="s">
        <v>35</v>
      </c>
      <c r="K86" s="156" t="s">
        <v>35</v>
      </c>
      <c r="L86" s="156" t="s">
        <v>35</v>
      </c>
      <c r="M86" s="157" t="s">
        <v>49</v>
      </c>
    </row>
    <row r="87" spans="1:13" s="12" customFormat="1">
      <c r="A87" s="23">
        <v>48</v>
      </c>
      <c r="B87" s="155" t="s">
        <v>37</v>
      </c>
      <c r="C87" s="156" t="s">
        <v>37</v>
      </c>
      <c r="D87" s="156" t="s">
        <v>38</v>
      </c>
      <c r="E87" s="156" t="s">
        <v>38</v>
      </c>
      <c r="F87" s="156" t="s">
        <v>36</v>
      </c>
      <c r="G87" s="156" t="s">
        <v>34</v>
      </c>
      <c r="H87" s="156" t="s">
        <v>34</v>
      </c>
      <c r="I87" s="156" t="s">
        <v>34</v>
      </c>
      <c r="J87" s="156" t="s">
        <v>35</v>
      </c>
      <c r="K87" s="156" t="s">
        <v>35</v>
      </c>
      <c r="L87" s="156" t="s">
        <v>35</v>
      </c>
      <c r="M87" s="157" t="s">
        <v>49</v>
      </c>
    </row>
    <row r="88" spans="1:13" s="12" customFormat="1">
      <c r="A88" s="23">
        <v>49</v>
      </c>
      <c r="B88" s="155" t="s">
        <v>37</v>
      </c>
      <c r="C88" s="156" t="s">
        <v>37</v>
      </c>
      <c r="D88" s="156" t="s">
        <v>38</v>
      </c>
      <c r="E88" s="156" t="s">
        <v>38</v>
      </c>
      <c r="F88" s="156" t="s">
        <v>36</v>
      </c>
      <c r="G88" s="156" t="s">
        <v>34</v>
      </c>
      <c r="H88" s="156" t="s">
        <v>34</v>
      </c>
      <c r="I88" s="156" t="s">
        <v>34</v>
      </c>
      <c r="J88" s="156" t="s">
        <v>35</v>
      </c>
      <c r="K88" s="156" t="s">
        <v>35</v>
      </c>
      <c r="L88" s="156" t="s">
        <v>35</v>
      </c>
      <c r="M88" s="157" t="s">
        <v>49</v>
      </c>
    </row>
    <row r="89" spans="1:13" s="12" customFormat="1">
      <c r="A89" s="23">
        <v>50</v>
      </c>
      <c r="B89" s="155" t="s">
        <v>37</v>
      </c>
      <c r="C89" s="156" t="s">
        <v>37</v>
      </c>
      <c r="D89" s="156" t="s">
        <v>38</v>
      </c>
      <c r="E89" s="156" t="s">
        <v>38</v>
      </c>
      <c r="F89" s="156" t="s">
        <v>36</v>
      </c>
      <c r="G89" s="156" t="s">
        <v>34</v>
      </c>
      <c r="H89" s="156" t="s">
        <v>34</v>
      </c>
      <c r="I89" s="156" t="s">
        <v>34</v>
      </c>
      <c r="J89" s="156" t="s">
        <v>35</v>
      </c>
      <c r="K89" s="156" t="s">
        <v>35</v>
      </c>
      <c r="L89" s="156" t="s">
        <v>35</v>
      </c>
      <c r="M89" s="157" t="s">
        <v>49</v>
      </c>
    </row>
    <row r="90" spans="1:13" s="12" customFormat="1" ht="15.75" thickBot="1">
      <c r="A90" s="158">
        <v>51</v>
      </c>
      <c r="B90" s="12" t="s">
        <v>37</v>
      </c>
      <c r="C90" s="12" t="s">
        <v>37</v>
      </c>
      <c r="D90" s="12" t="s">
        <v>38</v>
      </c>
      <c r="E90" s="12" t="s">
        <v>38</v>
      </c>
      <c r="F90" s="12" t="s">
        <v>36</v>
      </c>
      <c r="G90" s="12" t="s">
        <v>34</v>
      </c>
      <c r="H90" s="12" t="s">
        <v>34</v>
      </c>
      <c r="I90" s="12" t="s">
        <v>34</v>
      </c>
      <c r="J90" s="12" t="s">
        <v>35</v>
      </c>
      <c r="K90" s="12" t="s">
        <v>35</v>
      </c>
      <c r="L90" s="12" t="s">
        <v>35</v>
      </c>
      <c r="M90" s="12" t="s">
        <v>49</v>
      </c>
    </row>
    <row r="91" spans="1:13" ht="15.75" thickBot="1"/>
    <row r="92" spans="1:13">
      <c r="A92" s="169" t="s">
        <v>32</v>
      </c>
      <c r="B92" s="170"/>
      <c r="C92" s="170"/>
      <c r="D92" s="171"/>
    </row>
    <row r="93" spans="1:13">
      <c r="A93" s="3" t="s">
        <v>33</v>
      </c>
      <c r="B93" s="12">
        <v>1</v>
      </c>
      <c r="C93" s="12">
        <v>2</v>
      </c>
      <c r="D93" s="14">
        <v>3</v>
      </c>
    </row>
    <row r="94" spans="1:13">
      <c r="A94" s="3"/>
      <c r="B94" s="12"/>
      <c r="C94" s="12"/>
      <c r="D94" s="14"/>
    </row>
    <row r="95" spans="1:13">
      <c r="A95" s="3" t="s">
        <v>0</v>
      </c>
      <c r="B95" s="12" t="s">
        <v>37</v>
      </c>
      <c r="C95" s="12" t="s">
        <v>38</v>
      </c>
      <c r="D95" s="14" t="s">
        <v>36</v>
      </c>
    </row>
    <row r="96" spans="1:13">
      <c r="A96" s="3" t="s">
        <v>5</v>
      </c>
      <c r="B96" s="12" t="s">
        <v>39</v>
      </c>
      <c r="C96" s="12" t="s">
        <v>37</v>
      </c>
      <c r="D96" s="14" t="s">
        <v>37</v>
      </c>
    </row>
    <row r="97" spans="1:13">
      <c r="A97" s="3" t="s">
        <v>10</v>
      </c>
      <c r="B97" s="12" t="s">
        <v>46</v>
      </c>
      <c r="C97" s="12" t="s">
        <v>39</v>
      </c>
      <c r="D97" s="14" t="s">
        <v>39</v>
      </c>
    </row>
    <row r="98" spans="1:13" ht="15.75" thickBot="1">
      <c r="A98" s="26" t="s">
        <v>15</v>
      </c>
      <c r="B98" s="16" t="s">
        <v>46</v>
      </c>
      <c r="C98" s="16" t="s">
        <v>46</v>
      </c>
      <c r="D98" s="18" t="s">
        <v>46</v>
      </c>
    </row>
    <row r="99" spans="1:13" ht="15.75" thickBot="1"/>
    <row r="100" spans="1:13" ht="15.75" thickBot="1">
      <c r="A100" s="1" t="s">
        <v>54</v>
      </c>
      <c r="B100" s="167">
        <v>6</v>
      </c>
      <c r="C100" s="167"/>
      <c r="D100" s="167"/>
      <c r="E100" s="167">
        <v>5</v>
      </c>
      <c r="F100" s="167"/>
      <c r="G100" s="167"/>
      <c r="H100" s="167">
        <v>4</v>
      </c>
      <c r="I100" s="167"/>
      <c r="J100" s="167"/>
      <c r="K100" s="167">
        <v>3</v>
      </c>
      <c r="L100" s="167"/>
      <c r="M100" s="168"/>
    </row>
    <row r="101" spans="1:13">
      <c r="A101" s="20"/>
      <c r="B101" s="30" t="s">
        <v>50</v>
      </c>
      <c r="C101" s="31" t="s">
        <v>51</v>
      </c>
      <c r="D101" s="31" t="s">
        <v>52</v>
      </c>
      <c r="E101" s="31" t="s">
        <v>50</v>
      </c>
      <c r="F101" s="31" t="s">
        <v>51</v>
      </c>
      <c r="G101" s="31" t="s">
        <v>52</v>
      </c>
      <c r="H101" s="31" t="s">
        <v>50</v>
      </c>
      <c r="I101" s="31" t="s">
        <v>51</v>
      </c>
      <c r="J101" s="31" t="s">
        <v>52</v>
      </c>
      <c r="K101" s="31" t="s">
        <v>50</v>
      </c>
      <c r="L101" s="31" t="s">
        <v>51</v>
      </c>
      <c r="M101" s="32" t="s">
        <v>52</v>
      </c>
    </row>
    <row r="102" spans="1:13">
      <c r="A102" s="23">
        <v>0</v>
      </c>
      <c r="B102" s="12" t="s">
        <v>53</v>
      </c>
      <c r="C102" s="12" t="s">
        <v>53</v>
      </c>
      <c r="D102" s="12" t="s">
        <v>53</v>
      </c>
      <c r="E102" s="12" t="s">
        <v>53</v>
      </c>
      <c r="F102" s="12" t="s">
        <v>53</v>
      </c>
      <c r="G102" s="12" t="s">
        <v>53</v>
      </c>
      <c r="H102" s="12" t="s">
        <v>53</v>
      </c>
      <c r="I102" s="12" t="s">
        <v>53</v>
      </c>
      <c r="J102" s="12" t="s">
        <v>53</v>
      </c>
      <c r="K102" s="12" t="s">
        <v>53</v>
      </c>
      <c r="L102" s="12" t="s">
        <v>53</v>
      </c>
      <c r="M102" s="14" t="s">
        <v>53</v>
      </c>
    </row>
    <row r="103" spans="1:13">
      <c r="A103" s="23">
        <v>0.99999999999980105</v>
      </c>
      <c r="B103" s="12" t="s">
        <v>53</v>
      </c>
      <c r="C103" s="12" t="s">
        <v>53</v>
      </c>
      <c r="D103" s="12" t="s">
        <v>53</v>
      </c>
      <c r="E103" s="12" t="s">
        <v>53</v>
      </c>
      <c r="F103" s="12" t="s">
        <v>53</v>
      </c>
      <c r="G103" s="12" t="s">
        <v>53</v>
      </c>
      <c r="H103" s="12" t="s">
        <v>53</v>
      </c>
      <c r="I103" s="12" t="s">
        <v>53</v>
      </c>
      <c r="J103" s="12" t="s">
        <v>53</v>
      </c>
      <c r="K103" s="12" t="s">
        <v>53</v>
      </c>
      <c r="L103" s="12" t="s">
        <v>53</v>
      </c>
      <c r="M103" s="14" t="s">
        <v>53</v>
      </c>
    </row>
    <row r="104" spans="1:13">
      <c r="A104" s="23">
        <v>1.9999999999997999</v>
      </c>
      <c r="B104" s="12" t="s">
        <v>53</v>
      </c>
      <c r="C104" s="12" t="s">
        <v>53</v>
      </c>
      <c r="D104" s="12" t="s">
        <v>53</v>
      </c>
      <c r="E104" s="12" t="s">
        <v>53</v>
      </c>
      <c r="F104" s="12" t="s">
        <v>53</v>
      </c>
      <c r="G104" s="12" t="s">
        <v>53</v>
      </c>
      <c r="H104" s="12" t="s">
        <v>53</v>
      </c>
      <c r="I104" s="12" t="s">
        <v>53</v>
      </c>
      <c r="J104" s="12" t="s">
        <v>53</v>
      </c>
      <c r="K104" s="12" t="s">
        <v>53</v>
      </c>
      <c r="L104" s="12" t="s">
        <v>53</v>
      </c>
      <c r="M104" s="14" t="s">
        <v>53</v>
      </c>
    </row>
    <row r="105" spans="1:13">
      <c r="A105" s="23">
        <v>2.9999999999998002</v>
      </c>
      <c r="B105" s="12" t="s">
        <v>53</v>
      </c>
      <c r="C105" s="12" t="s">
        <v>53</v>
      </c>
      <c r="D105" s="12" t="s">
        <v>53</v>
      </c>
      <c r="E105" s="12" t="s">
        <v>53</v>
      </c>
      <c r="F105" s="12" t="s">
        <v>53</v>
      </c>
      <c r="G105" s="12" t="s">
        <v>53</v>
      </c>
      <c r="H105" s="12" t="s">
        <v>53</v>
      </c>
      <c r="I105" s="12" t="s">
        <v>53</v>
      </c>
      <c r="J105" s="12" t="s">
        <v>53</v>
      </c>
      <c r="K105" s="12" t="s">
        <v>53</v>
      </c>
      <c r="L105" s="12" t="s">
        <v>53</v>
      </c>
      <c r="M105" s="14" t="s">
        <v>53</v>
      </c>
    </row>
    <row r="106" spans="1:13">
      <c r="A106" s="23">
        <v>3.9999999999998002</v>
      </c>
      <c r="B106" s="12" t="s">
        <v>53</v>
      </c>
      <c r="C106" s="12" t="s">
        <v>53</v>
      </c>
      <c r="D106" s="12" t="s">
        <v>53</v>
      </c>
      <c r="E106" s="12" t="s">
        <v>53</v>
      </c>
      <c r="F106" s="12" t="s">
        <v>53</v>
      </c>
      <c r="G106" s="12" t="s">
        <v>53</v>
      </c>
      <c r="H106" s="12" t="s">
        <v>53</v>
      </c>
      <c r="I106" s="12" t="s">
        <v>53</v>
      </c>
      <c r="J106" s="12" t="s">
        <v>53</v>
      </c>
      <c r="K106" s="12" t="s">
        <v>53</v>
      </c>
      <c r="L106" s="12" t="s">
        <v>53</v>
      </c>
      <c r="M106" s="14" t="s">
        <v>53</v>
      </c>
    </row>
    <row r="107" spans="1:13">
      <c r="A107" s="23">
        <v>4.9999999999998002</v>
      </c>
      <c r="B107" s="12" t="s">
        <v>53</v>
      </c>
      <c r="C107" s="12" t="s">
        <v>53</v>
      </c>
      <c r="D107" s="12" t="s">
        <v>53</v>
      </c>
      <c r="E107" s="12" t="s">
        <v>53</v>
      </c>
      <c r="F107" s="12" t="s">
        <v>53</v>
      </c>
      <c r="G107" s="12" t="s">
        <v>53</v>
      </c>
      <c r="H107" s="12" t="s">
        <v>53</v>
      </c>
      <c r="I107" s="12" t="s">
        <v>53</v>
      </c>
      <c r="J107" s="12" t="s">
        <v>46</v>
      </c>
      <c r="K107" s="12" t="s">
        <v>46</v>
      </c>
      <c r="L107" s="12" t="s">
        <v>53</v>
      </c>
      <c r="M107" s="14" t="s">
        <v>53</v>
      </c>
    </row>
    <row r="108" spans="1:13">
      <c r="A108" s="23">
        <v>5.9999999999998002</v>
      </c>
      <c r="B108" s="12" t="s">
        <v>53</v>
      </c>
      <c r="C108" s="12" t="s">
        <v>53</v>
      </c>
      <c r="D108" s="12" t="s">
        <v>53</v>
      </c>
      <c r="E108" s="12" t="s">
        <v>53</v>
      </c>
      <c r="F108" s="12" t="s">
        <v>53</v>
      </c>
      <c r="G108" s="12" t="s">
        <v>53</v>
      </c>
      <c r="H108" s="12" t="s">
        <v>53</v>
      </c>
      <c r="I108" s="12" t="s">
        <v>53</v>
      </c>
      <c r="J108" s="12" t="s">
        <v>46</v>
      </c>
      <c r="K108" s="12" t="s">
        <v>46</v>
      </c>
      <c r="L108" s="12" t="s">
        <v>46</v>
      </c>
      <c r="M108" s="14" t="s">
        <v>53</v>
      </c>
    </row>
    <row r="109" spans="1:13">
      <c r="A109" s="23">
        <v>6.9999999999998996</v>
      </c>
      <c r="B109" s="12" t="s">
        <v>53</v>
      </c>
      <c r="C109" s="12" t="s">
        <v>53</v>
      </c>
      <c r="D109" s="12" t="s">
        <v>53</v>
      </c>
      <c r="E109" s="12" t="s">
        <v>53</v>
      </c>
      <c r="F109" s="12" t="s">
        <v>53</v>
      </c>
      <c r="G109" s="12" t="s">
        <v>53</v>
      </c>
      <c r="H109" s="12" t="s">
        <v>53</v>
      </c>
      <c r="I109" s="12" t="s">
        <v>53</v>
      </c>
      <c r="J109" s="12" t="s">
        <v>46</v>
      </c>
      <c r="K109" s="12" t="s">
        <v>46</v>
      </c>
      <c r="L109" s="12" t="s">
        <v>46</v>
      </c>
      <c r="M109" s="14" t="s">
        <v>53</v>
      </c>
    </row>
    <row r="110" spans="1:13">
      <c r="A110" s="23">
        <v>7.9999999999998703</v>
      </c>
      <c r="B110" s="12" t="s">
        <v>53</v>
      </c>
      <c r="C110" s="12" t="s">
        <v>53</v>
      </c>
      <c r="D110" s="12" t="s">
        <v>53</v>
      </c>
      <c r="E110" s="12" t="s">
        <v>53</v>
      </c>
      <c r="F110" s="12" t="s">
        <v>53</v>
      </c>
      <c r="G110" s="12" t="s">
        <v>53</v>
      </c>
      <c r="H110" s="12" t="s">
        <v>53</v>
      </c>
      <c r="I110" s="12" t="s">
        <v>46</v>
      </c>
      <c r="J110" s="12" t="s">
        <v>46</v>
      </c>
      <c r="K110" s="12" t="s">
        <v>46</v>
      </c>
      <c r="L110" s="12" t="s">
        <v>46</v>
      </c>
      <c r="M110" s="14" t="s">
        <v>46</v>
      </c>
    </row>
    <row r="111" spans="1:13">
      <c r="A111" s="23">
        <v>8.9999999999998792</v>
      </c>
      <c r="B111" s="12" t="s">
        <v>53</v>
      </c>
      <c r="C111" s="12" t="s">
        <v>53</v>
      </c>
      <c r="D111" s="12" t="s">
        <v>53</v>
      </c>
      <c r="E111" s="12" t="s">
        <v>53</v>
      </c>
      <c r="F111" s="12" t="s">
        <v>53</v>
      </c>
      <c r="G111" s="12" t="s">
        <v>53</v>
      </c>
      <c r="H111" s="12" t="s">
        <v>53</v>
      </c>
      <c r="I111" s="12" t="s">
        <v>46</v>
      </c>
      <c r="J111" s="12" t="s">
        <v>46</v>
      </c>
      <c r="K111" s="12" t="s">
        <v>46</v>
      </c>
      <c r="L111" s="12" t="s">
        <v>39</v>
      </c>
      <c r="M111" s="14" t="s">
        <v>46</v>
      </c>
    </row>
    <row r="112" spans="1:13">
      <c r="A112" s="23">
        <v>9.9999999999999005</v>
      </c>
      <c r="B112" s="12" t="s">
        <v>55</v>
      </c>
      <c r="C112" s="12" t="s">
        <v>55</v>
      </c>
      <c r="D112" s="12" t="s">
        <v>55</v>
      </c>
      <c r="E112" s="12" t="s">
        <v>55</v>
      </c>
      <c r="F112" s="12" t="s">
        <v>46</v>
      </c>
      <c r="G112" s="12" t="s">
        <v>46</v>
      </c>
      <c r="H112" s="12" t="s">
        <v>46</v>
      </c>
      <c r="I112" s="12" t="s">
        <v>46</v>
      </c>
      <c r="J112" s="12" t="s">
        <v>39</v>
      </c>
      <c r="K112" s="12" t="s">
        <v>39</v>
      </c>
      <c r="L112" s="12" t="s">
        <v>39</v>
      </c>
      <c r="M112" s="14" t="s">
        <v>39</v>
      </c>
    </row>
    <row r="113" spans="1:13">
      <c r="A113" s="23">
        <v>10.999999999999901</v>
      </c>
      <c r="B113" s="12" t="s">
        <v>55</v>
      </c>
      <c r="C113" s="12" t="s">
        <v>55</v>
      </c>
      <c r="D113" s="12" t="s">
        <v>55</v>
      </c>
      <c r="E113" s="12" t="s">
        <v>55</v>
      </c>
      <c r="F113" s="12" t="s">
        <v>46</v>
      </c>
      <c r="G113" s="12" t="s">
        <v>46</v>
      </c>
      <c r="H113" s="12" t="s">
        <v>46</v>
      </c>
      <c r="I113" s="12" t="s">
        <v>46</v>
      </c>
      <c r="J113" s="12" t="s">
        <v>39</v>
      </c>
      <c r="K113" s="12" t="s">
        <v>39</v>
      </c>
      <c r="L113" s="12" t="s">
        <v>39</v>
      </c>
      <c r="M113" s="14" t="s">
        <v>39</v>
      </c>
    </row>
    <row r="114" spans="1:13">
      <c r="A114" s="23">
        <v>11.999999999999901</v>
      </c>
      <c r="B114" s="12" t="s">
        <v>55</v>
      </c>
      <c r="C114" s="12" t="s">
        <v>55</v>
      </c>
      <c r="D114" s="12" t="s">
        <v>55</v>
      </c>
      <c r="E114" s="12" t="s">
        <v>55</v>
      </c>
      <c r="F114" s="12" t="s">
        <v>46</v>
      </c>
      <c r="G114" s="12" t="s">
        <v>46</v>
      </c>
      <c r="H114" s="12" t="s">
        <v>46</v>
      </c>
      <c r="I114" s="12" t="s">
        <v>46</v>
      </c>
      <c r="J114" s="12" t="s">
        <v>39</v>
      </c>
      <c r="K114" s="12" t="s">
        <v>39</v>
      </c>
      <c r="L114" s="12" t="s">
        <v>39</v>
      </c>
      <c r="M114" s="14" t="s">
        <v>39</v>
      </c>
    </row>
    <row r="115" spans="1:13">
      <c r="A115" s="23">
        <v>12.999999999999901</v>
      </c>
      <c r="B115" s="12" t="s">
        <v>55</v>
      </c>
      <c r="C115" s="12" t="s">
        <v>55</v>
      </c>
      <c r="D115" s="12" t="s">
        <v>55</v>
      </c>
      <c r="E115" s="12" t="s">
        <v>55</v>
      </c>
      <c r="F115" s="12" t="s">
        <v>46</v>
      </c>
      <c r="G115" s="12" t="s">
        <v>46</v>
      </c>
      <c r="H115" s="12" t="s">
        <v>46</v>
      </c>
      <c r="I115" s="12" t="s">
        <v>39</v>
      </c>
      <c r="J115" s="12" t="s">
        <v>39</v>
      </c>
      <c r="K115" s="12" t="s">
        <v>39</v>
      </c>
      <c r="L115" s="12" t="s">
        <v>37</v>
      </c>
      <c r="M115" s="14" t="s">
        <v>37</v>
      </c>
    </row>
    <row r="116" spans="1:13">
      <c r="A116" s="23">
        <v>14</v>
      </c>
      <c r="B116" s="12" t="s">
        <v>55</v>
      </c>
      <c r="C116" s="12" t="s">
        <v>55</v>
      </c>
      <c r="D116" s="12" t="s">
        <v>55</v>
      </c>
      <c r="E116" s="12" t="s">
        <v>55</v>
      </c>
      <c r="F116" s="12" t="s">
        <v>46</v>
      </c>
      <c r="G116" s="12" t="s">
        <v>46</v>
      </c>
      <c r="H116" s="12" t="s">
        <v>46</v>
      </c>
      <c r="I116" s="12" t="s">
        <v>39</v>
      </c>
      <c r="J116" s="12" t="s">
        <v>39</v>
      </c>
      <c r="K116" s="12" t="s">
        <v>39</v>
      </c>
      <c r="L116" s="12" t="s">
        <v>37</v>
      </c>
      <c r="M116" s="14" t="s">
        <v>37</v>
      </c>
    </row>
    <row r="117" spans="1:13">
      <c r="A117" s="23">
        <v>15</v>
      </c>
      <c r="B117" s="12" t="s">
        <v>46</v>
      </c>
      <c r="C117" s="12" t="s">
        <v>46</v>
      </c>
      <c r="D117" s="12" t="s">
        <v>46</v>
      </c>
      <c r="E117" s="12" t="s">
        <v>46</v>
      </c>
      <c r="F117" s="12" t="s">
        <v>39</v>
      </c>
      <c r="G117" s="12" t="s">
        <v>39</v>
      </c>
      <c r="H117" s="12" t="s">
        <v>39</v>
      </c>
      <c r="I117" s="12" t="s">
        <v>39</v>
      </c>
      <c r="J117" s="12" t="s">
        <v>37</v>
      </c>
      <c r="K117" s="12" t="s">
        <v>37</v>
      </c>
      <c r="L117" s="12" t="s">
        <v>37</v>
      </c>
      <c r="M117" s="14" t="s">
        <v>37</v>
      </c>
    </row>
    <row r="118" spans="1:13">
      <c r="A118" s="23">
        <v>16</v>
      </c>
      <c r="B118" s="12" t="s">
        <v>46</v>
      </c>
      <c r="C118" s="12" t="s">
        <v>46</v>
      </c>
      <c r="D118" s="12" t="s">
        <v>46</v>
      </c>
      <c r="E118" s="12" t="s">
        <v>46</v>
      </c>
      <c r="F118" s="12" t="s">
        <v>39</v>
      </c>
      <c r="G118" s="12" t="s">
        <v>39</v>
      </c>
      <c r="H118" s="12" t="s">
        <v>39</v>
      </c>
      <c r="I118" s="12" t="s">
        <v>39</v>
      </c>
      <c r="J118" s="12" t="s">
        <v>37</v>
      </c>
      <c r="K118" s="12" t="s">
        <v>37</v>
      </c>
      <c r="L118" s="12" t="s">
        <v>37</v>
      </c>
      <c r="M118" s="14" t="s">
        <v>38</v>
      </c>
    </row>
    <row r="119" spans="1:13">
      <c r="A119" s="23">
        <v>17</v>
      </c>
      <c r="B119" s="12" t="s">
        <v>46</v>
      </c>
      <c r="C119" s="12" t="s">
        <v>46</v>
      </c>
      <c r="D119" s="12" t="s">
        <v>46</v>
      </c>
      <c r="E119" s="12" t="s">
        <v>46</v>
      </c>
      <c r="F119" s="12" t="s">
        <v>39</v>
      </c>
      <c r="G119" s="12" t="s">
        <v>39</v>
      </c>
      <c r="H119" s="12" t="s">
        <v>39</v>
      </c>
      <c r="I119" s="12" t="s">
        <v>39</v>
      </c>
      <c r="J119" s="12" t="s">
        <v>37</v>
      </c>
      <c r="K119" s="12" t="s">
        <v>37</v>
      </c>
      <c r="L119" s="12" t="s">
        <v>38</v>
      </c>
      <c r="M119" s="14" t="s">
        <v>38</v>
      </c>
    </row>
    <row r="120" spans="1:13">
      <c r="A120" s="23">
        <v>18</v>
      </c>
      <c r="B120" s="12" t="s">
        <v>46</v>
      </c>
      <c r="C120" s="12" t="s">
        <v>46</v>
      </c>
      <c r="D120" s="12" t="s">
        <v>46</v>
      </c>
      <c r="E120" s="12" t="s">
        <v>46</v>
      </c>
      <c r="F120" s="12" t="s">
        <v>39</v>
      </c>
      <c r="G120" s="12" t="s">
        <v>39</v>
      </c>
      <c r="H120" s="12" t="s">
        <v>39</v>
      </c>
      <c r="I120" s="12" t="s">
        <v>39</v>
      </c>
      <c r="J120" s="12" t="s">
        <v>37</v>
      </c>
      <c r="K120" s="12" t="s">
        <v>37</v>
      </c>
      <c r="L120" s="12" t="s">
        <v>38</v>
      </c>
      <c r="M120" s="14" t="s">
        <v>36</v>
      </c>
    </row>
    <row r="121" spans="1:13">
      <c r="A121" s="23">
        <v>19</v>
      </c>
      <c r="B121" s="12" t="s">
        <v>46</v>
      </c>
      <c r="C121" s="12" t="s">
        <v>46</v>
      </c>
      <c r="D121" s="12" t="s">
        <v>46</v>
      </c>
      <c r="E121" s="12" t="s">
        <v>46</v>
      </c>
      <c r="F121" s="12" t="s">
        <v>39</v>
      </c>
      <c r="G121" s="12" t="s">
        <v>39</v>
      </c>
      <c r="H121" s="12" t="s">
        <v>39</v>
      </c>
      <c r="I121" s="12" t="s">
        <v>37</v>
      </c>
      <c r="J121" s="12" t="s">
        <v>37</v>
      </c>
      <c r="K121" s="12" t="s">
        <v>37</v>
      </c>
      <c r="L121" s="12" t="s">
        <v>38</v>
      </c>
      <c r="M121" s="14" t="s">
        <v>36</v>
      </c>
    </row>
    <row r="122" spans="1:13">
      <c r="A122" s="23">
        <v>20</v>
      </c>
      <c r="B122" s="12" t="s">
        <v>46</v>
      </c>
      <c r="C122" s="12" t="s">
        <v>46</v>
      </c>
      <c r="D122" s="12" t="s">
        <v>46</v>
      </c>
      <c r="E122" s="12" t="s">
        <v>46</v>
      </c>
      <c r="F122" s="12" t="s">
        <v>39</v>
      </c>
      <c r="G122" s="12" t="s">
        <v>39</v>
      </c>
      <c r="H122" s="12" t="s">
        <v>39</v>
      </c>
      <c r="I122" s="12" t="s">
        <v>37</v>
      </c>
      <c r="J122" s="12" t="s">
        <v>37</v>
      </c>
      <c r="K122" s="12" t="s">
        <v>37</v>
      </c>
      <c r="L122" s="12" t="s">
        <v>38</v>
      </c>
      <c r="M122" s="14" t="s">
        <v>36</v>
      </c>
    </row>
    <row r="123" spans="1:13">
      <c r="A123" s="23">
        <v>21</v>
      </c>
      <c r="B123" s="155" t="s">
        <v>39</v>
      </c>
      <c r="C123" s="156" t="s">
        <v>39</v>
      </c>
      <c r="D123" s="156" t="s">
        <v>39</v>
      </c>
      <c r="E123" s="156" t="s">
        <v>39</v>
      </c>
      <c r="F123" s="156" t="s">
        <v>37</v>
      </c>
      <c r="G123" s="156" t="s">
        <v>37</v>
      </c>
      <c r="H123" s="156" t="s">
        <v>37</v>
      </c>
      <c r="I123" s="156" t="s">
        <v>37</v>
      </c>
      <c r="J123" s="156" t="s">
        <v>38</v>
      </c>
      <c r="K123" s="156" t="s">
        <v>38</v>
      </c>
      <c r="L123" s="156" t="s">
        <v>36</v>
      </c>
      <c r="M123" s="157" t="s">
        <v>34</v>
      </c>
    </row>
    <row r="124" spans="1:13" s="12" customFormat="1">
      <c r="A124" s="23">
        <v>22</v>
      </c>
      <c r="B124" s="155" t="s">
        <v>39</v>
      </c>
      <c r="C124" s="156" t="s">
        <v>39</v>
      </c>
      <c r="D124" s="156" t="s">
        <v>39</v>
      </c>
      <c r="E124" s="156" t="s">
        <v>39</v>
      </c>
      <c r="F124" s="156" t="s">
        <v>37</v>
      </c>
      <c r="G124" s="156" t="s">
        <v>37</v>
      </c>
      <c r="H124" s="156" t="s">
        <v>37</v>
      </c>
      <c r="I124" s="156" t="s">
        <v>37</v>
      </c>
      <c r="J124" s="156" t="s">
        <v>38</v>
      </c>
      <c r="K124" s="156" t="s">
        <v>38</v>
      </c>
      <c r="L124" s="156" t="s">
        <v>36</v>
      </c>
      <c r="M124" s="157" t="s">
        <v>34</v>
      </c>
    </row>
    <row r="125" spans="1:13" s="12" customFormat="1">
      <c r="A125" s="23">
        <v>23</v>
      </c>
      <c r="B125" s="155" t="s">
        <v>39</v>
      </c>
      <c r="C125" s="156" t="s">
        <v>39</v>
      </c>
      <c r="D125" s="156" t="s">
        <v>39</v>
      </c>
      <c r="E125" s="156" t="s">
        <v>39</v>
      </c>
      <c r="F125" s="156" t="s">
        <v>37</v>
      </c>
      <c r="G125" s="156" t="s">
        <v>37</v>
      </c>
      <c r="H125" s="156" t="s">
        <v>37</v>
      </c>
      <c r="I125" s="156" t="s">
        <v>37</v>
      </c>
      <c r="J125" s="156" t="s">
        <v>38</v>
      </c>
      <c r="K125" s="156" t="s">
        <v>38</v>
      </c>
      <c r="L125" s="156" t="s">
        <v>36</v>
      </c>
      <c r="M125" s="157" t="s">
        <v>34</v>
      </c>
    </row>
    <row r="126" spans="1:13" s="12" customFormat="1">
      <c r="A126" s="23">
        <v>24</v>
      </c>
      <c r="B126" s="155" t="s">
        <v>39</v>
      </c>
      <c r="C126" s="156" t="s">
        <v>39</v>
      </c>
      <c r="D126" s="156" t="s">
        <v>39</v>
      </c>
      <c r="E126" s="156" t="s">
        <v>39</v>
      </c>
      <c r="F126" s="156" t="s">
        <v>37</v>
      </c>
      <c r="G126" s="156" t="s">
        <v>37</v>
      </c>
      <c r="H126" s="156" t="s">
        <v>37</v>
      </c>
      <c r="I126" s="156" t="s">
        <v>37</v>
      </c>
      <c r="J126" s="156" t="s">
        <v>38</v>
      </c>
      <c r="K126" s="156" t="s">
        <v>38</v>
      </c>
      <c r="L126" s="156" t="s">
        <v>36</v>
      </c>
      <c r="M126" s="157" t="s">
        <v>34</v>
      </c>
    </row>
    <row r="127" spans="1:13" s="12" customFormat="1">
      <c r="A127" s="23">
        <v>25</v>
      </c>
      <c r="B127" s="155" t="s">
        <v>39</v>
      </c>
      <c r="C127" s="156" t="s">
        <v>39</v>
      </c>
      <c r="D127" s="156" t="s">
        <v>39</v>
      </c>
      <c r="E127" s="156" t="s">
        <v>39</v>
      </c>
      <c r="F127" s="156" t="s">
        <v>37</v>
      </c>
      <c r="G127" s="156" t="s">
        <v>37</v>
      </c>
      <c r="H127" s="156" t="s">
        <v>37</v>
      </c>
      <c r="I127" s="156" t="s">
        <v>37</v>
      </c>
      <c r="J127" s="156" t="s">
        <v>38</v>
      </c>
      <c r="K127" s="156" t="s">
        <v>38</v>
      </c>
      <c r="L127" s="156" t="s">
        <v>36</v>
      </c>
      <c r="M127" s="157" t="s">
        <v>34</v>
      </c>
    </row>
    <row r="128" spans="1:13" s="12" customFormat="1">
      <c r="A128" s="23">
        <v>26</v>
      </c>
      <c r="B128" s="155" t="s">
        <v>39</v>
      </c>
      <c r="C128" s="156" t="s">
        <v>39</v>
      </c>
      <c r="D128" s="156" t="s">
        <v>39</v>
      </c>
      <c r="E128" s="156" t="s">
        <v>39</v>
      </c>
      <c r="F128" s="156" t="s">
        <v>37</v>
      </c>
      <c r="G128" s="156" t="s">
        <v>37</v>
      </c>
      <c r="H128" s="156" t="s">
        <v>37</v>
      </c>
      <c r="I128" s="156" t="s">
        <v>37</v>
      </c>
      <c r="J128" s="156" t="s">
        <v>38</v>
      </c>
      <c r="K128" s="156" t="s">
        <v>38</v>
      </c>
      <c r="L128" s="156" t="s">
        <v>36</v>
      </c>
      <c r="M128" s="157" t="s">
        <v>34</v>
      </c>
    </row>
    <row r="129" spans="1:13" s="12" customFormat="1">
      <c r="A129" s="23">
        <v>27</v>
      </c>
      <c r="B129" s="155" t="s">
        <v>39</v>
      </c>
      <c r="C129" s="156" t="s">
        <v>39</v>
      </c>
      <c r="D129" s="156" t="s">
        <v>39</v>
      </c>
      <c r="E129" s="156" t="s">
        <v>39</v>
      </c>
      <c r="F129" s="156" t="s">
        <v>37</v>
      </c>
      <c r="G129" s="156" t="s">
        <v>37</v>
      </c>
      <c r="H129" s="156" t="s">
        <v>37</v>
      </c>
      <c r="I129" s="156" t="s">
        <v>37</v>
      </c>
      <c r="J129" s="156" t="s">
        <v>38</v>
      </c>
      <c r="K129" s="156" t="s">
        <v>38</v>
      </c>
      <c r="L129" s="156" t="s">
        <v>36</v>
      </c>
      <c r="M129" s="157" t="s">
        <v>34</v>
      </c>
    </row>
    <row r="130" spans="1:13" s="12" customFormat="1">
      <c r="A130" s="23">
        <v>28</v>
      </c>
      <c r="B130" s="155" t="s">
        <v>39</v>
      </c>
      <c r="C130" s="156" t="s">
        <v>39</v>
      </c>
      <c r="D130" s="156" t="s">
        <v>39</v>
      </c>
      <c r="E130" s="156" t="s">
        <v>39</v>
      </c>
      <c r="F130" s="156" t="s">
        <v>37</v>
      </c>
      <c r="G130" s="156" t="s">
        <v>37</v>
      </c>
      <c r="H130" s="156" t="s">
        <v>37</v>
      </c>
      <c r="I130" s="156" t="s">
        <v>37</v>
      </c>
      <c r="J130" s="156" t="s">
        <v>38</v>
      </c>
      <c r="K130" s="156" t="s">
        <v>38</v>
      </c>
      <c r="L130" s="156" t="s">
        <v>36</v>
      </c>
      <c r="M130" s="157" t="s">
        <v>34</v>
      </c>
    </row>
    <row r="131" spans="1:13" s="12" customFormat="1">
      <c r="A131" s="23">
        <v>29</v>
      </c>
      <c r="B131" s="155" t="s">
        <v>39</v>
      </c>
      <c r="C131" s="156" t="s">
        <v>39</v>
      </c>
      <c r="D131" s="156" t="s">
        <v>39</v>
      </c>
      <c r="E131" s="156" t="s">
        <v>39</v>
      </c>
      <c r="F131" s="156" t="s">
        <v>37</v>
      </c>
      <c r="G131" s="156" t="s">
        <v>37</v>
      </c>
      <c r="H131" s="156" t="s">
        <v>37</v>
      </c>
      <c r="I131" s="156" t="s">
        <v>37</v>
      </c>
      <c r="J131" s="156" t="s">
        <v>38</v>
      </c>
      <c r="K131" s="156" t="s">
        <v>38</v>
      </c>
      <c r="L131" s="156" t="s">
        <v>36</v>
      </c>
      <c r="M131" s="157" t="s">
        <v>34</v>
      </c>
    </row>
    <row r="132" spans="1:13" s="12" customFormat="1">
      <c r="A132" s="23">
        <v>30</v>
      </c>
      <c r="B132" s="155" t="s">
        <v>39</v>
      </c>
      <c r="C132" s="156" t="s">
        <v>39</v>
      </c>
      <c r="D132" s="156" t="s">
        <v>39</v>
      </c>
      <c r="E132" s="156" t="s">
        <v>39</v>
      </c>
      <c r="F132" s="156" t="s">
        <v>37</v>
      </c>
      <c r="G132" s="156" t="s">
        <v>37</v>
      </c>
      <c r="H132" s="156" t="s">
        <v>37</v>
      </c>
      <c r="I132" s="156" t="s">
        <v>37</v>
      </c>
      <c r="J132" s="156" t="s">
        <v>38</v>
      </c>
      <c r="K132" s="156" t="s">
        <v>38</v>
      </c>
      <c r="L132" s="156" t="s">
        <v>36</v>
      </c>
      <c r="M132" s="157" t="s">
        <v>34</v>
      </c>
    </row>
    <row r="133" spans="1:13" s="12" customFormat="1">
      <c r="A133" s="23">
        <v>31</v>
      </c>
      <c r="B133" s="155" t="s">
        <v>39</v>
      </c>
      <c r="C133" s="156" t="s">
        <v>39</v>
      </c>
      <c r="D133" s="156" t="s">
        <v>39</v>
      </c>
      <c r="E133" s="156" t="s">
        <v>39</v>
      </c>
      <c r="F133" s="156" t="s">
        <v>37</v>
      </c>
      <c r="G133" s="156" t="s">
        <v>37</v>
      </c>
      <c r="H133" s="156" t="s">
        <v>37</v>
      </c>
      <c r="I133" s="156" t="s">
        <v>37</v>
      </c>
      <c r="J133" s="156" t="s">
        <v>38</v>
      </c>
      <c r="K133" s="156" t="s">
        <v>38</v>
      </c>
      <c r="L133" s="156" t="s">
        <v>36</v>
      </c>
      <c r="M133" s="157" t="s">
        <v>34</v>
      </c>
    </row>
    <row r="134" spans="1:13" s="12" customFormat="1">
      <c r="A134" s="23">
        <v>32</v>
      </c>
      <c r="B134" s="155" t="s">
        <v>39</v>
      </c>
      <c r="C134" s="156" t="s">
        <v>39</v>
      </c>
      <c r="D134" s="156" t="s">
        <v>39</v>
      </c>
      <c r="E134" s="156" t="s">
        <v>39</v>
      </c>
      <c r="F134" s="156" t="s">
        <v>37</v>
      </c>
      <c r="G134" s="156" t="s">
        <v>37</v>
      </c>
      <c r="H134" s="156" t="s">
        <v>37</v>
      </c>
      <c r="I134" s="156" t="s">
        <v>37</v>
      </c>
      <c r="J134" s="156" t="s">
        <v>38</v>
      </c>
      <c r="K134" s="156" t="s">
        <v>38</v>
      </c>
      <c r="L134" s="156" t="s">
        <v>36</v>
      </c>
      <c r="M134" s="157" t="s">
        <v>34</v>
      </c>
    </row>
    <row r="135" spans="1:13" s="12" customFormat="1">
      <c r="A135" s="23">
        <v>33</v>
      </c>
      <c r="B135" s="155" t="s">
        <v>39</v>
      </c>
      <c r="C135" s="156" t="s">
        <v>39</v>
      </c>
      <c r="D135" s="156" t="s">
        <v>39</v>
      </c>
      <c r="E135" s="156" t="s">
        <v>39</v>
      </c>
      <c r="F135" s="156" t="s">
        <v>37</v>
      </c>
      <c r="G135" s="156" t="s">
        <v>37</v>
      </c>
      <c r="H135" s="156" t="s">
        <v>37</v>
      </c>
      <c r="I135" s="156" t="s">
        <v>37</v>
      </c>
      <c r="J135" s="156" t="s">
        <v>38</v>
      </c>
      <c r="K135" s="156" t="s">
        <v>38</v>
      </c>
      <c r="L135" s="156" t="s">
        <v>36</v>
      </c>
      <c r="M135" s="157" t="s">
        <v>34</v>
      </c>
    </row>
    <row r="136" spans="1:13" s="12" customFormat="1">
      <c r="A136" s="23">
        <v>34</v>
      </c>
      <c r="B136" s="155" t="s">
        <v>39</v>
      </c>
      <c r="C136" s="156" t="s">
        <v>39</v>
      </c>
      <c r="D136" s="156" t="s">
        <v>39</v>
      </c>
      <c r="E136" s="156" t="s">
        <v>39</v>
      </c>
      <c r="F136" s="156" t="s">
        <v>37</v>
      </c>
      <c r="G136" s="156" t="s">
        <v>37</v>
      </c>
      <c r="H136" s="156" t="s">
        <v>37</v>
      </c>
      <c r="I136" s="156" t="s">
        <v>37</v>
      </c>
      <c r="J136" s="156" t="s">
        <v>38</v>
      </c>
      <c r="K136" s="156" t="s">
        <v>38</v>
      </c>
      <c r="L136" s="156" t="s">
        <v>36</v>
      </c>
      <c r="M136" s="157" t="s">
        <v>34</v>
      </c>
    </row>
    <row r="137" spans="1:13" s="12" customFormat="1">
      <c r="A137" s="23">
        <v>35</v>
      </c>
      <c r="B137" s="155" t="s">
        <v>39</v>
      </c>
      <c r="C137" s="156" t="s">
        <v>39</v>
      </c>
      <c r="D137" s="156" t="s">
        <v>39</v>
      </c>
      <c r="E137" s="156" t="s">
        <v>39</v>
      </c>
      <c r="F137" s="156" t="s">
        <v>37</v>
      </c>
      <c r="G137" s="156" t="s">
        <v>37</v>
      </c>
      <c r="H137" s="156" t="s">
        <v>37</v>
      </c>
      <c r="I137" s="156" t="s">
        <v>37</v>
      </c>
      <c r="J137" s="156" t="s">
        <v>38</v>
      </c>
      <c r="K137" s="156" t="s">
        <v>38</v>
      </c>
      <c r="L137" s="156" t="s">
        <v>36</v>
      </c>
      <c r="M137" s="157" t="s">
        <v>34</v>
      </c>
    </row>
    <row r="138" spans="1:13" s="12" customFormat="1">
      <c r="A138" s="23">
        <v>36</v>
      </c>
      <c r="B138" s="155" t="s">
        <v>39</v>
      </c>
      <c r="C138" s="156" t="s">
        <v>39</v>
      </c>
      <c r="D138" s="156" t="s">
        <v>39</v>
      </c>
      <c r="E138" s="156" t="s">
        <v>39</v>
      </c>
      <c r="F138" s="156" t="s">
        <v>37</v>
      </c>
      <c r="G138" s="156" t="s">
        <v>37</v>
      </c>
      <c r="H138" s="156" t="s">
        <v>37</v>
      </c>
      <c r="I138" s="156" t="s">
        <v>37</v>
      </c>
      <c r="J138" s="156" t="s">
        <v>38</v>
      </c>
      <c r="K138" s="156" t="s">
        <v>38</v>
      </c>
      <c r="L138" s="156" t="s">
        <v>36</v>
      </c>
      <c r="M138" s="157" t="s">
        <v>34</v>
      </c>
    </row>
    <row r="139" spans="1:13" s="12" customFormat="1">
      <c r="A139" s="23">
        <v>37</v>
      </c>
      <c r="B139" s="155" t="s">
        <v>39</v>
      </c>
      <c r="C139" s="156" t="s">
        <v>39</v>
      </c>
      <c r="D139" s="156" t="s">
        <v>39</v>
      </c>
      <c r="E139" s="156" t="s">
        <v>39</v>
      </c>
      <c r="F139" s="156" t="s">
        <v>37</v>
      </c>
      <c r="G139" s="156" t="s">
        <v>37</v>
      </c>
      <c r="H139" s="156" t="s">
        <v>37</v>
      </c>
      <c r="I139" s="156" t="s">
        <v>37</v>
      </c>
      <c r="J139" s="156" t="s">
        <v>38</v>
      </c>
      <c r="K139" s="156" t="s">
        <v>38</v>
      </c>
      <c r="L139" s="156" t="s">
        <v>36</v>
      </c>
      <c r="M139" s="157" t="s">
        <v>34</v>
      </c>
    </row>
    <row r="140" spans="1:13" s="12" customFormat="1">
      <c r="A140" s="23">
        <v>38</v>
      </c>
      <c r="B140" s="155" t="s">
        <v>39</v>
      </c>
      <c r="C140" s="156" t="s">
        <v>39</v>
      </c>
      <c r="D140" s="156" t="s">
        <v>39</v>
      </c>
      <c r="E140" s="156" t="s">
        <v>39</v>
      </c>
      <c r="F140" s="156" t="s">
        <v>37</v>
      </c>
      <c r="G140" s="156" t="s">
        <v>37</v>
      </c>
      <c r="H140" s="156" t="s">
        <v>37</v>
      </c>
      <c r="I140" s="156" t="s">
        <v>37</v>
      </c>
      <c r="J140" s="156" t="s">
        <v>38</v>
      </c>
      <c r="K140" s="156" t="s">
        <v>38</v>
      </c>
      <c r="L140" s="156" t="s">
        <v>36</v>
      </c>
      <c r="M140" s="157" t="s">
        <v>34</v>
      </c>
    </row>
    <row r="141" spans="1:13" s="12" customFormat="1">
      <c r="A141" s="23">
        <v>39</v>
      </c>
      <c r="B141" s="155" t="s">
        <v>39</v>
      </c>
      <c r="C141" s="156" t="s">
        <v>39</v>
      </c>
      <c r="D141" s="156" t="s">
        <v>39</v>
      </c>
      <c r="E141" s="156" t="s">
        <v>39</v>
      </c>
      <c r="F141" s="156" t="s">
        <v>37</v>
      </c>
      <c r="G141" s="156" t="s">
        <v>37</v>
      </c>
      <c r="H141" s="156" t="s">
        <v>37</v>
      </c>
      <c r="I141" s="156" t="s">
        <v>37</v>
      </c>
      <c r="J141" s="156" t="s">
        <v>38</v>
      </c>
      <c r="K141" s="156" t="s">
        <v>38</v>
      </c>
      <c r="L141" s="156" t="s">
        <v>36</v>
      </c>
      <c r="M141" s="157" t="s">
        <v>34</v>
      </c>
    </row>
    <row r="142" spans="1:13" s="12" customFormat="1">
      <c r="A142" s="23">
        <v>40</v>
      </c>
      <c r="B142" s="155" t="s">
        <v>39</v>
      </c>
      <c r="C142" s="156" t="s">
        <v>39</v>
      </c>
      <c r="D142" s="156" t="s">
        <v>39</v>
      </c>
      <c r="E142" s="156" t="s">
        <v>39</v>
      </c>
      <c r="F142" s="156" t="s">
        <v>37</v>
      </c>
      <c r="G142" s="156" t="s">
        <v>37</v>
      </c>
      <c r="H142" s="156" t="s">
        <v>37</v>
      </c>
      <c r="I142" s="156" t="s">
        <v>37</v>
      </c>
      <c r="J142" s="156" t="s">
        <v>38</v>
      </c>
      <c r="K142" s="156" t="s">
        <v>38</v>
      </c>
      <c r="L142" s="156" t="s">
        <v>36</v>
      </c>
      <c r="M142" s="157" t="s">
        <v>34</v>
      </c>
    </row>
    <row r="143" spans="1:13" s="12" customFormat="1">
      <c r="A143" s="23">
        <v>41</v>
      </c>
      <c r="B143" s="155" t="s">
        <v>39</v>
      </c>
      <c r="C143" s="156" t="s">
        <v>39</v>
      </c>
      <c r="D143" s="156" t="s">
        <v>39</v>
      </c>
      <c r="E143" s="156" t="s">
        <v>39</v>
      </c>
      <c r="F143" s="156" t="s">
        <v>37</v>
      </c>
      <c r="G143" s="156" t="s">
        <v>37</v>
      </c>
      <c r="H143" s="156" t="s">
        <v>37</v>
      </c>
      <c r="I143" s="156" t="s">
        <v>37</v>
      </c>
      <c r="J143" s="156" t="s">
        <v>38</v>
      </c>
      <c r="K143" s="156" t="s">
        <v>38</v>
      </c>
      <c r="L143" s="156" t="s">
        <v>36</v>
      </c>
      <c r="M143" s="157" t="s">
        <v>34</v>
      </c>
    </row>
    <row r="144" spans="1:13" s="12" customFormat="1">
      <c r="A144" s="23">
        <v>42</v>
      </c>
      <c r="B144" s="155" t="s">
        <v>39</v>
      </c>
      <c r="C144" s="156" t="s">
        <v>39</v>
      </c>
      <c r="D144" s="156" t="s">
        <v>39</v>
      </c>
      <c r="E144" s="156" t="s">
        <v>39</v>
      </c>
      <c r="F144" s="156" t="s">
        <v>37</v>
      </c>
      <c r="G144" s="156" t="s">
        <v>37</v>
      </c>
      <c r="H144" s="156" t="s">
        <v>37</v>
      </c>
      <c r="I144" s="156" t="s">
        <v>37</v>
      </c>
      <c r="J144" s="156" t="s">
        <v>38</v>
      </c>
      <c r="K144" s="156" t="s">
        <v>38</v>
      </c>
      <c r="L144" s="156" t="s">
        <v>36</v>
      </c>
      <c r="M144" s="157" t="s">
        <v>34</v>
      </c>
    </row>
    <row r="145" spans="1:13" s="12" customFormat="1">
      <c r="A145" s="23">
        <v>43</v>
      </c>
      <c r="B145" s="155" t="s">
        <v>39</v>
      </c>
      <c r="C145" s="156" t="s">
        <v>39</v>
      </c>
      <c r="D145" s="156" t="s">
        <v>39</v>
      </c>
      <c r="E145" s="156" t="s">
        <v>39</v>
      </c>
      <c r="F145" s="156" t="s">
        <v>37</v>
      </c>
      <c r="G145" s="156" t="s">
        <v>37</v>
      </c>
      <c r="H145" s="156" t="s">
        <v>37</v>
      </c>
      <c r="I145" s="156" t="s">
        <v>37</v>
      </c>
      <c r="J145" s="156" t="s">
        <v>38</v>
      </c>
      <c r="K145" s="156" t="s">
        <v>38</v>
      </c>
      <c r="L145" s="156" t="s">
        <v>36</v>
      </c>
      <c r="M145" s="157" t="s">
        <v>34</v>
      </c>
    </row>
    <row r="146" spans="1:13" s="12" customFormat="1">
      <c r="A146" s="23">
        <v>44</v>
      </c>
      <c r="B146" s="155" t="s">
        <v>39</v>
      </c>
      <c r="C146" s="156" t="s">
        <v>39</v>
      </c>
      <c r="D146" s="156" t="s">
        <v>39</v>
      </c>
      <c r="E146" s="156" t="s">
        <v>39</v>
      </c>
      <c r="F146" s="156" t="s">
        <v>37</v>
      </c>
      <c r="G146" s="156" t="s">
        <v>37</v>
      </c>
      <c r="H146" s="156" t="s">
        <v>37</v>
      </c>
      <c r="I146" s="156" t="s">
        <v>37</v>
      </c>
      <c r="J146" s="156" t="s">
        <v>38</v>
      </c>
      <c r="K146" s="156" t="s">
        <v>38</v>
      </c>
      <c r="L146" s="156" t="s">
        <v>36</v>
      </c>
      <c r="M146" s="157" t="s">
        <v>34</v>
      </c>
    </row>
    <row r="147" spans="1:13" s="12" customFormat="1">
      <c r="A147" s="23">
        <v>45</v>
      </c>
      <c r="B147" s="155" t="s">
        <v>39</v>
      </c>
      <c r="C147" s="156" t="s">
        <v>39</v>
      </c>
      <c r="D147" s="156" t="s">
        <v>39</v>
      </c>
      <c r="E147" s="156" t="s">
        <v>39</v>
      </c>
      <c r="F147" s="156" t="s">
        <v>37</v>
      </c>
      <c r="G147" s="156" t="s">
        <v>37</v>
      </c>
      <c r="H147" s="156" t="s">
        <v>37</v>
      </c>
      <c r="I147" s="156" t="s">
        <v>37</v>
      </c>
      <c r="J147" s="156" t="s">
        <v>38</v>
      </c>
      <c r="K147" s="156" t="s">
        <v>38</v>
      </c>
      <c r="L147" s="156" t="s">
        <v>36</v>
      </c>
      <c r="M147" s="157" t="s">
        <v>34</v>
      </c>
    </row>
    <row r="148" spans="1:13" s="12" customFormat="1">
      <c r="A148" s="23">
        <v>46</v>
      </c>
      <c r="B148" s="155" t="s">
        <v>39</v>
      </c>
      <c r="C148" s="156" t="s">
        <v>39</v>
      </c>
      <c r="D148" s="156" t="s">
        <v>39</v>
      </c>
      <c r="E148" s="156" t="s">
        <v>39</v>
      </c>
      <c r="F148" s="156" t="s">
        <v>37</v>
      </c>
      <c r="G148" s="156" t="s">
        <v>37</v>
      </c>
      <c r="H148" s="156" t="s">
        <v>37</v>
      </c>
      <c r="I148" s="156" t="s">
        <v>37</v>
      </c>
      <c r="J148" s="156" t="s">
        <v>38</v>
      </c>
      <c r="K148" s="156" t="s">
        <v>38</v>
      </c>
      <c r="L148" s="156" t="s">
        <v>36</v>
      </c>
      <c r="M148" s="157" t="s">
        <v>34</v>
      </c>
    </row>
    <row r="149" spans="1:13" s="12" customFormat="1">
      <c r="A149" s="23">
        <v>47</v>
      </c>
      <c r="B149" s="155" t="s">
        <v>39</v>
      </c>
      <c r="C149" s="156" t="s">
        <v>39</v>
      </c>
      <c r="D149" s="156" t="s">
        <v>39</v>
      </c>
      <c r="E149" s="156" t="s">
        <v>39</v>
      </c>
      <c r="F149" s="156" t="s">
        <v>37</v>
      </c>
      <c r="G149" s="156" t="s">
        <v>37</v>
      </c>
      <c r="H149" s="156" t="s">
        <v>37</v>
      </c>
      <c r="I149" s="156" t="s">
        <v>37</v>
      </c>
      <c r="J149" s="156" t="s">
        <v>38</v>
      </c>
      <c r="K149" s="156" t="s">
        <v>38</v>
      </c>
      <c r="L149" s="156" t="s">
        <v>36</v>
      </c>
      <c r="M149" s="157" t="s">
        <v>34</v>
      </c>
    </row>
    <row r="150" spans="1:13" s="12" customFormat="1">
      <c r="A150" s="23">
        <v>48</v>
      </c>
      <c r="B150" s="155" t="s">
        <v>39</v>
      </c>
      <c r="C150" s="156" t="s">
        <v>39</v>
      </c>
      <c r="D150" s="156" t="s">
        <v>39</v>
      </c>
      <c r="E150" s="156" t="s">
        <v>39</v>
      </c>
      <c r="F150" s="156" t="s">
        <v>37</v>
      </c>
      <c r="G150" s="156" t="s">
        <v>37</v>
      </c>
      <c r="H150" s="156" t="s">
        <v>37</v>
      </c>
      <c r="I150" s="156" t="s">
        <v>37</v>
      </c>
      <c r="J150" s="156" t="s">
        <v>38</v>
      </c>
      <c r="K150" s="156" t="s">
        <v>38</v>
      </c>
      <c r="L150" s="156" t="s">
        <v>36</v>
      </c>
      <c r="M150" s="157" t="s">
        <v>34</v>
      </c>
    </row>
    <row r="151" spans="1:13" s="12" customFormat="1">
      <c r="A151" s="23">
        <v>49</v>
      </c>
      <c r="B151" s="155" t="s">
        <v>39</v>
      </c>
      <c r="C151" s="156" t="s">
        <v>39</v>
      </c>
      <c r="D151" s="156" t="s">
        <v>39</v>
      </c>
      <c r="E151" s="156" t="s">
        <v>39</v>
      </c>
      <c r="F151" s="156" t="s">
        <v>37</v>
      </c>
      <c r="G151" s="156" t="s">
        <v>37</v>
      </c>
      <c r="H151" s="156" t="s">
        <v>37</v>
      </c>
      <c r="I151" s="156" t="s">
        <v>37</v>
      </c>
      <c r="J151" s="156" t="s">
        <v>38</v>
      </c>
      <c r="K151" s="156" t="s">
        <v>38</v>
      </c>
      <c r="L151" s="156" t="s">
        <v>36</v>
      </c>
      <c r="M151" s="157" t="s">
        <v>34</v>
      </c>
    </row>
    <row r="152" spans="1:13" s="12" customFormat="1">
      <c r="A152" s="23">
        <v>50</v>
      </c>
      <c r="B152" s="155" t="s">
        <v>39</v>
      </c>
      <c r="C152" s="156" t="s">
        <v>39</v>
      </c>
      <c r="D152" s="156" t="s">
        <v>39</v>
      </c>
      <c r="E152" s="156" t="s">
        <v>39</v>
      </c>
      <c r="F152" s="156" t="s">
        <v>37</v>
      </c>
      <c r="G152" s="156" t="s">
        <v>37</v>
      </c>
      <c r="H152" s="156" t="s">
        <v>37</v>
      </c>
      <c r="I152" s="156" t="s">
        <v>37</v>
      </c>
      <c r="J152" s="156" t="s">
        <v>38</v>
      </c>
      <c r="K152" s="156" t="s">
        <v>38</v>
      </c>
      <c r="L152" s="156" t="s">
        <v>36</v>
      </c>
      <c r="M152" s="157" t="s">
        <v>34</v>
      </c>
    </row>
    <row r="153" spans="1:13" s="12" customFormat="1" ht="15.75" thickBot="1">
      <c r="A153" s="158">
        <v>51</v>
      </c>
      <c r="B153" s="12" t="s">
        <v>39</v>
      </c>
      <c r="C153" s="12" t="s">
        <v>39</v>
      </c>
      <c r="D153" s="12" t="s">
        <v>39</v>
      </c>
      <c r="E153" s="12" t="s">
        <v>39</v>
      </c>
      <c r="F153" s="12" t="s">
        <v>37</v>
      </c>
      <c r="G153" s="12" t="s">
        <v>37</v>
      </c>
      <c r="H153" s="12" t="s">
        <v>37</v>
      </c>
      <c r="I153" s="12" t="s">
        <v>37</v>
      </c>
      <c r="J153" s="12" t="s">
        <v>38</v>
      </c>
      <c r="K153" s="12" t="s">
        <v>38</v>
      </c>
      <c r="L153" s="12" t="s">
        <v>36</v>
      </c>
      <c r="M153" s="12" t="s">
        <v>34</v>
      </c>
    </row>
  </sheetData>
  <mergeCells count="12">
    <mergeCell ref="K37:M37"/>
    <mergeCell ref="A92:D92"/>
    <mergeCell ref="B100:D100"/>
    <mergeCell ref="E100:G100"/>
    <mergeCell ref="H100:J100"/>
    <mergeCell ref="K100:M100"/>
    <mergeCell ref="H37:J37"/>
    <mergeCell ref="B1:E1"/>
    <mergeCell ref="A12:D12"/>
    <mergeCell ref="A20:D20"/>
    <mergeCell ref="B37:D37"/>
    <mergeCell ref="E37:G37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B29"/>
  <sheetViews>
    <sheetView workbookViewId="0">
      <selection activeCell="E6" sqref="E6"/>
    </sheetView>
  </sheetViews>
  <sheetFormatPr baseColWidth="10" defaultRowHeight="15"/>
  <cols>
    <col min="1" max="1" width="23.5703125" customWidth="1"/>
    <col min="2" max="2" width="4.7109375" customWidth="1"/>
    <col min="3" max="6" width="22.7109375" customWidth="1"/>
    <col min="7" max="7" width="4.7109375" customWidth="1"/>
    <col min="8" max="11" width="22.7109375" customWidth="1"/>
    <col min="12" max="12" width="4.7109375" customWidth="1"/>
    <col min="13" max="13" width="22.7109375" customWidth="1"/>
    <col min="14" max="16" width="28.140625" style="44" customWidth="1"/>
    <col min="17" max="17" width="4.7109375" style="44" customWidth="1"/>
    <col min="18" max="18" width="22.7109375" style="44" customWidth="1"/>
    <col min="19" max="21" width="28.7109375" customWidth="1"/>
    <col min="22" max="22" width="4.7109375" customWidth="1"/>
    <col min="23" max="23" width="22.7109375" customWidth="1"/>
    <col min="24" max="26" width="22.5703125" customWidth="1"/>
    <col min="28" max="28" width="20.140625" customWidth="1"/>
  </cols>
  <sheetData>
    <row r="1" spans="1:28">
      <c r="A1" s="34" t="s">
        <v>222</v>
      </c>
      <c r="B1" s="34"/>
      <c r="C1" s="172" t="s">
        <v>56</v>
      </c>
      <c r="D1" s="173"/>
      <c r="E1" s="173"/>
      <c r="F1" s="174"/>
      <c r="G1" s="35"/>
      <c r="H1" s="175" t="s">
        <v>57</v>
      </c>
      <c r="I1" s="175"/>
      <c r="J1" s="175"/>
      <c r="K1" s="176"/>
      <c r="L1" s="35"/>
      <c r="M1" s="172" t="s">
        <v>58</v>
      </c>
      <c r="N1" s="173"/>
      <c r="O1" s="173"/>
      <c r="P1" s="174"/>
      <c r="Q1" s="35"/>
      <c r="R1" s="172" t="s">
        <v>59</v>
      </c>
      <c r="S1" s="173"/>
      <c r="T1" s="173"/>
      <c r="U1" s="174"/>
      <c r="V1" s="35"/>
      <c r="W1" s="172" t="s">
        <v>60</v>
      </c>
      <c r="X1" s="173"/>
      <c r="Y1" s="173"/>
      <c r="Z1" s="174"/>
      <c r="AA1" s="36"/>
    </row>
    <row r="2" spans="1:28" ht="15" customHeight="1">
      <c r="A2" s="34" t="s">
        <v>61</v>
      </c>
      <c r="B2" s="34"/>
      <c r="C2" s="35" t="s">
        <v>246</v>
      </c>
      <c r="D2" s="37" t="s">
        <v>39</v>
      </c>
      <c r="E2" s="37" t="s">
        <v>36</v>
      </c>
      <c r="F2" s="37" t="s">
        <v>49</v>
      </c>
      <c r="G2" s="35"/>
      <c r="H2" s="35" t="s">
        <v>246</v>
      </c>
      <c r="I2" s="37" t="s">
        <v>39</v>
      </c>
      <c r="J2" s="37" t="s">
        <v>36</v>
      </c>
      <c r="K2" s="37" t="s">
        <v>49</v>
      </c>
      <c r="L2" s="35"/>
      <c r="M2" s="35" t="s">
        <v>246</v>
      </c>
      <c r="N2" s="37" t="s">
        <v>39</v>
      </c>
      <c r="O2" s="37" t="s">
        <v>36</v>
      </c>
      <c r="P2" s="37" t="s">
        <v>49</v>
      </c>
      <c r="Q2" s="35"/>
      <c r="R2" s="35" t="s">
        <v>246</v>
      </c>
      <c r="S2" s="37" t="s">
        <v>39</v>
      </c>
      <c r="T2" s="37" t="s">
        <v>36</v>
      </c>
      <c r="U2" s="37" t="s">
        <v>49</v>
      </c>
      <c r="V2" s="35"/>
      <c r="W2" s="35" t="s">
        <v>246</v>
      </c>
      <c r="X2" s="37" t="s">
        <v>39</v>
      </c>
      <c r="Y2" s="37" t="s">
        <v>36</v>
      </c>
      <c r="Z2" s="37" t="s">
        <v>49</v>
      </c>
      <c r="AA2" s="36"/>
    </row>
    <row r="3" spans="1:28" ht="15" customHeight="1">
      <c r="A3" s="34"/>
      <c r="B3" s="34"/>
      <c r="C3" s="38"/>
      <c r="D3" s="37"/>
      <c r="E3" s="37"/>
      <c r="F3" s="37"/>
      <c r="G3" s="35"/>
      <c r="H3" s="37"/>
      <c r="I3" s="37"/>
      <c r="J3" s="37"/>
      <c r="K3" s="37"/>
      <c r="L3" s="35"/>
      <c r="M3" s="37"/>
      <c r="N3" s="37"/>
      <c r="O3" s="37"/>
      <c r="P3" s="37"/>
      <c r="Q3" s="35"/>
      <c r="R3" s="37"/>
      <c r="S3" s="37"/>
      <c r="T3" s="37"/>
      <c r="U3" s="37"/>
      <c r="V3" s="35"/>
      <c r="W3" s="37"/>
      <c r="X3" s="37"/>
      <c r="Y3" s="37"/>
      <c r="Z3" s="37"/>
      <c r="AA3" s="36"/>
    </row>
    <row r="4" spans="1:28" ht="98.25" customHeight="1">
      <c r="A4" s="34" t="s">
        <v>56</v>
      </c>
      <c r="B4" s="35"/>
      <c r="C4" s="37" t="s">
        <v>62</v>
      </c>
      <c r="D4" s="37" t="s">
        <v>63</v>
      </c>
      <c r="E4" s="37" t="s">
        <v>64</v>
      </c>
      <c r="F4" s="37" t="s">
        <v>65</v>
      </c>
      <c r="G4" s="35"/>
      <c r="H4" s="37" t="s">
        <v>66</v>
      </c>
      <c r="I4" s="37" t="s">
        <v>67</v>
      </c>
      <c r="J4" s="37" t="s">
        <v>68</v>
      </c>
      <c r="K4" s="37" t="s">
        <v>69</v>
      </c>
      <c r="L4" s="35"/>
      <c r="M4" s="37" t="s">
        <v>70</v>
      </c>
      <c r="N4" s="37" t="s">
        <v>71</v>
      </c>
      <c r="O4" s="37" t="s">
        <v>72</v>
      </c>
      <c r="P4" s="37" t="s">
        <v>73</v>
      </c>
      <c r="Q4" s="35"/>
      <c r="R4" s="37" t="s">
        <v>74</v>
      </c>
      <c r="S4" s="37" t="s">
        <v>75</v>
      </c>
      <c r="T4" s="37" t="s">
        <v>76</v>
      </c>
      <c r="U4" s="37" t="s">
        <v>77</v>
      </c>
      <c r="V4" s="35"/>
      <c r="W4" s="37" t="s">
        <v>78</v>
      </c>
      <c r="X4" s="37" t="s">
        <v>79</v>
      </c>
      <c r="Y4" s="37" t="s">
        <v>80</v>
      </c>
      <c r="Z4" s="37" t="s">
        <v>81</v>
      </c>
      <c r="AA4" s="36"/>
    </row>
    <row r="5" spans="1:28" ht="105">
      <c r="A5" s="35" t="s">
        <v>57</v>
      </c>
      <c r="B5" s="35"/>
      <c r="C5" s="37" t="s">
        <v>82</v>
      </c>
      <c r="D5" s="37" t="s">
        <v>83</v>
      </c>
      <c r="E5" s="37" t="s">
        <v>84</v>
      </c>
      <c r="F5" s="37" t="s">
        <v>85</v>
      </c>
      <c r="G5" s="35"/>
      <c r="H5" s="37" t="s">
        <v>86</v>
      </c>
      <c r="I5" s="37" t="s">
        <v>87</v>
      </c>
      <c r="J5" s="37" t="s">
        <v>88</v>
      </c>
      <c r="K5" s="37" t="s">
        <v>89</v>
      </c>
      <c r="L5" s="35"/>
      <c r="M5" s="37" t="s">
        <v>90</v>
      </c>
      <c r="N5" s="37" t="s">
        <v>91</v>
      </c>
      <c r="O5" s="37" t="s">
        <v>92</v>
      </c>
      <c r="P5" s="37" t="s">
        <v>93</v>
      </c>
      <c r="Q5" s="35"/>
      <c r="R5" s="37" t="s">
        <v>94</v>
      </c>
      <c r="S5" s="37" t="s">
        <v>95</v>
      </c>
      <c r="T5" s="37" t="s">
        <v>96</v>
      </c>
      <c r="U5" s="37" t="s">
        <v>97</v>
      </c>
      <c r="V5" s="35"/>
      <c r="W5" s="37" t="s">
        <v>98</v>
      </c>
      <c r="X5" s="37" t="s">
        <v>99</v>
      </c>
      <c r="Y5" s="37" t="s">
        <v>100</v>
      </c>
      <c r="Z5" s="37" t="s">
        <v>101</v>
      </c>
      <c r="AA5" s="36"/>
    </row>
    <row r="6" spans="1:28" ht="105">
      <c r="A6" s="35" t="s">
        <v>102</v>
      </c>
      <c r="B6" s="35"/>
      <c r="C6" s="37"/>
      <c r="D6" s="37" t="s">
        <v>103</v>
      </c>
      <c r="E6" s="37" t="s">
        <v>104</v>
      </c>
      <c r="F6" s="37" t="s">
        <v>105</v>
      </c>
      <c r="G6" s="35"/>
      <c r="H6" s="37" t="s">
        <v>106</v>
      </c>
      <c r="I6" s="37" t="s">
        <v>107</v>
      </c>
      <c r="J6" s="37" t="s">
        <v>108</v>
      </c>
      <c r="K6" s="37" t="s">
        <v>109</v>
      </c>
      <c r="L6" s="35"/>
      <c r="M6" s="37" t="s">
        <v>110</v>
      </c>
      <c r="N6" s="37" t="s">
        <v>111</v>
      </c>
      <c r="O6" s="37" t="s">
        <v>112</v>
      </c>
      <c r="P6" s="37" t="s">
        <v>113</v>
      </c>
      <c r="Q6" s="35"/>
      <c r="R6" s="37" t="s">
        <v>114</v>
      </c>
      <c r="S6" s="37" t="s">
        <v>115</v>
      </c>
      <c r="T6" s="37" t="s">
        <v>116</v>
      </c>
      <c r="U6" s="37" t="s">
        <v>117</v>
      </c>
      <c r="V6" s="35"/>
      <c r="W6" s="37" t="s">
        <v>118</v>
      </c>
      <c r="X6" s="37" t="s">
        <v>119</v>
      </c>
      <c r="Y6" s="37" t="s">
        <v>120</v>
      </c>
      <c r="Z6" s="37" t="s">
        <v>121</v>
      </c>
      <c r="AA6" s="36"/>
    </row>
    <row r="7" spans="1:28" ht="105">
      <c r="A7" s="35" t="s">
        <v>122</v>
      </c>
      <c r="B7" s="35"/>
      <c r="C7" s="37"/>
      <c r="D7" s="37" t="s">
        <v>123</v>
      </c>
      <c r="E7" s="37" t="s">
        <v>124</v>
      </c>
      <c r="F7" s="37" t="s">
        <v>125</v>
      </c>
      <c r="G7" s="35"/>
      <c r="H7" s="37" t="s">
        <v>126</v>
      </c>
      <c r="I7" s="37" t="s">
        <v>127</v>
      </c>
      <c r="J7" s="37" t="s">
        <v>128</v>
      </c>
      <c r="K7" s="37" t="s">
        <v>129</v>
      </c>
      <c r="L7" s="35"/>
      <c r="M7" s="37" t="s">
        <v>130</v>
      </c>
      <c r="N7" s="37" t="s">
        <v>131</v>
      </c>
      <c r="O7" s="37" t="s">
        <v>132</v>
      </c>
      <c r="P7" s="37" t="s">
        <v>133</v>
      </c>
      <c r="Q7" s="35"/>
      <c r="R7" s="37" t="s">
        <v>134</v>
      </c>
      <c r="S7" s="37" t="s">
        <v>135</v>
      </c>
      <c r="T7" s="37" t="s">
        <v>136</v>
      </c>
      <c r="U7" s="37" t="s">
        <v>137</v>
      </c>
      <c r="V7" s="35"/>
      <c r="W7" s="37" t="s">
        <v>138</v>
      </c>
      <c r="X7" s="37" t="s">
        <v>139</v>
      </c>
      <c r="Y7" s="37" t="s">
        <v>140</v>
      </c>
      <c r="Z7" s="37" t="s">
        <v>141</v>
      </c>
      <c r="AA7" s="36"/>
    </row>
    <row r="8" spans="1:28" ht="105">
      <c r="A8" s="35" t="s">
        <v>142</v>
      </c>
      <c r="B8" s="35"/>
      <c r="C8" s="37"/>
      <c r="D8" s="37" t="s">
        <v>143</v>
      </c>
      <c r="E8" s="37" t="s">
        <v>144</v>
      </c>
      <c r="F8" s="37" t="s">
        <v>145</v>
      </c>
      <c r="G8" s="35"/>
      <c r="H8" s="37" t="s">
        <v>146</v>
      </c>
      <c r="I8" s="37" t="s">
        <v>147</v>
      </c>
      <c r="J8" s="37" t="s">
        <v>148</v>
      </c>
      <c r="K8" s="37"/>
      <c r="L8" s="35"/>
      <c r="M8" s="37" t="s">
        <v>149</v>
      </c>
      <c r="N8" s="37" t="s">
        <v>150</v>
      </c>
      <c r="O8" s="37" t="s">
        <v>151</v>
      </c>
      <c r="P8" s="37" t="s">
        <v>152</v>
      </c>
      <c r="Q8" s="35"/>
      <c r="R8" s="37"/>
      <c r="S8" s="37" t="s">
        <v>153</v>
      </c>
      <c r="T8" s="37" t="s">
        <v>154</v>
      </c>
      <c r="U8" s="37" t="s">
        <v>155</v>
      </c>
      <c r="V8" s="35"/>
      <c r="W8" s="37"/>
      <c r="X8" s="37" t="s">
        <v>156</v>
      </c>
      <c r="Y8" s="37" t="s">
        <v>238</v>
      </c>
      <c r="Z8" s="37" t="s">
        <v>158</v>
      </c>
      <c r="AA8" s="36"/>
    </row>
    <row r="9" spans="1:28" ht="90">
      <c r="A9" s="34" t="s">
        <v>159</v>
      </c>
      <c r="B9" s="34"/>
      <c r="C9" s="38"/>
      <c r="D9" s="37"/>
      <c r="E9" s="37" t="s">
        <v>160</v>
      </c>
      <c r="F9" s="37" t="s">
        <v>161</v>
      </c>
      <c r="G9" s="35"/>
      <c r="H9" s="37"/>
      <c r="I9" s="37" t="s">
        <v>162</v>
      </c>
      <c r="J9" s="37" t="s">
        <v>163</v>
      </c>
      <c r="K9" s="37"/>
      <c r="L9" s="35"/>
      <c r="M9" s="37" t="s">
        <v>164</v>
      </c>
      <c r="N9" s="37" t="s">
        <v>165</v>
      </c>
      <c r="O9" s="37" t="s">
        <v>166</v>
      </c>
      <c r="P9" s="37" t="s">
        <v>167</v>
      </c>
      <c r="Q9" s="35"/>
      <c r="R9" s="37"/>
      <c r="S9" s="37"/>
      <c r="T9" s="37" t="s">
        <v>168</v>
      </c>
      <c r="U9" s="37" t="s">
        <v>169</v>
      </c>
      <c r="V9" s="35"/>
      <c r="W9" s="37"/>
      <c r="X9" s="37" t="s">
        <v>170</v>
      </c>
      <c r="Y9" s="37" t="s">
        <v>171</v>
      </c>
      <c r="Z9" s="37" t="s">
        <v>172</v>
      </c>
      <c r="AA9" s="36"/>
      <c r="AB9" s="34"/>
    </row>
    <row r="10" spans="1:28" ht="120">
      <c r="A10" s="34"/>
      <c r="B10" s="34"/>
      <c r="C10" s="38"/>
      <c r="D10" s="37"/>
      <c r="E10" s="37" t="s">
        <v>173</v>
      </c>
      <c r="F10" s="37"/>
      <c r="G10" s="35"/>
      <c r="H10" s="37"/>
      <c r="I10" s="37" t="s">
        <v>174</v>
      </c>
      <c r="J10" s="37" t="s">
        <v>175</v>
      </c>
      <c r="K10" s="37"/>
      <c r="L10" s="35"/>
      <c r="M10" s="37" t="s">
        <v>176</v>
      </c>
      <c r="N10" s="37" t="s">
        <v>177</v>
      </c>
      <c r="O10" s="37" t="s">
        <v>178</v>
      </c>
      <c r="P10" s="37" t="s">
        <v>179</v>
      </c>
      <c r="Q10" s="35"/>
      <c r="R10" s="37"/>
      <c r="S10" s="37"/>
      <c r="T10" s="37"/>
      <c r="U10" s="37" t="s">
        <v>180</v>
      </c>
      <c r="V10" s="35"/>
      <c r="W10" s="37"/>
      <c r="X10" s="37"/>
      <c r="Y10" s="37" t="s">
        <v>181</v>
      </c>
      <c r="Z10" s="37"/>
      <c r="AA10" s="36"/>
      <c r="AB10" s="34"/>
    </row>
    <row r="11" spans="1:28" ht="60">
      <c r="A11" s="35" t="s">
        <v>182</v>
      </c>
      <c r="B11" s="34"/>
      <c r="C11" s="38"/>
      <c r="D11" s="37"/>
      <c r="E11" s="37" t="s">
        <v>183</v>
      </c>
      <c r="F11" s="37"/>
      <c r="G11" s="35"/>
      <c r="H11" s="37"/>
      <c r="I11" s="37" t="s">
        <v>184</v>
      </c>
      <c r="J11" s="37" t="s">
        <v>185</v>
      </c>
      <c r="K11" s="37"/>
      <c r="L11" s="35"/>
      <c r="M11" s="37"/>
      <c r="N11" s="37" t="s">
        <v>186</v>
      </c>
      <c r="O11" s="37" t="s">
        <v>187</v>
      </c>
      <c r="P11" s="37" t="s">
        <v>188</v>
      </c>
      <c r="Q11" s="35"/>
      <c r="R11" s="37"/>
      <c r="S11" s="38"/>
      <c r="T11" s="38"/>
      <c r="U11" s="37" t="s">
        <v>189</v>
      </c>
      <c r="V11" s="34"/>
      <c r="W11" s="38"/>
      <c r="X11" s="37"/>
      <c r="Y11" s="37" t="s">
        <v>190</v>
      </c>
      <c r="Z11" s="37"/>
      <c r="AA11" s="36"/>
      <c r="AB11" s="34"/>
    </row>
    <row r="12" spans="1:28" ht="90">
      <c r="A12" s="35" t="s">
        <v>191</v>
      </c>
      <c r="B12" s="34"/>
      <c r="C12" s="34"/>
      <c r="D12" s="35"/>
      <c r="E12" s="35"/>
      <c r="F12" s="35"/>
      <c r="G12" s="35"/>
      <c r="H12" s="37"/>
      <c r="I12" s="37" t="s">
        <v>192</v>
      </c>
      <c r="J12" s="37"/>
      <c r="K12" s="37"/>
      <c r="L12" s="35"/>
      <c r="M12" s="37"/>
      <c r="N12" s="37" t="s">
        <v>193</v>
      </c>
      <c r="O12" s="37"/>
      <c r="P12" s="37" t="s">
        <v>194</v>
      </c>
      <c r="Q12" s="35"/>
      <c r="R12" s="35"/>
      <c r="S12" s="34"/>
      <c r="T12" s="34"/>
      <c r="V12" s="34"/>
      <c r="W12" s="38"/>
      <c r="X12" s="37"/>
      <c r="Y12" s="37" t="s">
        <v>195</v>
      </c>
      <c r="Z12" s="37"/>
      <c r="AA12" s="36"/>
      <c r="AB12" s="34"/>
    </row>
    <row r="13" spans="1:28" ht="45">
      <c r="A13" s="35" t="s">
        <v>196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8"/>
      <c r="N13" s="39" t="s">
        <v>193</v>
      </c>
      <c r="O13" s="39"/>
      <c r="P13" s="39" t="s">
        <v>193</v>
      </c>
      <c r="Q13" s="40"/>
      <c r="R13" s="40"/>
      <c r="S13" s="34"/>
      <c r="T13" s="34"/>
      <c r="V13" s="34"/>
      <c r="W13" s="38"/>
      <c r="X13" s="37"/>
      <c r="Y13" s="37" t="s">
        <v>197</v>
      </c>
      <c r="Z13" s="37"/>
      <c r="AA13" s="36"/>
      <c r="AB13" s="34"/>
    </row>
    <row r="14" spans="1:28" ht="60">
      <c r="A14" s="36" t="s">
        <v>198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8"/>
      <c r="N14" s="39" t="s">
        <v>199</v>
      </c>
      <c r="O14" s="39"/>
      <c r="P14" s="39"/>
      <c r="Q14" s="40"/>
      <c r="R14" s="40"/>
      <c r="S14" s="34"/>
      <c r="T14" s="34"/>
      <c r="U14" s="34"/>
      <c r="V14" s="34"/>
      <c r="W14" s="34"/>
      <c r="X14" s="35"/>
      <c r="Y14" s="35"/>
      <c r="Z14" s="35"/>
      <c r="AA14" s="36"/>
      <c r="AB14" s="34"/>
    </row>
    <row r="15" spans="1:28" ht="45">
      <c r="A15" s="35" t="s">
        <v>200</v>
      </c>
      <c r="M15" s="41"/>
      <c r="N15" s="39" t="s">
        <v>201</v>
      </c>
      <c r="O15" s="39"/>
      <c r="P15" s="39"/>
      <c r="Q15" s="40"/>
      <c r="R15" s="40"/>
    </row>
    <row r="16" spans="1:28">
      <c r="A16" s="35" t="s">
        <v>202</v>
      </c>
      <c r="M16" s="42"/>
      <c r="N16" s="43"/>
      <c r="O16" s="43"/>
      <c r="P16" s="43"/>
      <c r="Q16" s="40"/>
      <c r="R16" s="40"/>
    </row>
    <row r="18" spans="1:4">
      <c r="A18" s="35" t="s">
        <v>246</v>
      </c>
      <c r="D18">
        <v>1</v>
      </c>
    </row>
    <row r="19" spans="1:4">
      <c r="A19" s="35" t="s">
        <v>39</v>
      </c>
      <c r="D19">
        <v>2</v>
      </c>
    </row>
    <row r="20" spans="1:4">
      <c r="A20" s="35" t="s">
        <v>36</v>
      </c>
      <c r="D20">
        <v>3</v>
      </c>
    </row>
    <row r="21" spans="1:4">
      <c r="A21" s="35" t="s">
        <v>49</v>
      </c>
    </row>
    <row r="23" spans="1:4">
      <c r="A23" s="35" t="s">
        <v>200</v>
      </c>
    </row>
    <row r="24" spans="1:4">
      <c r="A24" s="35" t="s">
        <v>198</v>
      </c>
      <c r="B24">
        <v>0</v>
      </c>
    </row>
    <row r="25" spans="1:4">
      <c r="A25" s="35" t="s">
        <v>204</v>
      </c>
      <c r="B25">
        <v>1</v>
      </c>
    </row>
    <row r="26" spans="1:4">
      <c r="A26" s="35" t="s">
        <v>196</v>
      </c>
      <c r="B26">
        <v>2</v>
      </c>
    </row>
    <row r="27" spans="1:4">
      <c r="A27" s="36" t="s">
        <v>207</v>
      </c>
      <c r="B27">
        <v>3</v>
      </c>
    </row>
    <row r="28" spans="1:4">
      <c r="A28" s="36" t="s">
        <v>191</v>
      </c>
      <c r="B28">
        <v>4</v>
      </c>
    </row>
    <row r="29" spans="1:4">
      <c r="A29" s="35" t="s">
        <v>182</v>
      </c>
      <c r="B29">
        <v>5</v>
      </c>
    </row>
  </sheetData>
  <mergeCells count="5">
    <mergeCell ref="C1:F1"/>
    <mergeCell ref="H1:K1"/>
    <mergeCell ref="M1:P1"/>
    <mergeCell ref="R1:U1"/>
    <mergeCell ref="W1:Z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AH607"/>
  <sheetViews>
    <sheetView tabSelected="1" workbookViewId="0">
      <selection activeCell="V28" sqref="V28"/>
    </sheetView>
  </sheetViews>
  <sheetFormatPr baseColWidth="10" defaultRowHeight="15"/>
  <cols>
    <col min="1" max="2" width="11.42578125" customWidth="1"/>
    <col min="3" max="3" width="8" customWidth="1"/>
    <col min="4" max="4" width="18.7109375" customWidth="1"/>
    <col min="5" max="5" width="11.42578125" style="42"/>
    <col min="6" max="6" width="35.28515625" style="125" customWidth="1"/>
    <col min="7" max="34" width="4.7109375" style="38" customWidth="1"/>
  </cols>
  <sheetData>
    <row r="1" spans="1:34">
      <c r="C1" s="161" t="s">
        <v>264</v>
      </c>
      <c r="D1" s="161" t="str">
        <f>IF($D$5="","",$D$5)</f>
        <v>T1_4B_POC1</v>
      </c>
      <c r="F1" s="159"/>
      <c r="G1" t="s">
        <v>182</v>
      </c>
      <c r="H1" t="s">
        <v>191</v>
      </c>
      <c r="I1" s="38" t="s">
        <v>207</v>
      </c>
      <c r="J1" t="s">
        <v>196</v>
      </c>
      <c r="K1" s="38" t="s">
        <v>204</v>
      </c>
      <c r="L1" t="s">
        <v>198</v>
      </c>
      <c r="M1" t="s">
        <v>200</v>
      </c>
      <c r="N1" t="s">
        <v>182</v>
      </c>
      <c r="O1" t="s">
        <v>191</v>
      </c>
      <c r="P1" s="38" t="s">
        <v>207</v>
      </c>
      <c r="Q1" t="s">
        <v>196</v>
      </c>
      <c r="R1" s="38" t="s">
        <v>204</v>
      </c>
      <c r="S1" t="s">
        <v>198</v>
      </c>
      <c r="T1" t="s">
        <v>200</v>
      </c>
      <c r="U1" t="s">
        <v>182</v>
      </c>
      <c r="V1" t="s">
        <v>191</v>
      </c>
      <c r="W1" s="38" t="s">
        <v>207</v>
      </c>
      <c r="X1" t="s">
        <v>196</v>
      </c>
      <c r="Y1" s="38" t="s">
        <v>204</v>
      </c>
      <c r="Z1" t="s">
        <v>198</v>
      </c>
      <c r="AA1" t="s">
        <v>200</v>
      </c>
      <c r="AB1" t="s">
        <v>182</v>
      </c>
      <c r="AC1" t="s">
        <v>191</v>
      </c>
      <c r="AD1" s="38" t="s">
        <v>207</v>
      </c>
      <c r="AE1" t="s">
        <v>196</v>
      </c>
      <c r="AF1" s="38" t="s">
        <v>204</v>
      </c>
      <c r="AG1" t="s">
        <v>198</v>
      </c>
      <c r="AH1" t="s">
        <v>200</v>
      </c>
    </row>
    <row r="2" spans="1:34">
      <c r="A2" t="s">
        <v>25</v>
      </c>
      <c r="C2" s="161" t="s">
        <v>265</v>
      </c>
      <c r="D2" s="161" t="str">
        <f>LOOKUP("zz",D$5:D$25)</f>
        <v>T1_3E_PE1</v>
      </c>
      <c r="E2" s="125" t="s">
        <v>219</v>
      </c>
      <c r="F2" s="125" t="s">
        <v>203</v>
      </c>
      <c r="G2" s="180" t="s">
        <v>246</v>
      </c>
      <c r="H2" s="180"/>
      <c r="I2" s="180"/>
      <c r="J2" s="180"/>
      <c r="K2" s="180"/>
      <c r="L2" s="180"/>
      <c r="M2" s="180"/>
      <c r="N2" s="180" t="s">
        <v>39</v>
      </c>
      <c r="O2" s="180"/>
      <c r="P2" s="180"/>
      <c r="Q2" s="180"/>
      <c r="R2" s="180"/>
      <c r="S2" s="180"/>
      <c r="T2" s="180"/>
      <c r="U2" s="180" t="s">
        <v>36</v>
      </c>
      <c r="V2" s="180"/>
      <c r="W2" s="180"/>
      <c r="X2" s="180"/>
      <c r="Y2" s="180"/>
      <c r="Z2" s="180"/>
      <c r="AA2" s="180"/>
      <c r="AB2" s="180" t="s">
        <v>49</v>
      </c>
      <c r="AC2" s="180"/>
      <c r="AD2" s="180"/>
      <c r="AE2" s="180"/>
      <c r="AF2" s="180"/>
      <c r="AG2" s="180"/>
      <c r="AH2" s="180"/>
    </row>
    <row r="3" spans="1:34">
      <c r="E3" s="125" t="s">
        <v>47</v>
      </c>
      <c r="F3" s="125" t="s">
        <v>206</v>
      </c>
      <c r="G3" s="180" t="str">
        <f>$E3</f>
        <v>LV1</v>
      </c>
      <c r="H3" s="180"/>
      <c r="I3" s="180"/>
      <c r="J3" s="180"/>
      <c r="K3" s="180"/>
      <c r="L3" s="180"/>
      <c r="M3" s="180"/>
      <c r="N3" s="180" t="str">
        <f>$E3</f>
        <v>LV1</v>
      </c>
      <c r="O3" s="180"/>
      <c r="P3" s="180"/>
      <c r="Q3" s="180"/>
      <c r="R3" s="180"/>
      <c r="S3" s="180"/>
      <c r="T3" s="180"/>
      <c r="U3" s="180" t="str">
        <f>$E3</f>
        <v>LV1</v>
      </c>
      <c r="V3" s="180"/>
      <c r="W3" s="180"/>
      <c r="X3" s="180"/>
      <c r="Y3" s="180"/>
      <c r="Z3" s="180"/>
      <c r="AA3" s="180"/>
      <c r="AB3" s="180" t="str">
        <f>$E3</f>
        <v>LV1</v>
      </c>
      <c r="AC3" s="180"/>
      <c r="AD3" s="180"/>
      <c r="AE3" s="180"/>
      <c r="AF3" s="180"/>
      <c r="AG3" s="180"/>
      <c r="AH3" s="180"/>
    </row>
    <row r="4" spans="1:34">
      <c r="A4" t="s">
        <v>258</v>
      </c>
      <c r="D4" s="161" t="s">
        <v>261</v>
      </c>
      <c r="F4" s="125" t="s">
        <v>122</v>
      </c>
      <c r="G4" s="177" t="str">
        <f>$F$4</f>
        <v>Ecouter_Et_Comprendre</v>
      </c>
      <c r="H4" s="178"/>
      <c r="I4" s="178"/>
      <c r="J4" s="178"/>
      <c r="K4" s="178"/>
      <c r="L4" s="178"/>
      <c r="M4" s="179"/>
      <c r="N4" s="177" t="str">
        <f>$F$4</f>
        <v>Ecouter_Et_Comprendre</v>
      </c>
      <c r="O4" s="178"/>
      <c r="P4" s="178"/>
      <c r="Q4" s="178"/>
      <c r="R4" s="178"/>
      <c r="S4" s="178"/>
      <c r="T4" s="179"/>
      <c r="U4" s="177" t="str">
        <f>$F$4</f>
        <v>Ecouter_Et_Comprendre</v>
      </c>
      <c r="V4" s="178"/>
      <c r="W4" s="178"/>
      <c r="X4" s="178"/>
      <c r="Y4" s="178"/>
      <c r="Z4" s="178"/>
      <c r="AA4" s="179"/>
      <c r="AB4" s="177" t="str">
        <f>$F$4</f>
        <v>Ecouter_Et_Comprendre</v>
      </c>
      <c r="AC4" s="178"/>
      <c r="AD4" s="178"/>
      <c r="AE4" s="178"/>
      <c r="AF4" s="178"/>
      <c r="AG4" s="178"/>
      <c r="AH4" s="179"/>
    </row>
    <row r="5" spans="1:34">
      <c r="A5" t="s">
        <v>0</v>
      </c>
      <c r="D5" s="165" t="s">
        <v>268</v>
      </c>
      <c r="F5" s="125" t="s">
        <v>247</v>
      </c>
      <c r="G5" s="177"/>
      <c r="H5" s="178"/>
      <c r="I5" s="178"/>
      <c r="J5" s="178"/>
      <c r="K5" s="178"/>
      <c r="L5" s="178"/>
      <c r="M5" s="179"/>
      <c r="N5" s="177"/>
      <c r="O5" s="178"/>
      <c r="P5" s="178"/>
      <c r="Q5" s="178"/>
      <c r="R5" s="178"/>
      <c r="S5" s="178"/>
      <c r="T5" s="179"/>
      <c r="U5" s="177"/>
      <c r="V5" s="178"/>
      <c r="W5" s="178"/>
      <c r="X5" s="178"/>
      <c r="Y5" s="178"/>
      <c r="Z5" s="178"/>
      <c r="AA5" s="179"/>
      <c r="AB5" s="177"/>
      <c r="AC5" s="178"/>
      <c r="AD5" s="178"/>
      <c r="AE5" s="178"/>
      <c r="AF5" s="178"/>
      <c r="AG5" s="178"/>
      <c r="AH5" s="179"/>
    </row>
    <row r="6" spans="1:34">
      <c r="A6" t="s">
        <v>1</v>
      </c>
      <c r="D6" s="165" t="s">
        <v>262</v>
      </c>
      <c r="E6" s="160" t="s">
        <v>227</v>
      </c>
      <c r="F6" s="120"/>
      <c r="G6" s="129" t="s">
        <v>240</v>
      </c>
      <c r="H6" s="130" t="s">
        <v>55</v>
      </c>
      <c r="I6" s="131" t="s">
        <v>241</v>
      </c>
      <c r="J6" s="132" t="s">
        <v>242</v>
      </c>
      <c r="K6" s="133" t="s">
        <v>243</v>
      </c>
      <c r="L6" s="134" t="s">
        <v>244</v>
      </c>
      <c r="M6" s="135" t="s">
        <v>245</v>
      </c>
      <c r="N6" s="129" t="s">
        <v>240</v>
      </c>
      <c r="O6" s="130" t="s">
        <v>55</v>
      </c>
      <c r="P6" s="131" t="s">
        <v>241</v>
      </c>
      <c r="Q6" s="132" t="s">
        <v>242</v>
      </c>
      <c r="R6" s="133" t="s">
        <v>243</v>
      </c>
      <c r="S6" s="134" t="s">
        <v>244</v>
      </c>
      <c r="T6" s="135" t="s">
        <v>245</v>
      </c>
      <c r="U6" s="129" t="s">
        <v>240</v>
      </c>
      <c r="V6" s="130" t="s">
        <v>55</v>
      </c>
      <c r="W6" s="131" t="s">
        <v>241</v>
      </c>
      <c r="X6" s="132" t="s">
        <v>242</v>
      </c>
      <c r="Y6" s="133" t="s">
        <v>243</v>
      </c>
      <c r="Z6" s="134" t="s">
        <v>244</v>
      </c>
      <c r="AA6" s="135" t="s">
        <v>245</v>
      </c>
      <c r="AB6" s="129" t="s">
        <v>240</v>
      </c>
      <c r="AC6" s="130" t="s">
        <v>55</v>
      </c>
      <c r="AD6" s="131" t="s">
        <v>241</v>
      </c>
      <c r="AE6" s="132" t="s">
        <v>242</v>
      </c>
      <c r="AF6" s="133" t="s">
        <v>243</v>
      </c>
      <c r="AG6" s="134" t="s">
        <v>244</v>
      </c>
      <c r="AH6" s="135" t="s">
        <v>245</v>
      </c>
    </row>
    <row r="7" spans="1:34">
      <c r="A7" t="s">
        <v>2</v>
      </c>
      <c r="D7" s="165" t="s">
        <v>263</v>
      </c>
      <c r="E7" s="160" t="s">
        <v>258</v>
      </c>
      <c r="F7" s="125" t="s">
        <v>23</v>
      </c>
      <c r="G7" s="137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38"/>
      <c r="T7" s="138"/>
      <c r="U7" s="138"/>
      <c r="V7" s="138"/>
      <c r="W7" s="138"/>
      <c r="X7" s="138"/>
      <c r="Y7" s="138"/>
      <c r="Z7" s="138"/>
      <c r="AA7" s="138"/>
      <c r="AB7" s="138"/>
      <c r="AC7" s="138"/>
      <c r="AD7" s="138"/>
      <c r="AE7" s="138"/>
      <c r="AF7" s="138"/>
      <c r="AG7" s="138"/>
      <c r="AH7" s="139"/>
    </row>
    <row r="8" spans="1:34">
      <c r="A8" t="s">
        <v>3</v>
      </c>
      <c r="D8" s="165" t="s">
        <v>267</v>
      </c>
      <c r="F8" s="128" t="str">
        <f t="array" aca="1" ref="F8" ca="1">IF($E$7="","",IF($E$7="Toutes",IF(ROWS($2:2)&lt;=COUNTA(Champ),INDEX(Champ,MOD(SMALL(IF(Champ&lt;&gt;"",COLUMN(Champ)*10^5+ROW(INDIRECT("1:"&amp;ROWS(Champ)))),ROWS($2:2)),10^5),INT(SMALL(IF(Champ&lt;&gt;"",COLUMN(Champ)*10^5+ROW(INDIRECT("1:"&amp;ROWS(Champ)))),ROWS($2:2))/10^5)-COLUMN(Champ)+1),""),IF(OFFSET(INDIRECT(CONCATENATE("_",E$7)),Base_Elèves!CA1,0,1,1)="","",OFFSET(INDIRECT(CONCATENATE("_",E$7)),Base_Elèves!CA1,0,1,1))))</f>
        <v>AIHUNE NUY Emile</v>
      </c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36"/>
      <c r="AC8" s="136"/>
      <c r="AD8" s="136"/>
      <c r="AE8" s="136"/>
      <c r="AF8" s="136"/>
      <c r="AG8" s="136"/>
      <c r="AH8" s="136"/>
    </row>
    <row r="9" spans="1:34">
      <c r="A9" t="s">
        <v>4</v>
      </c>
      <c r="D9" s="165" t="s">
        <v>266</v>
      </c>
      <c r="F9" s="128" t="str">
        <f t="array" aca="1" ref="F9" ca="1">IF($E$7="","",IF($E$7="Toutes",IF(ROWS($2:3)&lt;=COUNTA(Champ),INDEX(Champ,MOD(SMALL(IF(Champ&lt;&gt;"",COLUMN(Champ)*10^5+ROW(INDIRECT("1:"&amp;ROWS(Champ)))),ROWS($2:3)),10^5),INT(SMALL(IF(Champ&lt;&gt;"",COLUMN(Champ)*10^5+ROW(INDIRECT("1:"&amp;ROWS(Champ)))),ROWS($2:3))/10^5)-COLUMN(Champ)+1),""),IF(OFFSET(INDIRECT(CONCATENATE("_",E$7)),Base_Elèves!CA2,0,1,1)="","",OFFSET(INDIRECT(CONCATENATE("_",E$7)),Base_Elèves!CA2,0,1,1))))</f>
        <v>ANCHIER Yvon</v>
      </c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</row>
    <row r="10" spans="1:34">
      <c r="A10" t="s">
        <v>5</v>
      </c>
      <c r="D10" s="162"/>
      <c r="F10" s="128" t="str">
        <f t="array" aca="1" ref="F10" ca="1">IF($E$7="","",IF($E$7="Toutes",IF(ROWS($2:4)&lt;=COUNTA(Champ),INDEX(Champ,MOD(SMALL(IF(Champ&lt;&gt;"",COLUMN(Champ)*10^5+ROW(INDIRECT("1:"&amp;ROWS(Champ)))),ROWS($2:4)),10^5),INT(SMALL(IF(Champ&lt;&gt;"",COLUMN(Champ)*10^5+ROW(INDIRECT("1:"&amp;ROWS(Champ)))),ROWS($2:4))/10^5)-COLUMN(Champ)+1),""),IF(OFFSET(INDIRECT(CONCATENATE("_",E$7)),Base_Elèves!CA3,0,1,1)="","",OFFSET(INDIRECT(CONCATENATE("_",E$7)),Base_Elèves!CA3,0,1,1))))</f>
        <v>ANTOUDROL James</v>
      </c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</row>
    <row r="11" spans="1:34">
      <c r="A11" t="s">
        <v>6</v>
      </c>
      <c r="D11" s="162"/>
      <c r="F11" s="128" t="str">
        <f t="array" aca="1" ref="F11" ca="1">IF($E$7="","",IF($E$7="Toutes",IF(ROWS($2:5)&lt;=COUNTA(Champ),INDEX(Champ,MOD(SMALL(IF(Champ&lt;&gt;"",COLUMN(Champ)*10^5+ROW(INDIRECT("1:"&amp;ROWS(Champ)))),ROWS($2:5)),10^5),INT(SMALL(IF(Champ&lt;&gt;"",COLUMN(Champ)*10^5+ROW(INDIRECT("1:"&amp;ROWS(Champ)))),ROWS($2:5))/10^5)-COLUMN(Champ)+1),""),IF(OFFSET(INDIRECT(CONCATENATE("_",E$7)),Base_Elèves!CA4,0,1,1)="","",OFFSET(INDIRECT(CONCATENATE("_",E$7)),Base_Elèves!CA4,0,1,1))))</f>
        <v>BIENLEPETI Ambroise</v>
      </c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</row>
    <row r="12" spans="1:34">
      <c r="A12" t="s">
        <v>7</v>
      </c>
      <c r="D12" s="161"/>
      <c r="F12" s="128" t="str">
        <f t="array" aca="1" ref="F12" ca="1">IF($E$7="","",IF($E$7="Toutes",IF(ROWS($2:6)&lt;=COUNTA(Champ),INDEX(Champ,MOD(SMALL(IF(Champ&lt;&gt;"",COLUMN(Champ)*10^5+ROW(INDIRECT("1:"&amp;ROWS(Champ)))),ROWS($2:6)),10^5),INT(SMALL(IF(Champ&lt;&gt;"",COLUMN(Champ)*10^5+ROW(INDIRECT("1:"&amp;ROWS(Champ)))),ROWS($2:6))/10^5)-COLUMN(Champ)+1),""),IF(OFFSET(INDIRECT(CONCATENATE("_",E$7)),Base_Elèves!CA5,0,1,1)="","",OFFSET(INDIRECT(CONCATENATE("_",E$7)),Base_Elèves!CA5,0,1,1))))</f>
        <v>CONNERY Aretha</v>
      </c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</row>
    <row r="13" spans="1:34">
      <c r="A13" t="s">
        <v>8</v>
      </c>
      <c r="D13" s="161"/>
      <c r="F13" s="128" t="str">
        <f t="array" aca="1" ref="F13" ca="1">IF($E$7="","",IF($E$7="Toutes",IF(ROWS($2:7)&lt;=COUNTA(Champ),INDEX(Champ,MOD(SMALL(IF(Champ&lt;&gt;"",COLUMN(Champ)*10^5+ROW(INDIRECT("1:"&amp;ROWS(Champ)))),ROWS($2:7)),10^5),INT(SMALL(IF(Champ&lt;&gt;"",COLUMN(Champ)*10^5+ROW(INDIRECT("1:"&amp;ROWS(Champ)))),ROWS($2:7))/10^5)-COLUMN(Champ)+1),""),IF(OFFSET(INDIRECT(CONCATENATE("_",E$7)),Base_Elèves!CA6,0,1,1)="","",OFFSET(INDIRECT(CONCATENATE("_",E$7)),Base_Elèves!CA6,0,1,1))))</f>
        <v>DEUF John</v>
      </c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6"/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  <c r="AD13" s="136"/>
      <c r="AE13" s="136"/>
      <c r="AF13" s="136"/>
      <c r="AG13" s="136"/>
      <c r="AH13" s="136"/>
    </row>
    <row r="14" spans="1:34">
      <c r="A14" t="s">
        <v>9</v>
      </c>
      <c r="D14" s="161"/>
      <c r="F14" s="128" t="str">
        <f t="array" aca="1" ref="F14" ca="1">IF($E$7="","",IF($E$7="Toutes",IF(ROWS($2:8)&lt;=COUNTA(Champ),INDEX(Champ,MOD(SMALL(IF(Champ&lt;&gt;"",COLUMN(Champ)*10^5+ROW(INDIRECT("1:"&amp;ROWS(Champ)))),ROWS($2:8)),10^5),INT(SMALL(IF(Champ&lt;&gt;"",COLUMN(Champ)*10^5+ROW(INDIRECT("1:"&amp;ROWS(Champ)))),ROWS($2:8))/10^5)-COLUMN(Champ)+1),""),IF(OFFSET(INDIRECT(CONCATENATE("_",E$7)),Base_Elèves!CA7,0,1,1)="","",OFFSET(INDIRECT(CONCATENATE("_",E$7)),Base_Elèves!CA7,0,1,1))))</f>
        <v>DEUSSAN Anne-Alice</v>
      </c>
      <c r="G14" s="136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36"/>
      <c r="X14" s="136"/>
      <c r="Y14" s="136"/>
      <c r="Z14" s="136"/>
      <c r="AA14" s="136"/>
      <c r="AB14" s="136"/>
      <c r="AC14" s="136"/>
      <c r="AD14" s="136"/>
      <c r="AE14" s="136"/>
      <c r="AF14" s="136"/>
      <c r="AG14" s="136"/>
      <c r="AH14" s="136"/>
    </row>
    <row r="15" spans="1:34">
      <c r="A15" t="s">
        <v>10</v>
      </c>
      <c r="D15" s="161"/>
      <c r="F15" s="128" t="str">
        <f t="array" aca="1" ref="F15" ca="1">IF($E$7="","",IF($E$7="Toutes",IF(ROWS($2:9)&lt;=COUNTA(Champ),INDEX(Champ,MOD(SMALL(IF(Champ&lt;&gt;"",COLUMN(Champ)*10^5+ROW(INDIRECT("1:"&amp;ROWS(Champ)))),ROWS($2:9)),10^5),INT(SMALL(IF(Champ&lt;&gt;"",COLUMN(Champ)*10^5+ROW(INDIRECT("1:"&amp;ROWS(Champ)))),ROWS($2:9))/10^5)-COLUMN(Champ)+1),""),IF(OFFSET(INDIRECT(CONCATENATE("_",E$7)),Base_Elèves!CA8,0,1,1)="","",OFFSET(INDIRECT(CONCATENATE("_",E$7)),Base_Elèves!CA8,0,1,1))))</f>
        <v>D'ZEUKLOK Haroun</v>
      </c>
      <c r="G15" s="136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36"/>
      <c r="AB15" s="136"/>
      <c r="AC15" s="136"/>
      <c r="AD15" s="136"/>
      <c r="AE15" s="136"/>
      <c r="AF15" s="136"/>
      <c r="AG15" s="136"/>
      <c r="AH15" s="136"/>
    </row>
    <row r="16" spans="1:34">
      <c r="A16" t="s">
        <v>11</v>
      </c>
      <c r="D16" s="161"/>
      <c r="F16" s="128" t="str">
        <f t="array" aca="1" ref="F16" ca="1">IF($E$7="","",IF($E$7="Toutes",IF(ROWS($2:10)&lt;=COUNTA(Champ),INDEX(Champ,MOD(SMALL(IF(Champ&lt;&gt;"",COLUMN(Champ)*10^5+ROW(INDIRECT("1:"&amp;ROWS(Champ)))),ROWS($2:10)),10^5),INT(SMALL(IF(Champ&lt;&gt;"",COLUMN(Champ)*10^5+ROW(INDIRECT("1:"&amp;ROWS(Champ)))),ROWS($2:10))/10^5)-COLUMN(Champ)+1),""),IF(OFFSET(INDIRECT(CONCATENATE("_",E$7)),Base_Elèves!CA9,0,1,1)="","",OFFSET(INDIRECT(CONCATENATE("_",E$7)),Base_Elèves!CA9,0,1,1))))</f>
        <v>EMPHAILLITE Mélusine</v>
      </c>
      <c r="G16" s="136"/>
      <c r="H16" s="136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6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36"/>
      <c r="AG16" s="136"/>
      <c r="AH16" s="136"/>
    </row>
    <row r="17" spans="1:34">
      <c r="A17" t="s">
        <v>12</v>
      </c>
      <c r="D17" s="161"/>
      <c r="F17" s="128" t="str">
        <f t="array" aca="1" ref="F17" ca="1">IF($E$7="","",IF($E$7="Toutes",IF(ROWS($2:11)&lt;=COUNTA(Champ),INDEX(Champ,MOD(SMALL(IF(Champ&lt;&gt;"",COLUMN(Champ)*10^5+ROW(INDIRECT("1:"&amp;ROWS(Champ)))),ROWS($2:11)),10^5),INT(SMALL(IF(Champ&lt;&gt;"",COLUMN(Champ)*10^5+ROW(INDIRECT("1:"&amp;ROWS(Champ)))),ROWS($2:11))/10^5)-COLUMN(Champ)+1),""),IF(OFFSET(INDIRECT(CONCATENATE("_",E$7)),Base_Elèves!CA10,0,1,1)="","",OFFSET(INDIRECT(CONCATENATE("_",E$7)),Base_Elèves!CA10,0,1,1))))</f>
        <v>FONFEC Sophie</v>
      </c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36"/>
      <c r="T17" s="136"/>
      <c r="U17" s="136"/>
      <c r="V17" s="136"/>
      <c r="W17" s="136"/>
      <c r="X17" s="136"/>
      <c r="Y17" s="136"/>
      <c r="Z17" s="136"/>
      <c r="AA17" s="136"/>
      <c r="AB17" s="136"/>
      <c r="AC17" s="136"/>
      <c r="AD17" s="136"/>
      <c r="AE17" s="136"/>
      <c r="AF17" s="136"/>
      <c r="AG17" s="136"/>
      <c r="AH17" s="136"/>
    </row>
    <row r="18" spans="1:34">
      <c r="A18" t="s">
        <v>13</v>
      </c>
      <c r="D18" s="161"/>
      <c r="F18" s="128" t="str">
        <f t="array" aca="1" ref="F18" ca="1">IF($E$7="","",IF($E$7="Toutes",IF(ROWS($2:12)&lt;=COUNTA(Champ),INDEX(Champ,MOD(SMALL(IF(Champ&lt;&gt;"",COLUMN(Champ)*10^5+ROW(INDIRECT("1:"&amp;ROWS(Champ)))),ROWS($2:12)),10^5),INT(SMALL(IF(Champ&lt;&gt;"",COLUMN(Champ)*10^5+ROW(INDIRECT("1:"&amp;ROWS(Champ)))),ROWS($2:12))/10^5)-COLUMN(Champ)+1),""),IF(OFFSET(INDIRECT(CONCATENATE("_",E$7)),Base_Elèves!CA11,0,1,1)="","",OFFSET(INDIRECT(CONCATENATE("_",E$7)),Base_Elèves!CA11,0,1,1))))</f>
        <v>FRAIMIEUX DE LA FERMAY Yves</v>
      </c>
      <c r="G18" s="136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136"/>
      <c r="T18" s="136"/>
      <c r="U18" s="136"/>
      <c r="V18" s="136"/>
      <c r="W18" s="136"/>
      <c r="X18" s="136"/>
      <c r="Y18" s="136"/>
      <c r="Z18" s="136"/>
      <c r="AA18" s="136"/>
      <c r="AB18" s="136"/>
      <c r="AC18" s="136"/>
      <c r="AD18" s="136"/>
      <c r="AE18" s="136"/>
      <c r="AF18" s="136"/>
      <c r="AG18" s="136"/>
      <c r="AH18" s="136"/>
    </row>
    <row r="19" spans="1:34">
      <c r="A19" t="s">
        <v>14</v>
      </c>
      <c r="D19" s="161"/>
      <c r="F19" s="128" t="str">
        <f t="array" aca="1" ref="F19" ca="1">IF($E$7="","",IF($E$7="Toutes",IF(ROWS($2:13)&lt;=COUNTA(Champ),INDEX(Champ,MOD(SMALL(IF(Champ&lt;&gt;"",COLUMN(Champ)*10^5+ROW(INDIRECT("1:"&amp;ROWS(Champ)))),ROWS($2:13)),10^5),INT(SMALL(IF(Champ&lt;&gt;"",COLUMN(Champ)*10^5+ROW(INDIRECT("1:"&amp;ROWS(Champ)))),ROWS($2:13))/10^5)-COLUMN(Champ)+1),""),IF(OFFSET(INDIRECT(CONCATENATE("_",E$7)),Base_Elèves!CA12,0,1,1)="","",OFFSET(INDIRECT(CONCATENATE("_",E$7)),Base_Elèves!CA12,0,1,1))))</f>
        <v>DEUF John</v>
      </c>
      <c r="G19" s="136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6"/>
      <c r="AG19" s="136"/>
      <c r="AH19" s="136"/>
    </row>
    <row r="20" spans="1:34">
      <c r="A20" t="s">
        <v>15</v>
      </c>
      <c r="D20" s="161"/>
      <c r="F20" s="128" t="str">
        <f t="array" aca="1" ref="F20" ca="1">IF($E$7="","",IF($E$7="Toutes",IF(ROWS($2:14)&lt;=COUNTA(Champ),INDEX(Champ,MOD(SMALL(IF(Champ&lt;&gt;"",COLUMN(Champ)*10^5+ROW(INDIRECT("1:"&amp;ROWS(Champ)))),ROWS($2:14)),10^5),INT(SMALL(IF(Champ&lt;&gt;"",COLUMN(Champ)*10^5+ROW(INDIRECT("1:"&amp;ROWS(Champ)))),ROWS($2:14))/10^5)-COLUMN(Champ)+1),""),IF(OFFSET(INDIRECT(CONCATENATE("_",E$7)),Base_Elèves!CA13,0,1,1)="","",OFFSET(INDIRECT(CONCATENATE("_",E$7)),Base_Elèves!CA13,0,1,1))))</f>
        <v>DEUSSAN Anne-Alice</v>
      </c>
      <c r="G20" s="136"/>
      <c r="H20" s="136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36"/>
      <c r="AC20" s="136"/>
      <c r="AD20" s="136"/>
      <c r="AE20" s="136"/>
      <c r="AF20" s="136"/>
      <c r="AG20" s="136"/>
      <c r="AH20" s="136"/>
    </row>
    <row r="21" spans="1:34">
      <c r="A21" t="s">
        <v>16</v>
      </c>
      <c r="D21" s="161"/>
      <c r="F21" s="128" t="str">
        <f t="array" aca="1" ref="F21" ca="1">IF($E$7="","",IF($E$7="Toutes",IF(ROWS($2:15)&lt;=COUNTA(Champ),INDEX(Champ,MOD(SMALL(IF(Champ&lt;&gt;"",COLUMN(Champ)*10^5+ROW(INDIRECT("1:"&amp;ROWS(Champ)))),ROWS($2:15)),10^5),INT(SMALL(IF(Champ&lt;&gt;"",COLUMN(Champ)*10^5+ROW(INDIRECT("1:"&amp;ROWS(Champ)))),ROWS($2:15))/10^5)-COLUMN(Champ)+1),""),IF(OFFSET(INDIRECT(CONCATENATE("_",E$7)),Base_Elèves!CA14,0,1,1)="","",OFFSET(INDIRECT(CONCATENATE("_",E$7)),Base_Elèves!CA14,0,1,1))))</f>
        <v>D'ZEUKLOK Haroun</v>
      </c>
      <c r="G21" s="136"/>
      <c r="H21" s="136"/>
      <c r="I21" s="136"/>
      <c r="J21" s="136"/>
      <c r="K21" s="136"/>
      <c r="L21" s="136"/>
      <c r="M21" s="136"/>
      <c r="N21" s="136"/>
      <c r="O21" s="136"/>
      <c r="P21" s="136"/>
      <c r="Q21" s="136"/>
      <c r="R21" s="136"/>
      <c r="S21" s="136"/>
      <c r="T21" s="136"/>
      <c r="U21" s="136"/>
      <c r="V21" s="136"/>
      <c r="W21" s="136"/>
      <c r="X21" s="136"/>
      <c r="Y21" s="136"/>
      <c r="Z21" s="136"/>
      <c r="AA21" s="136"/>
      <c r="AB21" s="136"/>
      <c r="AC21" s="136"/>
      <c r="AD21" s="136"/>
      <c r="AE21" s="136"/>
      <c r="AF21" s="136"/>
      <c r="AG21" s="136"/>
      <c r="AH21" s="136"/>
    </row>
    <row r="22" spans="1:34">
      <c r="A22" t="s">
        <v>17</v>
      </c>
      <c r="D22" s="161"/>
      <c r="F22" s="128" t="str">
        <f t="array" aca="1" ref="F22" ca="1">IF($E$7="","",IF($E$7="Toutes",IF(ROWS($2:16)&lt;=COUNTA(Champ),INDEX(Champ,MOD(SMALL(IF(Champ&lt;&gt;"",COLUMN(Champ)*10^5+ROW(INDIRECT("1:"&amp;ROWS(Champ)))),ROWS($2:16)),10^5),INT(SMALL(IF(Champ&lt;&gt;"",COLUMN(Champ)*10^5+ROW(INDIRECT("1:"&amp;ROWS(Champ)))),ROWS($2:16))/10^5)-COLUMN(Champ)+1),""),IF(OFFSET(INDIRECT(CONCATENATE("_",E$7)),Base_Elèves!CA15,0,1,1)="","",OFFSET(INDIRECT(CONCATENATE("_",E$7)),Base_Elèves!CA15,0,1,1))))</f>
        <v>EMPHAILLITE Mélusine</v>
      </c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36"/>
      <c r="V22" s="136"/>
      <c r="W22" s="136"/>
      <c r="X22" s="136"/>
      <c r="Y22" s="136"/>
      <c r="Z22" s="136"/>
      <c r="AA22" s="136"/>
      <c r="AB22" s="136"/>
      <c r="AC22" s="136"/>
      <c r="AD22" s="136"/>
      <c r="AE22" s="136"/>
      <c r="AF22" s="136"/>
      <c r="AG22" s="136"/>
      <c r="AH22" s="136"/>
    </row>
    <row r="23" spans="1:34">
      <c r="A23" t="s">
        <v>18</v>
      </c>
      <c r="D23" s="161"/>
      <c r="F23" s="128" t="str">
        <f t="array" aca="1" ref="F23" ca="1">IF($E$7="","",IF($E$7="Toutes",IF(ROWS($2:17)&lt;=COUNTA(Champ),INDEX(Champ,MOD(SMALL(IF(Champ&lt;&gt;"",COLUMN(Champ)*10^5+ROW(INDIRECT("1:"&amp;ROWS(Champ)))),ROWS($2:17)),10^5),INT(SMALL(IF(Champ&lt;&gt;"",COLUMN(Champ)*10^5+ROW(INDIRECT("1:"&amp;ROWS(Champ)))),ROWS($2:17))/10^5)-COLUMN(Champ)+1),""),IF(OFFSET(INDIRECT(CONCATENATE("_",E$7)),Base_Elèves!CA16,0,1,1)="","",OFFSET(INDIRECT(CONCATENATE("_",E$7)),Base_Elèves!CA16,0,1,1))))</f>
        <v>FONFEC Sophie</v>
      </c>
      <c r="G23" s="136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136"/>
      <c r="U23" s="136"/>
      <c r="V23" s="136"/>
      <c r="W23" s="136"/>
      <c r="X23" s="136"/>
      <c r="Y23" s="136"/>
      <c r="Z23" s="136"/>
      <c r="AA23" s="136"/>
      <c r="AB23" s="136"/>
      <c r="AC23" s="136"/>
      <c r="AD23" s="136"/>
      <c r="AE23" s="136"/>
      <c r="AF23" s="136"/>
      <c r="AG23" s="136"/>
      <c r="AH23" s="136"/>
    </row>
    <row r="24" spans="1:34">
      <c r="A24" t="s">
        <v>19</v>
      </c>
      <c r="D24" s="161"/>
      <c r="F24" s="128" t="str">
        <f t="array" aca="1" ref="F24" ca="1">IF($E$7="","",IF($E$7="Toutes",IF(ROWS($2:18)&lt;=COUNTA(Champ),INDEX(Champ,MOD(SMALL(IF(Champ&lt;&gt;"",COLUMN(Champ)*10^5+ROW(INDIRECT("1:"&amp;ROWS(Champ)))),ROWS($2:18)),10^5),INT(SMALL(IF(Champ&lt;&gt;"",COLUMN(Champ)*10^5+ROW(INDIRECT("1:"&amp;ROWS(Champ)))),ROWS($2:18))/10^5)-COLUMN(Champ)+1),""),IF(OFFSET(INDIRECT(CONCATENATE("_",E$7)),Base_Elèves!CA17,0,1,1)="","",OFFSET(INDIRECT(CONCATENATE("_",E$7)),Base_Elèves!CA17,0,1,1))))</f>
        <v>FRAIMIEUX DE LA FERMAY Yves</v>
      </c>
      <c r="G24" s="136"/>
      <c r="H24" s="136"/>
      <c r="I24" s="136"/>
      <c r="J24" s="136"/>
      <c r="K24" s="136"/>
      <c r="L24" s="136"/>
      <c r="M24" s="136"/>
      <c r="N24" s="136"/>
      <c r="O24" s="136"/>
      <c r="P24" s="136"/>
      <c r="Q24" s="136"/>
      <c r="R24" s="136"/>
      <c r="S24" s="136"/>
      <c r="T24" s="136"/>
      <c r="U24" s="136"/>
      <c r="V24" s="136"/>
      <c r="W24" s="136"/>
      <c r="X24" s="136"/>
      <c r="Y24" s="136"/>
      <c r="Z24" s="136"/>
      <c r="AA24" s="136"/>
      <c r="AB24" s="136"/>
      <c r="AC24" s="136"/>
      <c r="AD24" s="136"/>
      <c r="AE24" s="136"/>
      <c r="AF24" s="136"/>
      <c r="AG24" s="136"/>
      <c r="AH24" s="136"/>
    </row>
    <row r="25" spans="1:34">
      <c r="A25" t="s">
        <v>20</v>
      </c>
      <c r="D25" s="161"/>
      <c r="F25" s="128" t="str">
        <f t="array" aca="1" ref="F25" ca="1">IF($E$7="","",IF($E$7="Toutes",IF(ROWS($2:19)&lt;=COUNTA(Champ),INDEX(Champ,MOD(SMALL(IF(Champ&lt;&gt;"",COLUMN(Champ)*10^5+ROW(INDIRECT("1:"&amp;ROWS(Champ)))),ROWS($2:19)),10^5),INT(SMALL(IF(Champ&lt;&gt;"",COLUMN(Champ)*10^5+ROW(INDIRECT("1:"&amp;ROWS(Champ)))),ROWS($2:19))/10^5)-COLUMN(Champ)+1),""),IF(OFFSET(INDIRECT(CONCATENATE("_",E$7)),Base_Elèves!CA18,0,1,1)="","",OFFSET(INDIRECT(CONCATENATE("_",E$7)),Base_Elèves!CA18,0,1,1))))</f>
        <v>HAIPARBAL Gilles</v>
      </c>
      <c r="G25" s="136"/>
      <c r="H25" s="136"/>
      <c r="I25" s="136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6"/>
      <c r="V25" s="136"/>
      <c r="W25" s="136"/>
      <c r="X25" s="136"/>
      <c r="Y25" s="136"/>
      <c r="Z25" s="136"/>
      <c r="AA25" s="136"/>
      <c r="AB25" s="136"/>
      <c r="AC25" s="136"/>
      <c r="AD25" s="136"/>
      <c r="AE25" s="136"/>
      <c r="AF25" s="136"/>
      <c r="AG25" s="136"/>
      <c r="AH25" s="136"/>
    </row>
    <row r="26" spans="1:34">
      <c r="A26" t="s">
        <v>21</v>
      </c>
      <c r="F26" s="128" t="str">
        <f t="array" aca="1" ref="F26" ca="1">IF($E$7="","",IF($E$7="Toutes",IF(ROWS($2:20)&lt;=COUNTA(Champ),INDEX(Champ,MOD(SMALL(IF(Champ&lt;&gt;"",COLUMN(Champ)*10^5+ROW(INDIRECT("1:"&amp;ROWS(Champ)))),ROWS($2:20)),10^5),INT(SMALL(IF(Champ&lt;&gt;"",COLUMN(Champ)*10^5+ROW(INDIRECT("1:"&amp;ROWS(Champ)))),ROWS($2:20))/10^5)-COLUMN(Champ)+1),""),IF(OFFSET(INDIRECT(CONCATENATE("_",E$7)),Base_Elèves!CA19,0,1,1)="","",OFFSET(INDIRECT(CONCATENATE("_",E$7)),Base_Elèves!CA19,0,1,1))))</f>
        <v>JAVEL Aude</v>
      </c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6"/>
      <c r="T26" s="136"/>
      <c r="U26" s="136"/>
      <c r="V26" s="136"/>
      <c r="W26" s="136"/>
      <c r="X26" s="136"/>
      <c r="Y26" s="136"/>
      <c r="Z26" s="136"/>
      <c r="AA26" s="136"/>
      <c r="AB26" s="136"/>
      <c r="AC26" s="136"/>
      <c r="AD26" s="136"/>
      <c r="AE26" s="136"/>
      <c r="AF26" s="136"/>
      <c r="AG26" s="136"/>
      <c r="AH26" s="136"/>
    </row>
    <row r="27" spans="1:34">
      <c r="A27" t="s">
        <v>22</v>
      </c>
      <c r="F27" s="128" t="str">
        <f t="array" aca="1" ref="F27" ca="1">IF($E$7="","",IF($E$7="Toutes",IF(ROWS($2:21)&lt;=COUNTA(Champ),INDEX(Champ,MOD(SMALL(IF(Champ&lt;&gt;"",COLUMN(Champ)*10^5+ROW(INDIRECT("1:"&amp;ROWS(Champ)))),ROWS($2:21)),10^5),INT(SMALL(IF(Champ&lt;&gt;"",COLUMN(Champ)*10^5+ROW(INDIRECT("1:"&amp;ROWS(Champ)))),ROWS($2:21))/10^5)-COLUMN(Champ)+1),""),IF(OFFSET(INDIRECT(CONCATENATE("_",E$7)),Base_Elèves!CA20,0,1,1)="","",OFFSET(INDIRECT(CONCATENATE("_",E$7)),Base_Elèves!CA20,0,1,1))))</f>
        <v>MANFAIMIEU Gérard</v>
      </c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  <c r="T27" s="136"/>
      <c r="U27" s="136"/>
      <c r="V27" s="136"/>
      <c r="W27" s="136"/>
      <c r="X27" s="136"/>
      <c r="Y27" s="136"/>
      <c r="Z27" s="136"/>
      <c r="AA27" s="136"/>
      <c r="AB27" s="136"/>
      <c r="AC27" s="136"/>
      <c r="AD27" s="136"/>
      <c r="AE27" s="136"/>
      <c r="AF27" s="136"/>
      <c r="AG27" s="136"/>
      <c r="AH27" s="136"/>
    </row>
    <row r="28" spans="1:34">
      <c r="A28" t="s">
        <v>239</v>
      </c>
      <c r="F28" s="128" t="str">
        <f t="array" aca="1" ref="F28" ca="1">IF($E$7="","",IF($E$7="Toutes",IF(ROWS($2:22)&lt;=COUNTA(Champ),INDEX(Champ,MOD(SMALL(IF(Champ&lt;&gt;"",COLUMN(Champ)*10^5+ROW(INDIRECT("1:"&amp;ROWS(Champ)))),ROWS($2:22)),10^5),INT(SMALL(IF(Champ&lt;&gt;"",COLUMN(Champ)*10^5+ROW(INDIRECT("1:"&amp;ROWS(Champ)))),ROWS($2:22))/10^5)-COLUMN(Champ)+1),""),IF(OFFSET(INDIRECT(CONCATENATE("_",E$7)),Base_Elèves!CA21,0,1,1)="","",OFFSET(INDIRECT(CONCATENATE("_",E$7)),Base_Elèves!CA21,0,1,1))))</f>
        <v>NAL Sheila-Lotfi</v>
      </c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6"/>
      <c r="T28" s="136"/>
      <c r="U28" s="136"/>
      <c r="V28" s="136"/>
      <c r="W28" s="136"/>
      <c r="X28" s="136"/>
      <c r="Y28" s="136"/>
      <c r="Z28" s="136"/>
      <c r="AA28" s="136"/>
      <c r="AB28" s="136"/>
      <c r="AC28" s="136"/>
      <c r="AD28" s="136"/>
      <c r="AE28" s="136"/>
      <c r="AF28" s="136"/>
      <c r="AG28" s="136"/>
      <c r="AH28" s="136"/>
    </row>
    <row r="29" spans="1:34">
      <c r="F29" s="128" t="str">
        <f t="array" aca="1" ref="F29" ca="1">IF($E$7="","",IF($E$7="Toutes",IF(ROWS($2:23)&lt;=COUNTA(Champ),INDEX(Champ,MOD(SMALL(IF(Champ&lt;&gt;"",COLUMN(Champ)*10^5+ROW(INDIRECT("1:"&amp;ROWS(Champ)))),ROWS($2:23)),10^5),INT(SMALL(IF(Champ&lt;&gt;"",COLUMN(Champ)*10^5+ROW(INDIRECT("1:"&amp;ROWS(Champ)))),ROWS($2:23))/10^5)-COLUMN(Champ)+1),""),IF(OFFSET(INDIRECT(CONCATENATE("_",E$7)),Base_Elèves!CA22,0,1,1)="","",OFFSET(INDIRECT(CONCATENATE("_",E$7)),Base_Elèves!CA22,0,1,1))))</f>
        <v>NESS Guy</v>
      </c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  <c r="AF29" s="136"/>
      <c r="AG29" s="136"/>
      <c r="AH29" s="136"/>
    </row>
    <row r="30" spans="1:34">
      <c r="F30" s="128" t="str">
        <f t="array" aca="1" ref="F30" ca="1">IF($E$7="","",IF($E$7="Toutes",IF(ROWS($2:24)&lt;=COUNTA(Champ),INDEX(Champ,MOD(SMALL(IF(Champ&lt;&gt;"",COLUMN(Champ)*10^5+ROW(INDIRECT("1:"&amp;ROWS(Champ)))),ROWS($2:24)),10^5),INT(SMALL(IF(Champ&lt;&gt;"",COLUMN(Champ)*10^5+ROW(INDIRECT("1:"&amp;ROWS(Champ)))),ROWS($2:24))/10^5)-COLUMN(Champ)+1),""),IF(OFFSET(INDIRECT(CONCATENATE("_",E$7)),Base_Elèves!CA23,0,1,1)="","",OFFSET(INDIRECT(CONCATENATE("_",E$7)),Base_Elèves!CA23,0,1,1))))</f>
        <v>OPOSTE Fidel</v>
      </c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</row>
    <row r="31" spans="1:34">
      <c r="F31" s="128" t="str">
        <f t="array" aca="1" ref="F31" ca="1">IF($E$7="","",IF($E$7="Toutes",IF(ROWS($2:25)&lt;=COUNTA(Champ),INDEX(Champ,MOD(SMALL(IF(Champ&lt;&gt;"",COLUMN(Champ)*10^5+ROW(INDIRECT("1:"&amp;ROWS(Champ)))),ROWS($2:25)),10^5),INT(SMALL(IF(Champ&lt;&gt;"",COLUMN(Champ)*10^5+ROW(INDIRECT("1:"&amp;ROWS(Champ)))),ROWS($2:25))/10^5)-COLUMN(Champ)+1),""),IF(OFFSET(INDIRECT(CONCATENATE("_",E$7)),Base_Elèves!CA24,0,1,1)="","",OFFSET(INDIRECT(CONCATENATE("_",E$7)),Base_Elèves!CA24,0,1,1))))</f>
        <v>TABANIOL Alphonse</v>
      </c>
    </row>
    <row r="32" spans="1:34">
      <c r="F32" s="128" t="str">
        <f t="array" aca="1" ref="F32" ca="1">IF($E$7="","",IF($E$7="Toutes",IF(ROWS($2:26)&lt;=COUNTA(Champ),INDEX(Champ,MOD(SMALL(IF(Champ&lt;&gt;"",COLUMN(Champ)*10^5+ROW(INDIRECT("1:"&amp;ROWS(Champ)))),ROWS($2:26)),10^5),INT(SMALL(IF(Champ&lt;&gt;"",COLUMN(Champ)*10^5+ROW(INDIRECT("1:"&amp;ROWS(Champ)))),ROWS($2:26))/10^5)-COLUMN(Champ)+1),""),IF(OFFSET(INDIRECT(CONCATENATE("_",E$7)),Base_Elèves!CA25,0,1,1)="","",OFFSET(INDIRECT(CONCATENATE("_",E$7)),Base_Elèves!CA25,0,1,1))))</f>
        <v>TAFRAISE Théramène</v>
      </c>
    </row>
    <row r="33" spans="6:6">
      <c r="F33" s="128" t="str">
        <f t="array" aca="1" ref="F33" ca="1">IF($E$7="","",IF($E$7="Toutes",IF(ROWS($2:27)&lt;=COUNTA(Champ),INDEX(Champ,MOD(SMALL(IF(Champ&lt;&gt;"",COLUMN(Champ)*10^5+ROW(INDIRECT("1:"&amp;ROWS(Champ)))),ROWS($2:27)),10^5),INT(SMALL(IF(Champ&lt;&gt;"",COLUMN(Champ)*10^5+ROW(INDIRECT("1:"&amp;ROWS(Champ)))),ROWS($2:27))/10^5)-COLUMN(Champ)+1),""),IF(OFFSET(INDIRECT(CONCATENATE("_",E$7)),Base_Elèves!CA26,0,1,1)="","",OFFSET(INDIRECT(CONCATENATE("_",E$7)),Base_Elèves!CA26,0,1,1))))</f>
        <v>TINOPLE Constant</v>
      </c>
    </row>
    <row r="34" spans="6:6">
      <c r="F34" s="128" t="str">
        <f t="array" aca="1" ref="F34" ca="1">IF($E$7="","",IF($E$7="Toutes",IF(ROWS($2:28)&lt;=COUNTA(Champ),INDEX(Champ,MOD(SMALL(IF(Champ&lt;&gt;"",COLUMN(Champ)*10^5+ROW(INDIRECT("1:"&amp;ROWS(Champ)))),ROWS($2:28)),10^5),INT(SMALL(IF(Champ&lt;&gt;"",COLUMN(Champ)*10^5+ROW(INDIRECT("1:"&amp;ROWS(Champ)))),ROWS($2:28))/10^5)-COLUMN(Champ)+1),""),IF(OFFSET(INDIRECT(CONCATENATE("_",E$7)),Base_Elèves!CA27,0,1,1)="","",OFFSET(INDIRECT(CONCATENATE("_",E$7)),Base_Elèves!CA27,0,1,1))))</f>
        <v>TISON Paco</v>
      </c>
    </row>
    <row r="35" spans="6:6">
      <c r="F35" s="128" t="str">
        <f t="array" aca="1" ref="F35" ca="1">IF($E$7="","",IF($E$7="Toutes",IF(ROWS($2:29)&lt;=COUNTA(Champ),INDEX(Champ,MOD(SMALL(IF(Champ&lt;&gt;"",COLUMN(Champ)*10^5+ROW(INDIRECT("1:"&amp;ROWS(Champ)))),ROWS($2:29)),10^5),INT(SMALL(IF(Champ&lt;&gt;"",COLUMN(Champ)*10^5+ROW(INDIRECT("1:"&amp;ROWS(Champ)))),ROWS($2:29))/10^5)-COLUMN(Champ)+1),""),IF(OFFSET(INDIRECT(CONCATENATE("_",E$7)),Base_Elèves!CA28,0,1,1)="","",OFFSET(INDIRECT(CONCATENATE("_",E$7)),Base_Elèves!CA28,0,1,1))))</f>
        <v>TOMBAY Yvon</v>
      </c>
    </row>
    <row r="36" spans="6:6">
      <c r="F36" s="128" t="str">
        <f t="array" aca="1" ref="F36" ca="1">IF($E$7="","",IF($E$7="Toutes",IF(ROWS($2:30)&lt;=COUNTA(Champ),INDEX(Champ,MOD(SMALL(IF(Champ&lt;&gt;"",COLUMN(Champ)*10^5+ROW(INDIRECT("1:"&amp;ROWS(Champ)))),ROWS($2:30)),10^5),INT(SMALL(IF(Champ&lt;&gt;"",COLUMN(Champ)*10^5+ROW(INDIRECT("1:"&amp;ROWS(Champ)))),ROWS($2:30))/10^5)-COLUMN(Champ)+1),""),IF(OFFSET(INDIRECT(CONCATENATE("_",E$7)),Base_Elèves!CA29,0,1,1)="","",OFFSET(INDIRECT(CONCATENATE("_",E$7)),Base_Elèves!CA29,0,1,1))))</f>
        <v>VIGOTT Sarah</v>
      </c>
    </row>
    <row r="37" spans="6:6">
      <c r="F37" s="128" t="str">
        <f t="array" aca="1" ref="F37" ca="1">IF($E$7="","",IF($E$7="Toutes",IF(ROWS($2:31)&lt;=COUNTA(Champ),INDEX(Champ,MOD(SMALL(IF(Champ&lt;&gt;"",COLUMN(Champ)*10^5+ROW(INDIRECT("1:"&amp;ROWS(Champ)))),ROWS($2:31)),10^5),INT(SMALL(IF(Champ&lt;&gt;"",COLUMN(Champ)*10^5+ROW(INDIRECT("1:"&amp;ROWS(Champ)))),ROWS($2:31))/10^5)-COLUMN(Champ)+1),""),IF(OFFSET(INDIRECT(CONCATENATE("_",E$7)),Base_Elèves!CA30,0,1,1)="","",OFFSET(INDIRECT(CONCATENATE("_",E$7)),Base_Elèves!CA30,0,1,1))))</f>
        <v>NEYMAR Jean</v>
      </c>
    </row>
    <row r="38" spans="6:6">
      <c r="F38" s="128" t="str">
        <f t="array" aca="1" ref="F38" ca="1">IF($E$7="","",IF($E$7="Toutes",IF(ROWS($2:32)&lt;=COUNTA(Champ),INDEX(Champ,MOD(SMALL(IF(Champ&lt;&gt;"",COLUMN(Champ)*10^5+ROW(INDIRECT("1:"&amp;ROWS(Champ)))),ROWS($2:32)),10^5),INT(SMALL(IF(Champ&lt;&gt;"",COLUMN(Champ)*10^5+ROW(INDIRECT("1:"&amp;ROWS(Champ)))),ROWS($2:32))/10^5)-COLUMN(Champ)+1),""),IF(OFFSET(INDIRECT(CONCATENATE("_",E$7)),Base_Elèves!CA31,0,1,1)="","",OFFSET(INDIRECT(CONCATENATE("_",E$7)),Base_Elèves!CA31,0,1,1))))</f>
        <v>DEY Kelly</v>
      </c>
    </row>
    <row r="39" spans="6:6">
      <c r="F39" s="128" t="str">
        <f t="array" aca="1" ref="F39" ca="1">IF($E$7="","",IF($E$7="Toutes",IF(ROWS($2:33)&lt;=COUNTA(Champ),INDEX(Champ,MOD(SMALL(IF(Champ&lt;&gt;"",COLUMN(Champ)*10^5+ROW(INDIRECT("1:"&amp;ROWS(Champ)))),ROWS($2:33)),10^5),INT(SMALL(IF(Champ&lt;&gt;"",COLUMN(Champ)*10^5+ROW(INDIRECT("1:"&amp;ROWS(Champ)))),ROWS($2:33))/10^5)-COLUMN(Champ)+1),""),IF(OFFSET(INDIRECT(CONCATENATE("_",E$7)),Base_Elèves!CA32,0,1,1)="","",OFFSET(INDIRECT(CONCATENATE("_",E$7)),Base_Elèves!CA32,0,1,1))))</f>
        <v>CHATERE Tom</v>
      </c>
    </row>
    <row r="40" spans="6:6">
      <c r="F40" s="128" t="str">
        <f t="array" aca="1" ref="F40" ca="1">IF($E$7="","",IF($E$7="Toutes",IF(ROWS($2:34)&lt;=COUNTA(Champ),INDEX(Champ,MOD(SMALL(IF(Champ&lt;&gt;"",COLUMN(Champ)*10^5+ROW(INDIRECT("1:"&amp;ROWS(Champ)))),ROWS($2:34)),10^5),INT(SMALL(IF(Champ&lt;&gt;"",COLUMN(Champ)*10^5+ROW(INDIRECT("1:"&amp;ROWS(Champ)))),ROWS($2:34))/10^5)-COLUMN(Champ)+1),""),IF(OFFSET(INDIRECT(CONCATENATE("_",E$7)),Base_Elèves!CA33,0,1,1)="","",OFFSET(INDIRECT(CONCATENATE("_",E$7)),Base_Elèves!CA33,0,1,1))))</f>
        <v>ANQUALE Seb</v>
      </c>
    </row>
    <row r="41" spans="6:6">
      <c r="F41" s="128" t="str">
        <f t="array" aca="1" ref="F41" ca="1">IF($E$7="","",IF($E$7="Toutes",IF(ROWS($2:35)&lt;=COUNTA(Champ),INDEX(Champ,MOD(SMALL(IF(Champ&lt;&gt;"",COLUMN(Champ)*10^5+ROW(INDIRECT("1:"&amp;ROWS(Champ)))),ROWS($2:35)),10^5),INT(SMALL(IF(Champ&lt;&gt;"",COLUMN(Champ)*10^5+ROW(INDIRECT("1:"&amp;ROWS(Champ)))),ROWS($2:35))/10^5)-COLUMN(Champ)+1),""),IF(OFFSET(INDIRECT(CONCATENATE("_",E$7)),Base_Elèves!CA34,0,1,1)="","",OFFSET(INDIRECT(CONCATENATE("_",E$7)),Base_Elèves!CA34,0,1,1))))</f>
        <v>MOLATIN Jean-Pierre</v>
      </c>
    </row>
    <row r="42" spans="6:6">
      <c r="F42" s="128" t="str">
        <f t="array" aca="1" ref="F42" ca="1">IF($E$7="","",IF($E$7="Toutes",IF(ROWS($2:36)&lt;=COUNTA(Champ),INDEX(Champ,MOD(SMALL(IF(Champ&lt;&gt;"",COLUMN(Champ)*10^5+ROW(INDIRECT("1:"&amp;ROWS(Champ)))),ROWS($2:36)),10^5),INT(SMALL(IF(Champ&lt;&gt;"",COLUMN(Champ)*10^5+ROW(INDIRECT("1:"&amp;ROWS(Champ)))),ROWS($2:36))/10^5)-COLUMN(Champ)+1),""),IF(OFFSET(INDIRECT(CONCATENATE("_",E$7)),Base_Elèves!CA35,0,1,1)="","",OFFSET(INDIRECT(CONCATENATE("_",E$7)),Base_Elèves!CA35,0,1,1))))</f>
        <v>AKPOURLUI Yann</v>
      </c>
    </row>
    <row r="43" spans="6:6">
      <c r="F43" s="128" t="str">
        <f t="array" aca="1" ref="F43" ca="1">IF($E$7="","",IF($E$7="Toutes",IF(ROWS($2:37)&lt;=COUNTA(Champ),INDEX(Champ,MOD(SMALL(IF(Champ&lt;&gt;"",COLUMN(Champ)*10^5+ROW(INDIRECT("1:"&amp;ROWS(Champ)))),ROWS($2:37)),10^5),INT(SMALL(IF(Champ&lt;&gt;"",COLUMN(Champ)*10^5+ROW(INDIRECT("1:"&amp;ROWS(Champ)))),ROWS($2:37))/10^5)-COLUMN(Champ)+1),""),IF(OFFSET(INDIRECT(CONCATENATE("_",E$7)),Base_Elèves!CA36,0,1,1)="","",OFFSET(INDIRECT(CONCATENATE("_",E$7)),Base_Elèves!CA36,0,1,1))))</f>
        <v>DIOTTE Ophélie</v>
      </c>
    </row>
    <row r="44" spans="6:6">
      <c r="F44" s="128" t="str">
        <f t="array" aca="1" ref="F44" ca="1">IF($E$7="","",IF($E$7="Toutes",IF(ROWS($2:38)&lt;=COUNTA(Champ),INDEX(Champ,MOD(SMALL(IF(Champ&lt;&gt;"",COLUMN(Champ)*10^5+ROW(INDIRECT("1:"&amp;ROWS(Champ)))),ROWS($2:38)),10^5),INT(SMALL(IF(Champ&lt;&gt;"",COLUMN(Champ)*10^5+ROW(INDIRECT("1:"&amp;ROWS(Champ)))),ROWS($2:38))/10^5)-COLUMN(Champ)+1),""),IF(OFFSET(INDIRECT(CONCATENATE("_",E$7)),Base_Elèves!CA37,0,1,1)="","",OFFSET(INDIRECT(CONCATENATE("_",E$7)),Base_Elèves!CA37,0,1,1))))</f>
        <v>HITTIQUE Paul</v>
      </c>
    </row>
    <row r="45" spans="6:6">
      <c r="F45" s="128" t="str">
        <f t="array" aca="1" ref="F45" ca="1">IF($E$7="","",IF($E$7="Toutes",IF(ROWS($2:39)&lt;=COUNTA(Champ),INDEX(Champ,MOD(SMALL(IF(Champ&lt;&gt;"",COLUMN(Champ)*10^5+ROW(INDIRECT("1:"&amp;ROWS(Champ)))),ROWS($2:39)),10^5),INT(SMALL(IF(Champ&lt;&gt;"",COLUMN(Champ)*10^5+ROW(INDIRECT("1:"&amp;ROWS(Champ)))),ROWS($2:39))/10^5)-COLUMN(Champ)+1),""),IF(OFFSET(INDIRECT(CONCATENATE("_",E$7)),Base_Elèves!CA38,0,1,1)="","",OFFSET(INDIRECT(CONCATENATE("_",E$7)),Base_Elèves!CA38,0,1,1))))</f>
        <v>GULA Caleigh</v>
      </c>
    </row>
    <row r="46" spans="6:6">
      <c r="F46" s="128" t="str">
        <f t="array" aca="1" ref="F46" ca="1">IF($E$7="","",IF($E$7="Toutes",IF(ROWS($2:40)&lt;=COUNTA(Champ),INDEX(Champ,MOD(SMALL(IF(Champ&lt;&gt;"",COLUMN(Champ)*10^5+ROW(INDIRECT("1:"&amp;ROWS(Champ)))),ROWS($2:40)),10^5),INT(SMALL(IF(Champ&lt;&gt;"",COLUMN(Champ)*10^5+ROW(INDIRECT("1:"&amp;ROWS(Champ)))),ROWS($2:40))/10^5)-COLUMN(Champ)+1),""),IF(OFFSET(INDIRECT(CONCATENATE("_",E$7)),Base_Elèves!CA39,0,1,1)="","",OFFSET(INDIRECT(CONCATENATE("_",E$7)),Base_Elèves!CA39,0,1,1))))</f>
        <v>DEY Kelly</v>
      </c>
    </row>
    <row r="47" spans="6:6">
      <c r="F47" s="128" t="str">
        <f t="array" aca="1" ref="F47" ca="1">IF($E$7="","",IF($E$7="Toutes",IF(ROWS($2:41)&lt;=COUNTA(Champ),INDEX(Champ,MOD(SMALL(IF(Champ&lt;&gt;"",COLUMN(Champ)*10^5+ROW(INDIRECT("1:"&amp;ROWS(Champ)))),ROWS($2:41)),10^5),INT(SMALL(IF(Champ&lt;&gt;"",COLUMN(Champ)*10^5+ROW(INDIRECT("1:"&amp;ROWS(Champ)))),ROWS($2:41))/10^5)-COLUMN(Champ)+1),""),IF(OFFSET(INDIRECT(CONCATENATE("_",E$7)),Base_Elèves!CA40,0,1,1)="","",OFFSET(INDIRECT(CONCATENATE("_",E$7)),Base_Elèves!CA40,0,1,1))))</f>
        <v>CHATERE Tom</v>
      </c>
    </row>
    <row r="48" spans="6:6">
      <c r="F48" s="128" t="str">
        <f t="array" aca="1" ref="F48" ca="1">IF($E$7="","",IF($E$7="Toutes",IF(ROWS($2:42)&lt;=COUNTA(Champ),INDEX(Champ,MOD(SMALL(IF(Champ&lt;&gt;"",COLUMN(Champ)*10^5+ROW(INDIRECT("1:"&amp;ROWS(Champ)))),ROWS($2:42)),10^5),INT(SMALL(IF(Champ&lt;&gt;"",COLUMN(Champ)*10^5+ROW(INDIRECT("1:"&amp;ROWS(Champ)))),ROWS($2:42))/10^5)-COLUMN(Champ)+1),""),IF(OFFSET(INDIRECT(CONCATENATE("_",E$7)),Base_Elèves!CA41,0,1,1)="","",OFFSET(INDIRECT(CONCATENATE("_",E$7)),Base_Elèves!CA41,0,1,1))))</f>
        <v>ANQUALE Seb</v>
      </c>
    </row>
    <row r="49" spans="6:6">
      <c r="F49" s="128" t="str">
        <f t="array" aca="1" ref="F49" ca="1">IF($E$7="","",IF($E$7="Toutes",IF(ROWS($2:43)&lt;=COUNTA(Champ),INDEX(Champ,MOD(SMALL(IF(Champ&lt;&gt;"",COLUMN(Champ)*10^5+ROW(INDIRECT("1:"&amp;ROWS(Champ)))),ROWS($2:43)),10^5),INT(SMALL(IF(Champ&lt;&gt;"",COLUMN(Champ)*10^5+ROW(INDIRECT("1:"&amp;ROWS(Champ)))),ROWS($2:43))/10^5)-COLUMN(Champ)+1),""),IF(OFFSET(INDIRECT(CONCATENATE("_",E$7)),Base_Elèves!CA42,0,1,1)="","",OFFSET(INDIRECT(CONCATENATE("_",E$7)),Base_Elèves!CA42,0,1,1))))</f>
        <v>MOLATIN Jean-Pierre</v>
      </c>
    </row>
    <row r="50" spans="6:6">
      <c r="F50" s="128" t="str">
        <f t="array" aca="1" ref="F50" ca="1">IF($E$7="","",IF($E$7="Toutes",IF(ROWS($2:44)&lt;=COUNTA(Champ),INDEX(Champ,MOD(SMALL(IF(Champ&lt;&gt;"",COLUMN(Champ)*10^5+ROW(INDIRECT("1:"&amp;ROWS(Champ)))),ROWS($2:44)),10^5),INT(SMALL(IF(Champ&lt;&gt;"",COLUMN(Champ)*10^5+ROW(INDIRECT("1:"&amp;ROWS(Champ)))),ROWS($2:44))/10^5)-COLUMN(Champ)+1),""),IF(OFFSET(INDIRECT(CONCATENATE("_",E$7)),Base_Elèves!CA43,0,1,1)="","",OFFSET(INDIRECT(CONCATENATE("_",E$7)),Base_Elèves!CA43,0,1,1))))</f>
        <v>AKPOURLUI Yann</v>
      </c>
    </row>
    <row r="51" spans="6:6">
      <c r="F51" s="128" t="str">
        <f t="array" aca="1" ref="F51" ca="1">IF($E$7="","",IF($E$7="Toutes",IF(ROWS($2:45)&lt;=COUNTA(Champ),INDEX(Champ,MOD(SMALL(IF(Champ&lt;&gt;"",COLUMN(Champ)*10^5+ROW(INDIRECT("1:"&amp;ROWS(Champ)))),ROWS($2:45)),10^5),INT(SMALL(IF(Champ&lt;&gt;"",COLUMN(Champ)*10^5+ROW(INDIRECT("1:"&amp;ROWS(Champ)))),ROWS($2:45))/10^5)-COLUMN(Champ)+1),""),IF(OFFSET(INDIRECT(CONCATENATE("_",E$7)),Base_Elèves!CA44,0,1,1)="","",OFFSET(INDIRECT(CONCATENATE("_",E$7)),Base_Elèves!CA44,0,1,1))))</f>
        <v>DIOTTE Ophélie</v>
      </c>
    </row>
    <row r="52" spans="6:6">
      <c r="F52" s="128" t="str">
        <f t="array" aca="1" ref="F52" ca="1">IF($E$7="","",IF($E$7="Toutes",IF(ROWS($2:46)&lt;=COUNTA(Champ),INDEX(Champ,MOD(SMALL(IF(Champ&lt;&gt;"",COLUMN(Champ)*10^5+ROW(INDIRECT("1:"&amp;ROWS(Champ)))),ROWS($2:46)),10^5),INT(SMALL(IF(Champ&lt;&gt;"",COLUMN(Champ)*10^5+ROW(INDIRECT("1:"&amp;ROWS(Champ)))),ROWS($2:46))/10^5)-COLUMN(Champ)+1),""),IF(OFFSET(INDIRECT(CONCATENATE("_",E$7)),Base_Elèves!CA45,0,1,1)="","",OFFSET(INDIRECT(CONCATENATE("_",E$7)),Base_Elèves!CA45,0,1,1))))</f>
        <v>TAFRAISE Théramène</v>
      </c>
    </row>
    <row r="53" spans="6:6">
      <c r="F53" s="128" t="str">
        <f t="array" aca="1" ref="F53" ca="1">IF($E$7="","",IF($E$7="Toutes",IF(ROWS($2:47)&lt;=COUNTA(Champ),INDEX(Champ,MOD(SMALL(IF(Champ&lt;&gt;"",COLUMN(Champ)*10^5+ROW(INDIRECT("1:"&amp;ROWS(Champ)))),ROWS($2:47)),10^5),INT(SMALL(IF(Champ&lt;&gt;"",COLUMN(Champ)*10^5+ROW(INDIRECT("1:"&amp;ROWS(Champ)))),ROWS($2:47))/10^5)-COLUMN(Champ)+1),""),IF(OFFSET(INDIRECT(CONCATENATE("_",E$7)),Base_Elèves!CA46,0,1,1)="","",OFFSET(INDIRECT(CONCATENATE("_",E$7)),Base_Elèves!CA46,0,1,1))))</f>
        <v>TINOPLE Constant</v>
      </c>
    </row>
    <row r="54" spans="6:6">
      <c r="F54" s="128" t="str">
        <f t="array" aca="1" ref="F54" ca="1">IF($E$7="","",IF($E$7="Toutes",IF(ROWS($2:48)&lt;=COUNTA(Champ),INDEX(Champ,MOD(SMALL(IF(Champ&lt;&gt;"",COLUMN(Champ)*10^5+ROW(INDIRECT("1:"&amp;ROWS(Champ)))),ROWS($2:48)),10^5),INT(SMALL(IF(Champ&lt;&gt;"",COLUMN(Champ)*10^5+ROW(INDIRECT("1:"&amp;ROWS(Champ)))),ROWS($2:48))/10^5)-COLUMN(Champ)+1),""),IF(OFFSET(INDIRECT(CONCATENATE("_",E$7)),Base_Elèves!CA47,0,1,1)="","",OFFSET(INDIRECT(CONCATENATE("_",E$7)),Base_Elèves!CA47,0,1,1))))</f>
        <v>TISON Paco</v>
      </c>
    </row>
    <row r="55" spans="6:6">
      <c r="F55" s="128" t="str">
        <f t="array" aca="1" ref="F55" ca="1">IF($E$7="","",IF($E$7="Toutes",IF(ROWS($2:49)&lt;=COUNTA(Champ),INDEX(Champ,MOD(SMALL(IF(Champ&lt;&gt;"",COLUMN(Champ)*10^5+ROW(INDIRECT("1:"&amp;ROWS(Champ)))),ROWS($2:49)),10^5),INT(SMALL(IF(Champ&lt;&gt;"",COLUMN(Champ)*10^5+ROW(INDIRECT("1:"&amp;ROWS(Champ)))),ROWS($2:49))/10^5)-COLUMN(Champ)+1),""),IF(OFFSET(INDIRECT(CONCATENATE("_",E$7)),Base_Elèves!CA48,0,1,1)="","",OFFSET(INDIRECT(CONCATENATE("_",E$7)),Base_Elèves!CA48,0,1,1))))</f>
        <v>TOMBAY Yvon</v>
      </c>
    </row>
    <row r="56" spans="6:6">
      <c r="F56" s="128" t="str">
        <f t="array" aca="1" ref="F56" ca="1">IF($E$7="","",IF($E$7="Toutes",IF(ROWS($2:50)&lt;=COUNTA(Champ),INDEX(Champ,MOD(SMALL(IF(Champ&lt;&gt;"",COLUMN(Champ)*10^5+ROW(INDIRECT("1:"&amp;ROWS(Champ)))),ROWS($2:50)),10^5),INT(SMALL(IF(Champ&lt;&gt;"",COLUMN(Champ)*10^5+ROW(INDIRECT("1:"&amp;ROWS(Champ)))),ROWS($2:50))/10^5)-COLUMN(Champ)+1),""),IF(OFFSET(INDIRECT(CONCATENATE("_",E$7)),Base_Elèves!CA49,0,1,1)="","",OFFSET(INDIRECT(CONCATENATE("_",E$7)),Base_Elèves!CA49,0,1,1))))</f>
        <v>VIGOTT Sarah</v>
      </c>
    </row>
    <row r="57" spans="6:6">
      <c r="F57" s="128" t="str">
        <f t="array" aca="1" ref="F57" ca="1">IF($E$7="","",IF($E$7="Toutes",IF(ROWS($2:51)&lt;=COUNTA(Champ),INDEX(Champ,MOD(SMALL(IF(Champ&lt;&gt;"",COLUMN(Champ)*10^5+ROW(INDIRECT("1:"&amp;ROWS(Champ)))),ROWS($2:51)),10^5),INT(SMALL(IF(Champ&lt;&gt;"",COLUMN(Champ)*10^5+ROW(INDIRECT("1:"&amp;ROWS(Champ)))),ROWS($2:51))/10^5)-COLUMN(Champ)+1),""),IF(OFFSET(INDIRECT(CONCATENATE("_",E$7)),Base_Elèves!CA50,0,1,1)="","",OFFSET(INDIRECT(CONCATENATE("_",E$7)),Base_Elèves!CA50,0,1,1))))</f>
        <v>NEYMAR Jean</v>
      </c>
    </row>
    <row r="58" spans="6:6">
      <c r="F58" s="128" t="str">
        <f t="array" aca="1" ref="F58" ca="1">IF($E$7="","",IF($E$7="Toutes",IF(ROWS($2:52)&lt;=COUNTA(Champ),INDEX(Champ,MOD(SMALL(IF(Champ&lt;&gt;"",COLUMN(Champ)*10^5+ROW(INDIRECT("1:"&amp;ROWS(Champ)))),ROWS($2:52)),10^5),INT(SMALL(IF(Champ&lt;&gt;"",COLUMN(Champ)*10^5+ROW(INDIRECT("1:"&amp;ROWS(Champ)))),ROWS($2:52))/10^5)-COLUMN(Champ)+1),""),IF(OFFSET(INDIRECT(CONCATENATE("_",E$7)),Base_Elèves!CA51,0,1,1)="","",OFFSET(INDIRECT(CONCATENATE("_",E$7)),Base_Elèves!CA51,0,1,1))))</f>
        <v/>
      </c>
    </row>
    <row r="59" spans="6:6">
      <c r="F59" s="128" t="str">
        <f t="array" aca="1" ref="F59" ca="1">IF($E$7="","",IF($E$7="Toutes",IF(ROWS($2:53)&lt;=COUNTA(Champ),INDEX(Champ,MOD(SMALL(IF(Champ&lt;&gt;"",COLUMN(Champ)*10^5+ROW(INDIRECT("1:"&amp;ROWS(Champ)))),ROWS($2:53)),10^5),INT(SMALL(IF(Champ&lt;&gt;"",COLUMN(Champ)*10^5+ROW(INDIRECT("1:"&amp;ROWS(Champ)))),ROWS($2:53))/10^5)-COLUMN(Champ)+1),""),IF(OFFSET(INDIRECT(CONCATENATE("_",E$7)),Base_Elèves!CA52,0,1,1)="","",OFFSET(INDIRECT(CONCATENATE("_",E$7)),Base_Elèves!CA52,0,1,1))))</f>
        <v/>
      </c>
    </row>
    <row r="60" spans="6:6">
      <c r="F60" s="128" t="str">
        <f t="array" aca="1" ref="F60" ca="1">IF($E$7="","",IF($E$7="Toutes",IF(ROWS($2:54)&lt;=COUNTA(Champ),INDEX(Champ,MOD(SMALL(IF(Champ&lt;&gt;"",COLUMN(Champ)*10^5+ROW(INDIRECT("1:"&amp;ROWS(Champ)))),ROWS($2:54)),10^5),INT(SMALL(IF(Champ&lt;&gt;"",COLUMN(Champ)*10^5+ROW(INDIRECT("1:"&amp;ROWS(Champ)))),ROWS($2:54))/10^5)-COLUMN(Champ)+1),""),IF(OFFSET(INDIRECT(CONCATENATE("_",E$7)),Base_Elèves!CA53,0,1,1)="","",OFFSET(INDIRECT(CONCATENATE("_",E$7)),Base_Elèves!CA53,0,1,1))))</f>
        <v/>
      </c>
    </row>
    <row r="61" spans="6:6">
      <c r="F61" s="128" t="str">
        <f t="array" aca="1" ref="F61" ca="1">IF($E$7="","",IF($E$7="Toutes",IF(ROWS($2:55)&lt;=COUNTA(Champ),INDEX(Champ,MOD(SMALL(IF(Champ&lt;&gt;"",COLUMN(Champ)*10^5+ROW(INDIRECT("1:"&amp;ROWS(Champ)))),ROWS($2:55)),10^5),INT(SMALL(IF(Champ&lt;&gt;"",COLUMN(Champ)*10^5+ROW(INDIRECT("1:"&amp;ROWS(Champ)))),ROWS($2:55))/10^5)-COLUMN(Champ)+1),""),IF(OFFSET(INDIRECT(CONCATENATE("_",E$7)),Base_Elèves!CA54,0,1,1)="","",OFFSET(INDIRECT(CONCATENATE("_",E$7)),Base_Elèves!CA54,0,1,1))))</f>
        <v/>
      </c>
    </row>
    <row r="62" spans="6:6">
      <c r="F62" s="128" t="str">
        <f t="array" aca="1" ref="F62" ca="1">IF($E$7="","",IF($E$7="Toutes",IF(ROWS($2:56)&lt;=COUNTA(Champ),INDEX(Champ,MOD(SMALL(IF(Champ&lt;&gt;"",COLUMN(Champ)*10^5+ROW(INDIRECT("1:"&amp;ROWS(Champ)))),ROWS($2:56)),10^5),INT(SMALL(IF(Champ&lt;&gt;"",COLUMN(Champ)*10^5+ROW(INDIRECT("1:"&amp;ROWS(Champ)))),ROWS($2:56))/10^5)-COLUMN(Champ)+1),""),IF(OFFSET(INDIRECT(CONCATENATE("_",E$7)),Base_Elèves!CA55,0,1,1)="","",OFFSET(INDIRECT(CONCATENATE("_",E$7)),Base_Elèves!CA55,0,1,1))))</f>
        <v/>
      </c>
    </row>
    <row r="63" spans="6:6">
      <c r="F63" s="128" t="str">
        <f t="array" aca="1" ref="F63" ca="1">IF($E$7="","",IF($E$7="Toutes",IF(ROWS($2:57)&lt;=COUNTA(Champ),INDEX(Champ,MOD(SMALL(IF(Champ&lt;&gt;"",COLUMN(Champ)*10^5+ROW(INDIRECT("1:"&amp;ROWS(Champ)))),ROWS($2:57)),10^5),INT(SMALL(IF(Champ&lt;&gt;"",COLUMN(Champ)*10^5+ROW(INDIRECT("1:"&amp;ROWS(Champ)))),ROWS($2:57))/10^5)-COLUMN(Champ)+1),""),IF(OFFSET(INDIRECT(CONCATENATE("_",E$7)),Base_Elèves!CA56,0,1,1)="","",OFFSET(INDIRECT(CONCATENATE("_",E$7)),Base_Elèves!CA56,0,1,1))))</f>
        <v/>
      </c>
    </row>
    <row r="64" spans="6:6">
      <c r="F64" s="128" t="str">
        <f t="array" aca="1" ref="F64" ca="1">IF($E$7="","",IF($E$7="Toutes",IF(ROWS($2:58)&lt;=COUNTA(Champ),INDEX(Champ,MOD(SMALL(IF(Champ&lt;&gt;"",COLUMN(Champ)*10^5+ROW(INDIRECT("1:"&amp;ROWS(Champ)))),ROWS($2:58)),10^5),INT(SMALL(IF(Champ&lt;&gt;"",COLUMN(Champ)*10^5+ROW(INDIRECT("1:"&amp;ROWS(Champ)))),ROWS($2:58))/10^5)-COLUMN(Champ)+1),""),IF(OFFSET(INDIRECT(CONCATENATE("_",E$7)),Base_Elèves!CA57,0,1,1)="","",OFFSET(INDIRECT(CONCATENATE("_",E$7)),Base_Elèves!CA57,0,1,1))))</f>
        <v/>
      </c>
    </row>
    <row r="65" spans="6:6">
      <c r="F65" s="128" t="str">
        <f t="array" aca="1" ref="F65" ca="1">IF($E$7="","",IF($E$7="Toutes",IF(ROWS($2:59)&lt;=COUNTA(Champ),INDEX(Champ,MOD(SMALL(IF(Champ&lt;&gt;"",COLUMN(Champ)*10^5+ROW(INDIRECT("1:"&amp;ROWS(Champ)))),ROWS($2:59)),10^5),INT(SMALL(IF(Champ&lt;&gt;"",COLUMN(Champ)*10^5+ROW(INDIRECT("1:"&amp;ROWS(Champ)))),ROWS($2:59))/10^5)-COLUMN(Champ)+1),""),IF(OFFSET(INDIRECT(CONCATENATE("_",E$7)),Base_Elèves!CA58,0,1,1)="","",OFFSET(INDIRECT(CONCATENATE("_",E$7)),Base_Elèves!CA58,0,1,1))))</f>
        <v/>
      </c>
    </row>
    <row r="66" spans="6:6">
      <c r="F66" s="128" t="str">
        <f t="array" aca="1" ref="F66" ca="1">IF($E$7="","",IF($E$7="Toutes",IF(ROWS($2:60)&lt;=COUNTA(Champ),INDEX(Champ,MOD(SMALL(IF(Champ&lt;&gt;"",COLUMN(Champ)*10^5+ROW(INDIRECT("1:"&amp;ROWS(Champ)))),ROWS($2:60)),10^5),INT(SMALL(IF(Champ&lt;&gt;"",COLUMN(Champ)*10^5+ROW(INDIRECT("1:"&amp;ROWS(Champ)))),ROWS($2:60))/10^5)-COLUMN(Champ)+1),""),IF(OFFSET(INDIRECT(CONCATENATE("_",E$7)),Base_Elèves!CA59,0,1,1)="","",OFFSET(INDIRECT(CONCATENATE("_",E$7)),Base_Elèves!CA59,0,1,1))))</f>
        <v/>
      </c>
    </row>
    <row r="67" spans="6:6">
      <c r="F67" s="128" t="str">
        <f t="array" aca="1" ref="F67" ca="1">IF($E$7="","",IF($E$7="Toutes",IF(ROWS($2:61)&lt;=COUNTA(Champ),INDEX(Champ,MOD(SMALL(IF(Champ&lt;&gt;"",COLUMN(Champ)*10^5+ROW(INDIRECT("1:"&amp;ROWS(Champ)))),ROWS($2:61)),10^5),INT(SMALL(IF(Champ&lt;&gt;"",COLUMN(Champ)*10^5+ROW(INDIRECT("1:"&amp;ROWS(Champ)))),ROWS($2:61))/10^5)-COLUMN(Champ)+1),""),IF(OFFSET(INDIRECT(CONCATENATE("_",E$7)),Base_Elèves!CA60,0,1,1)="","",OFFSET(INDIRECT(CONCATENATE("_",E$7)),Base_Elèves!CA60,0,1,1))))</f>
        <v/>
      </c>
    </row>
    <row r="68" spans="6:6">
      <c r="F68" s="128" t="str">
        <f t="array" aca="1" ref="F68" ca="1">IF($E$7="","",IF($E$7="Toutes",IF(ROWS($2:62)&lt;=COUNTA(Champ),INDEX(Champ,MOD(SMALL(IF(Champ&lt;&gt;"",COLUMN(Champ)*10^5+ROW(INDIRECT("1:"&amp;ROWS(Champ)))),ROWS($2:62)),10^5),INT(SMALL(IF(Champ&lt;&gt;"",COLUMN(Champ)*10^5+ROW(INDIRECT("1:"&amp;ROWS(Champ)))),ROWS($2:62))/10^5)-COLUMN(Champ)+1),""),IF(OFFSET(INDIRECT(CONCATENATE("_",E$7)),Base_Elèves!CA61,0,1,1)="","",OFFSET(INDIRECT(CONCATENATE("_",E$7)),Base_Elèves!CA61,0,1,1))))</f>
        <v/>
      </c>
    </row>
    <row r="69" spans="6:6">
      <c r="F69" s="128" t="str">
        <f t="array" aca="1" ref="F69" ca="1">IF($E$7="","",IF($E$7="Toutes",IF(ROWS($2:63)&lt;=COUNTA(Champ),INDEX(Champ,MOD(SMALL(IF(Champ&lt;&gt;"",COLUMN(Champ)*10^5+ROW(INDIRECT("1:"&amp;ROWS(Champ)))),ROWS($2:63)),10^5),INT(SMALL(IF(Champ&lt;&gt;"",COLUMN(Champ)*10^5+ROW(INDIRECT("1:"&amp;ROWS(Champ)))),ROWS($2:63))/10^5)-COLUMN(Champ)+1),""),IF(OFFSET(INDIRECT(CONCATENATE("_",E$7)),Base_Elèves!CA62,0,1,1)="","",OFFSET(INDIRECT(CONCATENATE("_",E$7)),Base_Elèves!CA62,0,1,1))))</f>
        <v/>
      </c>
    </row>
    <row r="70" spans="6:6">
      <c r="F70" s="128" t="str">
        <f t="array" aca="1" ref="F70" ca="1">IF($E$7="","",IF($E$7="Toutes",IF(ROWS($2:64)&lt;=COUNTA(Champ),INDEX(Champ,MOD(SMALL(IF(Champ&lt;&gt;"",COLUMN(Champ)*10^5+ROW(INDIRECT("1:"&amp;ROWS(Champ)))),ROWS($2:64)),10^5),INT(SMALL(IF(Champ&lt;&gt;"",COLUMN(Champ)*10^5+ROW(INDIRECT("1:"&amp;ROWS(Champ)))),ROWS($2:64))/10^5)-COLUMN(Champ)+1),""),IF(OFFSET(INDIRECT(CONCATENATE("_",E$7)),Base_Elèves!CA63,0,1,1)="","",OFFSET(INDIRECT(CONCATENATE("_",E$7)),Base_Elèves!CA63,0,1,1))))</f>
        <v/>
      </c>
    </row>
    <row r="71" spans="6:6">
      <c r="F71" s="128" t="str">
        <f t="array" aca="1" ref="F71" ca="1">IF($E$7="","",IF($E$7="Toutes",IF(ROWS($2:65)&lt;=COUNTA(Champ),INDEX(Champ,MOD(SMALL(IF(Champ&lt;&gt;"",COLUMN(Champ)*10^5+ROW(INDIRECT("1:"&amp;ROWS(Champ)))),ROWS($2:65)),10^5),INT(SMALL(IF(Champ&lt;&gt;"",COLUMN(Champ)*10^5+ROW(INDIRECT("1:"&amp;ROWS(Champ)))),ROWS($2:65))/10^5)-COLUMN(Champ)+1),""),IF(OFFSET(INDIRECT(CONCATENATE("_",E$7)),Base_Elèves!CA64,0,1,1)="","",OFFSET(INDIRECT(CONCATENATE("_",E$7)),Base_Elèves!CA64,0,1,1))))</f>
        <v/>
      </c>
    </row>
    <row r="72" spans="6:6">
      <c r="F72" s="128" t="str">
        <f t="array" aca="1" ref="F72" ca="1">IF($E$7="","",IF($E$7="Toutes",IF(ROWS($2:66)&lt;=COUNTA(Champ),INDEX(Champ,MOD(SMALL(IF(Champ&lt;&gt;"",COLUMN(Champ)*10^5+ROW(INDIRECT("1:"&amp;ROWS(Champ)))),ROWS($2:66)),10^5),INT(SMALL(IF(Champ&lt;&gt;"",COLUMN(Champ)*10^5+ROW(INDIRECT("1:"&amp;ROWS(Champ)))),ROWS($2:66))/10^5)-COLUMN(Champ)+1),""),IF(OFFSET(INDIRECT(CONCATENATE("_",E$7)),Base_Elèves!CA65,0,1,1)="","",OFFSET(INDIRECT(CONCATENATE("_",E$7)),Base_Elèves!CA65,0,1,1))))</f>
        <v/>
      </c>
    </row>
    <row r="73" spans="6:6">
      <c r="F73" s="128" t="str">
        <f t="array" aca="1" ref="F73" ca="1">IF($E$7="","",IF($E$7="Toutes",IF(ROWS($2:67)&lt;=COUNTA(Champ),INDEX(Champ,MOD(SMALL(IF(Champ&lt;&gt;"",COLUMN(Champ)*10^5+ROW(INDIRECT("1:"&amp;ROWS(Champ)))),ROWS($2:67)),10^5),INT(SMALL(IF(Champ&lt;&gt;"",COLUMN(Champ)*10^5+ROW(INDIRECT("1:"&amp;ROWS(Champ)))),ROWS($2:67))/10^5)-COLUMN(Champ)+1),""),IF(OFFSET(INDIRECT(CONCATENATE("_",E$7)),Base_Elèves!CA66,0,1,1)="","",OFFSET(INDIRECT(CONCATENATE("_",E$7)),Base_Elèves!CA66,0,1,1))))</f>
        <v/>
      </c>
    </row>
    <row r="74" spans="6:6">
      <c r="F74" s="128" t="str">
        <f t="array" aca="1" ref="F74" ca="1">IF($E$7="","",IF($E$7="Toutes",IF(ROWS($2:68)&lt;=COUNTA(Champ),INDEX(Champ,MOD(SMALL(IF(Champ&lt;&gt;"",COLUMN(Champ)*10^5+ROW(INDIRECT("1:"&amp;ROWS(Champ)))),ROWS($2:68)),10^5),INT(SMALL(IF(Champ&lt;&gt;"",COLUMN(Champ)*10^5+ROW(INDIRECT("1:"&amp;ROWS(Champ)))),ROWS($2:68))/10^5)-COLUMN(Champ)+1),""),IF(OFFSET(INDIRECT(CONCATENATE("_",E$7)),Base_Elèves!CA67,0,1,1)="","",OFFSET(INDIRECT(CONCATENATE("_",E$7)),Base_Elèves!CA67,0,1,1))))</f>
        <v/>
      </c>
    </row>
    <row r="75" spans="6:6">
      <c r="F75" s="128" t="str">
        <f t="array" aca="1" ref="F75" ca="1">IF($E$7="","",IF($E$7="Toutes",IF(ROWS($2:69)&lt;=COUNTA(Champ),INDEX(Champ,MOD(SMALL(IF(Champ&lt;&gt;"",COLUMN(Champ)*10^5+ROW(INDIRECT("1:"&amp;ROWS(Champ)))),ROWS($2:69)),10^5),INT(SMALL(IF(Champ&lt;&gt;"",COLUMN(Champ)*10^5+ROW(INDIRECT("1:"&amp;ROWS(Champ)))),ROWS($2:69))/10^5)-COLUMN(Champ)+1),""),IF(OFFSET(INDIRECT(CONCATENATE("_",E$7)),Base_Elèves!CA68,0,1,1)="","",OFFSET(INDIRECT(CONCATENATE("_",E$7)),Base_Elèves!CA68,0,1,1))))</f>
        <v/>
      </c>
    </row>
    <row r="76" spans="6:6">
      <c r="F76" s="128" t="str">
        <f t="array" aca="1" ref="F76" ca="1">IF($E$7="","",IF($E$7="Toutes",IF(ROWS($2:70)&lt;=COUNTA(Champ),INDEX(Champ,MOD(SMALL(IF(Champ&lt;&gt;"",COLUMN(Champ)*10^5+ROW(INDIRECT("1:"&amp;ROWS(Champ)))),ROWS($2:70)),10^5),INT(SMALL(IF(Champ&lt;&gt;"",COLUMN(Champ)*10^5+ROW(INDIRECT("1:"&amp;ROWS(Champ)))),ROWS($2:70))/10^5)-COLUMN(Champ)+1),""),IF(OFFSET(INDIRECT(CONCATENATE("_",E$7)),Base_Elèves!CA69,0,1,1)="","",OFFSET(INDIRECT(CONCATENATE("_",E$7)),Base_Elèves!CA69,0,1,1))))</f>
        <v/>
      </c>
    </row>
    <row r="77" spans="6:6">
      <c r="F77" s="128" t="str">
        <f t="array" aca="1" ref="F77" ca="1">IF($E$7="","",IF($E$7="Toutes",IF(ROWS($2:71)&lt;=COUNTA(Champ),INDEX(Champ,MOD(SMALL(IF(Champ&lt;&gt;"",COLUMN(Champ)*10^5+ROW(INDIRECT("1:"&amp;ROWS(Champ)))),ROWS($2:71)),10^5),INT(SMALL(IF(Champ&lt;&gt;"",COLUMN(Champ)*10^5+ROW(INDIRECT("1:"&amp;ROWS(Champ)))),ROWS($2:71))/10^5)-COLUMN(Champ)+1),""),IF(OFFSET(INDIRECT(CONCATENATE("_",E$7)),Base_Elèves!CA70,0,1,1)="","",OFFSET(INDIRECT(CONCATENATE("_",E$7)),Base_Elèves!CA70,0,1,1))))</f>
        <v/>
      </c>
    </row>
    <row r="78" spans="6:6">
      <c r="F78" s="128" t="str">
        <f t="array" aca="1" ref="F78" ca="1">IF($E$7="","",IF($E$7="Toutes",IF(ROWS($2:72)&lt;=COUNTA(Champ),INDEX(Champ,MOD(SMALL(IF(Champ&lt;&gt;"",COLUMN(Champ)*10^5+ROW(INDIRECT("1:"&amp;ROWS(Champ)))),ROWS($2:72)),10^5),INT(SMALL(IF(Champ&lt;&gt;"",COLUMN(Champ)*10^5+ROW(INDIRECT("1:"&amp;ROWS(Champ)))),ROWS($2:72))/10^5)-COLUMN(Champ)+1),""),IF(OFFSET(INDIRECT(CONCATENATE("_",E$7)),Base_Elèves!CA71,0,1,1)="","",OFFSET(INDIRECT(CONCATENATE("_",E$7)),Base_Elèves!CA71,0,1,1))))</f>
        <v/>
      </c>
    </row>
    <row r="79" spans="6:6">
      <c r="F79" s="128" t="str">
        <f t="array" aca="1" ref="F79" ca="1">IF($E$7="","",IF($E$7="Toutes",IF(ROWS($2:73)&lt;=COUNTA(Champ),INDEX(Champ,MOD(SMALL(IF(Champ&lt;&gt;"",COLUMN(Champ)*10^5+ROW(INDIRECT("1:"&amp;ROWS(Champ)))),ROWS($2:73)),10^5),INT(SMALL(IF(Champ&lt;&gt;"",COLUMN(Champ)*10^5+ROW(INDIRECT("1:"&amp;ROWS(Champ)))),ROWS($2:73))/10^5)-COLUMN(Champ)+1),""),IF(OFFSET(INDIRECT(CONCATENATE("_",E$7)),Base_Elèves!CA72,0,1,1)="","",OFFSET(INDIRECT(CONCATENATE("_",E$7)),Base_Elèves!CA72,0,1,1))))</f>
        <v/>
      </c>
    </row>
    <row r="80" spans="6:6">
      <c r="F80" s="128" t="str">
        <f t="array" aca="1" ref="F80" ca="1">IF($E$7="","",IF($E$7="Toutes",IF(ROWS($2:74)&lt;=COUNTA(Champ),INDEX(Champ,MOD(SMALL(IF(Champ&lt;&gt;"",COLUMN(Champ)*10^5+ROW(INDIRECT("1:"&amp;ROWS(Champ)))),ROWS($2:74)),10^5),INT(SMALL(IF(Champ&lt;&gt;"",COLUMN(Champ)*10^5+ROW(INDIRECT("1:"&amp;ROWS(Champ)))),ROWS($2:74))/10^5)-COLUMN(Champ)+1),""),IF(OFFSET(INDIRECT(CONCATENATE("_",E$7)),Base_Elèves!CA73,0,1,1)="","",OFFSET(INDIRECT(CONCATENATE("_",E$7)),Base_Elèves!CA73,0,1,1))))</f>
        <v/>
      </c>
    </row>
    <row r="81" spans="6:6">
      <c r="F81" s="128" t="str">
        <f t="array" aca="1" ref="F81" ca="1">IF($E$7="","",IF($E$7="Toutes",IF(ROWS($2:75)&lt;=COUNTA(Champ),INDEX(Champ,MOD(SMALL(IF(Champ&lt;&gt;"",COLUMN(Champ)*10^5+ROW(INDIRECT("1:"&amp;ROWS(Champ)))),ROWS($2:75)),10^5),INT(SMALL(IF(Champ&lt;&gt;"",COLUMN(Champ)*10^5+ROW(INDIRECT("1:"&amp;ROWS(Champ)))),ROWS($2:75))/10^5)-COLUMN(Champ)+1),""),IF(OFFSET(INDIRECT(CONCATENATE("_",E$7)),Base_Elèves!CA74,0,1,1)="","",OFFSET(INDIRECT(CONCATENATE("_",E$7)),Base_Elèves!CA74,0,1,1))))</f>
        <v/>
      </c>
    </row>
    <row r="82" spans="6:6">
      <c r="F82" s="128" t="str">
        <f t="array" aca="1" ref="F82" ca="1">IF($E$7="","",IF($E$7="Toutes",IF(ROWS($2:76)&lt;=COUNTA(Champ),INDEX(Champ,MOD(SMALL(IF(Champ&lt;&gt;"",COLUMN(Champ)*10^5+ROW(INDIRECT("1:"&amp;ROWS(Champ)))),ROWS($2:76)),10^5),INT(SMALL(IF(Champ&lt;&gt;"",COLUMN(Champ)*10^5+ROW(INDIRECT("1:"&amp;ROWS(Champ)))),ROWS($2:76))/10^5)-COLUMN(Champ)+1),""),IF(OFFSET(INDIRECT(CONCATENATE("_",E$7)),Base_Elèves!CA75,0,1,1)="","",OFFSET(INDIRECT(CONCATENATE("_",E$7)),Base_Elèves!CA75,0,1,1))))</f>
        <v/>
      </c>
    </row>
    <row r="83" spans="6:6">
      <c r="F83" s="128" t="str">
        <f t="array" aca="1" ref="F83" ca="1">IF($E$7="","",IF($E$7="Toutes",IF(ROWS($2:77)&lt;=COUNTA(Champ),INDEX(Champ,MOD(SMALL(IF(Champ&lt;&gt;"",COLUMN(Champ)*10^5+ROW(INDIRECT("1:"&amp;ROWS(Champ)))),ROWS($2:77)),10^5),INT(SMALL(IF(Champ&lt;&gt;"",COLUMN(Champ)*10^5+ROW(INDIRECT("1:"&amp;ROWS(Champ)))),ROWS($2:77))/10^5)-COLUMN(Champ)+1),""),IF(OFFSET(INDIRECT(CONCATENATE("_",E$7)),Base_Elèves!CA76,0,1,1)="","",OFFSET(INDIRECT(CONCATENATE("_",E$7)),Base_Elèves!CA76,0,1,1))))</f>
        <v/>
      </c>
    </row>
    <row r="84" spans="6:6">
      <c r="F84" s="128" t="str">
        <f t="array" aca="1" ref="F84" ca="1">IF($E$7="","",IF($E$7="Toutes",IF(ROWS($2:78)&lt;=COUNTA(Champ),INDEX(Champ,MOD(SMALL(IF(Champ&lt;&gt;"",COLUMN(Champ)*10^5+ROW(INDIRECT("1:"&amp;ROWS(Champ)))),ROWS($2:78)),10^5),INT(SMALL(IF(Champ&lt;&gt;"",COLUMN(Champ)*10^5+ROW(INDIRECT("1:"&amp;ROWS(Champ)))),ROWS($2:78))/10^5)-COLUMN(Champ)+1),""),IF(OFFSET(INDIRECT(CONCATENATE("_",E$7)),Base_Elèves!CA77,0,1,1)="","",OFFSET(INDIRECT(CONCATENATE("_",E$7)),Base_Elèves!CA77,0,1,1))))</f>
        <v/>
      </c>
    </row>
    <row r="85" spans="6:6">
      <c r="F85" s="128" t="str">
        <f t="array" aca="1" ref="F85" ca="1">IF($E$7="","",IF($E$7="Toutes",IF(ROWS($2:79)&lt;=COUNTA(Champ),INDEX(Champ,MOD(SMALL(IF(Champ&lt;&gt;"",COLUMN(Champ)*10^5+ROW(INDIRECT("1:"&amp;ROWS(Champ)))),ROWS($2:79)),10^5),INT(SMALL(IF(Champ&lt;&gt;"",COLUMN(Champ)*10^5+ROW(INDIRECT("1:"&amp;ROWS(Champ)))),ROWS($2:79))/10^5)-COLUMN(Champ)+1),""),IF(OFFSET(INDIRECT(CONCATENATE("_",E$7)),Base_Elèves!CA78,0,1,1)="","",OFFSET(INDIRECT(CONCATENATE("_",E$7)),Base_Elèves!CA78,0,1,1))))</f>
        <v/>
      </c>
    </row>
    <row r="86" spans="6:6">
      <c r="F86" s="128" t="str">
        <f t="array" aca="1" ref="F86" ca="1">IF($E$7="","",IF($E$7="Toutes",IF(ROWS($2:80)&lt;=COUNTA(Champ),INDEX(Champ,MOD(SMALL(IF(Champ&lt;&gt;"",COLUMN(Champ)*10^5+ROW(INDIRECT("1:"&amp;ROWS(Champ)))),ROWS($2:80)),10^5),INT(SMALL(IF(Champ&lt;&gt;"",COLUMN(Champ)*10^5+ROW(INDIRECT("1:"&amp;ROWS(Champ)))),ROWS($2:80))/10^5)-COLUMN(Champ)+1),""),IF(OFFSET(INDIRECT(CONCATENATE("_",E$7)),Base_Elèves!CA79,0,1,1)="","",OFFSET(INDIRECT(CONCATENATE("_",E$7)),Base_Elèves!CA79,0,1,1))))</f>
        <v/>
      </c>
    </row>
    <row r="87" spans="6:6">
      <c r="F87" s="128" t="str">
        <f t="array" aca="1" ref="F87" ca="1">IF($E$7="","",IF($E$7="Toutes",IF(ROWS($2:81)&lt;=COUNTA(Champ),INDEX(Champ,MOD(SMALL(IF(Champ&lt;&gt;"",COLUMN(Champ)*10^5+ROW(INDIRECT("1:"&amp;ROWS(Champ)))),ROWS($2:81)),10^5),INT(SMALL(IF(Champ&lt;&gt;"",COLUMN(Champ)*10^5+ROW(INDIRECT("1:"&amp;ROWS(Champ)))),ROWS($2:81))/10^5)-COLUMN(Champ)+1),""),IF(OFFSET(INDIRECT(CONCATENATE("_",E$7)),Base_Elèves!CA80,0,1,1)="","",OFFSET(INDIRECT(CONCATENATE("_",E$7)),Base_Elèves!CA80,0,1,1))))</f>
        <v/>
      </c>
    </row>
    <row r="88" spans="6:6">
      <c r="F88" s="128" t="str">
        <f t="array" aca="1" ref="F88" ca="1">IF($E$7="","",IF($E$7="Toutes",IF(ROWS($2:82)&lt;=COUNTA(Champ),INDEX(Champ,MOD(SMALL(IF(Champ&lt;&gt;"",COLUMN(Champ)*10^5+ROW(INDIRECT("1:"&amp;ROWS(Champ)))),ROWS($2:82)),10^5),INT(SMALL(IF(Champ&lt;&gt;"",COLUMN(Champ)*10^5+ROW(INDIRECT("1:"&amp;ROWS(Champ)))),ROWS($2:82))/10^5)-COLUMN(Champ)+1),""),IF(OFFSET(INDIRECT(CONCATENATE("_",E$7)),Base_Elèves!CA81,0,1,1)="","",OFFSET(INDIRECT(CONCATENATE("_",E$7)),Base_Elèves!CA81,0,1,1))))</f>
        <v/>
      </c>
    </row>
    <row r="89" spans="6:6">
      <c r="F89" s="128" t="str">
        <f t="array" aca="1" ref="F89" ca="1">IF($E$7="","",IF($E$7="Toutes",IF(ROWS($2:83)&lt;=COUNTA(Champ),INDEX(Champ,MOD(SMALL(IF(Champ&lt;&gt;"",COLUMN(Champ)*10^5+ROW(INDIRECT("1:"&amp;ROWS(Champ)))),ROWS($2:83)),10^5),INT(SMALL(IF(Champ&lt;&gt;"",COLUMN(Champ)*10^5+ROW(INDIRECT("1:"&amp;ROWS(Champ)))),ROWS($2:83))/10^5)-COLUMN(Champ)+1),""),IF(OFFSET(INDIRECT(CONCATENATE("_",E$7)),Base_Elèves!CA82,0,1,1)="","",OFFSET(INDIRECT(CONCATENATE("_",E$7)),Base_Elèves!CA82,0,1,1))))</f>
        <v/>
      </c>
    </row>
    <row r="90" spans="6:6">
      <c r="F90" s="128" t="str">
        <f t="array" aca="1" ref="F90" ca="1">IF($E$7="","",IF($E$7="Toutes",IF(ROWS($2:84)&lt;=COUNTA(Champ),INDEX(Champ,MOD(SMALL(IF(Champ&lt;&gt;"",COLUMN(Champ)*10^5+ROW(INDIRECT("1:"&amp;ROWS(Champ)))),ROWS($2:84)),10^5),INT(SMALL(IF(Champ&lt;&gt;"",COLUMN(Champ)*10^5+ROW(INDIRECT("1:"&amp;ROWS(Champ)))),ROWS($2:84))/10^5)-COLUMN(Champ)+1),""),IF(OFFSET(INDIRECT(CONCATENATE("_",E$7)),Base_Elèves!CA83,0,1,1)="","",OFFSET(INDIRECT(CONCATENATE("_",E$7)),Base_Elèves!CA83,0,1,1))))</f>
        <v/>
      </c>
    </row>
    <row r="91" spans="6:6">
      <c r="F91" s="128" t="str">
        <f t="array" aca="1" ref="F91" ca="1">IF($E$7="","",IF($E$7="Toutes",IF(ROWS($2:85)&lt;=COUNTA(Champ),INDEX(Champ,MOD(SMALL(IF(Champ&lt;&gt;"",COLUMN(Champ)*10^5+ROW(INDIRECT("1:"&amp;ROWS(Champ)))),ROWS($2:85)),10^5),INT(SMALL(IF(Champ&lt;&gt;"",COLUMN(Champ)*10^5+ROW(INDIRECT("1:"&amp;ROWS(Champ)))),ROWS($2:85))/10^5)-COLUMN(Champ)+1),""),IF(OFFSET(INDIRECT(CONCATENATE("_",E$7)),Base_Elèves!CA84,0,1,1)="","",OFFSET(INDIRECT(CONCATENATE("_",E$7)),Base_Elèves!CA84,0,1,1))))</f>
        <v/>
      </c>
    </row>
    <row r="92" spans="6:6">
      <c r="F92" s="128" t="str">
        <f t="array" aca="1" ref="F92" ca="1">IF($E$7="","",IF($E$7="Toutes",IF(ROWS($2:86)&lt;=COUNTA(Champ),INDEX(Champ,MOD(SMALL(IF(Champ&lt;&gt;"",COLUMN(Champ)*10^5+ROW(INDIRECT("1:"&amp;ROWS(Champ)))),ROWS($2:86)),10^5),INT(SMALL(IF(Champ&lt;&gt;"",COLUMN(Champ)*10^5+ROW(INDIRECT("1:"&amp;ROWS(Champ)))),ROWS($2:86))/10^5)-COLUMN(Champ)+1),""),IF(OFFSET(INDIRECT(CONCATENATE("_",E$7)),Base_Elèves!CA85,0,1,1)="","",OFFSET(INDIRECT(CONCATENATE("_",E$7)),Base_Elèves!CA85,0,1,1))))</f>
        <v/>
      </c>
    </row>
    <row r="93" spans="6:6">
      <c r="F93" s="128" t="str">
        <f t="array" aca="1" ref="F93" ca="1">IF($E$7="","",IF($E$7="Toutes",IF(ROWS($2:87)&lt;=COUNTA(Champ),INDEX(Champ,MOD(SMALL(IF(Champ&lt;&gt;"",COLUMN(Champ)*10^5+ROW(INDIRECT("1:"&amp;ROWS(Champ)))),ROWS($2:87)),10^5),INT(SMALL(IF(Champ&lt;&gt;"",COLUMN(Champ)*10^5+ROW(INDIRECT("1:"&amp;ROWS(Champ)))),ROWS($2:87))/10^5)-COLUMN(Champ)+1),""),IF(OFFSET(INDIRECT(CONCATENATE("_",E$7)),Base_Elèves!CA86,0,1,1)="","",OFFSET(INDIRECT(CONCATENATE("_",E$7)),Base_Elèves!CA86,0,1,1))))</f>
        <v/>
      </c>
    </row>
    <row r="94" spans="6:6">
      <c r="F94" s="128" t="str">
        <f t="array" aca="1" ref="F94" ca="1">IF($E$7="","",IF($E$7="Toutes",IF(ROWS($2:88)&lt;=COUNTA(Champ),INDEX(Champ,MOD(SMALL(IF(Champ&lt;&gt;"",COLUMN(Champ)*10^5+ROW(INDIRECT("1:"&amp;ROWS(Champ)))),ROWS($2:88)),10^5),INT(SMALL(IF(Champ&lt;&gt;"",COLUMN(Champ)*10^5+ROW(INDIRECT("1:"&amp;ROWS(Champ)))),ROWS($2:88))/10^5)-COLUMN(Champ)+1),""),IF(OFFSET(INDIRECT(CONCATENATE("_",E$7)),Base_Elèves!CA87,0,1,1)="","",OFFSET(INDIRECT(CONCATENATE("_",E$7)),Base_Elèves!CA87,0,1,1))))</f>
        <v/>
      </c>
    </row>
    <row r="95" spans="6:6">
      <c r="F95" s="128" t="str">
        <f t="array" aca="1" ref="F95" ca="1">IF($E$7="","",IF($E$7="Toutes",IF(ROWS($2:89)&lt;=COUNTA(Champ),INDEX(Champ,MOD(SMALL(IF(Champ&lt;&gt;"",COLUMN(Champ)*10^5+ROW(INDIRECT("1:"&amp;ROWS(Champ)))),ROWS($2:89)),10^5),INT(SMALL(IF(Champ&lt;&gt;"",COLUMN(Champ)*10^5+ROW(INDIRECT("1:"&amp;ROWS(Champ)))),ROWS($2:89))/10^5)-COLUMN(Champ)+1),""),IF(OFFSET(INDIRECT(CONCATENATE("_",E$7)),Base_Elèves!CA88,0,1,1)="","",OFFSET(INDIRECT(CONCATENATE("_",E$7)),Base_Elèves!CA88,0,1,1))))</f>
        <v/>
      </c>
    </row>
    <row r="96" spans="6:6">
      <c r="F96" s="128" t="str">
        <f t="array" aca="1" ref="F96" ca="1">IF($E$7="","",IF($E$7="Toutes",IF(ROWS($2:90)&lt;=COUNTA(Champ),INDEX(Champ,MOD(SMALL(IF(Champ&lt;&gt;"",COLUMN(Champ)*10^5+ROW(INDIRECT("1:"&amp;ROWS(Champ)))),ROWS($2:90)),10^5),INT(SMALL(IF(Champ&lt;&gt;"",COLUMN(Champ)*10^5+ROW(INDIRECT("1:"&amp;ROWS(Champ)))),ROWS($2:90))/10^5)-COLUMN(Champ)+1),""),IF(OFFSET(INDIRECT(CONCATENATE("_",E$7)),Base_Elèves!CA89,0,1,1)="","",OFFSET(INDIRECT(CONCATENATE("_",E$7)),Base_Elèves!CA89,0,1,1))))</f>
        <v/>
      </c>
    </row>
    <row r="97" spans="6:6">
      <c r="F97" s="128" t="str">
        <f t="array" aca="1" ref="F97" ca="1">IF($E$7="","",IF($E$7="Toutes",IF(ROWS($2:91)&lt;=COUNTA(Champ),INDEX(Champ,MOD(SMALL(IF(Champ&lt;&gt;"",COLUMN(Champ)*10^5+ROW(INDIRECT("1:"&amp;ROWS(Champ)))),ROWS($2:91)),10^5),INT(SMALL(IF(Champ&lt;&gt;"",COLUMN(Champ)*10^5+ROW(INDIRECT("1:"&amp;ROWS(Champ)))),ROWS($2:91))/10^5)-COLUMN(Champ)+1),""),IF(OFFSET(INDIRECT(CONCATENATE("_",E$7)),Base_Elèves!CA90,0,1,1)="","",OFFSET(INDIRECT(CONCATENATE("_",E$7)),Base_Elèves!CA90,0,1,1))))</f>
        <v/>
      </c>
    </row>
    <row r="98" spans="6:6">
      <c r="F98" s="128" t="str">
        <f t="array" aca="1" ref="F98" ca="1">IF($E$7="","",IF($E$7="Toutes",IF(ROWS($2:92)&lt;=COUNTA(Champ),INDEX(Champ,MOD(SMALL(IF(Champ&lt;&gt;"",COLUMN(Champ)*10^5+ROW(INDIRECT("1:"&amp;ROWS(Champ)))),ROWS($2:92)),10^5),INT(SMALL(IF(Champ&lt;&gt;"",COLUMN(Champ)*10^5+ROW(INDIRECT("1:"&amp;ROWS(Champ)))),ROWS($2:92))/10^5)-COLUMN(Champ)+1),""),IF(OFFSET(INDIRECT(CONCATENATE("_",E$7)),Base_Elèves!CA91,0,1,1)="","",OFFSET(INDIRECT(CONCATENATE("_",E$7)),Base_Elèves!CA91,0,1,1))))</f>
        <v/>
      </c>
    </row>
    <row r="99" spans="6:6">
      <c r="F99" s="128" t="str">
        <f t="array" aca="1" ref="F99" ca="1">IF($E$7="","",IF($E$7="Toutes",IF(ROWS($2:93)&lt;=COUNTA(Champ),INDEX(Champ,MOD(SMALL(IF(Champ&lt;&gt;"",COLUMN(Champ)*10^5+ROW(INDIRECT("1:"&amp;ROWS(Champ)))),ROWS($2:93)),10^5),INT(SMALL(IF(Champ&lt;&gt;"",COLUMN(Champ)*10^5+ROW(INDIRECT("1:"&amp;ROWS(Champ)))),ROWS($2:93))/10^5)-COLUMN(Champ)+1),""),IF(OFFSET(INDIRECT(CONCATENATE("_",E$7)),Base_Elèves!CA92,0,1,1)="","",OFFSET(INDIRECT(CONCATENATE("_",E$7)),Base_Elèves!CA92,0,1,1))))</f>
        <v/>
      </c>
    </row>
    <row r="100" spans="6:6">
      <c r="F100" s="128" t="str">
        <f t="array" aca="1" ref="F100" ca="1">IF($E$7="","",IF($E$7="Toutes",IF(ROWS($2:94)&lt;=COUNTA(Champ),INDEX(Champ,MOD(SMALL(IF(Champ&lt;&gt;"",COLUMN(Champ)*10^5+ROW(INDIRECT("1:"&amp;ROWS(Champ)))),ROWS($2:94)),10^5),INT(SMALL(IF(Champ&lt;&gt;"",COLUMN(Champ)*10^5+ROW(INDIRECT("1:"&amp;ROWS(Champ)))),ROWS($2:94))/10^5)-COLUMN(Champ)+1),""),IF(OFFSET(INDIRECT(CONCATENATE("_",E$7)),Base_Elèves!CA93,0,1,1)="","",OFFSET(INDIRECT(CONCATENATE("_",E$7)),Base_Elèves!CA93,0,1,1))))</f>
        <v/>
      </c>
    </row>
    <row r="101" spans="6:6">
      <c r="F101" s="128" t="str">
        <f t="array" aca="1" ref="F101" ca="1">IF($E$7="","",IF($E$7="Toutes",IF(ROWS($2:95)&lt;=COUNTA(Champ),INDEX(Champ,MOD(SMALL(IF(Champ&lt;&gt;"",COLUMN(Champ)*10^5+ROW(INDIRECT("1:"&amp;ROWS(Champ)))),ROWS($2:95)),10^5),INT(SMALL(IF(Champ&lt;&gt;"",COLUMN(Champ)*10^5+ROW(INDIRECT("1:"&amp;ROWS(Champ)))),ROWS($2:95))/10^5)-COLUMN(Champ)+1),""),IF(OFFSET(INDIRECT(CONCATENATE("_",E$7)),Base_Elèves!CA94,0,1,1)="","",OFFSET(INDIRECT(CONCATENATE("_",E$7)),Base_Elèves!CA94,0,1,1))))</f>
        <v/>
      </c>
    </row>
    <row r="102" spans="6:6">
      <c r="F102" s="128" t="str">
        <f t="array" aca="1" ref="F102" ca="1">IF($E$7="","",IF($E$7="Toutes",IF(ROWS($2:96)&lt;=COUNTA(Champ),INDEX(Champ,MOD(SMALL(IF(Champ&lt;&gt;"",COLUMN(Champ)*10^5+ROW(INDIRECT("1:"&amp;ROWS(Champ)))),ROWS($2:96)),10^5),INT(SMALL(IF(Champ&lt;&gt;"",COLUMN(Champ)*10^5+ROW(INDIRECT("1:"&amp;ROWS(Champ)))),ROWS($2:96))/10^5)-COLUMN(Champ)+1),""),IF(OFFSET(INDIRECT(CONCATENATE("_",E$7)),Base_Elèves!CA95,0,1,1)="","",OFFSET(INDIRECT(CONCATENATE("_",E$7)),Base_Elèves!CA95,0,1,1))))</f>
        <v/>
      </c>
    </row>
    <row r="103" spans="6:6">
      <c r="F103" s="128" t="str">
        <f t="array" aca="1" ref="F103" ca="1">IF($E$7="","",IF($E$7="Toutes",IF(ROWS($2:97)&lt;=COUNTA(Champ),INDEX(Champ,MOD(SMALL(IF(Champ&lt;&gt;"",COLUMN(Champ)*10^5+ROW(INDIRECT("1:"&amp;ROWS(Champ)))),ROWS($2:97)),10^5),INT(SMALL(IF(Champ&lt;&gt;"",COLUMN(Champ)*10^5+ROW(INDIRECT("1:"&amp;ROWS(Champ)))),ROWS($2:97))/10^5)-COLUMN(Champ)+1),""),IF(OFFSET(INDIRECT(CONCATENATE("_",E$7)),Base_Elèves!CA96,0,1,1)="","",OFFSET(INDIRECT(CONCATENATE("_",E$7)),Base_Elèves!CA96,0,1,1))))</f>
        <v/>
      </c>
    </row>
    <row r="104" spans="6:6">
      <c r="F104" s="128" t="str">
        <f t="array" aca="1" ref="F104" ca="1">IF($E$7="","",IF($E$7="Toutes",IF(ROWS($2:98)&lt;=COUNTA(Champ),INDEX(Champ,MOD(SMALL(IF(Champ&lt;&gt;"",COLUMN(Champ)*10^5+ROW(INDIRECT("1:"&amp;ROWS(Champ)))),ROWS($2:98)),10^5),INT(SMALL(IF(Champ&lt;&gt;"",COLUMN(Champ)*10^5+ROW(INDIRECT("1:"&amp;ROWS(Champ)))),ROWS($2:98))/10^5)-COLUMN(Champ)+1),""),IF(OFFSET(INDIRECT(CONCATENATE("_",E$7)),Base_Elèves!CA97,0,1,1)="","",OFFSET(INDIRECT(CONCATENATE("_",E$7)),Base_Elèves!CA97,0,1,1))))</f>
        <v/>
      </c>
    </row>
    <row r="105" spans="6:6">
      <c r="F105" s="128" t="str">
        <f t="array" aca="1" ref="F105" ca="1">IF($E$7="","",IF($E$7="Toutes",IF(ROWS($2:99)&lt;=COUNTA(Champ),INDEX(Champ,MOD(SMALL(IF(Champ&lt;&gt;"",COLUMN(Champ)*10^5+ROW(INDIRECT("1:"&amp;ROWS(Champ)))),ROWS($2:99)),10^5),INT(SMALL(IF(Champ&lt;&gt;"",COLUMN(Champ)*10^5+ROW(INDIRECT("1:"&amp;ROWS(Champ)))),ROWS($2:99))/10^5)-COLUMN(Champ)+1),""),IF(OFFSET(INDIRECT(CONCATENATE("_",E$7)),Base_Elèves!CA98,0,1,1)="","",OFFSET(INDIRECT(CONCATENATE("_",E$7)),Base_Elèves!CA98,0,1,1))))</f>
        <v/>
      </c>
    </row>
    <row r="106" spans="6:6">
      <c r="F106" s="128" t="str">
        <f t="array" aca="1" ref="F106" ca="1">IF($E$7="","",IF($E$7="Toutes",IF(ROWS($2:100)&lt;=COUNTA(Champ),INDEX(Champ,MOD(SMALL(IF(Champ&lt;&gt;"",COLUMN(Champ)*10^5+ROW(INDIRECT("1:"&amp;ROWS(Champ)))),ROWS($2:100)),10^5),INT(SMALL(IF(Champ&lt;&gt;"",COLUMN(Champ)*10^5+ROW(INDIRECT("1:"&amp;ROWS(Champ)))),ROWS($2:100))/10^5)-COLUMN(Champ)+1),""),IF(OFFSET(INDIRECT(CONCATENATE("_",E$7)),Base_Elèves!CA99,0,1,1)="","",OFFSET(INDIRECT(CONCATENATE("_",E$7)),Base_Elèves!CA99,0,1,1))))</f>
        <v/>
      </c>
    </row>
    <row r="107" spans="6:6">
      <c r="F107" s="128" t="str">
        <f t="array" aca="1" ref="F107" ca="1">IF($E$7="","",IF($E$7="Toutes",IF(ROWS($2:101)&lt;=COUNTA(Champ),INDEX(Champ,MOD(SMALL(IF(Champ&lt;&gt;"",COLUMN(Champ)*10^5+ROW(INDIRECT("1:"&amp;ROWS(Champ)))),ROWS($2:101)),10^5),INT(SMALL(IF(Champ&lt;&gt;"",COLUMN(Champ)*10^5+ROW(INDIRECT("1:"&amp;ROWS(Champ)))),ROWS($2:101))/10^5)-COLUMN(Champ)+1),""),IF(OFFSET(INDIRECT(CONCATENATE("_",E$7)),Base_Elèves!CA100,0,1,1)="","",OFFSET(INDIRECT(CONCATENATE("_",E$7)),Base_Elèves!CA100,0,1,1))))</f>
        <v/>
      </c>
    </row>
    <row r="108" spans="6:6">
      <c r="F108" s="128" t="str">
        <f t="array" aca="1" ref="F108" ca="1">IF($E$7="","",IF($E$7="Toutes",IF(ROWS($2:102)&lt;=COUNTA(Champ),INDEX(Champ,MOD(SMALL(IF(Champ&lt;&gt;"",COLUMN(Champ)*10^5+ROW(INDIRECT("1:"&amp;ROWS(Champ)))),ROWS($2:102)),10^5),INT(SMALL(IF(Champ&lt;&gt;"",COLUMN(Champ)*10^5+ROW(INDIRECT("1:"&amp;ROWS(Champ)))),ROWS($2:102))/10^5)-COLUMN(Champ)+1),""),IF(OFFSET(INDIRECT(CONCATENATE("_",E$7)),Base_Elèves!CA101,0,1,1)="","",OFFSET(INDIRECT(CONCATENATE("_",E$7)),Base_Elèves!CA101,0,1,1))))</f>
        <v/>
      </c>
    </row>
    <row r="109" spans="6:6">
      <c r="F109" s="128" t="str">
        <f t="array" aca="1" ref="F109" ca="1">IF($E$7="","",IF($E$7="Toutes",IF(ROWS($2:103)&lt;=COUNTA(Champ),INDEX(Champ,MOD(SMALL(IF(Champ&lt;&gt;"",COLUMN(Champ)*10^5+ROW(INDIRECT("1:"&amp;ROWS(Champ)))),ROWS($2:103)),10^5),INT(SMALL(IF(Champ&lt;&gt;"",COLUMN(Champ)*10^5+ROW(INDIRECT("1:"&amp;ROWS(Champ)))),ROWS($2:103))/10^5)-COLUMN(Champ)+1),""),IF(OFFSET(INDIRECT(CONCATENATE("_",E$7)),Base_Elèves!CA102,0,1,1)="","",OFFSET(INDIRECT(CONCATENATE("_",E$7)),Base_Elèves!CA102,0,1,1))))</f>
        <v/>
      </c>
    </row>
    <row r="110" spans="6:6">
      <c r="F110" s="128" t="str">
        <f t="array" aca="1" ref="F110" ca="1">IF($E$7="","",IF($E$7="Toutes",IF(ROWS($2:104)&lt;=COUNTA(Champ),INDEX(Champ,MOD(SMALL(IF(Champ&lt;&gt;"",COLUMN(Champ)*10^5+ROW(INDIRECT("1:"&amp;ROWS(Champ)))),ROWS($2:104)),10^5),INT(SMALL(IF(Champ&lt;&gt;"",COLUMN(Champ)*10^5+ROW(INDIRECT("1:"&amp;ROWS(Champ)))),ROWS($2:104))/10^5)-COLUMN(Champ)+1),""),IF(OFFSET(INDIRECT(CONCATENATE("_",E$7)),Base_Elèves!CA103,0,1,1)="","",OFFSET(INDIRECT(CONCATENATE("_",E$7)),Base_Elèves!CA103,0,1,1))))</f>
        <v/>
      </c>
    </row>
    <row r="111" spans="6:6">
      <c r="F111" s="128" t="str">
        <f t="array" aca="1" ref="F111" ca="1">IF($E$7="","",IF($E$7="Toutes",IF(ROWS($2:105)&lt;=COUNTA(Champ),INDEX(Champ,MOD(SMALL(IF(Champ&lt;&gt;"",COLUMN(Champ)*10^5+ROW(INDIRECT("1:"&amp;ROWS(Champ)))),ROWS($2:105)),10^5),INT(SMALL(IF(Champ&lt;&gt;"",COLUMN(Champ)*10^5+ROW(INDIRECT("1:"&amp;ROWS(Champ)))),ROWS($2:105))/10^5)-COLUMN(Champ)+1),""),IF(OFFSET(INDIRECT(CONCATENATE("_",E$7)),Base_Elèves!CA104,0,1,1)="","",OFFSET(INDIRECT(CONCATENATE("_",E$7)),Base_Elèves!CA104,0,1,1))))</f>
        <v/>
      </c>
    </row>
    <row r="112" spans="6:6">
      <c r="F112" s="128" t="str">
        <f t="array" aca="1" ref="F112" ca="1">IF($E$7="","",IF($E$7="Toutes",IF(ROWS($2:106)&lt;=COUNTA(Champ),INDEX(Champ,MOD(SMALL(IF(Champ&lt;&gt;"",COLUMN(Champ)*10^5+ROW(INDIRECT("1:"&amp;ROWS(Champ)))),ROWS($2:106)),10^5),INT(SMALL(IF(Champ&lt;&gt;"",COLUMN(Champ)*10^5+ROW(INDIRECT("1:"&amp;ROWS(Champ)))),ROWS($2:106))/10^5)-COLUMN(Champ)+1),""),IF(OFFSET(INDIRECT(CONCATENATE("_",E$7)),Base_Elèves!CA105,0,1,1)="","",OFFSET(INDIRECT(CONCATENATE("_",E$7)),Base_Elèves!CA105,0,1,1))))</f>
        <v/>
      </c>
    </row>
    <row r="113" spans="6:6">
      <c r="F113" s="128" t="str">
        <f t="array" aca="1" ref="F113" ca="1">IF($E$7="","",IF($E$7="Toutes",IF(ROWS($2:107)&lt;=COUNTA(Champ),INDEX(Champ,MOD(SMALL(IF(Champ&lt;&gt;"",COLUMN(Champ)*10^5+ROW(INDIRECT("1:"&amp;ROWS(Champ)))),ROWS($2:107)),10^5),INT(SMALL(IF(Champ&lt;&gt;"",COLUMN(Champ)*10^5+ROW(INDIRECT("1:"&amp;ROWS(Champ)))),ROWS($2:107))/10^5)-COLUMN(Champ)+1),""),IF(OFFSET(INDIRECT(CONCATENATE("_",E$7)),Base_Elèves!CA106,0,1,1)="","",OFFSET(INDIRECT(CONCATENATE("_",E$7)),Base_Elèves!CA106,0,1,1))))</f>
        <v/>
      </c>
    </row>
    <row r="114" spans="6:6">
      <c r="F114" s="128" t="str">
        <f t="array" aca="1" ref="F114" ca="1">IF($E$7="","",IF($E$7="Toutes",IF(ROWS($2:108)&lt;=COUNTA(Champ),INDEX(Champ,MOD(SMALL(IF(Champ&lt;&gt;"",COLUMN(Champ)*10^5+ROW(INDIRECT("1:"&amp;ROWS(Champ)))),ROWS($2:108)),10^5),INT(SMALL(IF(Champ&lt;&gt;"",COLUMN(Champ)*10^5+ROW(INDIRECT("1:"&amp;ROWS(Champ)))),ROWS($2:108))/10^5)-COLUMN(Champ)+1),""),IF(OFFSET(INDIRECT(CONCATENATE("_",E$7)),Base_Elèves!CA107,0,1,1)="","",OFFSET(INDIRECT(CONCATENATE("_",E$7)),Base_Elèves!CA107,0,1,1))))</f>
        <v/>
      </c>
    </row>
    <row r="115" spans="6:6">
      <c r="F115" s="128" t="str">
        <f t="array" aca="1" ref="F115" ca="1">IF($E$7="","",IF($E$7="Toutes",IF(ROWS($2:109)&lt;=COUNTA(Champ),INDEX(Champ,MOD(SMALL(IF(Champ&lt;&gt;"",COLUMN(Champ)*10^5+ROW(INDIRECT("1:"&amp;ROWS(Champ)))),ROWS($2:109)),10^5),INT(SMALL(IF(Champ&lt;&gt;"",COLUMN(Champ)*10^5+ROW(INDIRECT("1:"&amp;ROWS(Champ)))),ROWS($2:109))/10^5)-COLUMN(Champ)+1),""),IF(OFFSET(INDIRECT(CONCATENATE("_",E$7)),Base_Elèves!CA108,0,1,1)="","",OFFSET(INDIRECT(CONCATENATE("_",E$7)),Base_Elèves!CA108,0,1,1))))</f>
        <v/>
      </c>
    </row>
    <row r="116" spans="6:6">
      <c r="F116" s="128" t="str">
        <f t="array" aca="1" ref="F116" ca="1">IF($E$7="","",IF($E$7="Toutes",IF(ROWS($2:110)&lt;=COUNTA(Champ),INDEX(Champ,MOD(SMALL(IF(Champ&lt;&gt;"",COLUMN(Champ)*10^5+ROW(INDIRECT("1:"&amp;ROWS(Champ)))),ROWS($2:110)),10^5),INT(SMALL(IF(Champ&lt;&gt;"",COLUMN(Champ)*10^5+ROW(INDIRECT("1:"&amp;ROWS(Champ)))),ROWS($2:110))/10^5)-COLUMN(Champ)+1),""),IF(OFFSET(INDIRECT(CONCATENATE("_",E$7)),Base_Elèves!CA109,0,1,1)="","",OFFSET(INDIRECT(CONCATENATE("_",E$7)),Base_Elèves!CA109,0,1,1))))</f>
        <v/>
      </c>
    </row>
    <row r="117" spans="6:6">
      <c r="F117" s="128" t="str">
        <f t="array" aca="1" ref="F117" ca="1">IF($E$7="","",IF($E$7="Toutes",IF(ROWS($2:111)&lt;=COUNTA(Champ),INDEX(Champ,MOD(SMALL(IF(Champ&lt;&gt;"",COLUMN(Champ)*10^5+ROW(INDIRECT("1:"&amp;ROWS(Champ)))),ROWS($2:111)),10^5),INT(SMALL(IF(Champ&lt;&gt;"",COLUMN(Champ)*10^5+ROW(INDIRECT("1:"&amp;ROWS(Champ)))),ROWS($2:111))/10^5)-COLUMN(Champ)+1),""),IF(OFFSET(INDIRECT(CONCATENATE("_",E$7)),Base_Elèves!CA110,0,1,1)="","",OFFSET(INDIRECT(CONCATENATE("_",E$7)),Base_Elèves!CA110,0,1,1))))</f>
        <v/>
      </c>
    </row>
    <row r="118" spans="6:6">
      <c r="F118" s="128" t="str">
        <f t="array" aca="1" ref="F118" ca="1">IF($E$7="","",IF($E$7="Toutes",IF(ROWS($2:112)&lt;=COUNTA(Champ),INDEX(Champ,MOD(SMALL(IF(Champ&lt;&gt;"",COLUMN(Champ)*10^5+ROW(INDIRECT("1:"&amp;ROWS(Champ)))),ROWS($2:112)),10^5),INT(SMALL(IF(Champ&lt;&gt;"",COLUMN(Champ)*10^5+ROW(INDIRECT("1:"&amp;ROWS(Champ)))),ROWS($2:112))/10^5)-COLUMN(Champ)+1),""),IF(OFFSET(INDIRECT(CONCATENATE("_",E$7)),Base_Elèves!CA111,0,1,1)="","",OFFSET(INDIRECT(CONCATENATE("_",E$7)),Base_Elèves!CA111,0,1,1))))</f>
        <v/>
      </c>
    </row>
    <row r="119" spans="6:6">
      <c r="F119" s="128" t="str">
        <f t="array" aca="1" ref="F119" ca="1">IF($E$7="","",IF($E$7="Toutes",IF(ROWS($2:113)&lt;=COUNTA(Champ),INDEX(Champ,MOD(SMALL(IF(Champ&lt;&gt;"",COLUMN(Champ)*10^5+ROW(INDIRECT("1:"&amp;ROWS(Champ)))),ROWS($2:113)),10^5),INT(SMALL(IF(Champ&lt;&gt;"",COLUMN(Champ)*10^5+ROW(INDIRECT("1:"&amp;ROWS(Champ)))),ROWS($2:113))/10^5)-COLUMN(Champ)+1),""),IF(OFFSET(INDIRECT(CONCATENATE("_",E$7)),Base_Elèves!CA112,0,1,1)="","",OFFSET(INDIRECT(CONCATENATE("_",E$7)),Base_Elèves!CA112,0,1,1))))</f>
        <v/>
      </c>
    </row>
    <row r="120" spans="6:6">
      <c r="F120" s="128" t="str">
        <f t="array" aca="1" ref="F120" ca="1">IF($E$7="","",IF($E$7="Toutes",IF(ROWS($2:114)&lt;=COUNTA(Champ),INDEX(Champ,MOD(SMALL(IF(Champ&lt;&gt;"",COLUMN(Champ)*10^5+ROW(INDIRECT("1:"&amp;ROWS(Champ)))),ROWS($2:114)),10^5),INT(SMALL(IF(Champ&lt;&gt;"",COLUMN(Champ)*10^5+ROW(INDIRECT("1:"&amp;ROWS(Champ)))),ROWS($2:114))/10^5)-COLUMN(Champ)+1),""),IF(OFFSET(INDIRECT(CONCATENATE("_",E$7)),Base_Elèves!CA113,0,1,1)="","",OFFSET(INDIRECT(CONCATENATE("_",E$7)),Base_Elèves!CA113,0,1,1))))</f>
        <v/>
      </c>
    </row>
    <row r="121" spans="6:6">
      <c r="F121" s="128" t="str">
        <f t="array" aca="1" ref="F121" ca="1">IF($E$7="","",IF($E$7="Toutes",IF(ROWS($2:115)&lt;=COUNTA(Champ),INDEX(Champ,MOD(SMALL(IF(Champ&lt;&gt;"",COLUMN(Champ)*10^5+ROW(INDIRECT("1:"&amp;ROWS(Champ)))),ROWS($2:115)),10^5),INT(SMALL(IF(Champ&lt;&gt;"",COLUMN(Champ)*10^5+ROW(INDIRECT("1:"&amp;ROWS(Champ)))),ROWS($2:115))/10^5)-COLUMN(Champ)+1),""),IF(OFFSET(INDIRECT(CONCATENATE("_",E$7)),Base_Elèves!CA114,0,1,1)="","",OFFSET(INDIRECT(CONCATENATE("_",E$7)),Base_Elèves!CA114,0,1,1))))</f>
        <v/>
      </c>
    </row>
    <row r="122" spans="6:6">
      <c r="F122" s="128" t="str">
        <f t="array" aca="1" ref="F122" ca="1">IF($E$7="","",IF($E$7="Toutes",IF(ROWS($2:116)&lt;=COUNTA(Champ),INDEX(Champ,MOD(SMALL(IF(Champ&lt;&gt;"",COLUMN(Champ)*10^5+ROW(INDIRECT("1:"&amp;ROWS(Champ)))),ROWS($2:116)),10^5),INT(SMALL(IF(Champ&lt;&gt;"",COLUMN(Champ)*10^5+ROW(INDIRECT("1:"&amp;ROWS(Champ)))),ROWS($2:116))/10^5)-COLUMN(Champ)+1),""),IF(OFFSET(INDIRECT(CONCATENATE("_",E$7)),Base_Elèves!CA115,0,1,1)="","",OFFSET(INDIRECT(CONCATENATE("_",E$7)),Base_Elèves!CA115,0,1,1))))</f>
        <v/>
      </c>
    </row>
    <row r="123" spans="6:6">
      <c r="F123" s="128" t="str">
        <f t="array" aca="1" ref="F123" ca="1">IF($E$7="","",IF($E$7="Toutes",IF(ROWS($2:117)&lt;=COUNTA(Champ),INDEX(Champ,MOD(SMALL(IF(Champ&lt;&gt;"",COLUMN(Champ)*10^5+ROW(INDIRECT("1:"&amp;ROWS(Champ)))),ROWS($2:117)),10^5),INT(SMALL(IF(Champ&lt;&gt;"",COLUMN(Champ)*10^5+ROW(INDIRECT("1:"&amp;ROWS(Champ)))),ROWS($2:117))/10^5)-COLUMN(Champ)+1),""),IF(OFFSET(INDIRECT(CONCATENATE("_",E$7)),Base_Elèves!CA116,0,1,1)="","",OFFSET(INDIRECT(CONCATENATE("_",E$7)),Base_Elèves!CA116,0,1,1))))</f>
        <v/>
      </c>
    </row>
    <row r="124" spans="6:6">
      <c r="F124" s="128" t="str">
        <f t="array" aca="1" ref="F124" ca="1">IF($E$7="","",IF($E$7="Toutes",IF(ROWS($2:118)&lt;=COUNTA(Champ),INDEX(Champ,MOD(SMALL(IF(Champ&lt;&gt;"",COLUMN(Champ)*10^5+ROW(INDIRECT("1:"&amp;ROWS(Champ)))),ROWS($2:118)),10^5),INT(SMALL(IF(Champ&lt;&gt;"",COLUMN(Champ)*10^5+ROW(INDIRECT("1:"&amp;ROWS(Champ)))),ROWS($2:118))/10^5)-COLUMN(Champ)+1),""),IF(OFFSET(INDIRECT(CONCATENATE("_",E$7)),Base_Elèves!CA117,0,1,1)="","",OFFSET(INDIRECT(CONCATENATE("_",E$7)),Base_Elèves!CA117,0,1,1))))</f>
        <v/>
      </c>
    </row>
    <row r="125" spans="6:6">
      <c r="F125" s="128" t="str">
        <f t="array" aca="1" ref="F125" ca="1">IF($E$7="","",IF($E$7="Toutes",IF(ROWS($2:119)&lt;=COUNTA(Champ),INDEX(Champ,MOD(SMALL(IF(Champ&lt;&gt;"",COLUMN(Champ)*10^5+ROW(INDIRECT("1:"&amp;ROWS(Champ)))),ROWS($2:119)),10^5),INT(SMALL(IF(Champ&lt;&gt;"",COLUMN(Champ)*10^5+ROW(INDIRECT("1:"&amp;ROWS(Champ)))),ROWS($2:119))/10^5)-COLUMN(Champ)+1),""),IF(OFFSET(INDIRECT(CONCATENATE("_",E$7)),Base_Elèves!CA118,0,1,1)="","",OFFSET(INDIRECT(CONCATENATE("_",E$7)),Base_Elèves!CA118,0,1,1))))</f>
        <v/>
      </c>
    </row>
    <row r="126" spans="6:6">
      <c r="F126" s="128" t="str">
        <f t="array" aca="1" ref="F126" ca="1">IF($E$7="","",IF($E$7="Toutes",IF(ROWS($2:120)&lt;=COUNTA(Champ),INDEX(Champ,MOD(SMALL(IF(Champ&lt;&gt;"",COLUMN(Champ)*10^5+ROW(INDIRECT("1:"&amp;ROWS(Champ)))),ROWS($2:120)),10^5),INT(SMALL(IF(Champ&lt;&gt;"",COLUMN(Champ)*10^5+ROW(INDIRECT("1:"&amp;ROWS(Champ)))),ROWS($2:120))/10^5)-COLUMN(Champ)+1),""),IF(OFFSET(INDIRECT(CONCATENATE("_",E$7)),Base_Elèves!CA119,0,1,1)="","",OFFSET(INDIRECT(CONCATENATE("_",E$7)),Base_Elèves!CA119,0,1,1))))</f>
        <v/>
      </c>
    </row>
    <row r="127" spans="6:6">
      <c r="F127" s="128" t="str">
        <f t="array" aca="1" ref="F127" ca="1">IF($E$7="","",IF($E$7="Toutes",IF(ROWS($2:121)&lt;=COUNTA(Champ),INDEX(Champ,MOD(SMALL(IF(Champ&lt;&gt;"",COLUMN(Champ)*10^5+ROW(INDIRECT("1:"&amp;ROWS(Champ)))),ROWS($2:121)),10^5),INT(SMALL(IF(Champ&lt;&gt;"",COLUMN(Champ)*10^5+ROW(INDIRECT("1:"&amp;ROWS(Champ)))),ROWS($2:121))/10^5)-COLUMN(Champ)+1),""),IF(OFFSET(INDIRECT(CONCATENATE("_",E$7)),Base_Elèves!CA120,0,1,1)="","",OFFSET(INDIRECT(CONCATENATE("_",E$7)),Base_Elèves!CA120,0,1,1))))</f>
        <v/>
      </c>
    </row>
    <row r="128" spans="6:6">
      <c r="F128" s="128" t="str">
        <f t="array" aca="1" ref="F128" ca="1">IF($E$7="","",IF($E$7="Toutes",IF(ROWS($2:122)&lt;=COUNTA(Champ),INDEX(Champ,MOD(SMALL(IF(Champ&lt;&gt;"",COLUMN(Champ)*10^5+ROW(INDIRECT("1:"&amp;ROWS(Champ)))),ROWS($2:122)),10^5),INT(SMALL(IF(Champ&lt;&gt;"",COLUMN(Champ)*10^5+ROW(INDIRECT("1:"&amp;ROWS(Champ)))),ROWS($2:122))/10^5)-COLUMN(Champ)+1),""),IF(OFFSET(INDIRECT(CONCATENATE("_",E$7)),Base_Elèves!CA121,0,1,1)="","",OFFSET(INDIRECT(CONCATENATE("_",E$7)),Base_Elèves!CA121,0,1,1))))</f>
        <v/>
      </c>
    </row>
    <row r="129" spans="6:6">
      <c r="F129" s="128" t="str">
        <f t="array" aca="1" ref="F129" ca="1">IF($E$7="","",IF($E$7="Toutes",IF(ROWS($2:123)&lt;=COUNTA(Champ),INDEX(Champ,MOD(SMALL(IF(Champ&lt;&gt;"",COLUMN(Champ)*10^5+ROW(INDIRECT("1:"&amp;ROWS(Champ)))),ROWS($2:123)),10^5),INT(SMALL(IF(Champ&lt;&gt;"",COLUMN(Champ)*10^5+ROW(INDIRECT("1:"&amp;ROWS(Champ)))),ROWS($2:123))/10^5)-COLUMN(Champ)+1),""),IF(OFFSET(INDIRECT(CONCATENATE("_",E$7)),Base_Elèves!CA122,0,1,1)="","",OFFSET(INDIRECT(CONCATENATE("_",E$7)),Base_Elèves!CA122,0,1,1))))</f>
        <v/>
      </c>
    </row>
    <row r="130" spans="6:6">
      <c r="F130" s="128" t="str">
        <f t="array" aca="1" ref="F130" ca="1">IF($E$7="","",IF($E$7="Toutes",IF(ROWS($2:124)&lt;=COUNTA(Champ),INDEX(Champ,MOD(SMALL(IF(Champ&lt;&gt;"",COLUMN(Champ)*10^5+ROW(INDIRECT("1:"&amp;ROWS(Champ)))),ROWS($2:124)),10^5),INT(SMALL(IF(Champ&lt;&gt;"",COLUMN(Champ)*10^5+ROW(INDIRECT("1:"&amp;ROWS(Champ)))),ROWS($2:124))/10^5)-COLUMN(Champ)+1),""),IF(OFFSET(INDIRECT(CONCATENATE("_",E$7)),Base_Elèves!CA123,0,1,1)="","",OFFSET(INDIRECT(CONCATENATE("_",E$7)),Base_Elèves!CA123,0,1,1))))</f>
        <v/>
      </c>
    </row>
    <row r="131" spans="6:6">
      <c r="F131" s="128" t="str">
        <f t="array" aca="1" ref="F131" ca="1">IF($E$7="","",IF($E$7="Toutes",IF(ROWS($2:125)&lt;=COUNTA(Champ),INDEX(Champ,MOD(SMALL(IF(Champ&lt;&gt;"",COLUMN(Champ)*10^5+ROW(INDIRECT("1:"&amp;ROWS(Champ)))),ROWS($2:125)),10^5),INT(SMALL(IF(Champ&lt;&gt;"",COLUMN(Champ)*10^5+ROW(INDIRECT("1:"&amp;ROWS(Champ)))),ROWS($2:125))/10^5)-COLUMN(Champ)+1),""),IF(OFFSET(INDIRECT(CONCATENATE("_",E$7)),Base_Elèves!CA124,0,1,1)="","",OFFSET(INDIRECT(CONCATENATE("_",E$7)),Base_Elèves!CA124,0,1,1))))</f>
        <v/>
      </c>
    </row>
    <row r="132" spans="6:6">
      <c r="F132" s="128" t="str">
        <f t="array" aca="1" ref="F132" ca="1">IF($E$7="","",IF($E$7="Toutes",IF(ROWS($2:126)&lt;=COUNTA(Champ),INDEX(Champ,MOD(SMALL(IF(Champ&lt;&gt;"",COLUMN(Champ)*10^5+ROW(INDIRECT("1:"&amp;ROWS(Champ)))),ROWS($2:126)),10^5),INT(SMALL(IF(Champ&lt;&gt;"",COLUMN(Champ)*10^5+ROW(INDIRECT("1:"&amp;ROWS(Champ)))),ROWS($2:126))/10^5)-COLUMN(Champ)+1),""),IF(OFFSET(INDIRECT(CONCATENATE("_",E$7)),Base_Elèves!CA125,0,1,1)="","",OFFSET(INDIRECT(CONCATENATE("_",E$7)),Base_Elèves!CA125,0,1,1))))</f>
        <v/>
      </c>
    </row>
    <row r="133" spans="6:6">
      <c r="F133" s="128" t="str">
        <f t="array" aca="1" ref="F133" ca="1">IF($E$7="","",IF($E$7="Toutes",IF(ROWS($2:127)&lt;=COUNTA(Champ),INDEX(Champ,MOD(SMALL(IF(Champ&lt;&gt;"",COLUMN(Champ)*10^5+ROW(INDIRECT("1:"&amp;ROWS(Champ)))),ROWS($2:127)),10^5),INT(SMALL(IF(Champ&lt;&gt;"",COLUMN(Champ)*10^5+ROW(INDIRECT("1:"&amp;ROWS(Champ)))),ROWS($2:127))/10^5)-COLUMN(Champ)+1),""),IF(OFFSET(INDIRECT(CONCATENATE("_",E$7)),Base_Elèves!CA126,0,1,1)="","",OFFSET(INDIRECT(CONCATENATE("_",E$7)),Base_Elèves!CA126,0,1,1))))</f>
        <v/>
      </c>
    </row>
    <row r="134" spans="6:6">
      <c r="F134" s="128" t="str">
        <f t="array" aca="1" ref="F134" ca="1">IF($E$7="","",IF($E$7="Toutes",IF(ROWS($2:128)&lt;=COUNTA(Champ),INDEX(Champ,MOD(SMALL(IF(Champ&lt;&gt;"",COLUMN(Champ)*10^5+ROW(INDIRECT("1:"&amp;ROWS(Champ)))),ROWS($2:128)),10^5),INT(SMALL(IF(Champ&lt;&gt;"",COLUMN(Champ)*10^5+ROW(INDIRECT("1:"&amp;ROWS(Champ)))),ROWS($2:128))/10^5)-COLUMN(Champ)+1),""),IF(OFFSET(INDIRECT(CONCATENATE("_",E$7)),Base_Elèves!CA127,0,1,1)="","",OFFSET(INDIRECT(CONCATENATE("_",E$7)),Base_Elèves!CA127,0,1,1))))</f>
        <v/>
      </c>
    </row>
    <row r="135" spans="6:6">
      <c r="F135" s="128" t="str">
        <f t="array" aca="1" ref="F135" ca="1">IF($E$7="","",IF($E$7="Toutes",IF(ROWS($2:129)&lt;=COUNTA(Champ),INDEX(Champ,MOD(SMALL(IF(Champ&lt;&gt;"",COLUMN(Champ)*10^5+ROW(INDIRECT("1:"&amp;ROWS(Champ)))),ROWS($2:129)),10^5),INT(SMALL(IF(Champ&lt;&gt;"",COLUMN(Champ)*10^5+ROW(INDIRECT("1:"&amp;ROWS(Champ)))),ROWS($2:129))/10^5)-COLUMN(Champ)+1),""),IF(OFFSET(INDIRECT(CONCATENATE("_",E$7)),Base_Elèves!CA128,0,1,1)="","",OFFSET(INDIRECT(CONCATENATE("_",E$7)),Base_Elèves!CA128,0,1,1))))</f>
        <v/>
      </c>
    </row>
    <row r="136" spans="6:6">
      <c r="F136" s="128" t="str">
        <f t="array" aca="1" ref="F136" ca="1">IF($E$7="","",IF($E$7="Toutes",IF(ROWS($2:130)&lt;=COUNTA(Champ),INDEX(Champ,MOD(SMALL(IF(Champ&lt;&gt;"",COLUMN(Champ)*10^5+ROW(INDIRECT("1:"&amp;ROWS(Champ)))),ROWS($2:130)),10^5),INT(SMALL(IF(Champ&lt;&gt;"",COLUMN(Champ)*10^5+ROW(INDIRECT("1:"&amp;ROWS(Champ)))),ROWS($2:130))/10^5)-COLUMN(Champ)+1),""),IF(OFFSET(INDIRECT(CONCATENATE("_",E$7)),Base_Elèves!CA129,0,1,1)="","",OFFSET(INDIRECT(CONCATENATE("_",E$7)),Base_Elèves!CA129,0,1,1))))</f>
        <v/>
      </c>
    </row>
    <row r="137" spans="6:6">
      <c r="F137" s="128" t="str">
        <f t="array" aca="1" ref="F137" ca="1">IF($E$7="","",IF($E$7="Toutes",IF(ROWS($2:131)&lt;=COUNTA(Champ),INDEX(Champ,MOD(SMALL(IF(Champ&lt;&gt;"",COLUMN(Champ)*10^5+ROW(INDIRECT("1:"&amp;ROWS(Champ)))),ROWS($2:131)),10^5),INT(SMALL(IF(Champ&lt;&gt;"",COLUMN(Champ)*10^5+ROW(INDIRECT("1:"&amp;ROWS(Champ)))),ROWS($2:131))/10^5)-COLUMN(Champ)+1),""),IF(OFFSET(INDIRECT(CONCATENATE("_",E$7)),Base_Elèves!CA130,0,1,1)="","",OFFSET(INDIRECT(CONCATENATE("_",E$7)),Base_Elèves!CA130,0,1,1))))</f>
        <v/>
      </c>
    </row>
    <row r="138" spans="6:6">
      <c r="F138" s="128" t="str">
        <f t="array" aca="1" ref="F138" ca="1">IF($E$7="","",IF($E$7="Toutes",IF(ROWS($2:132)&lt;=COUNTA(Champ),INDEX(Champ,MOD(SMALL(IF(Champ&lt;&gt;"",COLUMN(Champ)*10^5+ROW(INDIRECT("1:"&amp;ROWS(Champ)))),ROWS($2:132)),10^5),INT(SMALL(IF(Champ&lt;&gt;"",COLUMN(Champ)*10^5+ROW(INDIRECT("1:"&amp;ROWS(Champ)))),ROWS($2:132))/10^5)-COLUMN(Champ)+1),""),IF(OFFSET(INDIRECT(CONCATENATE("_",E$7)),Base_Elèves!CA131,0,1,1)="","",OFFSET(INDIRECT(CONCATENATE("_",E$7)),Base_Elèves!CA131,0,1,1))))</f>
        <v/>
      </c>
    </row>
    <row r="139" spans="6:6">
      <c r="F139" s="128" t="str">
        <f t="array" aca="1" ref="F139" ca="1">IF($E$7="","",IF($E$7="Toutes",IF(ROWS($2:133)&lt;=COUNTA(Champ),INDEX(Champ,MOD(SMALL(IF(Champ&lt;&gt;"",COLUMN(Champ)*10^5+ROW(INDIRECT("1:"&amp;ROWS(Champ)))),ROWS($2:133)),10^5),INT(SMALL(IF(Champ&lt;&gt;"",COLUMN(Champ)*10^5+ROW(INDIRECT("1:"&amp;ROWS(Champ)))),ROWS($2:133))/10^5)-COLUMN(Champ)+1),""),IF(OFFSET(INDIRECT(CONCATENATE("_",E$7)),Base_Elèves!CA132,0,1,1)="","",OFFSET(INDIRECT(CONCATENATE("_",E$7)),Base_Elèves!CA132,0,1,1))))</f>
        <v/>
      </c>
    </row>
    <row r="140" spans="6:6">
      <c r="F140" s="128" t="str">
        <f t="array" aca="1" ref="F140" ca="1">IF($E$7="","",IF($E$7="Toutes",IF(ROWS($2:134)&lt;=COUNTA(Champ),INDEX(Champ,MOD(SMALL(IF(Champ&lt;&gt;"",COLUMN(Champ)*10^5+ROW(INDIRECT("1:"&amp;ROWS(Champ)))),ROWS($2:134)),10^5),INT(SMALL(IF(Champ&lt;&gt;"",COLUMN(Champ)*10^5+ROW(INDIRECT("1:"&amp;ROWS(Champ)))),ROWS($2:134))/10^5)-COLUMN(Champ)+1),""),IF(OFFSET(INDIRECT(CONCATENATE("_",E$7)),Base_Elèves!CA133,0,1,1)="","",OFFSET(INDIRECT(CONCATENATE("_",E$7)),Base_Elèves!CA133,0,1,1))))</f>
        <v/>
      </c>
    </row>
    <row r="141" spans="6:6">
      <c r="F141" s="128" t="str">
        <f t="array" aca="1" ref="F141" ca="1">IF($E$7="","",IF($E$7="Toutes",IF(ROWS($2:135)&lt;=COUNTA(Champ),INDEX(Champ,MOD(SMALL(IF(Champ&lt;&gt;"",COLUMN(Champ)*10^5+ROW(INDIRECT("1:"&amp;ROWS(Champ)))),ROWS($2:135)),10^5),INT(SMALL(IF(Champ&lt;&gt;"",COLUMN(Champ)*10^5+ROW(INDIRECT("1:"&amp;ROWS(Champ)))),ROWS($2:135))/10^5)-COLUMN(Champ)+1),""),IF(OFFSET(INDIRECT(CONCATENATE("_",E$7)),Base_Elèves!CA134,0,1,1)="","",OFFSET(INDIRECT(CONCATENATE("_",E$7)),Base_Elèves!CA134,0,1,1))))</f>
        <v/>
      </c>
    </row>
    <row r="142" spans="6:6">
      <c r="F142" s="128" t="str">
        <f t="array" aca="1" ref="F142" ca="1">IF($E$7="","",IF($E$7="Toutes",IF(ROWS($2:136)&lt;=COUNTA(Champ),INDEX(Champ,MOD(SMALL(IF(Champ&lt;&gt;"",COLUMN(Champ)*10^5+ROW(INDIRECT("1:"&amp;ROWS(Champ)))),ROWS($2:136)),10^5),INT(SMALL(IF(Champ&lt;&gt;"",COLUMN(Champ)*10^5+ROW(INDIRECT("1:"&amp;ROWS(Champ)))),ROWS($2:136))/10^5)-COLUMN(Champ)+1),""),IF(OFFSET(INDIRECT(CONCATENATE("_",E$7)),Base_Elèves!CA135,0,1,1)="","",OFFSET(INDIRECT(CONCATENATE("_",E$7)),Base_Elèves!CA135,0,1,1))))</f>
        <v/>
      </c>
    </row>
    <row r="143" spans="6:6">
      <c r="F143" s="128" t="str">
        <f t="array" aca="1" ref="F143" ca="1">IF($E$7="","",IF($E$7="Toutes",IF(ROWS($2:137)&lt;=COUNTA(Champ),INDEX(Champ,MOD(SMALL(IF(Champ&lt;&gt;"",COLUMN(Champ)*10^5+ROW(INDIRECT("1:"&amp;ROWS(Champ)))),ROWS($2:137)),10^5),INT(SMALL(IF(Champ&lt;&gt;"",COLUMN(Champ)*10^5+ROW(INDIRECT("1:"&amp;ROWS(Champ)))),ROWS($2:137))/10^5)-COLUMN(Champ)+1),""),IF(OFFSET(INDIRECT(CONCATENATE("_",E$7)),Base_Elèves!CA136,0,1,1)="","",OFFSET(INDIRECT(CONCATENATE("_",E$7)),Base_Elèves!CA136,0,1,1))))</f>
        <v/>
      </c>
    </row>
    <row r="144" spans="6:6">
      <c r="F144" s="128" t="str">
        <f t="array" aca="1" ref="F144" ca="1">IF($E$7="","",IF($E$7="Toutes",IF(ROWS($2:138)&lt;=COUNTA(Champ),INDEX(Champ,MOD(SMALL(IF(Champ&lt;&gt;"",COLUMN(Champ)*10^5+ROW(INDIRECT("1:"&amp;ROWS(Champ)))),ROWS($2:138)),10^5),INT(SMALL(IF(Champ&lt;&gt;"",COLUMN(Champ)*10^5+ROW(INDIRECT("1:"&amp;ROWS(Champ)))),ROWS($2:138))/10^5)-COLUMN(Champ)+1),""),IF(OFFSET(INDIRECT(CONCATENATE("_",E$7)),Base_Elèves!CA137,0,1,1)="","",OFFSET(INDIRECT(CONCATENATE("_",E$7)),Base_Elèves!CA137,0,1,1))))</f>
        <v/>
      </c>
    </row>
    <row r="145" spans="6:6">
      <c r="F145" s="128" t="str">
        <f t="array" aca="1" ref="F145" ca="1">IF($E$7="","",IF($E$7="Toutes",IF(ROWS($2:139)&lt;=COUNTA(Champ),INDEX(Champ,MOD(SMALL(IF(Champ&lt;&gt;"",COLUMN(Champ)*10^5+ROW(INDIRECT("1:"&amp;ROWS(Champ)))),ROWS($2:139)),10^5),INT(SMALL(IF(Champ&lt;&gt;"",COLUMN(Champ)*10^5+ROW(INDIRECT("1:"&amp;ROWS(Champ)))),ROWS($2:139))/10^5)-COLUMN(Champ)+1),""),IF(OFFSET(INDIRECT(CONCATENATE("_",E$7)),Base_Elèves!CA138,0,1,1)="","",OFFSET(INDIRECT(CONCATENATE("_",E$7)),Base_Elèves!CA138,0,1,1))))</f>
        <v/>
      </c>
    </row>
    <row r="146" spans="6:6">
      <c r="F146" s="128" t="str">
        <f t="array" aca="1" ref="F146" ca="1">IF($E$7="","",IF($E$7="Toutes",IF(ROWS($2:140)&lt;=COUNTA(Champ),INDEX(Champ,MOD(SMALL(IF(Champ&lt;&gt;"",COLUMN(Champ)*10^5+ROW(INDIRECT("1:"&amp;ROWS(Champ)))),ROWS($2:140)),10^5),INT(SMALL(IF(Champ&lt;&gt;"",COLUMN(Champ)*10^5+ROW(INDIRECT("1:"&amp;ROWS(Champ)))),ROWS($2:140))/10^5)-COLUMN(Champ)+1),""),IF(OFFSET(INDIRECT(CONCATENATE("_",E$7)),Base_Elèves!CA139,0,1,1)="","",OFFSET(INDIRECT(CONCATENATE("_",E$7)),Base_Elèves!CA139,0,1,1))))</f>
        <v/>
      </c>
    </row>
    <row r="147" spans="6:6">
      <c r="F147" s="128" t="str">
        <f t="array" aca="1" ref="F147" ca="1">IF($E$7="","",IF($E$7="Toutes",IF(ROWS($2:141)&lt;=COUNTA(Champ),INDEX(Champ,MOD(SMALL(IF(Champ&lt;&gt;"",COLUMN(Champ)*10^5+ROW(INDIRECT("1:"&amp;ROWS(Champ)))),ROWS($2:141)),10^5),INT(SMALL(IF(Champ&lt;&gt;"",COLUMN(Champ)*10^5+ROW(INDIRECT("1:"&amp;ROWS(Champ)))),ROWS($2:141))/10^5)-COLUMN(Champ)+1),""),IF(OFFSET(INDIRECT(CONCATENATE("_",E$7)),Base_Elèves!CA140,0,1,1)="","",OFFSET(INDIRECT(CONCATENATE("_",E$7)),Base_Elèves!CA140,0,1,1))))</f>
        <v/>
      </c>
    </row>
    <row r="148" spans="6:6">
      <c r="F148" s="128" t="str">
        <f t="array" aca="1" ref="F148" ca="1">IF($E$7="","",IF($E$7="Toutes",IF(ROWS($2:142)&lt;=COUNTA(Champ),INDEX(Champ,MOD(SMALL(IF(Champ&lt;&gt;"",COLUMN(Champ)*10^5+ROW(INDIRECT("1:"&amp;ROWS(Champ)))),ROWS($2:142)),10^5),INT(SMALL(IF(Champ&lt;&gt;"",COLUMN(Champ)*10^5+ROW(INDIRECT("1:"&amp;ROWS(Champ)))),ROWS($2:142))/10^5)-COLUMN(Champ)+1),""),IF(OFFSET(INDIRECT(CONCATENATE("_",E$7)),Base_Elèves!CA141,0,1,1)="","",OFFSET(INDIRECT(CONCATENATE("_",E$7)),Base_Elèves!CA141,0,1,1))))</f>
        <v/>
      </c>
    </row>
    <row r="149" spans="6:6">
      <c r="F149" s="128" t="str">
        <f t="array" aca="1" ref="F149" ca="1">IF($E$7="","",IF($E$7="Toutes",IF(ROWS($2:143)&lt;=COUNTA(Champ),INDEX(Champ,MOD(SMALL(IF(Champ&lt;&gt;"",COLUMN(Champ)*10^5+ROW(INDIRECT("1:"&amp;ROWS(Champ)))),ROWS($2:143)),10^5),INT(SMALL(IF(Champ&lt;&gt;"",COLUMN(Champ)*10^5+ROW(INDIRECT("1:"&amp;ROWS(Champ)))),ROWS($2:143))/10^5)-COLUMN(Champ)+1),""),IF(OFFSET(INDIRECT(CONCATENATE("_",E$7)),Base_Elèves!CA142,0,1,1)="","",OFFSET(INDIRECT(CONCATENATE("_",E$7)),Base_Elèves!CA142,0,1,1))))</f>
        <v/>
      </c>
    </row>
    <row r="150" spans="6:6">
      <c r="F150" s="128" t="str">
        <f t="array" aca="1" ref="F150" ca="1">IF($E$7="","",IF($E$7="Toutes",IF(ROWS($2:144)&lt;=COUNTA(Champ),INDEX(Champ,MOD(SMALL(IF(Champ&lt;&gt;"",COLUMN(Champ)*10^5+ROW(INDIRECT("1:"&amp;ROWS(Champ)))),ROWS($2:144)),10^5),INT(SMALL(IF(Champ&lt;&gt;"",COLUMN(Champ)*10^5+ROW(INDIRECT("1:"&amp;ROWS(Champ)))),ROWS($2:144))/10^5)-COLUMN(Champ)+1),""),IF(OFFSET(INDIRECT(CONCATENATE("_",E$7)),Base_Elèves!CA143,0,1,1)="","",OFFSET(INDIRECT(CONCATENATE("_",E$7)),Base_Elèves!CA143,0,1,1))))</f>
        <v/>
      </c>
    </row>
    <row r="151" spans="6:6">
      <c r="F151" s="128" t="str">
        <f t="array" aca="1" ref="F151" ca="1">IF($E$7="","",IF($E$7="Toutes",IF(ROWS($2:145)&lt;=COUNTA(Champ),INDEX(Champ,MOD(SMALL(IF(Champ&lt;&gt;"",COLUMN(Champ)*10^5+ROW(INDIRECT("1:"&amp;ROWS(Champ)))),ROWS($2:145)),10^5),INT(SMALL(IF(Champ&lt;&gt;"",COLUMN(Champ)*10^5+ROW(INDIRECT("1:"&amp;ROWS(Champ)))),ROWS($2:145))/10^5)-COLUMN(Champ)+1),""),IF(OFFSET(INDIRECT(CONCATENATE("_",E$7)),Base_Elèves!CA144,0,1,1)="","",OFFSET(INDIRECT(CONCATENATE("_",E$7)),Base_Elèves!CA144,0,1,1))))</f>
        <v/>
      </c>
    </row>
    <row r="152" spans="6:6">
      <c r="F152" s="128" t="str">
        <f t="array" aca="1" ref="F152" ca="1">IF($E$7="","",IF($E$7="Toutes",IF(ROWS($2:146)&lt;=COUNTA(Champ),INDEX(Champ,MOD(SMALL(IF(Champ&lt;&gt;"",COLUMN(Champ)*10^5+ROW(INDIRECT("1:"&amp;ROWS(Champ)))),ROWS($2:146)),10^5),INT(SMALL(IF(Champ&lt;&gt;"",COLUMN(Champ)*10^5+ROW(INDIRECT("1:"&amp;ROWS(Champ)))),ROWS($2:146))/10^5)-COLUMN(Champ)+1),""),IF(OFFSET(INDIRECT(CONCATENATE("_",E$7)),Base_Elèves!CA145,0,1,1)="","",OFFSET(INDIRECT(CONCATENATE("_",E$7)),Base_Elèves!CA145,0,1,1))))</f>
        <v/>
      </c>
    </row>
    <row r="153" spans="6:6">
      <c r="F153" s="128" t="str">
        <f t="array" aca="1" ref="F153" ca="1">IF($E$7="","",IF($E$7="Toutes",IF(ROWS($2:147)&lt;=COUNTA(Champ),INDEX(Champ,MOD(SMALL(IF(Champ&lt;&gt;"",COLUMN(Champ)*10^5+ROW(INDIRECT("1:"&amp;ROWS(Champ)))),ROWS($2:147)),10^5),INT(SMALL(IF(Champ&lt;&gt;"",COLUMN(Champ)*10^5+ROW(INDIRECT("1:"&amp;ROWS(Champ)))),ROWS($2:147))/10^5)-COLUMN(Champ)+1),""),IF(OFFSET(INDIRECT(CONCATENATE("_",E$7)),Base_Elèves!CA146,0,1,1)="","",OFFSET(INDIRECT(CONCATENATE("_",E$7)),Base_Elèves!CA146,0,1,1))))</f>
        <v/>
      </c>
    </row>
    <row r="154" spans="6:6">
      <c r="F154" s="128" t="str">
        <f t="array" aca="1" ref="F154" ca="1">IF($E$7="","",IF($E$7="Toutes",IF(ROWS($2:148)&lt;=COUNTA(Champ),INDEX(Champ,MOD(SMALL(IF(Champ&lt;&gt;"",COLUMN(Champ)*10^5+ROW(INDIRECT("1:"&amp;ROWS(Champ)))),ROWS($2:148)),10^5),INT(SMALL(IF(Champ&lt;&gt;"",COLUMN(Champ)*10^5+ROW(INDIRECT("1:"&amp;ROWS(Champ)))),ROWS($2:148))/10^5)-COLUMN(Champ)+1),""),IF(OFFSET(INDIRECT(CONCATENATE("_",E$7)),Base_Elèves!CA147,0,1,1)="","",OFFSET(INDIRECT(CONCATENATE("_",E$7)),Base_Elèves!CA147,0,1,1))))</f>
        <v/>
      </c>
    </row>
    <row r="155" spans="6:6">
      <c r="F155" s="128" t="str">
        <f t="array" aca="1" ref="F155" ca="1">IF($E$7="","",IF($E$7="Toutes",IF(ROWS($2:149)&lt;=COUNTA(Champ),INDEX(Champ,MOD(SMALL(IF(Champ&lt;&gt;"",COLUMN(Champ)*10^5+ROW(INDIRECT("1:"&amp;ROWS(Champ)))),ROWS($2:149)),10^5),INT(SMALL(IF(Champ&lt;&gt;"",COLUMN(Champ)*10^5+ROW(INDIRECT("1:"&amp;ROWS(Champ)))),ROWS($2:149))/10^5)-COLUMN(Champ)+1),""),IF(OFFSET(INDIRECT(CONCATENATE("_",E$7)),Base_Elèves!CA148,0,1,1)="","",OFFSET(INDIRECT(CONCATENATE("_",E$7)),Base_Elèves!CA148,0,1,1))))</f>
        <v/>
      </c>
    </row>
    <row r="156" spans="6:6">
      <c r="F156" s="128" t="str">
        <f t="array" aca="1" ref="F156" ca="1">IF($E$7="","",IF($E$7="Toutes",IF(ROWS($2:150)&lt;=COUNTA(Champ),INDEX(Champ,MOD(SMALL(IF(Champ&lt;&gt;"",COLUMN(Champ)*10^5+ROW(INDIRECT("1:"&amp;ROWS(Champ)))),ROWS($2:150)),10^5),INT(SMALL(IF(Champ&lt;&gt;"",COLUMN(Champ)*10^5+ROW(INDIRECT("1:"&amp;ROWS(Champ)))),ROWS($2:150))/10^5)-COLUMN(Champ)+1),""),IF(OFFSET(INDIRECT(CONCATENATE("_",E$7)),Base_Elèves!CA149,0,1,1)="","",OFFSET(INDIRECT(CONCATENATE("_",E$7)),Base_Elèves!CA149,0,1,1))))</f>
        <v/>
      </c>
    </row>
    <row r="157" spans="6:6">
      <c r="F157" s="128" t="str">
        <f t="array" aca="1" ref="F157" ca="1">IF($E$7="","",IF($E$7="Toutes",IF(ROWS($2:151)&lt;=COUNTA(Champ),INDEX(Champ,MOD(SMALL(IF(Champ&lt;&gt;"",COLUMN(Champ)*10^5+ROW(INDIRECT("1:"&amp;ROWS(Champ)))),ROWS($2:151)),10^5),INT(SMALL(IF(Champ&lt;&gt;"",COLUMN(Champ)*10^5+ROW(INDIRECT("1:"&amp;ROWS(Champ)))),ROWS($2:151))/10^5)-COLUMN(Champ)+1),""),IF(OFFSET(INDIRECT(CONCATENATE("_",E$7)),Base_Elèves!CA150,0,1,1)="","",OFFSET(INDIRECT(CONCATENATE("_",E$7)),Base_Elèves!CA150,0,1,1))))</f>
        <v/>
      </c>
    </row>
    <row r="158" spans="6:6">
      <c r="F158" s="128" t="str">
        <f t="array" aca="1" ref="F158" ca="1">IF($E$7="","",IF($E$7="Toutes",IF(ROWS($2:152)&lt;=COUNTA(Champ),INDEX(Champ,MOD(SMALL(IF(Champ&lt;&gt;"",COLUMN(Champ)*10^5+ROW(INDIRECT("1:"&amp;ROWS(Champ)))),ROWS($2:152)),10^5),INT(SMALL(IF(Champ&lt;&gt;"",COLUMN(Champ)*10^5+ROW(INDIRECT("1:"&amp;ROWS(Champ)))),ROWS($2:152))/10^5)-COLUMN(Champ)+1),""),IF(OFFSET(INDIRECT(CONCATENATE("_",E$7)),Base_Elèves!CA151,0,1,1)="","",OFFSET(INDIRECT(CONCATENATE("_",E$7)),Base_Elèves!CA151,0,1,1))))</f>
        <v/>
      </c>
    </row>
    <row r="159" spans="6:6">
      <c r="F159" s="128" t="str">
        <f t="array" aca="1" ref="F159" ca="1">IF($E$7="","",IF($E$7="Toutes",IF(ROWS($2:153)&lt;=COUNTA(Champ),INDEX(Champ,MOD(SMALL(IF(Champ&lt;&gt;"",COLUMN(Champ)*10^5+ROW(INDIRECT("1:"&amp;ROWS(Champ)))),ROWS($2:153)),10^5),INT(SMALL(IF(Champ&lt;&gt;"",COLUMN(Champ)*10^5+ROW(INDIRECT("1:"&amp;ROWS(Champ)))),ROWS($2:153))/10^5)-COLUMN(Champ)+1),""),IF(OFFSET(INDIRECT(CONCATENATE("_",E$7)),Base_Elèves!CA152,0,1,1)="","",OFFSET(INDIRECT(CONCATENATE("_",E$7)),Base_Elèves!CA152,0,1,1))))</f>
        <v/>
      </c>
    </row>
    <row r="160" spans="6:6">
      <c r="F160" s="128" t="str">
        <f t="array" aca="1" ref="F160" ca="1">IF($E$7="","",IF($E$7="Toutes",IF(ROWS($2:154)&lt;=COUNTA(Champ),INDEX(Champ,MOD(SMALL(IF(Champ&lt;&gt;"",COLUMN(Champ)*10^5+ROW(INDIRECT("1:"&amp;ROWS(Champ)))),ROWS($2:154)),10^5),INT(SMALL(IF(Champ&lt;&gt;"",COLUMN(Champ)*10^5+ROW(INDIRECT("1:"&amp;ROWS(Champ)))),ROWS($2:154))/10^5)-COLUMN(Champ)+1),""),IF(OFFSET(INDIRECT(CONCATENATE("_",E$7)),Base_Elèves!CA153,0,1,1)="","",OFFSET(INDIRECT(CONCATENATE("_",E$7)),Base_Elèves!CA153,0,1,1))))</f>
        <v/>
      </c>
    </row>
    <row r="161" spans="6:6">
      <c r="F161" s="128" t="str">
        <f t="array" aca="1" ref="F161" ca="1">IF($E$7="","",IF($E$7="Toutes",IF(ROWS($2:155)&lt;=COUNTA(Champ),INDEX(Champ,MOD(SMALL(IF(Champ&lt;&gt;"",COLUMN(Champ)*10^5+ROW(INDIRECT("1:"&amp;ROWS(Champ)))),ROWS($2:155)),10^5),INT(SMALL(IF(Champ&lt;&gt;"",COLUMN(Champ)*10^5+ROW(INDIRECT("1:"&amp;ROWS(Champ)))),ROWS($2:155))/10^5)-COLUMN(Champ)+1),""),IF(OFFSET(INDIRECT(CONCATENATE("_",E$7)),Base_Elèves!CA154,0,1,1)="","",OFFSET(INDIRECT(CONCATENATE("_",E$7)),Base_Elèves!CA154,0,1,1))))</f>
        <v/>
      </c>
    </row>
    <row r="162" spans="6:6">
      <c r="F162" s="128" t="str">
        <f t="array" aca="1" ref="F162" ca="1">IF($E$7="","",IF($E$7="Toutes",IF(ROWS($2:156)&lt;=COUNTA(Champ),INDEX(Champ,MOD(SMALL(IF(Champ&lt;&gt;"",COLUMN(Champ)*10^5+ROW(INDIRECT("1:"&amp;ROWS(Champ)))),ROWS($2:156)),10^5),INT(SMALL(IF(Champ&lt;&gt;"",COLUMN(Champ)*10^5+ROW(INDIRECT("1:"&amp;ROWS(Champ)))),ROWS($2:156))/10^5)-COLUMN(Champ)+1),""),IF(OFFSET(INDIRECT(CONCATENATE("_",E$7)),Base_Elèves!CA155,0,1,1)="","",OFFSET(INDIRECT(CONCATENATE("_",E$7)),Base_Elèves!CA155,0,1,1))))</f>
        <v/>
      </c>
    </row>
    <row r="163" spans="6:6">
      <c r="F163" s="128" t="str">
        <f t="array" aca="1" ref="F163" ca="1">IF($E$7="","",IF($E$7="Toutes",IF(ROWS($2:157)&lt;=COUNTA(Champ),INDEX(Champ,MOD(SMALL(IF(Champ&lt;&gt;"",COLUMN(Champ)*10^5+ROW(INDIRECT("1:"&amp;ROWS(Champ)))),ROWS($2:157)),10^5),INT(SMALL(IF(Champ&lt;&gt;"",COLUMN(Champ)*10^5+ROW(INDIRECT("1:"&amp;ROWS(Champ)))),ROWS($2:157))/10^5)-COLUMN(Champ)+1),""),IF(OFFSET(INDIRECT(CONCATENATE("_",E$7)),Base_Elèves!CA156,0,1,1)="","",OFFSET(INDIRECT(CONCATENATE("_",E$7)),Base_Elèves!CA156,0,1,1))))</f>
        <v/>
      </c>
    </row>
    <row r="164" spans="6:6">
      <c r="F164" s="128" t="str">
        <f t="array" aca="1" ref="F164" ca="1">IF($E$7="","",IF($E$7="Toutes",IF(ROWS($2:158)&lt;=COUNTA(Champ),INDEX(Champ,MOD(SMALL(IF(Champ&lt;&gt;"",COLUMN(Champ)*10^5+ROW(INDIRECT("1:"&amp;ROWS(Champ)))),ROWS($2:158)),10^5),INT(SMALL(IF(Champ&lt;&gt;"",COLUMN(Champ)*10^5+ROW(INDIRECT("1:"&amp;ROWS(Champ)))),ROWS($2:158))/10^5)-COLUMN(Champ)+1),""),IF(OFFSET(INDIRECT(CONCATENATE("_",E$7)),Base_Elèves!CA157,0,1,1)="","",OFFSET(INDIRECT(CONCATENATE("_",E$7)),Base_Elèves!CA157,0,1,1))))</f>
        <v/>
      </c>
    </row>
    <row r="165" spans="6:6">
      <c r="F165" s="128" t="str">
        <f t="array" aca="1" ref="F165" ca="1">IF($E$7="","",IF($E$7="Toutes",IF(ROWS($2:159)&lt;=COUNTA(Champ),INDEX(Champ,MOD(SMALL(IF(Champ&lt;&gt;"",COLUMN(Champ)*10^5+ROW(INDIRECT("1:"&amp;ROWS(Champ)))),ROWS($2:159)),10^5),INT(SMALL(IF(Champ&lt;&gt;"",COLUMN(Champ)*10^5+ROW(INDIRECT("1:"&amp;ROWS(Champ)))),ROWS($2:159))/10^5)-COLUMN(Champ)+1),""),IF(OFFSET(INDIRECT(CONCATENATE("_",E$7)),Base_Elèves!CA158,0,1,1)="","",OFFSET(INDIRECT(CONCATENATE("_",E$7)),Base_Elèves!CA158,0,1,1))))</f>
        <v/>
      </c>
    </row>
    <row r="166" spans="6:6">
      <c r="F166" s="128" t="str">
        <f t="array" aca="1" ref="F166" ca="1">IF($E$7="","",IF($E$7="Toutes",IF(ROWS($2:160)&lt;=COUNTA(Champ),INDEX(Champ,MOD(SMALL(IF(Champ&lt;&gt;"",COLUMN(Champ)*10^5+ROW(INDIRECT("1:"&amp;ROWS(Champ)))),ROWS($2:160)),10^5),INT(SMALL(IF(Champ&lt;&gt;"",COLUMN(Champ)*10^5+ROW(INDIRECT("1:"&amp;ROWS(Champ)))),ROWS($2:160))/10^5)-COLUMN(Champ)+1),""),IF(OFFSET(INDIRECT(CONCATENATE("_",E$7)),Base_Elèves!CA159,0,1,1)="","",OFFSET(INDIRECT(CONCATENATE("_",E$7)),Base_Elèves!CA159,0,1,1))))</f>
        <v/>
      </c>
    </row>
    <row r="167" spans="6:6">
      <c r="F167" s="128" t="str">
        <f t="array" aca="1" ref="F167" ca="1">IF($E$7="","",IF($E$7="Toutes",IF(ROWS($2:161)&lt;=COUNTA(Champ),INDEX(Champ,MOD(SMALL(IF(Champ&lt;&gt;"",COLUMN(Champ)*10^5+ROW(INDIRECT("1:"&amp;ROWS(Champ)))),ROWS($2:161)),10^5),INT(SMALL(IF(Champ&lt;&gt;"",COLUMN(Champ)*10^5+ROW(INDIRECT("1:"&amp;ROWS(Champ)))),ROWS($2:161))/10^5)-COLUMN(Champ)+1),""),IF(OFFSET(INDIRECT(CONCATENATE("_",E$7)),Base_Elèves!CA160,0,1,1)="","",OFFSET(INDIRECT(CONCATENATE("_",E$7)),Base_Elèves!CA160,0,1,1))))</f>
        <v/>
      </c>
    </row>
    <row r="168" spans="6:6">
      <c r="F168" s="128" t="str">
        <f t="array" aca="1" ref="F168" ca="1">IF($E$7="","",IF($E$7="Toutes",IF(ROWS($2:162)&lt;=COUNTA(Champ),INDEX(Champ,MOD(SMALL(IF(Champ&lt;&gt;"",COLUMN(Champ)*10^5+ROW(INDIRECT("1:"&amp;ROWS(Champ)))),ROWS($2:162)),10^5),INT(SMALL(IF(Champ&lt;&gt;"",COLUMN(Champ)*10^5+ROW(INDIRECT("1:"&amp;ROWS(Champ)))),ROWS($2:162))/10^5)-COLUMN(Champ)+1),""),IF(OFFSET(INDIRECT(CONCATENATE("_",E$7)),Base_Elèves!CA161,0,1,1)="","",OFFSET(INDIRECT(CONCATENATE("_",E$7)),Base_Elèves!CA161,0,1,1))))</f>
        <v/>
      </c>
    </row>
    <row r="169" spans="6:6">
      <c r="F169" s="128" t="str">
        <f t="array" aca="1" ref="F169" ca="1">IF($E$7="","",IF($E$7="Toutes",IF(ROWS($2:163)&lt;=COUNTA(Champ),INDEX(Champ,MOD(SMALL(IF(Champ&lt;&gt;"",COLUMN(Champ)*10^5+ROW(INDIRECT("1:"&amp;ROWS(Champ)))),ROWS($2:163)),10^5),INT(SMALL(IF(Champ&lt;&gt;"",COLUMN(Champ)*10^5+ROW(INDIRECT("1:"&amp;ROWS(Champ)))),ROWS($2:163))/10^5)-COLUMN(Champ)+1),""),IF(OFFSET(INDIRECT(CONCATENATE("_",E$7)),Base_Elèves!CA162,0,1,1)="","",OFFSET(INDIRECT(CONCATENATE("_",E$7)),Base_Elèves!CA162,0,1,1))))</f>
        <v/>
      </c>
    </row>
    <row r="170" spans="6:6">
      <c r="F170" s="128" t="str">
        <f t="array" aca="1" ref="F170" ca="1">IF($E$7="","",IF($E$7="Toutes",IF(ROWS($2:164)&lt;=COUNTA(Champ),INDEX(Champ,MOD(SMALL(IF(Champ&lt;&gt;"",COLUMN(Champ)*10^5+ROW(INDIRECT("1:"&amp;ROWS(Champ)))),ROWS($2:164)),10^5),INT(SMALL(IF(Champ&lt;&gt;"",COLUMN(Champ)*10^5+ROW(INDIRECT("1:"&amp;ROWS(Champ)))),ROWS($2:164))/10^5)-COLUMN(Champ)+1),""),IF(OFFSET(INDIRECT(CONCATENATE("_",E$7)),Base_Elèves!CA163,0,1,1)="","",OFFSET(INDIRECT(CONCATENATE("_",E$7)),Base_Elèves!CA163,0,1,1))))</f>
        <v/>
      </c>
    </row>
    <row r="171" spans="6:6">
      <c r="F171" s="128" t="str">
        <f t="array" aca="1" ref="F171" ca="1">IF($E$7="","",IF($E$7="Toutes",IF(ROWS($2:165)&lt;=COUNTA(Champ),INDEX(Champ,MOD(SMALL(IF(Champ&lt;&gt;"",COLUMN(Champ)*10^5+ROW(INDIRECT("1:"&amp;ROWS(Champ)))),ROWS($2:165)),10^5),INT(SMALL(IF(Champ&lt;&gt;"",COLUMN(Champ)*10^5+ROW(INDIRECT("1:"&amp;ROWS(Champ)))),ROWS($2:165))/10^5)-COLUMN(Champ)+1),""),IF(OFFSET(INDIRECT(CONCATENATE("_",E$7)),Base_Elèves!CA164,0,1,1)="","",OFFSET(INDIRECT(CONCATENATE("_",E$7)),Base_Elèves!CA164,0,1,1))))</f>
        <v/>
      </c>
    </row>
    <row r="172" spans="6:6">
      <c r="F172" s="128" t="str">
        <f t="array" aca="1" ref="F172" ca="1">IF($E$7="","",IF($E$7="Toutes",IF(ROWS($2:166)&lt;=COUNTA(Champ),INDEX(Champ,MOD(SMALL(IF(Champ&lt;&gt;"",COLUMN(Champ)*10^5+ROW(INDIRECT("1:"&amp;ROWS(Champ)))),ROWS($2:166)),10^5),INT(SMALL(IF(Champ&lt;&gt;"",COLUMN(Champ)*10^5+ROW(INDIRECT("1:"&amp;ROWS(Champ)))),ROWS($2:166))/10^5)-COLUMN(Champ)+1),""),IF(OFFSET(INDIRECT(CONCATENATE("_",E$7)),Base_Elèves!CA165,0,1,1)="","",OFFSET(INDIRECT(CONCATENATE("_",E$7)),Base_Elèves!CA165,0,1,1))))</f>
        <v/>
      </c>
    </row>
    <row r="173" spans="6:6">
      <c r="F173" s="128" t="str">
        <f t="array" aca="1" ref="F173" ca="1">IF($E$7="","",IF($E$7="Toutes",IF(ROWS($2:167)&lt;=COUNTA(Champ),INDEX(Champ,MOD(SMALL(IF(Champ&lt;&gt;"",COLUMN(Champ)*10^5+ROW(INDIRECT("1:"&amp;ROWS(Champ)))),ROWS($2:167)),10^5),INT(SMALL(IF(Champ&lt;&gt;"",COLUMN(Champ)*10^5+ROW(INDIRECT("1:"&amp;ROWS(Champ)))),ROWS($2:167))/10^5)-COLUMN(Champ)+1),""),IF(OFFSET(INDIRECT(CONCATENATE("_",E$7)),Base_Elèves!CA166,0,1,1)="","",OFFSET(INDIRECT(CONCATENATE("_",E$7)),Base_Elèves!CA166,0,1,1))))</f>
        <v/>
      </c>
    </row>
    <row r="174" spans="6:6">
      <c r="F174" s="128" t="str">
        <f t="array" aca="1" ref="F174" ca="1">IF($E$7="","",IF($E$7="Toutes",IF(ROWS($2:168)&lt;=COUNTA(Champ),INDEX(Champ,MOD(SMALL(IF(Champ&lt;&gt;"",COLUMN(Champ)*10^5+ROW(INDIRECT("1:"&amp;ROWS(Champ)))),ROWS($2:168)),10^5),INT(SMALL(IF(Champ&lt;&gt;"",COLUMN(Champ)*10^5+ROW(INDIRECT("1:"&amp;ROWS(Champ)))),ROWS($2:168))/10^5)-COLUMN(Champ)+1),""),IF(OFFSET(INDIRECT(CONCATENATE("_",E$7)),Base_Elèves!CA167,0,1,1)="","",OFFSET(INDIRECT(CONCATENATE("_",E$7)),Base_Elèves!CA167,0,1,1))))</f>
        <v/>
      </c>
    </row>
    <row r="175" spans="6:6">
      <c r="F175" s="128" t="str">
        <f t="array" aca="1" ref="F175" ca="1">IF($E$7="","",IF($E$7="Toutes",IF(ROWS($2:169)&lt;=COUNTA(Champ),INDEX(Champ,MOD(SMALL(IF(Champ&lt;&gt;"",COLUMN(Champ)*10^5+ROW(INDIRECT("1:"&amp;ROWS(Champ)))),ROWS($2:169)),10^5),INT(SMALL(IF(Champ&lt;&gt;"",COLUMN(Champ)*10^5+ROW(INDIRECT("1:"&amp;ROWS(Champ)))),ROWS($2:169))/10^5)-COLUMN(Champ)+1),""),IF(OFFSET(INDIRECT(CONCATENATE("_",E$7)),Base_Elèves!CA168,0,1,1)="","",OFFSET(INDIRECT(CONCATENATE("_",E$7)),Base_Elèves!CA168,0,1,1))))</f>
        <v/>
      </c>
    </row>
    <row r="176" spans="6:6">
      <c r="F176" s="128" t="str">
        <f t="array" aca="1" ref="F176" ca="1">IF($E$7="","",IF($E$7="Toutes",IF(ROWS($2:170)&lt;=COUNTA(Champ),INDEX(Champ,MOD(SMALL(IF(Champ&lt;&gt;"",COLUMN(Champ)*10^5+ROW(INDIRECT("1:"&amp;ROWS(Champ)))),ROWS($2:170)),10^5),INT(SMALL(IF(Champ&lt;&gt;"",COLUMN(Champ)*10^5+ROW(INDIRECT("1:"&amp;ROWS(Champ)))),ROWS($2:170))/10^5)-COLUMN(Champ)+1),""),IF(OFFSET(INDIRECT(CONCATENATE("_",E$7)),Base_Elèves!CA169,0,1,1)="","",OFFSET(INDIRECT(CONCATENATE("_",E$7)),Base_Elèves!CA169,0,1,1))))</f>
        <v/>
      </c>
    </row>
    <row r="177" spans="6:6">
      <c r="F177" s="128" t="str">
        <f t="array" aca="1" ref="F177" ca="1">IF($E$7="","",IF($E$7="Toutes",IF(ROWS($2:171)&lt;=COUNTA(Champ),INDEX(Champ,MOD(SMALL(IF(Champ&lt;&gt;"",COLUMN(Champ)*10^5+ROW(INDIRECT("1:"&amp;ROWS(Champ)))),ROWS($2:171)),10^5),INT(SMALL(IF(Champ&lt;&gt;"",COLUMN(Champ)*10^5+ROW(INDIRECT("1:"&amp;ROWS(Champ)))),ROWS($2:171))/10^5)-COLUMN(Champ)+1),""),IF(OFFSET(INDIRECT(CONCATENATE("_",E$7)),Base_Elèves!CA170,0,1,1)="","",OFFSET(INDIRECT(CONCATENATE("_",E$7)),Base_Elèves!CA170,0,1,1))))</f>
        <v/>
      </c>
    </row>
    <row r="178" spans="6:6">
      <c r="F178" s="128" t="str">
        <f t="array" aca="1" ref="F178" ca="1">IF($E$7="","",IF($E$7="Toutes",IF(ROWS($2:172)&lt;=COUNTA(Champ),INDEX(Champ,MOD(SMALL(IF(Champ&lt;&gt;"",COLUMN(Champ)*10^5+ROW(INDIRECT("1:"&amp;ROWS(Champ)))),ROWS($2:172)),10^5),INT(SMALL(IF(Champ&lt;&gt;"",COLUMN(Champ)*10^5+ROW(INDIRECT("1:"&amp;ROWS(Champ)))),ROWS($2:172))/10^5)-COLUMN(Champ)+1),""),IF(OFFSET(INDIRECT(CONCATENATE("_",E$7)),Base_Elèves!CA171,0,1,1)="","",OFFSET(INDIRECT(CONCATENATE("_",E$7)),Base_Elèves!CA171,0,1,1))))</f>
        <v/>
      </c>
    </row>
    <row r="179" spans="6:6">
      <c r="F179" s="128" t="str">
        <f t="array" aca="1" ref="F179" ca="1">IF($E$7="","",IF($E$7="Toutes",IF(ROWS($2:173)&lt;=COUNTA(Champ),INDEX(Champ,MOD(SMALL(IF(Champ&lt;&gt;"",COLUMN(Champ)*10^5+ROW(INDIRECT("1:"&amp;ROWS(Champ)))),ROWS($2:173)),10^5),INT(SMALL(IF(Champ&lt;&gt;"",COLUMN(Champ)*10^5+ROW(INDIRECT("1:"&amp;ROWS(Champ)))),ROWS($2:173))/10^5)-COLUMN(Champ)+1),""),IF(OFFSET(INDIRECT(CONCATENATE("_",E$7)),Base_Elèves!CA172,0,1,1)="","",OFFSET(INDIRECT(CONCATENATE("_",E$7)),Base_Elèves!CA172,0,1,1))))</f>
        <v/>
      </c>
    </row>
    <row r="180" spans="6:6">
      <c r="F180" s="128" t="str">
        <f t="array" aca="1" ref="F180" ca="1">IF($E$7="","",IF($E$7="Toutes",IF(ROWS($2:174)&lt;=COUNTA(Champ),INDEX(Champ,MOD(SMALL(IF(Champ&lt;&gt;"",COLUMN(Champ)*10^5+ROW(INDIRECT("1:"&amp;ROWS(Champ)))),ROWS($2:174)),10^5),INT(SMALL(IF(Champ&lt;&gt;"",COLUMN(Champ)*10^5+ROW(INDIRECT("1:"&amp;ROWS(Champ)))),ROWS($2:174))/10^5)-COLUMN(Champ)+1),""),IF(OFFSET(INDIRECT(CONCATENATE("_",E$7)),Base_Elèves!CA173,0,1,1)="","",OFFSET(INDIRECT(CONCATENATE("_",E$7)),Base_Elèves!CA173,0,1,1))))</f>
        <v/>
      </c>
    </row>
    <row r="181" spans="6:6">
      <c r="F181" s="128" t="str">
        <f t="array" aca="1" ref="F181" ca="1">IF($E$7="","",IF($E$7="Toutes",IF(ROWS($2:175)&lt;=COUNTA(Champ),INDEX(Champ,MOD(SMALL(IF(Champ&lt;&gt;"",COLUMN(Champ)*10^5+ROW(INDIRECT("1:"&amp;ROWS(Champ)))),ROWS($2:175)),10^5),INT(SMALL(IF(Champ&lt;&gt;"",COLUMN(Champ)*10^5+ROW(INDIRECT("1:"&amp;ROWS(Champ)))),ROWS($2:175))/10^5)-COLUMN(Champ)+1),""),IF(OFFSET(INDIRECT(CONCATENATE("_",E$7)),Base_Elèves!CA174,0,1,1)="","",OFFSET(INDIRECT(CONCATENATE("_",E$7)),Base_Elèves!CA174,0,1,1))))</f>
        <v/>
      </c>
    </row>
    <row r="182" spans="6:6">
      <c r="F182" s="128" t="str">
        <f t="array" aca="1" ref="F182" ca="1">IF($E$7="","",IF($E$7="Toutes",IF(ROWS($2:176)&lt;=COUNTA(Champ),INDEX(Champ,MOD(SMALL(IF(Champ&lt;&gt;"",COLUMN(Champ)*10^5+ROW(INDIRECT("1:"&amp;ROWS(Champ)))),ROWS($2:176)),10^5),INT(SMALL(IF(Champ&lt;&gt;"",COLUMN(Champ)*10^5+ROW(INDIRECT("1:"&amp;ROWS(Champ)))),ROWS($2:176))/10^5)-COLUMN(Champ)+1),""),IF(OFFSET(INDIRECT(CONCATENATE("_",E$7)),Base_Elèves!CA175,0,1,1)="","",OFFSET(INDIRECT(CONCATENATE("_",E$7)),Base_Elèves!CA175,0,1,1))))</f>
        <v/>
      </c>
    </row>
    <row r="183" spans="6:6">
      <c r="F183" s="128" t="str">
        <f t="array" aca="1" ref="F183" ca="1">IF($E$7="","",IF($E$7="Toutes",IF(ROWS($2:177)&lt;=COUNTA(Champ),INDEX(Champ,MOD(SMALL(IF(Champ&lt;&gt;"",COLUMN(Champ)*10^5+ROW(INDIRECT("1:"&amp;ROWS(Champ)))),ROWS($2:177)),10^5),INT(SMALL(IF(Champ&lt;&gt;"",COLUMN(Champ)*10^5+ROW(INDIRECT("1:"&amp;ROWS(Champ)))),ROWS($2:177))/10^5)-COLUMN(Champ)+1),""),IF(OFFSET(INDIRECT(CONCATENATE("_",E$7)),Base_Elèves!CA176,0,1,1)="","",OFFSET(INDIRECT(CONCATENATE("_",E$7)),Base_Elèves!CA176,0,1,1))))</f>
        <v/>
      </c>
    </row>
    <row r="184" spans="6:6">
      <c r="F184" s="128" t="str">
        <f t="array" aca="1" ref="F184" ca="1">IF($E$7="","",IF($E$7="Toutes",IF(ROWS($2:178)&lt;=COUNTA(Champ),INDEX(Champ,MOD(SMALL(IF(Champ&lt;&gt;"",COLUMN(Champ)*10^5+ROW(INDIRECT("1:"&amp;ROWS(Champ)))),ROWS($2:178)),10^5),INT(SMALL(IF(Champ&lt;&gt;"",COLUMN(Champ)*10^5+ROW(INDIRECT("1:"&amp;ROWS(Champ)))),ROWS($2:178))/10^5)-COLUMN(Champ)+1),""),IF(OFFSET(INDIRECT(CONCATENATE("_",E$7)),Base_Elèves!CA177,0,1,1)="","",OFFSET(INDIRECT(CONCATENATE("_",E$7)),Base_Elèves!CA177,0,1,1))))</f>
        <v/>
      </c>
    </row>
    <row r="185" spans="6:6">
      <c r="F185" s="128" t="str">
        <f t="array" aca="1" ref="F185" ca="1">IF($E$7="","",IF($E$7="Toutes",IF(ROWS($2:179)&lt;=COUNTA(Champ),INDEX(Champ,MOD(SMALL(IF(Champ&lt;&gt;"",COLUMN(Champ)*10^5+ROW(INDIRECT("1:"&amp;ROWS(Champ)))),ROWS($2:179)),10^5),INT(SMALL(IF(Champ&lt;&gt;"",COLUMN(Champ)*10^5+ROW(INDIRECT("1:"&amp;ROWS(Champ)))),ROWS($2:179))/10^5)-COLUMN(Champ)+1),""),IF(OFFSET(INDIRECT(CONCATENATE("_",E$7)),Base_Elèves!CA178,0,1,1)="","",OFFSET(INDIRECT(CONCATENATE("_",E$7)),Base_Elèves!CA178,0,1,1))))</f>
        <v/>
      </c>
    </row>
    <row r="186" spans="6:6">
      <c r="F186" s="128" t="str">
        <f t="array" aca="1" ref="F186" ca="1">IF($E$7="","",IF($E$7="Toutes",IF(ROWS($2:180)&lt;=COUNTA(Champ),INDEX(Champ,MOD(SMALL(IF(Champ&lt;&gt;"",COLUMN(Champ)*10^5+ROW(INDIRECT("1:"&amp;ROWS(Champ)))),ROWS($2:180)),10^5),INT(SMALL(IF(Champ&lt;&gt;"",COLUMN(Champ)*10^5+ROW(INDIRECT("1:"&amp;ROWS(Champ)))),ROWS($2:180))/10^5)-COLUMN(Champ)+1),""),IF(OFFSET(INDIRECT(CONCATENATE("_",E$7)),Base_Elèves!CA179,0,1,1)="","",OFFSET(INDIRECT(CONCATENATE("_",E$7)),Base_Elèves!CA179,0,1,1))))</f>
        <v/>
      </c>
    </row>
    <row r="187" spans="6:6">
      <c r="F187" s="128" t="str">
        <f t="array" aca="1" ref="F187" ca="1">IF($E$7="","",IF($E$7="Toutes",IF(ROWS($2:181)&lt;=COUNTA(Champ),INDEX(Champ,MOD(SMALL(IF(Champ&lt;&gt;"",COLUMN(Champ)*10^5+ROW(INDIRECT("1:"&amp;ROWS(Champ)))),ROWS($2:181)),10^5),INT(SMALL(IF(Champ&lt;&gt;"",COLUMN(Champ)*10^5+ROW(INDIRECT("1:"&amp;ROWS(Champ)))),ROWS($2:181))/10^5)-COLUMN(Champ)+1),""),IF(OFFSET(INDIRECT(CONCATENATE("_",E$7)),Base_Elèves!CA180,0,1,1)="","",OFFSET(INDIRECT(CONCATENATE("_",E$7)),Base_Elèves!CA180,0,1,1))))</f>
        <v/>
      </c>
    </row>
    <row r="188" spans="6:6">
      <c r="F188" s="128" t="str">
        <f t="array" aca="1" ref="F188" ca="1">IF($E$7="","",IF($E$7="Toutes",IF(ROWS($2:182)&lt;=COUNTA(Champ),INDEX(Champ,MOD(SMALL(IF(Champ&lt;&gt;"",COLUMN(Champ)*10^5+ROW(INDIRECT("1:"&amp;ROWS(Champ)))),ROWS($2:182)),10^5),INT(SMALL(IF(Champ&lt;&gt;"",COLUMN(Champ)*10^5+ROW(INDIRECT("1:"&amp;ROWS(Champ)))),ROWS($2:182))/10^5)-COLUMN(Champ)+1),""),IF(OFFSET(INDIRECT(CONCATENATE("_",E$7)),Base_Elèves!CA181,0,1,1)="","",OFFSET(INDIRECT(CONCATENATE("_",E$7)),Base_Elèves!CA181,0,1,1))))</f>
        <v/>
      </c>
    </row>
    <row r="189" spans="6:6">
      <c r="F189" s="128" t="str">
        <f t="array" aca="1" ref="F189" ca="1">IF($E$7="","",IF($E$7="Toutes",IF(ROWS($2:183)&lt;=COUNTA(Champ),INDEX(Champ,MOD(SMALL(IF(Champ&lt;&gt;"",COLUMN(Champ)*10^5+ROW(INDIRECT("1:"&amp;ROWS(Champ)))),ROWS($2:183)),10^5),INT(SMALL(IF(Champ&lt;&gt;"",COLUMN(Champ)*10^5+ROW(INDIRECT("1:"&amp;ROWS(Champ)))),ROWS($2:183))/10^5)-COLUMN(Champ)+1),""),IF(OFFSET(INDIRECT(CONCATENATE("_",E$7)),Base_Elèves!CA182,0,1,1)="","",OFFSET(INDIRECT(CONCATENATE("_",E$7)),Base_Elèves!CA182,0,1,1))))</f>
        <v/>
      </c>
    </row>
    <row r="190" spans="6:6">
      <c r="F190" s="128" t="str">
        <f t="array" aca="1" ref="F190" ca="1">IF($E$7="","",IF($E$7="Toutes",IF(ROWS($2:184)&lt;=COUNTA(Champ),INDEX(Champ,MOD(SMALL(IF(Champ&lt;&gt;"",COLUMN(Champ)*10^5+ROW(INDIRECT("1:"&amp;ROWS(Champ)))),ROWS($2:184)),10^5),INT(SMALL(IF(Champ&lt;&gt;"",COLUMN(Champ)*10^5+ROW(INDIRECT("1:"&amp;ROWS(Champ)))),ROWS($2:184))/10^5)-COLUMN(Champ)+1),""),IF(OFFSET(INDIRECT(CONCATENATE("_",E$7)),Base_Elèves!CA183,0,1,1)="","",OFFSET(INDIRECT(CONCATENATE("_",E$7)),Base_Elèves!CA183,0,1,1))))</f>
        <v/>
      </c>
    </row>
    <row r="191" spans="6:6">
      <c r="F191" s="128" t="str">
        <f t="array" aca="1" ref="F191" ca="1">IF($E$7="","",IF($E$7="Toutes",IF(ROWS($2:185)&lt;=COUNTA(Champ),INDEX(Champ,MOD(SMALL(IF(Champ&lt;&gt;"",COLUMN(Champ)*10^5+ROW(INDIRECT("1:"&amp;ROWS(Champ)))),ROWS($2:185)),10^5),INT(SMALL(IF(Champ&lt;&gt;"",COLUMN(Champ)*10^5+ROW(INDIRECT("1:"&amp;ROWS(Champ)))),ROWS($2:185))/10^5)-COLUMN(Champ)+1),""),IF(OFFSET(INDIRECT(CONCATENATE("_",E$7)),Base_Elèves!CA184,0,1,1)="","",OFFSET(INDIRECT(CONCATENATE("_",E$7)),Base_Elèves!CA184,0,1,1))))</f>
        <v/>
      </c>
    </row>
    <row r="192" spans="6:6">
      <c r="F192" s="128" t="str">
        <f t="array" aca="1" ref="F192" ca="1">IF($E$7="","",IF($E$7="Toutes",IF(ROWS($2:186)&lt;=COUNTA(Champ),INDEX(Champ,MOD(SMALL(IF(Champ&lt;&gt;"",COLUMN(Champ)*10^5+ROW(INDIRECT("1:"&amp;ROWS(Champ)))),ROWS($2:186)),10^5),INT(SMALL(IF(Champ&lt;&gt;"",COLUMN(Champ)*10^5+ROW(INDIRECT("1:"&amp;ROWS(Champ)))),ROWS($2:186))/10^5)-COLUMN(Champ)+1),""),IF(OFFSET(INDIRECT(CONCATENATE("_",E$7)),Base_Elèves!CA185,0,1,1)="","",OFFSET(INDIRECT(CONCATENATE("_",E$7)),Base_Elèves!CA185,0,1,1))))</f>
        <v/>
      </c>
    </row>
    <row r="193" spans="6:6">
      <c r="F193" s="128" t="str">
        <f t="array" aca="1" ref="F193" ca="1">IF($E$7="","",IF($E$7="Toutes",IF(ROWS($2:187)&lt;=COUNTA(Champ),INDEX(Champ,MOD(SMALL(IF(Champ&lt;&gt;"",COLUMN(Champ)*10^5+ROW(INDIRECT("1:"&amp;ROWS(Champ)))),ROWS($2:187)),10^5),INT(SMALL(IF(Champ&lt;&gt;"",COLUMN(Champ)*10^5+ROW(INDIRECT("1:"&amp;ROWS(Champ)))),ROWS($2:187))/10^5)-COLUMN(Champ)+1),""),IF(OFFSET(INDIRECT(CONCATENATE("_",E$7)),Base_Elèves!CA186,0,1,1)="","",OFFSET(INDIRECT(CONCATENATE("_",E$7)),Base_Elèves!CA186,0,1,1))))</f>
        <v/>
      </c>
    </row>
    <row r="194" spans="6:6">
      <c r="F194" s="128" t="str">
        <f t="array" aca="1" ref="F194" ca="1">IF($E$7="","",IF($E$7="Toutes",IF(ROWS($2:188)&lt;=COUNTA(Champ),INDEX(Champ,MOD(SMALL(IF(Champ&lt;&gt;"",COLUMN(Champ)*10^5+ROW(INDIRECT("1:"&amp;ROWS(Champ)))),ROWS($2:188)),10^5),INT(SMALL(IF(Champ&lt;&gt;"",COLUMN(Champ)*10^5+ROW(INDIRECT("1:"&amp;ROWS(Champ)))),ROWS($2:188))/10^5)-COLUMN(Champ)+1),""),IF(OFFSET(INDIRECT(CONCATENATE("_",E$7)),Base_Elèves!CA187,0,1,1)="","",OFFSET(INDIRECT(CONCATENATE("_",E$7)),Base_Elèves!CA187,0,1,1))))</f>
        <v/>
      </c>
    </row>
    <row r="195" spans="6:6">
      <c r="F195" s="128" t="str">
        <f t="array" aca="1" ref="F195" ca="1">IF($E$7="","",IF($E$7="Toutes",IF(ROWS($2:189)&lt;=COUNTA(Champ),INDEX(Champ,MOD(SMALL(IF(Champ&lt;&gt;"",COLUMN(Champ)*10^5+ROW(INDIRECT("1:"&amp;ROWS(Champ)))),ROWS($2:189)),10^5),INT(SMALL(IF(Champ&lt;&gt;"",COLUMN(Champ)*10^5+ROW(INDIRECT("1:"&amp;ROWS(Champ)))),ROWS($2:189))/10^5)-COLUMN(Champ)+1),""),IF(OFFSET(INDIRECT(CONCATENATE("_",E$7)),Base_Elèves!CA188,0,1,1)="","",OFFSET(INDIRECT(CONCATENATE("_",E$7)),Base_Elèves!CA188,0,1,1))))</f>
        <v/>
      </c>
    </row>
    <row r="196" spans="6:6">
      <c r="F196" s="128" t="str">
        <f t="array" aca="1" ref="F196" ca="1">IF($E$7="","",IF($E$7="Toutes",IF(ROWS($2:190)&lt;=COUNTA(Champ),INDEX(Champ,MOD(SMALL(IF(Champ&lt;&gt;"",COLUMN(Champ)*10^5+ROW(INDIRECT("1:"&amp;ROWS(Champ)))),ROWS($2:190)),10^5),INT(SMALL(IF(Champ&lt;&gt;"",COLUMN(Champ)*10^5+ROW(INDIRECT("1:"&amp;ROWS(Champ)))),ROWS($2:190))/10^5)-COLUMN(Champ)+1),""),IF(OFFSET(INDIRECT(CONCATENATE("_",E$7)),Base_Elèves!CA189,0,1,1)="","",OFFSET(INDIRECT(CONCATENATE("_",E$7)),Base_Elèves!CA189,0,1,1))))</f>
        <v/>
      </c>
    </row>
    <row r="197" spans="6:6">
      <c r="F197" s="128" t="str">
        <f t="array" aca="1" ref="F197" ca="1">IF($E$7="","",IF($E$7="Toutes",IF(ROWS($2:191)&lt;=COUNTA(Champ),INDEX(Champ,MOD(SMALL(IF(Champ&lt;&gt;"",COLUMN(Champ)*10^5+ROW(INDIRECT("1:"&amp;ROWS(Champ)))),ROWS($2:191)),10^5),INT(SMALL(IF(Champ&lt;&gt;"",COLUMN(Champ)*10^5+ROW(INDIRECT("1:"&amp;ROWS(Champ)))),ROWS($2:191))/10^5)-COLUMN(Champ)+1),""),IF(OFFSET(INDIRECT(CONCATENATE("_",E$7)),Base_Elèves!CA190,0,1,1)="","",OFFSET(INDIRECT(CONCATENATE("_",E$7)),Base_Elèves!CA190,0,1,1))))</f>
        <v/>
      </c>
    </row>
    <row r="198" spans="6:6">
      <c r="F198" s="128" t="str">
        <f t="array" aca="1" ref="F198" ca="1">IF($E$7="","",IF($E$7="Toutes",IF(ROWS($2:192)&lt;=COUNTA(Champ),INDEX(Champ,MOD(SMALL(IF(Champ&lt;&gt;"",COLUMN(Champ)*10^5+ROW(INDIRECT("1:"&amp;ROWS(Champ)))),ROWS($2:192)),10^5),INT(SMALL(IF(Champ&lt;&gt;"",COLUMN(Champ)*10^5+ROW(INDIRECT("1:"&amp;ROWS(Champ)))),ROWS($2:192))/10^5)-COLUMN(Champ)+1),""),IF(OFFSET(INDIRECT(CONCATENATE("_",E$7)),Base_Elèves!CA191,0,1,1)="","",OFFSET(INDIRECT(CONCATENATE("_",E$7)),Base_Elèves!CA191,0,1,1))))</f>
        <v/>
      </c>
    </row>
    <row r="199" spans="6:6">
      <c r="F199" s="128" t="str">
        <f t="array" aca="1" ref="F199" ca="1">IF($E$7="","",IF($E$7="Toutes",IF(ROWS($2:193)&lt;=COUNTA(Champ),INDEX(Champ,MOD(SMALL(IF(Champ&lt;&gt;"",COLUMN(Champ)*10^5+ROW(INDIRECT("1:"&amp;ROWS(Champ)))),ROWS($2:193)),10^5),INT(SMALL(IF(Champ&lt;&gt;"",COLUMN(Champ)*10^5+ROW(INDIRECT("1:"&amp;ROWS(Champ)))),ROWS($2:193))/10^5)-COLUMN(Champ)+1),""),IF(OFFSET(INDIRECT(CONCATENATE("_",E$7)),Base_Elèves!CA192,0,1,1)="","",OFFSET(INDIRECT(CONCATENATE("_",E$7)),Base_Elèves!CA192,0,1,1))))</f>
        <v/>
      </c>
    </row>
    <row r="200" spans="6:6">
      <c r="F200" s="128" t="str">
        <f t="array" aca="1" ref="F200" ca="1">IF($E$7="","",IF($E$7="Toutes",IF(ROWS($2:194)&lt;=COUNTA(Champ),INDEX(Champ,MOD(SMALL(IF(Champ&lt;&gt;"",COLUMN(Champ)*10^5+ROW(INDIRECT("1:"&amp;ROWS(Champ)))),ROWS($2:194)),10^5),INT(SMALL(IF(Champ&lt;&gt;"",COLUMN(Champ)*10^5+ROW(INDIRECT("1:"&amp;ROWS(Champ)))),ROWS($2:194))/10^5)-COLUMN(Champ)+1),""),IF(OFFSET(INDIRECT(CONCATENATE("_",E$7)),Base_Elèves!CA193,0,1,1)="","",OFFSET(INDIRECT(CONCATENATE("_",E$7)),Base_Elèves!CA193,0,1,1))))</f>
        <v/>
      </c>
    </row>
    <row r="201" spans="6:6">
      <c r="F201" s="128" t="str">
        <f t="array" aca="1" ref="F201" ca="1">IF($E$7="","",IF($E$7="Toutes",IF(ROWS($2:195)&lt;=COUNTA(Champ),INDEX(Champ,MOD(SMALL(IF(Champ&lt;&gt;"",COLUMN(Champ)*10^5+ROW(INDIRECT("1:"&amp;ROWS(Champ)))),ROWS($2:195)),10^5),INT(SMALL(IF(Champ&lt;&gt;"",COLUMN(Champ)*10^5+ROW(INDIRECT("1:"&amp;ROWS(Champ)))),ROWS($2:195))/10^5)-COLUMN(Champ)+1),""),IF(OFFSET(INDIRECT(CONCATENATE("_",E$7)),Base_Elèves!CA194,0,1,1)="","",OFFSET(INDIRECT(CONCATENATE("_",E$7)),Base_Elèves!CA194,0,1,1))))</f>
        <v/>
      </c>
    </row>
    <row r="202" spans="6:6">
      <c r="F202" s="128" t="str">
        <f t="array" aca="1" ref="F202" ca="1">IF($E$7="","",IF($E$7="Toutes",IF(ROWS($2:196)&lt;=COUNTA(Champ),INDEX(Champ,MOD(SMALL(IF(Champ&lt;&gt;"",COLUMN(Champ)*10^5+ROW(INDIRECT("1:"&amp;ROWS(Champ)))),ROWS($2:196)),10^5),INT(SMALL(IF(Champ&lt;&gt;"",COLUMN(Champ)*10^5+ROW(INDIRECT("1:"&amp;ROWS(Champ)))),ROWS($2:196))/10^5)-COLUMN(Champ)+1),""),IF(OFFSET(INDIRECT(CONCATENATE("_",E$7)),Base_Elèves!CA195,0,1,1)="","",OFFSET(INDIRECT(CONCATENATE("_",E$7)),Base_Elèves!CA195,0,1,1))))</f>
        <v/>
      </c>
    </row>
    <row r="203" spans="6:6">
      <c r="F203" s="128" t="str">
        <f t="array" aca="1" ref="F203" ca="1">IF($E$7="","",IF($E$7="Toutes",IF(ROWS($2:197)&lt;=COUNTA(Champ),INDEX(Champ,MOD(SMALL(IF(Champ&lt;&gt;"",COLUMN(Champ)*10^5+ROW(INDIRECT("1:"&amp;ROWS(Champ)))),ROWS($2:197)),10^5),INT(SMALL(IF(Champ&lt;&gt;"",COLUMN(Champ)*10^5+ROW(INDIRECT("1:"&amp;ROWS(Champ)))),ROWS($2:197))/10^5)-COLUMN(Champ)+1),""),IF(OFFSET(INDIRECT(CONCATENATE("_",E$7)),Base_Elèves!CA196,0,1,1)="","",OFFSET(INDIRECT(CONCATENATE("_",E$7)),Base_Elèves!CA196,0,1,1))))</f>
        <v/>
      </c>
    </row>
    <row r="204" spans="6:6">
      <c r="F204" s="128" t="str">
        <f t="array" aca="1" ref="F204" ca="1">IF($E$7="","",IF($E$7="Toutes",IF(ROWS($2:198)&lt;=COUNTA(Champ),INDEX(Champ,MOD(SMALL(IF(Champ&lt;&gt;"",COLUMN(Champ)*10^5+ROW(INDIRECT("1:"&amp;ROWS(Champ)))),ROWS($2:198)),10^5),INT(SMALL(IF(Champ&lt;&gt;"",COLUMN(Champ)*10^5+ROW(INDIRECT("1:"&amp;ROWS(Champ)))),ROWS($2:198))/10^5)-COLUMN(Champ)+1),""),IF(OFFSET(INDIRECT(CONCATENATE("_",E$7)),Base_Elèves!CA197,0,1,1)="","",OFFSET(INDIRECT(CONCATENATE("_",E$7)),Base_Elèves!CA197,0,1,1))))</f>
        <v/>
      </c>
    </row>
    <row r="205" spans="6:6">
      <c r="F205" s="128" t="str">
        <f t="array" aca="1" ref="F205" ca="1">IF($E$7="","",IF($E$7="Toutes",IF(ROWS($2:199)&lt;=COUNTA(Champ),INDEX(Champ,MOD(SMALL(IF(Champ&lt;&gt;"",COLUMN(Champ)*10^5+ROW(INDIRECT("1:"&amp;ROWS(Champ)))),ROWS($2:199)),10^5),INT(SMALL(IF(Champ&lt;&gt;"",COLUMN(Champ)*10^5+ROW(INDIRECT("1:"&amp;ROWS(Champ)))),ROWS($2:199))/10^5)-COLUMN(Champ)+1),""),IF(OFFSET(INDIRECT(CONCATENATE("_",E$7)),Base_Elèves!CA198,0,1,1)="","",OFFSET(INDIRECT(CONCATENATE("_",E$7)),Base_Elèves!CA198,0,1,1))))</f>
        <v/>
      </c>
    </row>
    <row r="206" spans="6:6">
      <c r="F206" s="128" t="str">
        <f t="array" aca="1" ref="F206" ca="1">IF($E$7="","",IF($E$7="Toutes",IF(ROWS($2:200)&lt;=COUNTA(Champ),INDEX(Champ,MOD(SMALL(IF(Champ&lt;&gt;"",COLUMN(Champ)*10^5+ROW(INDIRECT("1:"&amp;ROWS(Champ)))),ROWS($2:200)),10^5),INT(SMALL(IF(Champ&lt;&gt;"",COLUMN(Champ)*10^5+ROW(INDIRECT("1:"&amp;ROWS(Champ)))),ROWS($2:200))/10^5)-COLUMN(Champ)+1),""),IF(OFFSET(INDIRECT(CONCATENATE("_",E$7)),Base_Elèves!CA199,0,1,1)="","",OFFSET(INDIRECT(CONCATENATE("_",E$7)),Base_Elèves!CA199,0,1,1))))</f>
        <v/>
      </c>
    </row>
    <row r="207" spans="6:6">
      <c r="F207" s="128" t="str">
        <f t="array" aca="1" ref="F207" ca="1">IF($E$7="","",IF($E$7="Toutes",IF(ROWS($2:201)&lt;=COUNTA(Champ),INDEX(Champ,MOD(SMALL(IF(Champ&lt;&gt;"",COLUMN(Champ)*10^5+ROW(INDIRECT("1:"&amp;ROWS(Champ)))),ROWS($2:201)),10^5),INT(SMALL(IF(Champ&lt;&gt;"",COLUMN(Champ)*10^5+ROW(INDIRECT("1:"&amp;ROWS(Champ)))),ROWS($2:201))/10^5)-COLUMN(Champ)+1),""),IF(OFFSET(INDIRECT(CONCATENATE("_",E$7)),Base_Elèves!CA200,0,1,1)="","",OFFSET(INDIRECT(CONCATENATE("_",E$7)),Base_Elèves!CA200,0,1,1))))</f>
        <v/>
      </c>
    </row>
    <row r="208" spans="6:6">
      <c r="F208" s="128" t="str">
        <f t="array" aca="1" ref="F208" ca="1">IF($E$7="","",IF($E$7="Toutes",IF(ROWS($2:202)&lt;=COUNTA(Champ),INDEX(Champ,MOD(SMALL(IF(Champ&lt;&gt;"",COLUMN(Champ)*10^5+ROW(INDIRECT("1:"&amp;ROWS(Champ)))),ROWS($2:202)),10^5),INT(SMALL(IF(Champ&lt;&gt;"",COLUMN(Champ)*10^5+ROW(INDIRECT("1:"&amp;ROWS(Champ)))),ROWS($2:202))/10^5)-COLUMN(Champ)+1),""),IF(OFFSET(INDIRECT(CONCATENATE("_",E$7)),Base_Elèves!CA201,0,1,1)="","",OFFSET(INDIRECT(CONCATENATE("_",E$7)),Base_Elèves!CA201,0,1,1))))</f>
        <v/>
      </c>
    </row>
    <row r="209" spans="6:6">
      <c r="F209" s="128" t="str">
        <f t="array" aca="1" ref="F209" ca="1">IF($E$7="","",IF($E$7="Toutes",IF(ROWS($2:203)&lt;=COUNTA(Champ),INDEX(Champ,MOD(SMALL(IF(Champ&lt;&gt;"",COLUMN(Champ)*10^5+ROW(INDIRECT("1:"&amp;ROWS(Champ)))),ROWS($2:203)),10^5),INT(SMALL(IF(Champ&lt;&gt;"",COLUMN(Champ)*10^5+ROW(INDIRECT("1:"&amp;ROWS(Champ)))),ROWS($2:203))/10^5)-COLUMN(Champ)+1),""),IF(OFFSET(INDIRECT(CONCATENATE("_",E$7)),Base_Elèves!CA202,0,1,1)="","",OFFSET(INDIRECT(CONCATENATE("_",E$7)),Base_Elèves!CA202,0,1,1))))</f>
        <v/>
      </c>
    </row>
    <row r="210" spans="6:6">
      <c r="F210" s="128" t="str">
        <f t="array" aca="1" ref="F210" ca="1">IF($E$7="","",IF($E$7="Toutes",IF(ROWS($2:204)&lt;=COUNTA(Champ),INDEX(Champ,MOD(SMALL(IF(Champ&lt;&gt;"",COLUMN(Champ)*10^5+ROW(INDIRECT("1:"&amp;ROWS(Champ)))),ROWS($2:204)),10^5),INT(SMALL(IF(Champ&lt;&gt;"",COLUMN(Champ)*10^5+ROW(INDIRECT("1:"&amp;ROWS(Champ)))),ROWS($2:204))/10^5)-COLUMN(Champ)+1),""),IF(OFFSET(INDIRECT(CONCATENATE("_",E$7)),Base_Elèves!CA203,0,1,1)="","",OFFSET(INDIRECT(CONCATENATE("_",E$7)),Base_Elèves!CA203,0,1,1))))</f>
        <v/>
      </c>
    </row>
    <row r="211" spans="6:6">
      <c r="F211" s="128" t="str">
        <f t="array" aca="1" ref="F211" ca="1">IF($E$7="","",IF($E$7="Toutes",IF(ROWS($2:205)&lt;=COUNTA(Champ),INDEX(Champ,MOD(SMALL(IF(Champ&lt;&gt;"",COLUMN(Champ)*10^5+ROW(INDIRECT("1:"&amp;ROWS(Champ)))),ROWS($2:205)),10^5),INT(SMALL(IF(Champ&lt;&gt;"",COLUMN(Champ)*10^5+ROW(INDIRECT("1:"&amp;ROWS(Champ)))),ROWS($2:205))/10^5)-COLUMN(Champ)+1),""),IF(OFFSET(INDIRECT(CONCATENATE("_",E$7)),Base_Elèves!CA204,0,1,1)="","",OFFSET(INDIRECT(CONCATENATE("_",E$7)),Base_Elèves!CA204,0,1,1))))</f>
        <v/>
      </c>
    </row>
    <row r="212" spans="6:6">
      <c r="F212" s="128" t="str">
        <f t="array" aca="1" ref="F212" ca="1">IF($E$7="","",IF($E$7="Toutes",IF(ROWS($2:206)&lt;=COUNTA(Champ),INDEX(Champ,MOD(SMALL(IF(Champ&lt;&gt;"",COLUMN(Champ)*10^5+ROW(INDIRECT("1:"&amp;ROWS(Champ)))),ROWS($2:206)),10^5),INT(SMALL(IF(Champ&lt;&gt;"",COLUMN(Champ)*10^5+ROW(INDIRECT("1:"&amp;ROWS(Champ)))),ROWS($2:206))/10^5)-COLUMN(Champ)+1),""),IF(OFFSET(INDIRECT(CONCATENATE("_",E$7)),Base_Elèves!CA205,0,1,1)="","",OFFSET(INDIRECT(CONCATENATE("_",E$7)),Base_Elèves!CA205,0,1,1))))</f>
        <v/>
      </c>
    </row>
    <row r="213" spans="6:6">
      <c r="F213" s="128" t="str">
        <f t="array" aca="1" ref="F213" ca="1">IF($E$7="","",IF($E$7="Toutes",IF(ROWS($2:207)&lt;=COUNTA(Champ),INDEX(Champ,MOD(SMALL(IF(Champ&lt;&gt;"",COLUMN(Champ)*10^5+ROW(INDIRECT("1:"&amp;ROWS(Champ)))),ROWS($2:207)),10^5),INT(SMALL(IF(Champ&lt;&gt;"",COLUMN(Champ)*10^5+ROW(INDIRECT("1:"&amp;ROWS(Champ)))),ROWS($2:207))/10^5)-COLUMN(Champ)+1),""),IF(OFFSET(INDIRECT(CONCATENATE("_",E$7)),Base_Elèves!CA206,0,1,1)="","",OFFSET(INDIRECT(CONCATENATE("_",E$7)),Base_Elèves!CA206,0,1,1))))</f>
        <v/>
      </c>
    </row>
    <row r="214" spans="6:6">
      <c r="F214" s="128" t="str">
        <f t="array" aca="1" ref="F214" ca="1">IF($E$7="","",IF($E$7="Toutes",IF(ROWS($2:208)&lt;=COUNTA(Champ),INDEX(Champ,MOD(SMALL(IF(Champ&lt;&gt;"",COLUMN(Champ)*10^5+ROW(INDIRECT("1:"&amp;ROWS(Champ)))),ROWS($2:208)),10^5),INT(SMALL(IF(Champ&lt;&gt;"",COLUMN(Champ)*10^5+ROW(INDIRECT("1:"&amp;ROWS(Champ)))),ROWS($2:208))/10^5)-COLUMN(Champ)+1),""),IF(OFFSET(INDIRECT(CONCATENATE("_",E$7)),Base_Elèves!CA207,0,1,1)="","",OFFSET(INDIRECT(CONCATENATE("_",E$7)),Base_Elèves!CA207,0,1,1))))</f>
        <v/>
      </c>
    </row>
    <row r="215" spans="6:6">
      <c r="F215" s="128" t="str">
        <f t="array" aca="1" ref="F215" ca="1">IF($E$7="","",IF($E$7="Toutes",IF(ROWS($2:209)&lt;=COUNTA(Champ),INDEX(Champ,MOD(SMALL(IF(Champ&lt;&gt;"",COLUMN(Champ)*10^5+ROW(INDIRECT("1:"&amp;ROWS(Champ)))),ROWS($2:209)),10^5),INT(SMALL(IF(Champ&lt;&gt;"",COLUMN(Champ)*10^5+ROW(INDIRECT("1:"&amp;ROWS(Champ)))),ROWS($2:209))/10^5)-COLUMN(Champ)+1),""),IF(OFFSET(INDIRECT(CONCATENATE("_",E$7)),Base_Elèves!CA208,0,1,1)="","",OFFSET(INDIRECT(CONCATENATE("_",E$7)),Base_Elèves!CA208,0,1,1))))</f>
        <v/>
      </c>
    </row>
    <row r="216" spans="6:6">
      <c r="F216" s="128" t="str">
        <f t="array" aca="1" ref="F216" ca="1">IF($E$7="","",IF($E$7="Toutes",IF(ROWS($2:210)&lt;=COUNTA(Champ),INDEX(Champ,MOD(SMALL(IF(Champ&lt;&gt;"",COLUMN(Champ)*10^5+ROW(INDIRECT("1:"&amp;ROWS(Champ)))),ROWS($2:210)),10^5),INT(SMALL(IF(Champ&lt;&gt;"",COLUMN(Champ)*10^5+ROW(INDIRECT("1:"&amp;ROWS(Champ)))),ROWS($2:210))/10^5)-COLUMN(Champ)+1),""),IF(OFFSET(INDIRECT(CONCATENATE("_",E$7)),Base_Elèves!CA209,0,1,1)="","",OFFSET(INDIRECT(CONCATENATE("_",E$7)),Base_Elèves!CA209,0,1,1))))</f>
        <v/>
      </c>
    </row>
    <row r="217" spans="6:6">
      <c r="F217" s="128" t="str">
        <f t="array" aca="1" ref="F217" ca="1">IF($E$7="","",IF($E$7="Toutes",IF(ROWS($2:211)&lt;=COUNTA(Champ),INDEX(Champ,MOD(SMALL(IF(Champ&lt;&gt;"",COLUMN(Champ)*10^5+ROW(INDIRECT("1:"&amp;ROWS(Champ)))),ROWS($2:211)),10^5),INT(SMALL(IF(Champ&lt;&gt;"",COLUMN(Champ)*10^5+ROW(INDIRECT("1:"&amp;ROWS(Champ)))),ROWS($2:211))/10^5)-COLUMN(Champ)+1),""),IF(OFFSET(INDIRECT(CONCATENATE("_",E$7)),Base_Elèves!CA210,0,1,1)="","",OFFSET(INDIRECT(CONCATENATE("_",E$7)),Base_Elèves!CA210,0,1,1))))</f>
        <v/>
      </c>
    </row>
    <row r="218" spans="6:6">
      <c r="F218" s="128" t="str">
        <f t="array" aca="1" ref="F218" ca="1">IF($E$7="","",IF($E$7="Toutes",IF(ROWS($2:212)&lt;=COUNTA(Champ),INDEX(Champ,MOD(SMALL(IF(Champ&lt;&gt;"",COLUMN(Champ)*10^5+ROW(INDIRECT("1:"&amp;ROWS(Champ)))),ROWS($2:212)),10^5),INT(SMALL(IF(Champ&lt;&gt;"",COLUMN(Champ)*10^5+ROW(INDIRECT("1:"&amp;ROWS(Champ)))),ROWS($2:212))/10^5)-COLUMN(Champ)+1),""),IF(OFFSET(INDIRECT(CONCATENATE("_",E$7)),Base_Elèves!CA211,0,1,1)="","",OFFSET(INDIRECT(CONCATENATE("_",E$7)),Base_Elèves!CA211,0,1,1))))</f>
        <v/>
      </c>
    </row>
    <row r="219" spans="6:6">
      <c r="F219" s="128" t="str">
        <f t="array" aca="1" ref="F219" ca="1">IF($E$7="","",IF($E$7="Toutes",IF(ROWS($2:213)&lt;=COUNTA(Champ),INDEX(Champ,MOD(SMALL(IF(Champ&lt;&gt;"",COLUMN(Champ)*10^5+ROW(INDIRECT("1:"&amp;ROWS(Champ)))),ROWS($2:213)),10^5),INT(SMALL(IF(Champ&lt;&gt;"",COLUMN(Champ)*10^5+ROW(INDIRECT("1:"&amp;ROWS(Champ)))),ROWS($2:213))/10^5)-COLUMN(Champ)+1),""),IF(OFFSET(INDIRECT(CONCATENATE("_",E$7)),Base_Elèves!CA212,0,1,1)="","",OFFSET(INDIRECT(CONCATENATE("_",E$7)),Base_Elèves!CA212,0,1,1))))</f>
        <v/>
      </c>
    </row>
    <row r="220" spans="6:6">
      <c r="F220" s="128" t="str">
        <f t="array" aca="1" ref="F220" ca="1">IF($E$7="","",IF($E$7="Toutes",IF(ROWS($2:214)&lt;=COUNTA(Champ),INDEX(Champ,MOD(SMALL(IF(Champ&lt;&gt;"",COLUMN(Champ)*10^5+ROW(INDIRECT("1:"&amp;ROWS(Champ)))),ROWS($2:214)),10^5),INT(SMALL(IF(Champ&lt;&gt;"",COLUMN(Champ)*10^5+ROW(INDIRECT("1:"&amp;ROWS(Champ)))),ROWS($2:214))/10^5)-COLUMN(Champ)+1),""),IF(OFFSET(INDIRECT(CONCATENATE("_",E$7)),Base_Elèves!CA213,0,1,1)="","",OFFSET(INDIRECT(CONCATENATE("_",E$7)),Base_Elèves!CA213,0,1,1))))</f>
        <v/>
      </c>
    </row>
    <row r="221" spans="6:6">
      <c r="F221" s="128" t="str">
        <f t="array" aca="1" ref="F221" ca="1">IF($E$7="","",IF($E$7="Toutes",IF(ROWS($2:215)&lt;=COUNTA(Champ),INDEX(Champ,MOD(SMALL(IF(Champ&lt;&gt;"",COLUMN(Champ)*10^5+ROW(INDIRECT("1:"&amp;ROWS(Champ)))),ROWS($2:215)),10^5),INT(SMALL(IF(Champ&lt;&gt;"",COLUMN(Champ)*10^5+ROW(INDIRECT("1:"&amp;ROWS(Champ)))),ROWS($2:215))/10^5)-COLUMN(Champ)+1),""),IF(OFFSET(INDIRECT(CONCATENATE("_",E$7)),Base_Elèves!CA214,0,1,1)="","",OFFSET(INDIRECT(CONCATENATE("_",E$7)),Base_Elèves!CA214,0,1,1))))</f>
        <v/>
      </c>
    </row>
    <row r="222" spans="6:6">
      <c r="F222" s="128" t="str">
        <f t="array" aca="1" ref="F222" ca="1">IF($E$7="","",IF($E$7="Toutes",IF(ROWS($2:216)&lt;=COUNTA(Champ),INDEX(Champ,MOD(SMALL(IF(Champ&lt;&gt;"",COLUMN(Champ)*10^5+ROW(INDIRECT("1:"&amp;ROWS(Champ)))),ROWS($2:216)),10^5),INT(SMALL(IF(Champ&lt;&gt;"",COLUMN(Champ)*10^5+ROW(INDIRECT("1:"&amp;ROWS(Champ)))),ROWS($2:216))/10^5)-COLUMN(Champ)+1),""),IF(OFFSET(INDIRECT(CONCATENATE("_",E$7)),Base_Elèves!CA215,0,1,1)="","",OFFSET(INDIRECT(CONCATENATE("_",E$7)),Base_Elèves!CA215,0,1,1))))</f>
        <v/>
      </c>
    </row>
    <row r="223" spans="6:6">
      <c r="F223" s="128" t="str">
        <f t="array" aca="1" ref="F223" ca="1">IF($E$7="","",IF($E$7="Toutes",IF(ROWS($2:217)&lt;=COUNTA(Champ),INDEX(Champ,MOD(SMALL(IF(Champ&lt;&gt;"",COLUMN(Champ)*10^5+ROW(INDIRECT("1:"&amp;ROWS(Champ)))),ROWS($2:217)),10^5),INT(SMALL(IF(Champ&lt;&gt;"",COLUMN(Champ)*10^5+ROW(INDIRECT("1:"&amp;ROWS(Champ)))),ROWS($2:217))/10^5)-COLUMN(Champ)+1),""),IF(OFFSET(INDIRECT(CONCATENATE("_",E$7)),Base_Elèves!CA216,0,1,1)="","",OFFSET(INDIRECT(CONCATENATE("_",E$7)),Base_Elèves!CA216,0,1,1))))</f>
        <v/>
      </c>
    </row>
    <row r="224" spans="6:6">
      <c r="F224" s="128" t="str">
        <f t="array" aca="1" ref="F224" ca="1">IF($E$7="","",IF($E$7="Toutes",IF(ROWS($2:218)&lt;=COUNTA(Champ),INDEX(Champ,MOD(SMALL(IF(Champ&lt;&gt;"",COLUMN(Champ)*10^5+ROW(INDIRECT("1:"&amp;ROWS(Champ)))),ROWS($2:218)),10^5),INT(SMALL(IF(Champ&lt;&gt;"",COLUMN(Champ)*10^5+ROW(INDIRECT("1:"&amp;ROWS(Champ)))),ROWS($2:218))/10^5)-COLUMN(Champ)+1),""),IF(OFFSET(INDIRECT(CONCATENATE("_",E$7)),Base_Elèves!CA217,0,1,1)="","",OFFSET(INDIRECT(CONCATENATE("_",E$7)),Base_Elèves!CA217,0,1,1))))</f>
        <v/>
      </c>
    </row>
    <row r="225" spans="6:6">
      <c r="F225" s="128" t="str">
        <f t="array" aca="1" ref="F225" ca="1">IF($E$7="","",IF($E$7="Toutes",IF(ROWS($2:219)&lt;=COUNTA(Champ),INDEX(Champ,MOD(SMALL(IF(Champ&lt;&gt;"",COLUMN(Champ)*10^5+ROW(INDIRECT("1:"&amp;ROWS(Champ)))),ROWS($2:219)),10^5),INT(SMALL(IF(Champ&lt;&gt;"",COLUMN(Champ)*10^5+ROW(INDIRECT("1:"&amp;ROWS(Champ)))),ROWS($2:219))/10^5)-COLUMN(Champ)+1),""),IF(OFFSET(INDIRECT(CONCATENATE("_",E$7)),Base_Elèves!CA218,0,1,1)="","",OFFSET(INDIRECT(CONCATENATE("_",E$7)),Base_Elèves!CA218,0,1,1))))</f>
        <v/>
      </c>
    </row>
    <row r="226" spans="6:6">
      <c r="F226" s="128" t="str">
        <f t="array" aca="1" ref="F226" ca="1">IF($E$7="","",IF($E$7="Toutes",IF(ROWS($2:220)&lt;=COUNTA(Champ),INDEX(Champ,MOD(SMALL(IF(Champ&lt;&gt;"",COLUMN(Champ)*10^5+ROW(INDIRECT("1:"&amp;ROWS(Champ)))),ROWS($2:220)),10^5),INT(SMALL(IF(Champ&lt;&gt;"",COLUMN(Champ)*10^5+ROW(INDIRECT("1:"&amp;ROWS(Champ)))),ROWS($2:220))/10^5)-COLUMN(Champ)+1),""),IF(OFFSET(INDIRECT(CONCATENATE("_",E$7)),Base_Elèves!CA219,0,1,1)="","",OFFSET(INDIRECT(CONCATENATE("_",E$7)),Base_Elèves!CA219,0,1,1))))</f>
        <v/>
      </c>
    </row>
    <row r="227" spans="6:6">
      <c r="F227" s="128" t="str">
        <f t="array" aca="1" ref="F227" ca="1">IF($E$7="","",IF($E$7="Toutes",IF(ROWS($2:221)&lt;=COUNTA(Champ),INDEX(Champ,MOD(SMALL(IF(Champ&lt;&gt;"",COLUMN(Champ)*10^5+ROW(INDIRECT("1:"&amp;ROWS(Champ)))),ROWS($2:221)),10^5),INT(SMALL(IF(Champ&lt;&gt;"",COLUMN(Champ)*10^5+ROW(INDIRECT("1:"&amp;ROWS(Champ)))),ROWS($2:221))/10^5)-COLUMN(Champ)+1),""),IF(OFFSET(INDIRECT(CONCATENATE("_",E$7)),Base_Elèves!CA220,0,1,1)="","",OFFSET(INDIRECT(CONCATENATE("_",E$7)),Base_Elèves!CA220,0,1,1))))</f>
        <v/>
      </c>
    </row>
    <row r="228" spans="6:6">
      <c r="F228" s="128" t="str">
        <f t="array" aca="1" ref="F228" ca="1">IF($E$7="","",IF($E$7="Toutes",IF(ROWS($2:222)&lt;=COUNTA(Champ),INDEX(Champ,MOD(SMALL(IF(Champ&lt;&gt;"",COLUMN(Champ)*10^5+ROW(INDIRECT("1:"&amp;ROWS(Champ)))),ROWS($2:222)),10^5),INT(SMALL(IF(Champ&lt;&gt;"",COLUMN(Champ)*10^5+ROW(INDIRECT("1:"&amp;ROWS(Champ)))),ROWS($2:222))/10^5)-COLUMN(Champ)+1),""),IF(OFFSET(INDIRECT(CONCATENATE("_",E$7)),Base_Elèves!CA221,0,1,1)="","",OFFSET(INDIRECT(CONCATENATE("_",E$7)),Base_Elèves!CA221,0,1,1))))</f>
        <v/>
      </c>
    </row>
    <row r="229" spans="6:6">
      <c r="F229" s="128" t="str">
        <f t="array" aca="1" ref="F229" ca="1">IF($E$7="","",IF($E$7="Toutes",IF(ROWS($2:223)&lt;=COUNTA(Champ),INDEX(Champ,MOD(SMALL(IF(Champ&lt;&gt;"",COLUMN(Champ)*10^5+ROW(INDIRECT("1:"&amp;ROWS(Champ)))),ROWS($2:223)),10^5),INT(SMALL(IF(Champ&lt;&gt;"",COLUMN(Champ)*10^5+ROW(INDIRECT("1:"&amp;ROWS(Champ)))),ROWS($2:223))/10^5)-COLUMN(Champ)+1),""),IF(OFFSET(INDIRECT(CONCATENATE("_",E$7)),Base_Elèves!CA222,0,1,1)="","",OFFSET(INDIRECT(CONCATENATE("_",E$7)),Base_Elèves!CA222,0,1,1))))</f>
        <v/>
      </c>
    </row>
    <row r="230" spans="6:6">
      <c r="F230" s="128" t="str">
        <f t="array" aca="1" ref="F230" ca="1">IF($E$7="","",IF($E$7="Toutes",IF(ROWS($2:224)&lt;=COUNTA(Champ),INDEX(Champ,MOD(SMALL(IF(Champ&lt;&gt;"",COLUMN(Champ)*10^5+ROW(INDIRECT("1:"&amp;ROWS(Champ)))),ROWS($2:224)),10^5),INT(SMALL(IF(Champ&lt;&gt;"",COLUMN(Champ)*10^5+ROW(INDIRECT("1:"&amp;ROWS(Champ)))),ROWS($2:224))/10^5)-COLUMN(Champ)+1),""),IF(OFFSET(INDIRECT(CONCATENATE("_",E$7)),Base_Elèves!CA223,0,1,1)="","",OFFSET(INDIRECT(CONCATENATE("_",E$7)),Base_Elèves!CA223,0,1,1))))</f>
        <v/>
      </c>
    </row>
    <row r="231" spans="6:6">
      <c r="F231" s="128" t="str">
        <f t="array" aca="1" ref="F231" ca="1">IF($E$7="","",IF($E$7="Toutes",IF(ROWS($2:225)&lt;=COUNTA(Champ),INDEX(Champ,MOD(SMALL(IF(Champ&lt;&gt;"",COLUMN(Champ)*10^5+ROW(INDIRECT("1:"&amp;ROWS(Champ)))),ROWS($2:225)),10^5),INT(SMALL(IF(Champ&lt;&gt;"",COLUMN(Champ)*10^5+ROW(INDIRECT("1:"&amp;ROWS(Champ)))),ROWS($2:225))/10^5)-COLUMN(Champ)+1),""),IF(OFFSET(INDIRECT(CONCATENATE("_",E$7)),Base_Elèves!CA224,0,1,1)="","",OFFSET(INDIRECT(CONCATENATE("_",E$7)),Base_Elèves!CA224,0,1,1))))</f>
        <v/>
      </c>
    </row>
    <row r="232" spans="6:6">
      <c r="F232" s="128" t="str">
        <f t="array" aca="1" ref="F232" ca="1">IF($E$7="","",IF($E$7="Toutes",IF(ROWS($2:226)&lt;=COUNTA(Champ),INDEX(Champ,MOD(SMALL(IF(Champ&lt;&gt;"",COLUMN(Champ)*10^5+ROW(INDIRECT("1:"&amp;ROWS(Champ)))),ROWS($2:226)),10^5),INT(SMALL(IF(Champ&lt;&gt;"",COLUMN(Champ)*10^5+ROW(INDIRECT("1:"&amp;ROWS(Champ)))),ROWS($2:226))/10^5)-COLUMN(Champ)+1),""),IF(OFFSET(INDIRECT(CONCATENATE("_",E$7)),Base_Elèves!CA225,0,1,1)="","",OFFSET(INDIRECT(CONCATENATE("_",E$7)),Base_Elèves!CA225,0,1,1))))</f>
        <v/>
      </c>
    </row>
    <row r="233" spans="6:6">
      <c r="F233" s="128" t="str">
        <f t="array" aca="1" ref="F233" ca="1">IF($E$7="","",IF($E$7="Toutes",IF(ROWS($2:227)&lt;=COUNTA(Champ),INDEX(Champ,MOD(SMALL(IF(Champ&lt;&gt;"",COLUMN(Champ)*10^5+ROW(INDIRECT("1:"&amp;ROWS(Champ)))),ROWS($2:227)),10^5),INT(SMALL(IF(Champ&lt;&gt;"",COLUMN(Champ)*10^5+ROW(INDIRECT("1:"&amp;ROWS(Champ)))),ROWS($2:227))/10^5)-COLUMN(Champ)+1),""),IF(OFFSET(INDIRECT(CONCATENATE("_",E$7)),Base_Elèves!CA226,0,1,1)="","",OFFSET(INDIRECT(CONCATENATE("_",E$7)),Base_Elèves!CA226,0,1,1))))</f>
        <v/>
      </c>
    </row>
    <row r="234" spans="6:6">
      <c r="F234" s="128" t="str">
        <f t="array" aca="1" ref="F234" ca="1">IF($E$7="","",IF($E$7="Toutes",IF(ROWS($2:228)&lt;=COUNTA(Champ),INDEX(Champ,MOD(SMALL(IF(Champ&lt;&gt;"",COLUMN(Champ)*10^5+ROW(INDIRECT("1:"&amp;ROWS(Champ)))),ROWS($2:228)),10^5),INT(SMALL(IF(Champ&lt;&gt;"",COLUMN(Champ)*10^5+ROW(INDIRECT("1:"&amp;ROWS(Champ)))),ROWS($2:228))/10^5)-COLUMN(Champ)+1),""),IF(OFFSET(INDIRECT(CONCATENATE("_",E$7)),Base_Elèves!CA227,0,1,1)="","",OFFSET(INDIRECT(CONCATENATE("_",E$7)),Base_Elèves!CA227,0,1,1))))</f>
        <v/>
      </c>
    </row>
    <row r="235" spans="6:6">
      <c r="F235" s="128" t="str">
        <f t="array" aca="1" ref="F235" ca="1">IF($E$7="","",IF($E$7="Toutes",IF(ROWS($2:229)&lt;=COUNTA(Champ),INDEX(Champ,MOD(SMALL(IF(Champ&lt;&gt;"",COLUMN(Champ)*10^5+ROW(INDIRECT("1:"&amp;ROWS(Champ)))),ROWS($2:229)),10^5),INT(SMALL(IF(Champ&lt;&gt;"",COLUMN(Champ)*10^5+ROW(INDIRECT("1:"&amp;ROWS(Champ)))),ROWS($2:229))/10^5)-COLUMN(Champ)+1),""),IF(OFFSET(INDIRECT(CONCATENATE("_",E$7)),Base_Elèves!CA228,0,1,1)="","",OFFSET(INDIRECT(CONCATENATE("_",E$7)),Base_Elèves!CA228,0,1,1))))</f>
        <v/>
      </c>
    </row>
    <row r="236" spans="6:6">
      <c r="F236" s="128" t="str">
        <f t="array" aca="1" ref="F236" ca="1">IF($E$7="","",IF($E$7="Toutes",IF(ROWS($2:230)&lt;=COUNTA(Champ),INDEX(Champ,MOD(SMALL(IF(Champ&lt;&gt;"",COLUMN(Champ)*10^5+ROW(INDIRECT("1:"&amp;ROWS(Champ)))),ROWS($2:230)),10^5),INT(SMALL(IF(Champ&lt;&gt;"",COLUMN(Champ)*10^5+ROW(INDIRECT("1:"&amp;ROWS(Champ)))),ROWS($2:230))/10^5)-COLUMN(Champ)+1),""),IF(OFFSET(INDIRECT(CONCATENATE("_",E$7)),Base_Elèves!CA229,0,1,1)="","",OFFSET(INDIRECT(CONCATENATE("_",E$7)),Base_Elèves!CA229,0,1,1))))</f>
        <v/>
      </c>
    </row>
    <row r="237" spans="6:6">
      <c r="F237" s="128" t="str">
        <f t="array" aca="1" ref="F237" ca="1">IF($E$7="","",IF($E$7="Toutes",IF(ROWS($2:231)&lt;=COUNTA(Champ),INDEX(Champ,MOD(SMALL(IF(Champ&lt;&gt;"",COLUMN(Champ)*10^5+ROW(INDIRECT("1:"&amp;ROWS(Champ)))),ROWS($2:231)),10^5),INT(SMALL(IF(Champ&lt;&gt;"",COLUMN(Champ)*10^5+ROW(INDIRECT("1:"&amp;ROWS(Champ)))),ROWS($2:231))/10^5)-COLUMN(Champ)+1),""),IF(OFFSET(INDIRECT(CONCATENATE("_",E$7)),Base_Elèves!CA230,0,1,1)="","",OFFSET(INDIRECT(CONCATENATE("_",E$7)),Base_Elèves!CA230,0,1,1))))</f>
        <v/>
      </c>
    </row>
    <row r="238" spans="6:6">
      <c r="F238" s="128" t="str">
        <f t="array" aca="1" ref="F238" ca="1">IF($E$7="","",IF($E$7="Toutes",IF(ROWS($2:232)&lt;=COUNTA(Champ),INDEX(Champ,MOD(SMALL(IF(Champ&lt;&gt;"",COLUMN(Champ)*10^5+ROW(INDIRECT("1:"&amp;ROWS(Champ)))),ROWS($2:232)),10^5),INT(SMALL(IF(Champ&lt;&gt;"",COLUMN(Champ)*10^5+ROW(INDIRECT("1:"&amp;ROWS(Champ)))),ROWS($2:232))/10^5)-COLUMN(Champ)+1),""),IF(OFFSET(INDIRECT(CONCATENATE("_",E$7)),Base_Elèves!CA231,0,1,1)="","",OFFSET(INDIRECT(CONCATENATE("_",E$7)),Base_Elèves!CA231,0,1,1))))</f>
        <v/>
      </c>
    </row>
    <row r="239" spans="6:6">
      <c r="F239" s="128" t="str">
        <f t="array" aca="1" ref="F239" ca="1">IF($E$7="","",IF($E$7="Toutes",IF(ROWS($2:233)&lt;=COUNTA(Champ),INDEX(Champ,MOD(SMALL(IF(Champ&lt;&gt;"",COLUMN(Champ)*10^5+ROW(INDIRECT("1:"&amp;ROWS(Champ)))),ROWS($2:233)),10^5),INT(SMALL(IF(Champ&lt;&gt;"",COLUMN(Champ)*10^5+ROW(INDIRECT("1:"&amp;ROWS(Champ)))),ROWS($2:233))/10^5)-COLUMN(Champ)+1),""),IF(OFFSET(INDIRECT(CONCATENATE("_",E$7)),Base_Elèves!CA232,0,1,1)="","",OFFSET(INDIRECT(CONCATENATE("_",E$7)),Base_Elèves!CA232,0,1,1))))</f>
        <v/>
      </c>
    </row>
    <row r="240" spans="6:6">
      <c r="F240" s="128" t="str">
        <f t="array" aca="1" ref="F240" ca="1">IF($E$7="","",IF($E$7="Toutes",IF(ROWS($2:234)&lt;=COUNTA(Champ),INDEX(Champ,MOD(SMALL(IF(Champ&lt;&gt;"",COLUMN(Champ)*10^5+ROW(INDIRECT("1:"&amp;ROWS(Champ)))),ROWS($2:234)),10^5),INT(SMALL(IF(Champ&lt;&gt;"",COLUMN(Champ)*10^5+ROW(INDIRECT("1:"&amp;ROWS(Champ)))),ROWS($2:234))/10^5)-COLUMN(Champ)+1),""),IF(OFFSET(INDIRECT(CONCATENATE("_",E$7)),Base_Elèves!CA233,0,1,1)="","",OFFSET(INDIRECT(CONCATENATE("_",E$7)),Base_Elèves!CA233,0,1,1))))</f>
        <v/>
      </c>
    </row>
    <row r="241" spans="6:6">
      <c r="F241" s="128" t="str">
        <f t="array" aca="1" ref="F241" ca="1">IF($E$7="","",IF($E$7="Toutes",IF(ROWS($2:235)&lt;=COUNTA(Champ),INDEX(Champ,MOD(SMALL(IF(Champ&lt;&gt;"",COLUMN(Champ)*10^5+ROW(INDIRECT("1:"&amp;ROWS(Champ)))),ROWS($2:235)),10^5),INT(SMALL(IF(Champ&lt;&gt;"",COLUMN(Champ)*10^5+ROW(INDIRECT("1:"&amp;ROWS(Champ)))),ROWS($2:235))/10^5)-COLUMN(Champ)+1),""),IF(OFFSET(INDIRECT(CONCATENATE("_",E$7)),Base_Elèves!CA234,0,1,1)="","",OFFSET(INDIRECT(CONCATENATE("_",E$7)),Base_Elèves!CA234,0,1,1))))</f>
        <v/>
      </c>
    </row>
    <row r="242" spans="6:6">
      <c r="F242" s="128" t="str">
        <f t="array" aca="1" ref="F242" ca="1">IF($E$7="","",IF($E$7="Toutes",IF(ROWS($2:236)&lt;=COUNTA(Champ),INDEX(Champ,MOD(SMALL(IF(Champ&lt;&gt;"",COLUMN(Champ)*10^5+ROW(INDIRECT("1:"&amp;ROWS(Champ)))),ROWS($2:236)),10^5),INT(SMALL(IF(Champ&lt;&gt;"",COLUMN(Champ)*10^5+ROW(INDIRECT("1:"&amp;ROWS(Champ)))),ROWS($2:236))/10^5)-COLUMN(Champ)+1),""),IF(OFFSET(INDIRECT(CONCATENATE("_",E$7)),Base_Elèves!CA235,0,1,1)="","",OFFSET(INDIRECT(CONCATENATE("_",E$7)),Base_Elèves!CA235,0,1,1))))</f>
        <v/>
      </c>
    </row>
    <row r="243" spans="6:6">
      <c r="F243" s="128" t="str">
        <f t="array" aca="1" ref="F243" ca="1">IF($E$7="","",IF($E$7="Toutes",IF(ROWS($2:237)&lt;=COUNTA(Champ),INDEX(Champ,MOD(SMALL(IF(Champ&lt;&gt;"",COLUMN(Champ)*10^5+ROW(INDIRECT("1:"&amp;ROWS(Champ)))),ROWS($2:237)),10^5),INT(SMALL(IF(Champ&lt;&gt;"",COLUMN(Champ)*10^5+ROW(INDIRECT("1:"&amp;ROWS(Champ)))),ROWS($2:237))/10^5)-COLUMN(Champ)+1),""),IF(OFFSET(INDIRECT(CONCATENATE("_",E$7)),Base_Elèves!CA236,0,1,1)="","",OFFSET(INDIRECT(CONCATENATE("_",E$7)),Base_Elèves!CA236,0,1,1))))</f>
        <v/>
      </c>
    </row>
    <row r="244" spans="6:6">
      <c r="F244" s="128" t="str">
        <f t="array" aca="1" ref="F244" ca="1">IF($E$7="","",IF($E$7="Toutes",IF(ROWS($2:238)&lt;=COUNTA(Champ),INDEX(Champ,MOD(SMALL(IF(Champ&lt;&gt;"",COLUMN(Champ)*10^5+ROW(INDIRECT("1:"&amp;ROWS(Champ)))),ROWS($2:238)),10^5),INT(SMALL(IF(Champ&lt;&gt;"",COLUMN(Champ)*10^5+ROW(INDIRECT("1:"&amp;ROWS(Champ)))),ROWS($2:238))/10^5)-COLUMN(Champ)+1),""),IF(OFFSET(INDIRECT(CONCATENATE("_",E$7)),Base_Elèves!CA237,0,1,1)="","",OFFSET(INDIRECT(CONCATENATE("_",E$7)),Base_Elèves!CA237,0,1,1))))</f>
        <v/>
      </c>
    </row>
    <row r="245" spans="6:6">
      <c r="F245" s="128" t="str">
        <f t="array" aca="1" ref="F245" ca="1">IF($E$7="","",IF($E$7="Toutes",IF(ROWS($2:239)&lt;=COUNTA(Champ),INDEX(Champ,MOD(SMALL(IF(Champ&lt;&gt;"",COLUMN(Champ)*10^5+ROW(INDIRECT("1:"&amp;ROWS(Champ)))),ROWS($2:239)),10^5),INT(SMALL(IF(Champ&lt;&gt;"",COLUMN(Champ)*10^5+ROW(INDIRECT("1:"&amp;ROWS(Champ)))),ROWS($2:239))/10^5)-COLUMN(Champ)+1),""),IF(OFFSET(INDIRECT(CONCATENATE("_",E$7)),Base_Elèves!CA238,0,1,1)="","",OFFSET(INDIRECT(CONCATENATE("_",E$7)),Base_Elèves!CA238,0,1,1))))</f>
        <v/>
      </c>
    </row>
    <row r="246" spans="6:6">
      <c r="F246" s="128" t="str">
        <f t="array" aca="1" ref="F246" ca="1">IF($E$7="","",IF($E$7="Toutes",IF(ROWS($2:240)&lt;=COUNTA(Champ),INDEX(Champ,MOD(SMALL(IF(Champ&lt;&gt;"",COLUMN(Champ)*10^5+ROW(INDIRECT("1:"&amp;ROWS(Champ)))),ROWS($2:240)),10^5),INT(SMALL(IF(Champ&lt;&gt;"",COLUMN(Champ)*10^5+ROW(INDIRECT("1:"&amp;ROWS(Champ)))),ROWS($2:240))/10^5)-COLUMN(Champ)+1),""),IF(OFFSET(INDIRECT(CONCATENATE("_",E$7)),Base_Elèves!CA239,0,1,1)="","",OFFSET(INDIRECT(CONCATENATE("_",E$7)),Base_Elèves!CA239,0,1,1))))</f>
        <v/>
      </c>
    </row>
    <row r="247" spans="6:6">
      <c r="F247" s="128" t="str">
        <f t="array" aca="1" ref="F247" ca="1">IF($E$7="","",IF($E$7="Toutes",IF(ROWS($2:241)&lt;=COUNTA(Champ),INDEX(Champ,MOD(SMALL(IF(Champ&lt;&gt;"",COLUMN(Champ)*10^5+ROW(INDIRECT("1:"&amp;ROWS(Champ)))),ROWS($2:241)),10^5),INT(SMALL(IF(Champ&lt;&gt;"",COLUMN(Champ)*10^5+ROW(INDIRECT("1:"&amp;ROWS(Champ)))),ROWS($2:241))/10^5)-COLUMN(Champ)+1),""),IF(OFFSET(INDIRECT(CONCATENATE("_",E$7)),Base_Elèves!CA240,0,1,1)="","",OFFSET(INDIRECT(CONCATENATE("_",E$7)),Base_Elèves!CA240,0,1,1))))</f>
        <v/>
      </c>
    </row>
    <row r="248" spans="6:6">
      <c r="F248" s="128" t="str">
        <f t="array" aca="1" ref="F248" ca="1">IF($E$7="","",IF($E$7="Toutes",IF(ROWS($2:242)&lt;=COUNTA(Champ),INDEX(Champ,MOD(SMALL(IF(Champ&lt;&gt;"",COLUMN(Champ)*10^5+ROW(INDIRECT("1:"&amp;ROWS(Champ)))),ROWS($2:242)),10^5),INT(SMALL(IF(Champ&lt;&gt;"",COLUMN(Champ)*10^5+ROW(INDIRECT("1:"&amp;ROWS(Champ)))),ROWS($2:242))/10^5)-COLUMN(Champ)+1),""),IF(OFFSET(INDIRECT(CONCATENATE("_",E$7)),Base_Elèves!CA241,0,1,1)="","",OFFSET(INDIRECT(CONCATENATE("_",E$7)),Base_Elèves!CA241,0,1,1))))</f>
        <v/>
      </c>
    </row>
    <row r="249" spans="6:6">
      <c r="F249" s="128" t="str">
        <f t="array" aca="1" ref="F249" ca="1">IF($E$7="","",IF($E$7="Toutes",IF(ROWS($2:243)&lt;=COUNTA(Champ),INDEX(Champ,MOD(SMALL(IF(Champ&lt;&gt;"",COLUMN(Champ)*10^5+ROW(INDIRECT("1:"&amp;ROWS(Champ)))),ROWS($2:243)),10^5),INT(SMALL(IF(Champ&lt;&gt;"",COLUMN(Champ)*10^5+ROW(INDIRECT("1:"&amp;ROWS(Champ)))),ROWS($2:243))/10^5)-COLUMN(Champ)+1),""),IF(OFFSET(INDIRECT(CONCATENATE("_",E$7)),Base_Elèves!CA242,0,1,1)="","",OFFSET(INDIRECT(CONCATENATE("_",E$7)),Base_Elèves!CA242,0,1,1))))</f>
        <v/>
      </c>
    </row>
    <row r="250" spans="6:6">
      <c r="F250" s="128" t="str">
        <f t="array" aca="1" ref="F250" ca="1">IF($E$7="","",IF($E$7="Toutes",IF(ROWS($2:244)&lt;=COUNTA(Champ),INDEX(Champ,MOD(SMALL(IF(Champ&lt;&gt;"",COLUMN(Champ)*10^5+ROW(INDIRECT("1:"&amp;ROWS(Champ)))),ROWS($2:244)),10^5),INT(SMALL(IF(Champ&lt;&gt;"",COLUMN(Champ)*10^5+ROW(INDIRECT("1:"&amp;ROWS(Champ)))),ROWS($2:244))/10^5)-COLUMN(Champ)+1),""),IF(OFFSET(INDIRECT(CONCATENATE("_",E$7)),Base_Elèves!CA243,0,1,1)="","",OFFSET(INDIRECT(CONCATENATE("_",E$7)),Base_Elèves!CA243,0,1,1))))</f>
        <v/>
      </c>
    </row>
    <row r="251" spans="6:6">
      <c r="F251" s="128" t="str">
        <f t="array" aca="1" ref="F251" ca="1">IF($E$7="","",IF($E$7="Toutes",IF(ROWS($2:245)&lt;=COUNTA(Champ),INDEX(Champ,MOD(SMALL(IF(Champ&lt;&gt;"",COLUMN(Champ)*10^5+ROW(INDIRECT("1:"&amp;ROWS(Champ)))),ROWS($2:245)),10^5),INT(SMALL(IF(Champ&lt;&gt;"",COLUMN(Champ)*10^5+ROW(INDIRECT("1:"&amp;ROWS(Champ)))),ROWS($2:245))/10^5)-COLUMN(Champ)+1),""),IF(OFFSET(INDIRECT(CONCATENATE("_",E$7)),Base_Elèves!CA244,0,1,1)="","",OFFSET(INDIRECT(CONCATENATE("_",E$7)),Base_Elèves!CA244,0,1,1))))</f>
        <v/>
      </c>
    </row>
    <row r="252" spans="6:6">
      <c r="F252" s="128" t="str">
        <f t="array" aca="1" ref="F252" ca="1">IF($E$7="","",IF($E$7="Toutes",IF(ROWS($2:246)&lt;=COUNTA(Champ),INDEX(Champ,MOD(SMALL(IF(Champ&lt;&gt;"",COLUMN(Champ)*10^5+ROW(INDIRECT("1:"&amp;ROWS(Champ)))),ROWS($2:246)),10^5),INT(SMALL(IF(Champ&lt;&gt;"",COLUMN(Champ)*10^5+ROW(INDIRECT("1:"&amp;ROWS(Champ)))),ROWS($2:246))/10^5)-COLUMN(Champ)+1),""),IF(OFFSET(INDIRECT(CONCATENATE("_",E$7)),Base_Elèves!CA245,0,1,1)="","",OFFSET(INDIRECT(CONCATENATE("_",E$7)),Base_Elèves!CA245,0,1,1))))</f>
        <v/>
      </c>
    </row>
    <row r="253" spans="6:6">
      <c r="F253" s="128" t="str">
        <f t="array" aca="1" ref="F253" ca="1">IF($E$7="","",IF($E$7="Toutes",IF(ROWS($2:247)&lt;=COUNTA(Champ),INDEX(Champ,MOD(SMALL(IF(Champ&lt;&gt;"",COLUMN(Champ)*10^5+ROW(INDIRECT("1:"&amp;ROWS(Champ)))),ROWS($2:247)),10^5),INT(SMALL(IF(Champ&lt;&gt;"",COLUMN(Champ)*10^5+ROW(INDIRECT("1:"&amp;ROWS(Champ)))),ROWS($2:247))/10^5)-COLUMN(Champ)+1),""),IF(OFFSET(INDIRECT(CONCATENATE("_",E$7)),Base_Elèves!CA246,0,1,1)="","",OFFSET(INDIRECT(CONCATENATE("_",E$7)),Base_Elèves!CA246,0,1,1))))</f>
        <v/>
      </c>
    </row>
    <row r="254" spans="6:6">
      <c r="F254" s="128" t="str">
        <f t="array" aca="1" ref="F254" ca="1">IF($E$7="","",IF($E$7="Toutes",IF(ROWS($2:248)&lt;=COUNTA(Champ),INDEX(Champ,MOD(SMALL(IF(Champ&lt;&gt;"",COLUMN(Champ)*10^5+ROW(INDIRECT("1:"&amp;ROWS(Champ)))),ROWS($2:248)),10^5),INT(SMALL(IF(Champ&lt;&gt;"",COLUMN(Champ)*10^5+ROW(INDIRECT("1:"&amp;ROWS(Champ)))),ROWS($2:248))/10^5)-COLUMN(Champ)+1),""),IF(OFFSET(INDIRECT(CONCATENATE("_",E$7)),Base_Elèves!CA247,0,1,1)="","",OFFSET(INDIRECT(CONCATENATE("_",E$7)),Base_Elèves!CA247,0,1,1))))</f>
        <v/>
      </c>
    </row>
    <row r="255" spans="6:6">
      <c r="F255" s="128" t="str">
        <f t="array" aca="1" ref="F255" ca="1">IF($E$7="","",IF($E$7="Toutes",IF(ROWS($2:249)&lt;=COUNTA(Champ),INDEX(Champ,MOD(SMALL(IF(Champ&lt;&gt;"",COLUMN(Champ)*10^5+ROW(INDIRECT("1:"&amp;ROWS(Champ)))),ROWS($2:249)),10^5),INT(SMALL(IF(Champ&lt;&gt;"",COLUMN(Champ)*10^5+ROW(INDIRECT("1:"&amp;ROWS(Champ)))),ROWS($2:249))/10^5)-COLUMN(Champ)+1),""),IF(OFFSET(INDIRECT(CONCATENATE("_",E$7)),Base_Elèves!CA248,0,1,1)="","",OFFSET(INDIRECT(CONCATENATE("_",E$7)),Base_Elèves!CA248,0,1,1))))</f>
        <v/>
      </c>
    </row>
    <row r="256" spans="6:6">
      <c r="F256" s="128" t="str">
        <f t="array" aca="1" ref="F256" ca="1">IF($E$7="","",IF($E$7="Toutes",IF(ROWS($2:250)&lt;=COUNTA(Champ),INDEX(Champ,MOD(SMALL(IF(Champ&lt;&gt;"",COLUMN(Champ)*10^5+ROW(INDIRECT("1:"&amp;ROWS(Champ)))),ROWS($2:250)),10^5),INT(SMALL(IF(Champ&lt;&gt;"",COLUMN(Champ)*10^5+ROW(INDIRECT("1:"&amp;ROWS(Champ)))),ROWS($2:250))/10^5)-COLUMN(Champ)+1),""),IF(OFFSET(INDIRECT(CONCATENATE("_",E$7)),Base_Elèves!CA249,0,1,1)="","",OFFSET(INDIRECT(CONCATENATE("_",E$7)),Base_Elèves!CA249,0,1,1))))</f>
        <v/>
      </c>
    </row>
    <row r="257" spans="6:6">
      <c r="F257" s="128" t="str">
        <f t="array" aca="1" ref="F257" ca="1">IF($E$7="","",IF($E$7="Toutes",IF(ROWS($2:251)&lt;=COUNTA(Champ),INDEX(Champ,MOD(SMALL(IF(Champ&lt;&gt;"",COLUMN(Champ)*10^5+ROW(INDIRECT("1:"&amp;ROWS(Champ)))),ROWS($2:251)),10^5),INT(SMALL(IF(Champ&lt;&gt;"",COLUMN(Champ)*10^5+ROW(INDIRECT("1:"&amp;ROWS(Champ)))),ROWS($2:251))/10^5)-COLUMN(Champ)+1),""),IF(OFFSET(INDIRECT(CONCATENATE("_",E$7)),Base_Elèves!CA250,0,1,1)="","",OFFSET(INDIRECT(CONCATENATE("_",E$7)),Base_Elèves!CA250,0,1,1))))</f>
        <v/>
      </c>
    </row>
    <row r="258" spans="6:6">
      <c r="F258" s="128" t="str">
        <f t="array" aca="1" ref="F258" ca="1">IF($E$7="","",IF($E$7="Toutes",IF(ROWS($2:252)&lt;=COUNTA(Champ),INDEX(Champ,MOD(SMALL(IF(Champ&lt;&gt;"",COLUMN(Champ)*10^5+ROW(INDIRECT("1:"&amp;ROWS(Champ)))),ROWS($2:252)),10^5),INT(SMALL(IF(Champ&lt;&gt;"",COLUMN(Champ)*10^5+ROW(INDIRECT("1:"&amp;ROWS(Champ)))),ROWS($2:252))/10^5)-COLUMN(Champ)+1),""),IF(OFFSET(INDIRECT(CONCATENATE("_",E$7)),Base_Elèves!CA251,0,1,1)="","",OFFSET(INDIRECT(CONCATENATE("_",E$7)),Base_Elèves!CA251,0,1,1))))</f>
        <v/>
      </c>
    </row>
    <row r="259" spans="6:6">
      <c r="F259" s="128" t="str">
        <f t="array" aca="1" ref="F259" ca="1">IF($E$7="","",IF($E$7="Toutes",IF(ROWS($2:253)&lt;=COUNTA(Champ),INDEX(Champ,MOD(SMALL(IF(Champ&lt;&gt;"",COLUMN(Champ)*10^5+ROW(INDIRECT("1:"&amp;ROWS(Champ)))),ROWS($2:253)),10^5),INT(SMALL(IF(Champ&lt;&gt;"",COLUMN(Champ)*10^5+ROW(INDIRECT("1:"&amp;ROWS(Champ)))),ROWS($2:253))/10^5)-COLUMN(Champ)+1),""),IF(OFFSET(INDIRECT(CONCATENATE("_",E$7)),Base_Elèves!CA252,0,1,1)="","",OFFSET(INDIRECT(CONCATENATE("_",E$7)),Base_Elèves!CA252,0,1,1))))</f>
        <v/>
      </c>
    </row>
    <row r="260" spans="6:6">
      <c r="F260" s="128" t="str">
        <f t="array" aca="1" ref="F260" ca="1">IF($E$7="","",IF($E$7="Toutes",IF(ROWS($2:254)&lt;=COUNTA(Champ),INDEX(Champ,MOD(SMALL(IF(Champ&lt;&gt;"",COLUMN(Champ)*10^5+ROW(INDIRECT("1:"&amp;ROWS(Champ)))),ROWS($2:254)),10^5),INT(SMALL(IF(Champ&lt;&gt;"",COLUMN(Champ)*10^5+ROW(INDIRECT("1:"&amp;ROWS(Champ)))),ROWS($2:254))/10^5)-COLUMN(Champ)+1),""),IF(OFFSET(INDIRECT(CONCATENATE("_",E$7)),Base_Elèves!CA253,0,1,1)="","",OFFSET(INDIRECT(CONCATENATE("_",E$7)),Base_Elèves!CA253,0,1,1))))</f>
        <v/>
      </c>
    </row>
    <row r="261" spans="6:6">
      <c r="F261" s="128" t="str">
        <f t="array" aca="1" ref="F261" ca="1">IF($E$7="","",IF($E$7="Toutes",IF(ROWS($2:255)&lt;=COUNTA(Champ),INDEX(Champ,MOD(SMALL(IF(Champ&lt;&gt;"",COLUMN(Champ)*10^5+ROW(INDIRECT("1:"&amp;ROWS(Champ)))),ROWS($2:255)),10^5),INT(SMALL(IF(Champ&lt;&gt;"",COLUMN(Champ)*10^5+ROW(INDIRECT("1:"&amp;ROWS(Champ)))),ROWS($2:255))/10^5)-COLUMN(Champ)+1),""),IF(OFFSET(INDIRECT(CONCATENATE("_",E$7)),Base_Elèves!CA254,0,1,1)="","",OFFSET(INDIRECT(CONCATENATE("_",E$7)),Base_Elèves!CA254,0,1,1))))</f>
        <v/>
      </c>
    </row>
    <row r="262" spans="6:6">
      <c r="F262" s="128" t="str">
        <f t="array" aca="1" ref="F262" ca="1">IF($E$7="","",IF($E$7="Toutes",IF(ROWS($2:256)&lt;=COUNTA(Champ),INDEX(Champ,MOD(SMALL(IF(Champ&lt;&gt;"",COLUMN(Champ)*10^5+ROW(INDIRECT("1:"&amp;ROWS(Champ)))),ROWS($2:256)),10^5),INT(SMALL(IF(Champ&lt;&gt;"",COLUMN(Champ)*10^5+ROW(INDIRECT("1:"&amp;ROWS(Champ)))),ROWS($2:256))/10^5)-COLUMN(Champ)+1),""),IF(OFFSET(INDIRECT(CONCATENATE("_",E$7)),Base_Elèves!CA255,0,1,1)="","",OFFSET(INDIRECT(CONCATENATE("_",E$7)),Base_Elèves!CA255,0,1,1))))</f>
        <v/>
      </c>
    </row>
    <row r="263" spans="6:6">
      <c r="F263" s="128" t="str">
        <f t="array" aca="1" ref="F263" ca="1">IF($E$7="","",IF($E$7="Toutes",IF(ROWS($2:257)&lt;=COUNTA(Champ),INDEX(Champ,MOD(SMALL(IF(Champ&lt;&gt;"",COLUMN(Champ)*10^5+ROW(INDIRECT("1:"&amp;ROWS(Champ)))),ROWS($2:257)),10^5),INT(SMALL(IF(Champ&lt;&gt;"",COLUMN(Champ)*10^5+ROW(INDIRECT("1:"&amp;ROWS(Champ)))),ROWS($2:257))/10^5)-COLUMN(Champ)+1),""),IF(OFFSET(INDIRECT(CONCATENATE("_",E$7)),Base_Elèves!CA256,0,1,1)="","",OFFSET(INDIRECT(CONCATENATE("_",E$7)),Base_Elèves!CA256,0,1,1))))</f>
        <v/>
      </c>
    </row>
    <row r="264" spans="6:6">
      <c r="F264" s="128" t="str">
        <f t="array" aca="1" ref="F264" ca="1">IF($E$7="","",IF($E$7="Toutes",IF(ROWS($2:258)&lt;=COUNTA(Champ),INDEX(Champ,MOD(SMALL(IF(Champ&lt;&gt;"",COLUMN(Champ)*10^5+ROW(INDIRECT("1:"&amp;ROWS(Champ)))),ROWS($2:258)),10^5),INT(SMALL(IF(Champ&lt;&gt;"",COLUMN(Champ)*10^5+ROW(INDIRECT("1:"&amp;ROWS(Champ)))),ROWS($2:258))/10^5)-COLUMN(Champ)+1),""),IF(OFFSET(INDIRECT(CONCATENATE("_",E$7)),Base_Elèves!CA257,0,1,1)="","",OFFSET(INDIRECT(CONCATENATE("_",E$7)),Base_Elèves!CA257,0,1,1))))</f>
        <v/>
      </c>
    </row>
    <row r="265" spans="6:6">
      <c r="F265" s="128" t="str">
        <f t="array" aca="1" ref="F265" ca="1">IF($E$7="","",IF($E$7="Toutes",IF(ROWS($2:259)&lt;=COUNTA(Champ),INDEX(Champ,MOD(SMALL(IF(Champ&lt;&gt;"",COLUMN(Champ)*10^5+ROW(INDIRECT("1:"&amp;ROWS(Champ)))),ROWS($2:259)),10^5),INT(SMALL(IF(Champ&lt;&gt;"",COLUMN(Champ)*10^5+ROW(INDIRECT("1:"&amp;ROWS(Champ)))),ROWS($2:259))/10^5)-COLUMN(Champ)+1),""),IF(OFFSET(INDIRECT(CONCATENATE("_",E$7)),Base_Elèves!CA258,0,1,1)="","",OFFSET(INDIRECT(CONCATENATE("_",E$7)),Base_Elèves!CA258,0,1,1))))</f>
        <v/>
      </c>
    </row>
    <row r="266" spans="6:6">
      <c r="F266" s="128" t="str">
        <f t="array" aca="1" ref="F266" ca="1">IF($E$7="","",IF($E$7="Toutes",IF(ROWS($2:260)&lt;=COUNTA(Champ),INDEX(Champ,MOD(SMALL(IF(Champ&lt;&gt;"",COLUMN(Champ)*10^5+ROW(INDIRECT("1:"&amp;ROWS(Champ)))),ROWS($2:260)),10^5),INT(SMALL(IF(Champ&lt;&gt;"",COLUMN(Champ)*10^5+ROW(INDIRECT("1:"&amp;ROWS(Champ)))),ROWS($2:260))/10^5)-COLUMN(Champ)+1),""),IF(OFFSET(INDIRECT(CONCATENATE("_",E$7)),Base_Elèves!CA259,0,1,1)="","",OFFSET(INDIRECT(CONCATENATE("_",E$7)),Base_Elèves!CA259,0,1,1))))</f>
        <v/>
      </c>
    </row>
    <row r="267" spans="6:6">
      <c r="F267" s="128" t="str">
        <f t="array" aca="1" ref="F267" ca="1">IF($E$7="","",IF($E$7="Toutes",IF(ROWS($2:261)&lt;=COUNTA(Champ),INDEX(Champ,MOD(SMALL(IF(Champ&lt;&gt;"",COLUMN(Champ)*10^5+ROW(INDIRECT("1:"&amp;ROWS(Champ)))),ROWS($2:261)),10^5),INT(SMALL(IF(Champ&lt;&gt;"",COLUMN(Champ)*10^5+ROW(INDIRECT("1:"&amp;ROWS(Champ)))),ROWS($2:261))/10^5)-COLUMN(Champ)+1),""),IF(OFFSET(INDIRECT(CONCATENATE("_",E$7)),Base_Elèves!CA260,0,1,1)="","",OFFSET(INDIRECT(CONCATENATE("_",E$7)),Base_Elèves!CA260,0,1,1))))</f>
        <v/>
      </c>
    </row>
    <row r="268" spans="6:6">
      <c r="F268" s="128" t="str">
        <f t="array" aca="1" ref="F268" ca="1">IF($E$7="","",IF($E$7="Toutes",IF(ROWS($2:262)&lt;=COUNTA(Champ),INDEX(Champ,MOD(SMALL(IF(Champ&lt;&gt;"",COLUMN(Champ)*10^5+ROW(INDIRECT("1:"&amp;ROWS(Champ)))),ROWS($2:262)),10^5),INT(SMALL(IF(Champ&lt;&gt;"",COLUMN(Champ)*10^5+ROW(INDIRECT("1:"&amp;ROWS(Champ)))),ROWS($2:262))/10^5)-COLUMN(Champ)+1),""),IF(OFFSET(INDIRECT(CONCATENATE("_",E$7)),Base_Elèves!CA261,0,1,1)="","",OFFSET(INDIRECT(CONCATENATE("_",E$7)),Base_Elèves!CA261,0,1,1))))</f>
        <v/>
      </c>
    </row>
    <row r="269" spans="6:6">
      <c r="F269" s="128" t="str">
        <f t="array" aca="1" ref="F269" ca="1">IF($E$7="","",IF($E$7="Toutes",IF(ROWS($2:263)&lt;=COUNTA(Champ),INDEX(Champ,MOD(SMALL(IF(Champ&lt;&gt;"",COLUMN(Champ)*10^5+ROW(INDIRECT("1:"&amp;ROWS(Champ)))),ROWS($2:263)),10^5),INT(SMALL(IF(Champ&lt;&gt;"",COLUMN(Champ)*10^5+ROW(INDIRECT("1:"&amp;ROWS(Champ)))),ROWS($2:263))/10^5)-COLUMN(Champ)+1),""),IF(OFFSET(INDIRECT(CONCATENATE("_",E$7)),Base_Elèves!CA262,0,1,1)="","",OFFSET(INDIRECT(CONCATENATE("_",E$7)),Base_Elèves!CA262,0,1,1))))</f>
        <v/>
      </c>
    </row>
    <row r="270" spans="6:6">
      <c r="F270" s="128" t="str">
        <f t="array" aca="1" ref="F270" ca="1">IF($E$7="","",IF($E$7="Toutes",IF(ROWS($2:264)&lt;=COUNTA(Champ),INDEX(Champ,MOD(SMALL(IF(Champ&lt;&gt;"",COLUMN(Champ)*10^5+ROW(INDIRECT("1:"&amp;ROWS(Champ)))),ROWS($2:264)),10^5),INT(SMALL(IF(Champ&lt;&gt;"",COLUMN(Champ)*10^5+ROW(INDIRECT("1:"&amp;ROWS(Champ)))),ROWS($2:264))/10^5)-COLUMN(Champ)+1),""),IF(OFFSET(INDIRECT(CONCATENATE("_",E$7)),Base_Elèves!CA263,0,1,1)="","",OFFSET(INDIRECT(CONCATENATE("_",E$7)),Base_Elèves!CA263,0,1,1))))</f>
        <v/>
      </c>
    </row>
    <row r="271" spans="6:6">
      <c r="F271" s="128" t="str">
        <f t="array" aca="1" ref="F271" ca="1">IF($E$7="","",IF($E$7="Toutes",IF(ROWS($2:265)&lt;=COUNTA(Champ),INDEX(Champ,MOD(SMALL(IF(Champ&lt;&gt;"",COLUMN(Champ)*10^5+ROW(INDIRECT("1:"&amp;ROWS(Champ)))),ROWS($2:265)),10^5),INT(SMALL(IF(Champ&lt;&gt;"",COLUMN(Champ)*10^5+ROW(INDIRECT("1:"&amp;ROWS(Champ)))),ROWS($2:265))/10^5)-COLUMN(Champ)+1),""),IF(OFFSET(INDIRECT(CONCATENATE("_",E$7)),Base_Elèves!CA264,0,1,1)="","",OFFSET(INDIRECT(CONCATENATE("_",E$7)),Base_Elèves!CA264,0,1,1))))</f>
        <v/>
      </c>
    </row>
    <row r="272" spans="6:6">
      <c r="F272" s="128" t="str">
        <f t="array" aca="1" ref="F272" ca="1">IF($E$7="","",IF($E$7="Toutes",IF(ROWS($2:266)&lt;=COUNTA(Champ),INDEX(Champ,MOD(SMALL(IF(Champ&lt;&gt;"",COLUMN(Champ)*10^5+ROW(INDIRECT("1:"&amp;ROWS(Champ)))),ROWS($2:266)),10^5),INT(SMALL(IF(Champ&lt;&gt;"",COLUMN(Champ)*10^5+ROW(INDIRECT("1:"&amp;ROWS(Champ)))),ROWS($2:266))/10^5)-COLUMN(Champ)+1),""),IF(OFFSET(INDIRECT(CONCATENATE("_",E$7)),Base_Elèves!CA265,0,1,1)="","",OFFSET(INDIRECT(CONCATENATE("_",E$7)),Base_Elèves!CA265,0,1,1))))</f>
        <v/>
      </c>
    </row>
    <row r="273" spans="6:6">
      <c r="F273" s="128" t="str">
        <f t="array" aca="1" ref="F273" ca="1">IF($E$7="","",IF($E$7="Toutes",IF(ROWS($2:267)&lt;=COUNTA(Champ),INDEX(Champ,MOD(SMALL(IF(Champ&lt;&gt;"",COLUMN(Champ)*10^5+ROW(INDIRECT("1:"&amp;ROWS(Champ)))),ROWS($2:267)),10^5),INT(SMALL(IF(Champ&lt;&gt;"",COLUMN(Champ)*10^5+ROW(INDIRECT("1:"&amp;ROWS(Champ)))),ROWS($2:267))/10^5)-COLUMN(Champ)+1),""),IF(OFFSET(INDIRECT(CONCATENATE("_",E$7)),Base_Elèves!CA266,0,1,1)="","",OFFSET(INDIRECT(CONCATENATE("_",E$7)),Base_Elèves!CA266,0,1,1))))</f>
        <v/>
      </c>
    </row>
    <row r="274" spans="6:6">
      <c r="F274" s="128" t="str">
        <f t="array" aca="1" ref="F274" ca="1">IF($E$7="","",IF($E$7="Toutes",IF(ROWS($2:268)&lt;=COUNTA(Champ),INDEX(Champ,MOD(SMALL(IF(Champ&lt;&gt;"",COLUMN(Champ)*10^5+ROW(INDIRECT("1:"&amp;ROWS(Champ)))),ROWS($2:268)),10^5),INT(SMALL(IF(Champ&lt;&gt;"",COLUMN(Champ)*10^5+ROW(INDIRECT("1:"&amp;ROWS(Champ)))),ROWS($2:268))/10^5)-COLUMN(Champ)+1),""),IF(OFFSET(INDIRECT(CONCATENATE("_",E$7)),Base_Elèves!CA267,0,1,1)="","",OFFSET(INDIRECT(CONCATENATE("_",E$7)),Base_Elèves!CA267,0,1,1))))</f>
        <v/>
      </c>
    </row>
    <row r="275" spans="6:6">
      <c r="F275" s="128" t="str">
        <f t="array" aca="1" ref="F275" ca="1">IF($E$7="","",IF($E$7="Toutes",IF(ROWS($2:269)&lt;=COUNTA(Champ),INDEX(Champ,MOD(SMALL(IF(Champ&lt;&gt;"",COLUMN(Champ)*10^5+ROW(INDIRECT("1:"&amp;ROWS(Champ)))),ROWS($2:269)),10^5),INT(SMALL(IF(Champ&lt;&gt;"",COLUMN(Champ)*10^5+ROW(INDIRECT("1:"&amp;ROWS(Champ)))),ROWS($2:269))/10^5)-COLUMN(Champ)+1),""),IF(OFFSET(INDIRECT(CONCATENATE("_",E$7)),Base_Elèves!CA268,0,1,1)="","",OFFSET(INDIRECT(CONCATENATE("_",E$7)),Base_Elèves!CA268,0,1,1))))</f>
        <v/>
      </c>
    </row>
    <row r="276" spans="6:6">
      <c r="F276" s="128" t="str">
        <f t="array" aca="1" ref="F276" ca="1">IF($E$7="","",IF($E$7="Toutes",IF(ROWS($2:270)&lt;=COUNTA(Champ),INDEX(Champ,MOD(SMALL(IF(Champ&lt;&gt;"",COLUMN(Champ)*10^5+ROW(INDIRECT("1:"&amp;ROWS(Champ)))),ROWS($2:270)),10^5),INT(SMALL(IF(Champ&lt;&gt;"",COLUMN(Champ)*10^5+ROW(INDIRECT("1:"&amp;ROWS(Champ)))),ROWS($2:270))/10^5)-COLUMN(Champ)+1),""),IF(OFFSET(INDIRECT(CONCATENATE("_",E$7)),Base_Elèves!CA269,0,1,1)="","",OFFSET(INDIRECT(CONCATENATE("_",E$7)),Base_Elèves!CA269,0,1,1))))</f>
        <v/>
      </c>
    </row>
    <row r="277" spans="6:6">
      <c r="F277" s="128" t="str">
        <f t="array" aca="1" ref="F277" ca="1">IF($E$7="","",IF($E$7="Toutes",IF(ROWS($2:271)&lt;=COUNTA(Champ),INDEX(Champ,MOD(SMALL(IF(Champ&lt;&gt;"",COLUMN(Champ)*10^5+ROW(INDIRECT("1:"&amp;ROWS(Champ)))),ROWS($2:271)),10^5),INT(SMALL(IF(Champ&lt;&gt;"",COLUMN(Champ)*10^5+ROW(INDIRECT("1:"&amp;ROWS(Champ)))),ROWS($2:271))/10^5)-COLUMN(Champ)+1),""),IF(OFFSET(INDIRECT(CONCATENATE("_",E$7)),Base_Elèves!CA270,0,1,1)="","",OFFSET(INDIRECT(CONCATENATE("_",E$7)),Base_Elèves!CA270,0,1,1))))</f>
        <v/>
      </c>
    </row>
    <row r="278" spans="6:6">
      <c r="F278" s="128" t="str">
        <f t="array" aca="1" ref="F278" ca="1">IF($E$7="","",IF($E$7="Toutes",IF(ROWS($2:272)&lt;=COUNTA(Champ),INDEX(Champ,MOD(SMALL(IF(Champ&lt;&gt;"",COLUMN(Champ)*10^5+ROW(INDIRECT("1:"&amp;ROWS(Champ)))),ROWS($2:272)),10^5),INT(SMALL(IF(Champ&lt;&gt;"",COLUMN(Champ)*10^5+ROW(INDIRECT("1:"&amp;ROWS(Champ)))),ROWS($2:272))/10^5)-COLUMN(Champ)+1),""),IF(OFFSET(INDIRECT(CONCATENATE("_",E$7)),Base_Elèves!CA271,0,1,1)="","",OFFSET(INDIRECT(CONCATENATE("_",E$7)),Base_Elèves!CA271,0,1,1))))</f>
        <v/>
      </c>
    </row>
    <row r="279" spans="6:6">
      <c r="F279" s="128" t="str">
        <f t="array" aca="1" ref="F279" ca="1">IF($E$7="","",IF($E$7="Toutes",IF(ROWS($2:273)&lt;=COUNTA(Champ),INDEX(Champ,MOD(SMALL(IF(Champ&lt;&gt;"",COLUMN(Champ)*10^5+ROW(INDIRECT("1:"&amp;ROWS(Champ)))),ROWS($2:273)),10^5),INT(SMALL(IF(Champ&lt;&gt;"",COLUMN(Champ)*10^5+ROW(INDIRECT("1:"&amp;ROWS(Champ)))),ROWS($2:273))/10^5)-COLUMN(Champ)+1),""),IF(OFFSET(INDIRECT(CONCATENATE("_",E$7)),Base_Elèves!CA272,0,1,1)="","",OFFSET(INDIRECT(CONCATENATE("_",E$7)),Base_Elèves!CA272,0,1,1))))</f>
        <v/>
      </c>
    </row>
    <row r="280" spans="6:6">
      <c r="F280" s="128" t="str">
        <f t="array" aca="1" ref="F280" ca="1">IF($E$7="","",IF($E$7="Toutes",IF(ROWS($2:274)&lt;=COUNTA(Champ),INDEX(Champ,MOD(SMALL(IF(Champ&lt;&gt;"",COLUMN(Champ)*10^5+ROW(INDIRECT("1:"&amp;ROWS(Champ)))),ROWS($2:274)),10^5),INT(SMALL(IF(Champ&lt;&gt;"",COLUMN(Champ)*10^5+ROW(INDIRECT("1:"&amp;ROWS(Champ)))),ROWS($2:274))/10^5)-COLUMN(Champ)+1),""),IF(OFFSET(INDIRECT(CONCATENATE("_",E$7)),Base_Elèves!CA273,0,1,1)="","",OFFSET(INDIRECT(CONCATENATE("_",E$7)),Base_Elèves!CA273,0,1,1))))</f>
        <v/>
      </c>
    </row>
    <row r="281" spans="6:6">
      <c r="F281" s="128" t="str">
        <f t="array" aca="1" ref="F281" ca="1">IF($E$7="","",IF($E$7="Toutes",IF(ROWS($2:275)&lt;=COUNTA(Champ),INDEX(Champ,MOD(SMALL(IF(Champ&lt;&gt;"",COLUMN(Champ)*10^5+ROW(INDIRECT("1:"&amp;ROWS(Champ)))),ROWS($2:275)),10^5),INT(SMALL(IF(Champ&lt;&gt;"",COLUMN(Champ)*10^5+ROW(INDIRECT("1:"&amp;ROWS(Champ)))),ROWS($2:275))/10^5)-COLUMN(Champ)+1),""),IF(OFFSET(INDIRECT(CONCATENATE("_",E$7)),Base_Elèves!CA274,0,1,1)="","",OFFSET(INDIRECT(CONCATENATE("_",E$7)),Base_Elèves!CA274,0,1,1))))</f>
        <v/>
      </c>
    </row>
    <row r="282" spans="6:6">
      <c r="F282" s="128" t="str">
        <f t="array" aca="1" ref="F282" ca="1">IF($E$7="","",IF($E$7="Toutes",IF(ROWS($2:276)&lt;=COUNTA(Champ),INDEX(Champ,MOD(SMALL(IF(Champ&lt;&gt;"",COLUMN(Champ)*10^5+ROW(INDIRECT("1:"&amp;ROWS(Champ)))),ROWS($2:276)),10^5),INT(SMALL(IF(Champ&lt;&gt;"",COLUMN(Champ)*10^5+ROW(INDIRECT("1:"&amp;ROWS(Champ)))),ROWS($2:276))/10^5)-COLUMN(Champ)+1),""),IF(OFFSET(INDIRECT(CONCATENATE("_",E$7)),Base_Elèves!CA275,0,1,1)="","",OFFSET(INDIRECT(CONCATENATE("_",E$7)),Base_Elèves!CA275,0,1,1))))</f>
        <v/>
      </c>
    </row>
    <row r="283" spans="6:6">
      <c r="F283" s="128" t="str">
        <f t="array" aca="1" ref="F283" ca="1">IF($E$7="","",IF($E$7="Toutes",IF(ROWS($2:277)&lt;=COUNTA(Champ),INDEX(Champ,MOD(SMALL(IF(Champ&lt;&gt;"",COLUMN(Champ)*10^5+ROW(INDIRECT("1:"&amp;ROWS(Champ)))),ROWS($2:277)),10^5),INT(SMALL(IF(Champ&lt;&gt;"",COLUMN(Champ)*10^5+ROW(INDIRECT("1:"&amp;ROWS(Champ)))),ROWS($2:277))/10^5)-COLUMN(Champ)+1),""),IF(OFFSET(INDIRECT(CONCATENATE("_",E$7)),Base_Elèves!CA276,0,1,1)="","",OFFSET(INDIRECT(CONCATENATE("_",E$7)),Base_Elèves!CA276,0,1,1))))</f>
        <v/>
      </c>
    </row>
    <row r="284" spans="6:6">
      <c r="F284" s="128" t="str">
        <f t="array" aca="1" ref="F284" ca="1">IF($E$7="","",IF($E$7="Toutes",IF(ROWS($2:278)&lt;=COUNTA(Champ),INDEX(Champ,MOD(SMALL(IF(Champ&lt;&gt;"",COLUMN(Champ)*10^5+ROW(INDIRECT("1:"&amp;ROWS(Champ)))),ROWS($2:278)),10^5),INT(SMALL(IF(Champ&lt;&gt;"",COLUMN(Champ)*10^5+ROW(INDIRECT("1:"&amp;ROWS(Champ)))),ROWS($2:278))/10^5)-COLUMN(Champ)+1),""),IF(OFFSET(INDIRECT(CONCATENATE("_",E$7)),Base_Elèves!CA277,0,1,1)="","",OFFSET(INDIRECT(CONCATENATE("_",E$7)),Base_Elèves!CA277,0,1,1))))</f>
        <v/>
      </c>
    </row>
    <row r="285" spans="6:6">
      <c r="F285" s="128" t="str">
        <f t="array" aca="1" ref="F285" ca="1">IF($E$7="","",IF($E$7="Toutes",IF(ROWS($2:279)&lt;=COUNTA(Champ),INDEX(Champ,MOD(SMALL(IF(Champ&lt;&gt;"",COLUMN(Champ)*10^5+ROW(INDIRECT("1:"&amp;ROWS(Champ)))),ROWS($2:279)),10^5),INT(SMALL(IF(Champ&lt;&gt;"",COLUMN(Champ)*10^5+ROW(INDIRECT("1:"&amp;ROWS(Champ)))),ROWS($2:279))/10^5)-COLUMN(Champ)+1),""),IF(OFFSET(INDIRECT(CONCATENATE("_",E$7)),Base_Elèves!CA278,0,1,1)="","",OFFSET(INDIRECT(CONCATENATE("_",E$7)),Base_Elèves!CA278,0,1,1))))</f>
        <v/>
      </c>
    </row>
    <row r="286" spans="6:6">
      <c r="F286" s="128" t="str">
        <f t="array" aca="1" ref="F286" ca="1">IF($E$7="","",IF($E$7="Toutes",IF(ROWS($2:280)&lt;=COUNTA(Champ),INDEX(Champ,MOD(SMALL(IF(Champ&lt;&gt;"",COLUMN(Champ)*10^5+ROW(INDIRECT("1:"&amp;ROWS(Champ)))),ROWS($2:280)),10^5),INT(SMALL(IF(Champ&lt;&gt;"",COLUMN(Champ)*10^5+ROW(INDIRECT("1:"&amp;ROWS(Champ)))),ROWS($2:280))/10^5)-COLUMN(Champ)+1),""),IF(OFFSET(INDIRECT(CONCATENATE("_",E$7)),Base_Elèves!CA279,0,1,1)="","",OFFSET(INDIRECT(CONCATENATE("_",E$7)),Base_Elèves!CA279,0,1,1))))</f>
        <v/>
      </c>
    </row>
    <row r="287" spans="6:6">
      <c r="F287" s="128" t="str">
        <f t="array" aca="1" ref="F287" ca="1">IF($E$7="","",IF($E$7="Toutes",IF(ROWS($2:281)&lt;=COUNTA(Champ),INDEX(Champ,MOD(SMALL(IF(Champ&lt;&gt;"",COLUMN(Champ)*10^5+ROW(INDIRECT("1:"&amp;ROWS(Champ)))),ROWS($2:281)),10^5),INT(SMALL(IF(Champ&lt;&gt;"",COLUMN(Champ)*10^5+ROW(INDIRECT("1:"&amp;ROWS(Champ)))),ROWS($2:281))/10^5)-COLUMN(Champ)+1),""),IF(OFFSET(INDIRECT(CONCATENATE("_",E$7)),Base_Elèves!CA280,0,1,1)="","",OFFSET(INDIRECT(CONCATENATE("_",E$7)),Base_Elèves!CA280,0,1,1))))</f>
        <v/>
      </c>
    </row>
    <row r="288" spans="6:6">
      <c r="F288" s="128" t="str">
        <f t="array" aca="1" ref="F288" ca="1">IF($E$7="","",IF($E$7="Toutes",IF(ROWS($2:282)&lt;=COUNTA(Champ),INDEX(Champ,MOD(SMALL(IF(Champ&lt;&gt;"",COLUMN(Champ)*10^5+ROW(INDIRECT("1:"&amp;ROWS(Champ)))),ROWS($2:282)),10^5),INT(SMALL(IF(Champ&lt;&gt;"",COLUMN(Champ)*10^5+ROW(INDIRECT("1:"&amp;ROWS(Champ)))),ROWS($2:282))/10^5)-COLUMN(Champ)+1),""),IF(OFFSET(INDIRECT(CONCATENATE("_",E$7)),Base_Elèves!CA281,0,1,1)="","",OFFSET(INDIRECT(CONCATENATE("_",E$7)),Base_Elèves!CA281,0,1,1))))</f>
        <v/>
      </c>
    </row>
    <row r="289" spans="6:6">
      <c r="F289" s="128" t="str">
        <f t="array" aca="1" ref="F289" ca="1">IF($E$7="","",IF($E$7="Toutes",IF(ROWS($2:283)&lt;=COUNTA(Champ),INDEX(Champ,MOD(SMALL(IF(Champ&lt;&gt;"",COLUMN(Champ)*10^5+ROW(INDIRECT("1:"&amp;ROWS(Champ)))),ROWS($2:283)),10^5),INT(SMALL(IF(Champ&lt;&gt;"",COLUMN(Champ)*10^5+ROW(INDIRECT("1:"&amp;ROWS(Champ)))),ROWS($2:283))/10^5)-COLUMN(Champ)+1),""),IF(OFFSET(INDIRECT(CONCATENATE("_",E$7)),Base_Elèves!CA282,0,1,1)="","",OFFSET(INDIRECT(CONCATENATE("_",E$7)),Base_Elèves!CA282,0,1,1))))</f>
        <v/>
      </c>
    </row>
    <row r="290" spans="6:6">
      <c r="F290" s="128" t="str">
        <f t="array" aca="1" ref="F290" ca="1">IF($E$7="","",IF($E$7="Toutes",IF(ROWS($2:284)&lt;=COUNTA(Champ),INDEX(Champ,MOD(SMALL(IF(Champ&lt;&gt;"",COLUMN(Champ)*10^5+ROW(INDIRECT("1:"&amp;ROWS(Champ)))),ROWS($2:284)),10^5),INT(SMALL(IF(Champ&lt;&gt;"",COLUMN(Champ)*10^5+ROW(INDIRECT("1:"&amp;ROWS(Champ)))),ROWS($2:284))/10^5)-COLUMN(Champ)+1),""),IF(OFFSET(INDIRECT(CONCATENATE("_",E$7)),Base_Elèves!CA283,0,1,1)="","",OFFSET(INDIRECT(CONCATENATE("_",E$7)),Base_Elèves!CA283,0,1,1))))</f>
        <v/>
      </c>
    </row>
    <row r="291" spans="6:6">
      <c r="F291" s="128" t="str">
        <f t="array" aca="1" ref="F291" ca="1">IF($E$7="","",IF($E$7="Toutes",IF(ROWS($2:285)&lt;=COUNTA(Champ),INDEX(Champ,MOD(SMALL(IF(Champ&lt;&gt;"",COLUMN(Champ)*10^5+ROW(INDIRECT("1:"&amp;ROWS(Champ)))),ROWS($2:285)),10^5),INT(SMALL(IF(Champ&lt;&gt;"",COLUMN(Champ)*10^5+ROW(INDIRECT("1:"&amp;ROWS(Champ)))),ROWS($2:285))/10^5)-COLUMN(Champ)+1),""),IF(OFFSET(INDIRECT(CONCATENATE("_",E$7)),Base_Elèves!CA284,0,1,1)="","",OFFSET(INDIRECT(CONCATENATE("_",E$7)),Base_Elèves!CA284,0,1,1))))</f>
        <v/>
      </c>
    </row>
    <row r="292" spans="6:6">
      <c r="F292" s="128" t="str">
        <f t="array" aca="1" ref="F292" ca="1">IF($E$7="","",IF($E$7="Toutes",IF(ROWS($2:286)&lt;=COUNTA(Champ),INDEX(Champ,MOD(SMALL(IF(Champ&lt;&gt;"",COLUMN(Champ)*10^5+ROW(INDIRECT("1:"&amp;ROWS(Champ)))),ROWS($2:286)),10^5),INT(SMALL(IF(Champ&lt;&gt;"",COLUMN(Champ)*10^5+ROW(INDIRECT("1:"&amp;ROWS(Champ)))),ROWS($2:286))/10^5)-COLUMN(Champ)+1),""),IF(OFFSET(INDIRECT(CONCATENATE("_",E$7)),Base_Elèves!CA285,0,1,1)="","",OFFSET(INDIRECT(CONCATENATE("_",E$7)),Base_Elèves!CA285,0,1,1))))</f>
        <v/>
      </c>
    </row>
    <row r="293" spans="6:6">
      <c r="F293" s="128" t="str">
        <f t="array" aca="1" ref="F293" ca="1">IF($E$7="","",IF($E$7="Toutes",IF(ROWS($2:287)&lt;=COUNTA(Champ),INDEX(Champ,MOD(SMALL(IF(Champ&lt;&gt;"",COLUMN(Champ)*10^5+ROW(INDIRECT("1:"&amp;ROWS(Champ)))),ROWS($2:287)),10^5),INT(SMALL(IF(Champ&lt;&gt;"",COLUMN(Champ)*10^5+ROW(INDIRECT("1:"&amp;ROWS(Champ)))),ROWS($2:287))/10^5)-COLUMN(Champ)+1),""),IF(OFFSET(INDIRECT(CONCATENATE("_",E$7)),Base_Elèves!CA286,0,1,1)="","",OFFSET(INDIRECT(CONCATENATE("_",E$7)),Base_Elèves!CA286,0,1,1))))</f>
        <v/>
      </c>
    </row>
    <row r="294" spans="6:6">
      <c r="F294" s="128" t="str">
        <f t="array" aca="1" ref="F294" ca="1">IF($E$7="","",IF($E$7="Toutes",IF(ROWS($2:288)&lt;=COUNTA(Champ),INDEX(Champ,MOD(SMALL(IF(Champ&lt;&gt;"",COLUMN(Champ)*10^5+ROW(INDIRECT("1:"&amp;ROWS(Champ)))),ROWS($2:288)),10^5),INT(SMALL(IF(Champ&lt;&gt;"",COLUMN(Champ)*10^5+ROW(INDIRECT("1:"&amp;ROWS(Champ)))),ROWS($2:288))/10^5)-COLUMN(Champ)+1),""),IF(OFFSET(INDIRECT(CONCATENATE("_",E$7)),Base_Elèves!CA287,0,1,1)="","",OFFSET(INDIRECT(CONCATENATE("_",E$7)),Base_Elèves!CA287,0,1,1))))</f>
        <v/>
      </c>
    </row>
    <row r="295" spans="6:6">
      <c r="F295" s="128" t="str">
        <f t="array" aca="1" ref="F295" ca="1">IF($E$7="","",IF($E$7="Toutes",IF(ROWS($2:289)&lt;=COUNTA(Champ),INDEX(Champ,MOD(SMALL(IF(Champ&lt;&gt;"",COLUMN(Champ)*10^5+ROW(INDIRECT("1:"&amp;ROWS(Champ)))),ROWS($2:289)),10^5),INT(SMALL(IF(Champ&lt;&gt;"",COLUMN(Champ)*10^5+ROW(INDIRECT("1:"&amp;ROWS(Champ)))),ROWS($2:289))/10^5)-COLUMN(Champ)+1),""),IF(OFFSET(INDIRECT(CONCATENATE("_",E$7)),Base_Elèves!CA288,0,1,1)="","",OFFSET(INDIRECT(CONCATENATE("_",E$7)),Base_Elèves!CA288,0,1,1))))</f>
        <v/>
      </c>
    </row>
    <row r="296" spans="6:6">
      <c r="F296" s="128" t="str">
        <f t="array" aca="1" ref="F296" ca="1">IF($E$7="","",IF($E$7="Toutes",IF(ROWS($2:290)&lt;=COUNTA(Champ),INDEX(Champ,MOD(SMALL(IF(Champ&lt;&gt;"",COLUMN(Champ)*10^5+ROW(INDIRECT("1:"&amp;ROWS(Champ)))),ROWS($2:290)),10^5),INT(SMALL(IF(Champ&lt;&gt;"",COLUMN(Champ)*10^5+ROW(INDIRECT("1:"&amp;ROWS(Champ)))),ROWS($2:290))/10^5)-COLUMN(Champ)+1),""),IF(OFFSET(INDIRECT(CONCATENATE("_",E$7)),Base_Elèves!CA289,0,1,1)="","",OFFSET(INDIRECT(CONCATENATE("_",E$7)),Base_Elèves!CA289,0,1,1))))</f>
        <v/>
      </c>
    </row>
    <row r="297" spans="6:6">
      <c r="F297" s="128" t="str">
        <f t="array" aca="1" ref="F297" ca="1">IF($E$7="","",IF($E$7="Toutes",IF(ROWS($2:291)&lt;=COUNTA(Champ),INDEX(Champ,MOD(SMALL(IF(Champ&lt;&gt;"",COLUMN(Champ)*10^5+ROW(INDIRECT("1:"&amp;ROWS(Champ)))),ROWS($2:291)),10^5),INT(SMALL(IF(Champ&lt;&gt;"",COLUMN(Champ)*10^5+ROW(INDIRECT("1:"&amp;ROWS(Champ)))),ROWS($2:291))/10^5)-COLUMN(Champ)+1),""),IF(OFFSET(INDIRECT(CONCATENATE("_",E$7)),Base_Elèves!CA290,0,1,1)="","",OFFSET(INDIRECT(CONCATENATE("_",E$7)),Base_Elèves!CA290,0,1,1))))</f>
        <v/>
      </c>
    </row>
    <row r="298" spans="6:6">
      <c r="F298" s="128" t="str">
        <f t="array" aca="1" ref="F298" ca="1">IF($E$7="","",IF($E$7="Toutes",IF(ROWS($2:292)&lt;=COUNTA(Champ),INDEX(Champ,MOD(SMALL(IF(Champ&lt;&gt;"",COLUMN(Champ)*10^5+ROW(INDIRECT("1:"&amp;ROWS(Champ)))),ROWS($2:292)),10^5),INT(SMALL(IF(Champ&lt;&gt;"",COLUMN(Champ)*10^5+ROW(INDIRECT("1:"&amp;ROWS(Champ)))),ROWS($2:292))/10^5)-COLUMN(Champ)+1),""),IF(OFFSET(INDIRECT(CONCATENATE("_",E$7)),Base_Elèves!CA291,0,1,1)="","",OFFSET(INDIRECT(CONCATENATE("_",E$7)),Base_Elèves!CA291,0,1,1))))</f>
        <v/>
      </c>
    </row>
    <row r="299" spans="6:6">
      <c r="F299" s="128" t="str">
        <f t="array" aca="1" ref="F299" ca="1">IF($E$7="","",IF($E$7="Toutes",IF(ROWS($2:293)&lt;=COUNTA(Champ),INDEX(Champ,MOD(SMALL(IF(Champ&lt;&gt;"",COLUMN(Champ)*10^5+ROW(INDIRECT("1:"&amp;ROWS(Champ)))),ROWS($2:293)),10^5),INT(SMALL(IF(Champ&lt;&gt;"",COLUMN(Champ)*10^5+ROW(INDIRECT("1:"&amp;ROWS(Champ)))),ROWS($2:293))/10^5)-COLUMN(Champ)+1),""),IF(OFFSET(INDIRECT(CONCATENATE("_",E$7)),Base_Elèves!CA292,0,1,1)="","",OFFSET(INDIRECT(CONCATENATE("_",E$7)),Base_Elèves!CA292,0,1,1))))</f>
        <v/>
      </c>
    </row>
    <row r="300" spans="6:6">
      <c r="F300" s="128" t="str">
        <f t="array" aca="1" ref="F300" ca="1">IF($E$7="","",IF($E$7="Toutes",IF(ROWS($2:294)&lt;=COUNTA(Champ),INDEX(Champ,MOD(SMALL(IF(Champ&lt;&gt;"",COLUMN(Champ)*10^5+ROW(INDIRECT("1:"&amp;ROWS(Champ)))),ROWS($2:294)),10^5),INT(SMALL(IF(Champ&lt;&gt;"",COLUMN(Champ)*10^5+ROW(INDIRECT("1:"&amp;ROWS(Champ)))),ROWS($2:294))/10^5)-COLUMN(Champ)+1),""),IF(OFFSET(INDIRECT(CONCATENATE("_",E$7)),Base_Elèves!CA293,0,1,1)="","",OFFSET(INDIRECT(CONCATENATE("_",E$7)),Base_Elèves!CA293,0,1,1))))</f>
        <v/>
      </c>
    </row>
    <row r="301" spans="6:6">
      <c r="F301" s="128" t="str">
        <f t="array" aca="1" ref="F301" ca="1">IF($E$7="","",IF($E$7="Toutes",IF(ROWS($2:295)&lt;=COUNTA(Champ),INDEX(Champ,MOD(SMALL(IF(Champ&lt;&gt;"",COLUMN(Champ)*10^5+ROW(INDIRECT("1:"&amp;ROWS(Champ)))),ROWS($2:295)),10^5),INT(SMALL(IF(Champ&lt;&gt;"",COLUMN(Champ)*10^5+ROW(INDIRECT("1:"&amp;ROWS(Champ)))),ROWS($2:295))/10^5)-COLUMN(Champ)+1),""),IF(OFFSET(INDIRECT(CONCATENATE("_",E$7)),Base_Elèves!CA294,0,1,1)="","",OFFSET(INDIRECT(CONCATENATE("_",E$7)),Base_Elèves!CA294,0,1,1))))</f>
        <v/>
      </c>
    </row>
    <row r="302" spans="6:6">
      <c r="F302" s="128" t="str">
        <f t="array" aca="1" ref="F302" ca="1">IF($E$7="","",IF($E$7="Toutes",IF(ROWS($2:296)&lt;=COUNTA(Champ),INDEX(Champ,MOD(SMALL(IF(Champ&lt;&gt;"",COLUMN(Champ)*10^5+ROW(INDIRECT("1:"&amp;ROWS(Champ)))),ROWS($2:296)),10^5),INT(SMALL(IF(Champ&lt;&gt;"",COLUMN(Champ)*10^5+ROW(INDIRECT("1:"&amp;ROWS(Champ)))),ROWS($2:296))/10^5)-COLUMN(Champ)+1),""),IF(OFFSET(INDIRECT(CONCATENATE("_",E$7)),Base_Elèves!CA295,0,1,1)="","",OFFSET(INDIRECT(CONCATENATE("_",E$7)),Base_Elèves!CA295,0,1,1))))</f>
        <v/>
      </c>
    </row>
    <row r="303" spans="6:6">
      <c r="F303" s="128" t="str">
        <f t="array" aca="1" ref="F303" ca="1">IF($E$7="","",IF($E$7="Toutes",IF(ROWS($2:297)&lt;=COUNTA(Champ),INDEX(Champ,MOD(SMALL(IF(Champ&lt;&gt;"",COLUMN(Champ)*10^5+ROW(INDIRECT("1:"&amp;ROWS(Champ)))),ROWS($2:297)),10^5),INT(SMALL(IF(Champ&lt;&gt;"",COLUMN(Champ)*10^5+ROW(INDIRECT("1:"&amp;ROWS(Champ)))),ROWS($2:297))/10^5)-COLUMN(Champ)+1),""),IF(OFFSET(INDIRECT(CONCATENATE("_",E$7)),Base_Elèves!CA296,0,1,1)="","",OFFSET(INDIRECT(CONCATENATE("_",E$7)),Base_Elèves!CA296,0,1,1))))</f>
        <v/>
      </c>
    </row>
    <row r="304" spans="6:6">
      <c r="F304" s="128" t="str">
        <f t="array" aca="1" ref="F304" ca="1">IF($E$7="","",IF($E$7="Toutes",IF(ROWS($2:298)&lt;=COUNTA(Champ),INDEX(Champ,MOD(SMALL(IF(Champ&lt;&gt;"",COLUMN(Champ)*10^5+ROW(INDIRECT("1:"&amp;ROWS(Champ)))),ROWS($2:298)),10^5),INT(SMALL(IF(Champ&lt;&gt;"",COLUMN(Champ)*10^5+ROW(INDIRECT("1:"&amp;ROWS(Champ)))),ROWS($2:298))/10^5)-COLUMN(Champ)+1),""),IF(OFFSET(INDIRECT(CONCATENATE("_",E$7)),Base_Elèves!CA297,0,1,1)="","",OFFSET(INDIRECT(CONCATENATE("_",E$7)),Base_Elèves!CA297,0,1,1))))</f>
        <v/>
      </c>
    </row>
    <row r="305" spans="6:6">
      <c r="F305" s="128" t="str">
        <f t="array" aca="1" ref="F305" ca="1">IF($E$7="","",IF($E$7="Toutes",IF(ROWS($2:299)&lt;=COUNTA(Champ),INDEX(Champ,MOD(SMALL(IF(Champ&lt;&gt;"",COLUMN(Champ)*10^5+ROW(INDIRECT("1:"&amp;ROWS(Champ)))),ROWS($2:299)),10^5),INT(SMALL(IF(Champ&lt;&gt;"",COLUMN(Champ)*10^5+ROW(INDIRECT("1:"&amp;ROWS(Champ)))),ROWS($2:299))/10^5)-COLUMN(Champ)+1),""),IF(OFFSET(INDIRECT(CONCATENATE("_",E$7)),Base_Elèves!CA298,0,1,1)="","",OFFSET(INDIRECT(CONCATENATE("_",E$7)),Base_Elèves!CA298,0,1,1))))</f>
        <v/>
      </c>
    </row>
    <row r="306" spans="6:6">
      <c r="F306" s="128" t="str">
        <f t="array" aca="1" ref="F306" ca="1">IF($E$7="","",IF($E$7="Toutes",IF(ROWS($2:300)&lt;=COUNTA(Champ),INDEX(Champ,MOD(SMALL(IF(Champ&lt;&gt;"",COLUMN(Champ)*10^5+ROW(INDIRECT("1:"&amp;ROWS(Champ)))),ROWS($2:300)),10^5),INT(SMALL(IF(Champ&lt;&gt;"",COLUMN(Champ)*10^5+ROW(INDIRECT("1:"&amp;ROWS(Champ)))),ROWS($2:300))/10^5)-COLUMN(Champ)+1),""),IF(OFFSET(INDIRECT(CONCATENATE("_",E$7)),Base_Elèves!CA299,0,1,1)="","",OFFSET(INDIRECT(CONCATENATE("_",E$7)),Base_Elèves!CA299,0,1,1))))</f>
        <v/>
      </c>
    </row>
    <row r="307" spans="6:6">
      <c r="F307" s="128" t="str">
        <f t="array" aca="1" ref="F307" ca="1">IF($E$7="","",IF($E$7="Toutes",IF(ROWS($2:301)&lt;=COUNTA(Champ),INDEX(Champ,MOD(SMALL(IF(Champ&lt;&gt;"",COLUMN(Champ)*10^5+ROW(INDIRECT("1:"&amp;ROWS(Champ)))),ROWS($2:301)),10^5),INT(SMALL(IF(Champ&lt;&gt;"",COLUMN(Champ)*10^5+ROW(INDIRECT("1:"&amp;ROWS(Champ)))),ROWS($2:301))/10^5)-COLUMN(Champ)+1),""),IF(OFFSET(INDIRECT(CONCATENATE("_",E$7)),Base_Elèves!CA300,0,1,1)="","",OFFSET(INDIRECT(CONCATENATE("_",E$7)),Base_Elèves!CA300,0,1,1))))</f>
        <v/>
      </c>
    </row>
    <row r="308" spans="6:6">
      <c r="F308" s="128" t="str">
        <f t="array" aca="1" ref="F308" ca="1">IF($E$7="","",IF($E$7="Toutes",IF(ROWS($2:302)&lt;=COUNTA(Champ),INDEX(Champ,MOD(SMALL(IF(Champ&lt;&gt;"",COLUMN(Champ)*10^5+ROW(INDIRECT("1:"&amp;ROWS(Champ)))),ROWS($2:302)),10^5),INT(SMALL(IF(Champ&lt;&gt;"",COLUMN(Champ)*10^5+ROW(INDIRECT("1:"&amp;ROWS(Champ)))),ROWS($2:302))/10^5)-COLUMN(Champ)+1),""),IF(OFFSET(INDIRECT(CONCATENATE("_",E$7)),Base_Elèves!CA301,0,1,1)="","",OFFSET(INDIRECT(CONCATENATE("_",E$7)),Base_Elèves!CA301,0,1,1))))</f>
        <v/>
      </c>
    </row>
    <row r="309" spans="6:6">
      <c r="F309" s="128" t="str">
        <f t="array" aca="1" ref="F309" ca="1">IF($E$7="","",IF($E$7="Toutes",IF(ROWS($2:303)&lt;=COUNTA(Champ),INDEX(Champ,MOD(SMALL(IF(Champ&lt;&gt;"",COLUMN(Champ)*10^5+ROW(INDIRECT("1:"&amp;ROWS(Champ)))),ROWS($2:303)),10^5),INT(SMALL(IF(Champ&lt;&gt;"",COLUMN(Champ)*10^5+ROW(INDIRECT("1:"&amp;ROWS(Champ)))),ROWS($2:303))/10^5)-COLUMN(Champ)+1),""),IF(OFFSET(INDIRECT(CONCATENATE("_",E$7)),Base_Elèves!CA302,0,1,1)="","",OFFSET(INDIRECT(CONCATENATE("_",E$7)),Base_Elèves!CA302,0,1,1))))</f>
        <v/>
      </c>
    </row>
    <row r="310" spans="6:6">
      <c r="F310" s="128" t="str">
        <f t="array" aca="1" ref="F310" ca="1">IF($E$7="","",IF($E$7="Toutes",IF(ROWS($2:304)&lt;=COUNTA(Champ),INDEX(Champ,MOD(SMALL(IF(Champ&lt;&gt;"",COLUMN(Champ)*10^5+ROW(INDIRECT("1:"&amp;ROWS(Champ)))),ROWS($2:304)),10^5),INT(SMALL(IF(Champ&lt;&gt;"",COLUMN(Champ)*10^5+ROW(INDIRECT("1:"&amp;ROWS(Champ)))),ROWS($2:304))/10^5)-COLUMN(Champ)+1),""),IF(OFFSET(INDIRECT(CONCATENATE("_",E$7)),Base_Elèves!CA303,0,1,1)="","",OFFSET(INDIRECT(CONCATENATE("_",E$7)),Base_Elèves!CA303,0,1,1))))</f>
        <v/>
      </c>
    </row>
    <row r="311" spans="6:6">
      <c r="F311" s="128" t="str">
        <f t="array" aca="1" ref="F311" ca="1">IF($E$7="","",IF($E$7="Toutes",IF(ROWS($2:305)&lt;=COUNTA(Champ),INDEX(Champ,MOD(SMALL(IF(Champ&lt;&gt;"",COLUMN(Champ)*10^5+ROW(INDIRECT("1:"&amp;ROWS(Champ)))),ROWS($2:305)),10^5),INT(SMALL(IF(Champ&lt;&gt;"",COLUMN(Champ)*10^5+ROW(INDIRECT("1:"&amp;ROWS(Champ)))),ROWS($2:305))/10^5)-COLUMN(Champ)+1),""),IF(OFFSET(INDIRECT(CONCATENATE("_",E$7)),Base_Elèves!CA304,0,1,1)="","",OFFSET(INDIRECT(CONCATENATE("_",E$7)),Base_Elèves!CA304,0,1,1))))</f>
        <v/>
      </c>
    </row>
    <row r="312" spans="6:6">
      <c r="F312" s="128" t="str">
        <f t="array" aca="1" ref="F312" ca="1">IF($E$7="","",IF($E$7="Toutes",IF(ROWS($2:306)&lt;=COUNTA(Champ),INDEX(Champ,MOD(SMALL(IF(Champ&lt;&gt;"",COLUMN(Champ)*10^5+ROW(INDIRECT("1:"&amp;ROWS(Champ)))),ROWS($2:306)),10^5),INT(SMALL(IF(Champ&lt;&gt;"",COLUMN(Champ)*10^5+ROW(INDIRECT("1:"&amp;ROWS(Champ)))),ROWS($2:306))/10^5)-COLUMN(Champ)+1),""),IF(OFFSET(INDIRECT(CONCATENATE("_",E$7)),Base_Elèves!CA305,0,1,1)="","",OFFSET(INDIRECT(CONCATENATE("_",E$7)),Base_Elèves!CA305,0,1,1))))</f>
        <v/>
      </c>
    </row>
    <row r="313" spans="6:6">
      <c r="F313" s="128" t="str">
        <f t="array" aca="1" ref="F313" ca="1">IF($E$7="","",IF($E$7="Toutes",IF(ROWS($2:307)&lt;=COUNTA(Champ),INDEX(Champ,MOD(SMALL(IF(Champ&lt;&gt;"",COLUMN(Champ)*10^5+ROW(INDIRECT("1:"&amp;ROWS(Champ)))),ROWS($2:307)),10^5),INT(SMALL(IF(Champ&lt;&gt;"",COLUMN(Champ)*10^5+ROW(INDIRECT("1:"&amp;ROWS(Champ)))),ROWS($2:307))/10^5)-COLUMN(Champ)+1),""),IF(OFFSET(INDIRECT(CONCATENATE("_",E$7)),Base_Elèves!CA306,0,1,1)="","",OFFSET(INDIRECT(CONCATENATE("_",E$7)),Base_Elèves!CA306,0,1,1))))</f>
        <v/>
      </c>
    </row>
    <row r="314" spans="6:6">
      <c r="F314" s="128" t="str">
        <f t="array" aca="1" ref="F314" ca="1">IF($E$7="","",IF($E$7="Toutes",IF(ROWS($2:308)&lt;=COUNTA(Champ),INDEX(Champ,MOD(SMALL(IF(Champ&lt;&gt;"",COLUMN(Champ)*10^5+ROW(INDIRECT("1:"&amp;ROWS(Champ)))),ROWS($2:308)),10^5),INT(SMALL(IF(Champ&lt;&gt;"",COLUMN(Champ)*10^5+ROW(INDIRECT("1:"&amp;ROWS(Champ)))),ROWS($2:308))/10^5)-COLUMN(Champ)+1),""),IF(OFFSET(INDIRECT(CONCATENATE("_",E$7)),Base_Elèves!CA307,0,1,1)="","",OFFSET(INDIRECT(CONCATENATE("_",E$7)),Base_Elèves!CA307,0,1,1))))</f>
        <v/>
      </c>
    </row>
    <row r="315" spans="6:6">
      <c r="F315" s="128" t="str">
        <f t="array" aca="1" ref="F315" ca="1">IF($E$7="","",IF($E$7="Toutes",IF(ROWS($2:309)&lt;=COUNTA(Champ),INDEX(Champ,MOD(SMALL(IF(Champ&lt;&gt;"",COLUMN(Champ)*10^5+ROW(INDIRECT("1:"&amp;ROWS(Champ)))),ROWS($2:309)),10^5),INT(SMALL(IF(Champ&lt;&gt;"",COLUMN(Champ)*10^5+ROW(INDIRECT("1:"&amp;ROWS(Champ)))),ROWS($2:309))/10^5)-COLUMN(Champ)+1),""),IF(OFFSET(INDIRECT(CONCATENATE("_",E$7)),Base_Elèves!CA308,0,1,1)="","",OFFSET(INDIRECT(CONCATENATE("_",E$7)),Base_Elèves!CA308,0,1,1))))</f>
        <v/>
      </c>
    </row>
    <row r="316" spans="6:6">
      <c r="F316" s="128" t="str">
        <f t="array" aca="1" ref="F316" ca="1">IF($E$7="","",IF($E$7="Toutes",IF(ROWS($2:310)&lt;=COUNTA(Champ),INDEX(Champ,MOD(SMALL(IF(Champ&lt;&gt;"",COLUMN(Champ)*10^5+ROW(INDIRECT("1:"&amp;ROWS(Champ)))),ROWS($2:310)),10^5),INT(SMALL(IF(Champ&lt;&gt;"",COLUMN(Champ)*10^5+ROW(INDIRECT("1:"&amp;ROWS(Champ)))),ROWS($2:310))/10^5)-COLUMN(Champ)+1),""),IF(OFFSET(INDIRECT(CONCATENATE("_",E$7)),Base_Elèves!CA309,0,1,1)="","",OFFSET(INDIRECT(CONCATENATE("_",E$7)),Base_Elèves!CA309,0,1,1))))</f>
        <v/>
      </c>
    </row>
    <row r="317" spans="6:6">
      <c r="F317" s="128" t="str">
        <f t="array" aca="1" ref="F317" ca="1">IF($E$7="","",IF($E$7="Toutes",IF(ROWS($2:311)&lt;=COUNTA(Champ),INDEX(Champ,MOD(SMALL(IF(Champ&lt;&gt;"",COLUMN(Champ)*10^5+ROW(INDIRECT("1:"&amp;ROWS(Champ)))),ROWS($2:311)),10^5),INT(SMALL(IF(Champ&lt;&gt;"",COLUMN(Champ)*10^5+ROW(INDIRECT("1:"&amp;ROWS(Champ)))),ROWS($2:311))/10^5)-COLUMN(Champ)+1),""),IF(OFFSET(INDIRECT(CONCATENATE("_",E$7)),Base_Elèves!CA310,0,1,1)="","",OFFSET(INDIRECT(CONCATENATE("_",E$7)),Base_Elèves!CA310,0,1,1))))</f>
        <v/>
      </c>
    </row>
    <row r="318" spans="6:6">
      <c r="F318" s="128" t="str">
        <f t="array" aca="1" ref="F318" ca="1">IF($E$7="","",IF($E$7="Toutes",IF(ROWS($2:312)&lt;=COUNTA(Champ),INDEX(Champ,MOD(SMALL(IF(Champ&lt;&gt;"",COLUMN(Champ)*10^5+ROW(INDIRECT("1:"&amp;ROWS(Champ)))),ROWS($2:312)),10^5),INT(SMALL(IF(Champ&lt;&gt;"",COLUMN(Champ)*10^5+ROW(INDIRECT("1:"&amp;ROWS(Champ)))),ROWS($2:312))/10^5)-COLUMN(Champ)+1),""),IF(OFFSET(INDIRECT(CONCATENATE("_",E$7)),Base_Elèves!CA311,0,1,1)="","",OFFSET(INDIRECT(CONCATENATE("_",E$7)),Base_Elèves!CA311,0,1,1))))</f>
        <v/>
      </c>
    </row>
    <row r="319" spans="6:6">
      <c r="F319" s="128" t="str">
        <f t="array" aca="1" ref="F319" ca="1">IF($E$7="","",IF($E$7="Toutes",IF(ROWS($2:313)&lt;=COUNTA(Champ),INDEX(Champ,MOD(SMALL(IF(Champ&lt;&gt;"",COLUMN(Champ)*10^5+ROW(INDIRECT("1:"&amp;ROWS(Champ)))),ROWS($2:313)),10^5),INT(SMALL(IF(Champ&lt;&gt;"",COLUMN(Champ)*10^5+ROW(INDIRECT("1:"&amp;ROWS(Champ)))),ROWS($2:313))/10^5)-COLUMN(Champ)+1),""),IF(OFFSET(INDIRECT(CONCATENATE("_",E$7)),Base_Elèves!CA312,0,1,1)="","",OFFSET(INDIRECT(CONCATENATE("_",E$7)),Base_Elèves!CA312,0,1,1))))</f>
        <v/>
      </c>
    </row>
    <row r="320" spans="6:6">
      <c r="F320" s="128" t="str">
        <f t="array" aca="1" ref="F320" ca="1">IF($E$7="","",IF($E$7="Toutes",IF(ROWS($2:314)&lt;=COUNTA(Champ),INDEX(Champ,MOD(SMALL(IF(Champ&lt;&gt;"",COLUMN(Champ)*10^5+ROW(INDIRECT("1:"&amp;ROWS(Champ)))),ROWS($2:314)),10^5),INT(SMALL(IF(Champ&lt;&gt;"",COLUMN(Champ)*10^5+ROW(INDIRECT("1:"&amp;ROWS(Champ)))),ROWS($2:314))/10^5)-COLUMN(Champ)+1),""),IF(OFFSET(INDIRECT(CONCATENATE("_",E$7)),Base_Elèves!CA313,0,1,1)="","",OFFSET(INDIRECT(CONCATENATE("_",E$7)),Base_Elèves!CA313,0,1,1))))</f>
        <v/>
      </c>
    </row>
    <row r="321" spans="6:6">
      <c r="F321" s="128" t="str">
        <f t="array" aca="1" ref="F321" ca="1">IF($E$7="","",IF($E$7="Toutes",IF(ROWS($2:315)&lt;=COUNTA(Champ),INDEX(Champ,MOD(SMALL(IF(Champ&lt;&gt;"",COLUMN(Champ)*10^5+ROW(INDIRECT("1:"&amp;ROWS(Champ)))),ROWS($2:315)),10^5),INT(SMALL(IF(Champ&lt;&gt;"",COLUMN(Champ)*10^5+ROW(INDIRECT("1:"&amp;ROWS(Champ)))),ROWS($2:315))/10^5)-COLUMN(Champ)+1),""),IF(OFFSET(INDIRECT(CONCATENATE("_",E$7)),Base_Elèves!CA314,0,1,1)="","",OFFSET(INDIRECT(CONCATENATE("_",E$7)),Base_Elèves!CA314,0,1,1))))</f>
        <v/>
      </c>
    </row>
    <row r="322" spans="6:6">
      <c r="F322" s="128" t="str">
        <f t="array" aca="1" ref="F322" ca="1">IF($E$7="","",IF($E$7="Toutes",IF(ROWS($2:316)&lt;=COUNTA(Champ),INDEX(Champ,MOD(SMALL(IF(Champ&lt;&gt;"",COLUMN(Champ)*10^5+ROW(INDIRECT("1:"&amp;ROWS(Champ)))),ROWS($2:316)),10^5),INT(SMALL(IF(Champ&lt;&gt;"",COLUMN(Champ)*10^5+ROW(INDIRECT("1:"&amp;ROWS(Champ)))),ROWS($2:316))/10^5)-COLUMN(Champ)+1),""),IF(OFFSET(INDIRECT(CONCATENATE("_",E$7)),Base_Elèves!CA315,0,1,1)="","",OFFSET(INDIRECT(CONCATENATE("_",E$7)),Base_Elèves!CA315,0,1,1))))</f>
        <v/>
      </c>
    </row>
    <row r="323" spans="6:6">
      <c r="F323" s="128" t="str">
        <f t="array" aca="1" ref="F323" ca="1">IF($E$7="","",IF($E$7="Toutes",IF(ROWS($2:317)&lt;=COUNTA(Champ),INDEX(Champ,MOD(SMALL(IF(Champ&lt;&gt;"",COLUMN(Champ)*10^5+ROW(INDIRECT("1:"&amp;ROWS(Champ)))),ROWS($2:317)),10^5),INT(SMALL(IF(Champ&lt;&gt;"",COLUMN(Champ)*10^5+ROW(INDIRECT("1:"&amp;ROWS(Champ)))),ROWS($2:317))/10^5)-COLUMN(Champ)+1),""),IF(OFFSET(INDIRECT(CONCATENATE("_",E$7)),Base_Elèves!CA316,0,1,1)="","",OFFSET(INDIRECT(CONCATENATE("_",E$7)),Base_Elèves!CA316,0,1,1))))</f>
        <v/>
      </c>
    </row>
    <row r="324" spans="6:6">
      <c r="F324" s="128" t="str">
        <f t="array" aca="1" ref="F324" ca="1">IF($E$7="","",IF($E$7="Toutes",IF(ROWS($2:318)&lt;=COUNTA(Champ),INDEX(Champ,MOD(SMALL(IF(Champ&lt;&gt;"",COLUMN(Champ)*10^5+ROW(INDIRECT("1:"&amp;ROWS(Champ)))),ROWS($2:318)),10^5),INT(SMALL(IF(Champ&lt;&gt;"",COLUMN(Champ)*10^5+ROW(INDIRECT("1:"&amp;ROWS(Champ)))),ROWS($2:318))/10^5)-COLUMN(Champ)+1),""),IF(OFFSET(INDIRECT(CONCATENATE("_",E$7)),Base_Elèves!CA317,0,1,1)="","",OFFSET(INDIRECT(CONCATENATE("_",E$7)),Base_Elèves!CA317,0,1,1))))</f>
        <v/>
      </c>
    </row>
    <row r="325" spans="6:6">
      <c r="F325" s="128" t="str">
        <f t="array" aca="1" ref="F325" ca="1">IF($E$7="","",IF($E$7="Toutes",IF(ROWS($2:319)&lt;=COUNTA(Champ),INDEX(Champ,MOD(SMALL(IF(Champ&lt;&gt;"",COLUMN(Champ)*10^5+ROW(INDIRECT("1:"&amp;ROWS(Champ)))),ROWS($2:319)),10^5),INT(SMALL(IF(Champ&lt;&gt;"",COLUMN(Champ)*10^5+ROW(INDIRECT("1:"&amp;ROWS(Champ)))),ROWS($2:319))/10^5)-COLUMN(Champ)+1),""),IF(OFFSET(INDIRECT(CONCATENATE("_",E$7)),Base_Elèves!CA318,0,1,1)="","",OFFSET(INDIRECT(CONCATENATE("_",E$7)),Base_Elèves!CA318,0,1,1))))</f>
        <v/>
      </c>
    </row>
    <row r="326" spans="6:6">
      <c r="F326" s="128" t="str">
        <f t="array" aca="1" ref="F326" ca="1">IF($E$7="","",IF($E$7="Toutes",IF(ROWS($2:320)&lt;=COUNTA(Champ),INDEX(Champ,MOD(SMALL(IF(Champ&lt;&gt;"",COLUMN(Champ)*10^5+ROW(INDIRECT("1:"&amp;ROWS(Champ)))),ROWS($2:320)),10^5),INT(SMALL(IF(Champ&lt;&gt;"",COLUMN(Champ)*10^5+ROW(INDIRECT("1:"&amp;ROWS(Champ)))),ROWS($2:320))/10^5)-COLUMN(Champ)+1),""),IF(OFFSET(INDIRECT(CONCATENATE("_",E$7)),Base_Elèves!CA319,0,1,1)="","",OFFSET(INDIRECT(CONCATENATE("_",E$7)),Base_Elèves!CA319,0,1,1))))</f>
        <v/>
      </c>
    </row>
    <row r="327" spans="6:6">
      <c r="F327" s="128" t="str">
        <f t="array" aca="1" ref="F327" ca="1">IF($E$7="","",IF($E$7="Toutes",IF(ROWS($2:321)&lt;=COUNTA(Champ),INDEX(Champ,MOD(SMALL(IF(Champ&lt;&gt;"",COLUMN(Champ)*10^5+ROW(INDIRECT("1:"&amp;ROWS(Champ)))),ROWS($2:321)),10^5),INT(SMALL(IF(Champ&lt;&gt;"",COLUMN(Champ)*10^5+ROW(INDIRECT("1:"&amp;ROWS(Champ)))),ROWS($2:321))/10^5)-COLUMN(Champ)+1),""),IF(OFFSET(INDIRECT(CONCATENATE("_",E$7)),Base_Elèves!CA320,0,1,1)="","",OFFSET(INDIRECT(CONCATENATE("_",E$7)),Base_Elèves!CA320,0,1,1))))</f>
        <v/>
      </c>
    </row>
    <row r="328" spans="6:6">
      <c r="F328" s="128" t="str">
        <f t="array" aca="1" ref="F328" ca="1">IF($E$7="","",IF($E$7="Toutes",IF(ROWS($2:322)&lt;=COUNTA(Champ),INDEX(Champ,MOD(SMALL(IF(Champ&lt;&gt;"",COLUMN(Champ)*10^5+ROW(INDIRECT("1:"&amp;ROWS(Champ)))),ROWS($2:322)),10^5),INT(SMALL(IF(Champ&lt;&gt;"",COLUMN(Champ)*10^5+ROW(INDIRECT("1:"&amp;ROWS(Champ)))),ROWS($2:322))/10^5)-COLUMN(Champ)+1),""),IF(OFFSET(INDIRECT(CONCATENATE("_",E$7)),Base_Elèves!CA321,0,1,1)="","",OFFSET(INDIRECT(CONCATENATE("_",E$7)),Base_Elèves!CA321,0,1,1))))</f>
        <v/>
      </c>
    </row>
    <row r="329" spans="6:6">
      <c r="F329" s="128" t="str">
        <f t="array" aca="1" ref="F329" ca="1">IF($E$7="","",IF($E$7="Toutes",IF(ROWS($2:323)&lt;=COUNTA(Champ),INDEX(Champ,MOD(SMALL(IF(Champ&lt;&gt;"",COLUMN(Champ)*10^5+ROW(INDIRECT("1:"&amp;ROWS(Champ)))),ROWS($2:323)),10^5),INT(SMALL(IF(Champ&lt;&gt;"",COLUMN(Champ)*10^5+ROW(INDIRECT("1:"&amp;ROWS(Champ)))),ROWS($2:323))/10^5)-COLUMN(Champ)+1),""),IF(OFFSET(INDIRECT(CONCATENATE("_",E$7)),Base_Elèves!CA322,0,1,1)="","",OFFSET(INDIRECT(CONCATENATE("_",E$7)),Base_Elèves!CA322,0,1,1))))</f>
        <v/>
      </c>
    </row>
    <row r="330" spans="6:6">
      <c r="F330" s="128" t="str">
        <f t="array" aca="1" ref="F330" ca="1">IF($E$7="","",IF($E$7="Toutes",IF(ROWS($2:324)&lt;=COUNTA(Champ),INDEX(Champ,MOD(SMALL(IF(Champ&lt;&gt;"",COLUMN(Champ)*10^5+ROW(INDIRECT("1:"&amp;ROWS(Champ)))),ROWS($2:324)),10^5),INT(SMALL(IF(Champ&lt;&gt;"",COLUMN(Champ)*10^5+ROW(INDIRECT("1:"&amp;ROWS(Champ)))),ROWS($2:324))/10^5)-COLUMN(Champ)+1),""),IF(OFFSET(INDIRECT(CONCATENATE("_",E$7)),Base_Elèves!CA323,0,1,1)="","",OFFSET(INDIRECT(CONCATENATE("_",E$7)),Base_Elèves!CA323,0,1,1))))</f>
        <v/>
      </c>
    </row>
    <row r="331" spans="6:6">
      <c r="F331" s="128" t="str">
        <f t="array" aca="1" ref="F331" ca="1">IF($E$7="","",IF($E$7="Toutes",IF(ROWS($2:325)&lt;=COUNTA(Champ),INDEX(Champ,MOD(SMALL(IF(Champ&lt;&gt;"",COLUMN(Champ)*10^5+ROW(INDIRECT("1:"&amp;ROWS(Champ)))),ROWS($2:325)),10^5),INT(SMALL(IF(Champ&lt;&gt;"",COLUMN(Champ)*10^5+ROW(INDIRECT("1:"&amp;ROWS(Champ)))),ROWS($2:325))/10^5)-COLUMN(Champ)+1),""),IF(OFFSET(INDIRECT(CONCATENATE("_",E$7)),Base_Elèves!CA324,0,1,1)="","",OFFSET(INDIRECT(CONCATENATE("_",E$7)),Base_Elèves!CA324,0,1,1))))</f>
        <v/>
      </c>
    </row>
    <row r="332" spans="6:6">
      <c r="F332" s="128" t="str">
        <f t="array" aca="1" ref="F332" ca="1">IF($E$7="","",IF($E$7="Toutes",IF(ROWS($2:326)&lt;=COUNTA(Champ),INDEX(Champ,MOD(SMALL(IF(Champ&lt;&gt;"",COLUMN(Champ)*10^5+ROW(INDIRECT("1:"&amp;ROWS(Champ)))),ROWS($2:326)),10^5),INT(SMALL(IF(Champ&lt;&gt;"",COLUMN(Champ)*10^5+ROW(INDIRECT("1:"&amp;ROWS(Champ)))),ROWS($2:326))/10^5)-COLUMN(Champ)+1),""),IF(OFFSET(INDIRECT(CONCATENATE("_",E$7)),Base_Elèves!CA325,0,1,1)="","",OFFSET(INDIRECT(CONCATENATE("_",E$7)),Base_Elèves!CA325,0,1,1))))</f>
        <v/>
      </c>
    </row>
    <row r="333" spans="6:6">
      <c r="F333" s="128" t="str">
        <f t="array" aca="1" ref="F333" ca="1">IF($E$7="","",IF($E$7="Toutes",IF(ROWS($2:327)&lt;=COUNTA(Champ),INDEX(Champ,MOD(SMALL(IF(Champ&lt;&gt;"",COLUMN(Champ)*10^5+ROW(INDIRECT("1:"&amp;ROWS(Champ)))),ROWS($2:327)),10^5),INT(SMALL(IF(Champ&lt;&gt;"",COLUMN(Champ)*10^5+ROW(INDIRECT("1:"&amp;ROWS(Champ)))),ROWS($2:327))/10^5)-COLUMN(Champ)+1),""),IF(OFFSET(INDIRECT(CONCATENATE("_",E$7)),Base_Elèves!CA326,0,1,1)="","",OFFSET(INDIRECT(CONCATENATE("_",E$7)),Base_Elèves!CA326,0,1,1))))</f>
        <v/>
      </c>
    </row>
    <row r="334" spans="6:6">
      <c r="F334" s="128" t="str">
        <f t="array" aca="1" ref="F334" ca="1">IF($E$7="","",IF($E$7="Toutes",IF(ROWS($2:328)&lt;=COUNTA(Champ),INDEX(Champ,MOD(SMALL(IF(Champ&lt;&gt;"",COLUMN(Champ)*10^5+ROW(INDIRECT("1:"&amp;ROWS(Champ)))),ROWS($2:328)),10^5),INT(SMALL(IF(Champ&lt;&gt;"",COLUMN(Champ)*10^5+ROW(INDIRECT("1:"&amp;ROWS(Champ)))),ROWS($2:328))/10^5)-COLUMN(Champ)+1),""),IF(OFFSET(INDIRECT(CONCATENATE("_",E$7)),Base_Elèves!CA327,0,1,1)="","",OFFSET(INDIRECT(CONCATENATE("_",E$7)),Base_Elèves!CA327,0,1,1))))</f>
        <v/>
      </c>
    </row>
    <row r="335" spans="6:6">
      <c r="F335" s="128" t="str">
        <f t="array" aca="1" ref="F335" ca="1">IF($E$7="","",IF($E$7="Toutes",IF(ROWS($2:329)&lt;=COUNTA(Champ),INDEX(Champ,MOD(SMALL(IF(Champ&lt;&gt;"",COLUMN(Champ)*10^5+ROW(INDIRECT("1:"&amp;ROWS(Champ)))),ROWS($2:329)),10^5),INT(SMALL(IF(Champ&lt;&gt;"",COLUMN(Champ)*10^5+ROW(INDIRECT("1:"&amp;ROWS(Champ)))),ROWS($2:329))/10^5)-COLUMN(Champ)+1),""),IF(OFFSET(INDIRECT(CONCATENATE("_",E$7)),Base_Elèves!CA328,0,1,1)="","",OFFSET(INDIRECT(CONCATENATE("_",E$7)),Base_Elèves!CA328,0,1,1))))</f>
        <v/>
      </c>
    </row>
    <row r="336" spans="6:6">
      <c r="F336" s="128" t="str">
        <f t="array" aca="1" ref="F336" ca="1">IF($E$7="","",IF($E$7="Toutes",IF(ROWS($2:330)&lt;=COUNTA(Champ),INDEX(Champ,MOD(SMALL(IF(Champ&lt;&gt;"",COLUMN(Champ)*10^5+ROW(INDIRECT("1:"&amp;ROWS(Champ)))),ROWS($2:330)),10^5),INT(SMALL(IF(Champ&lt;&gt;"",COLUMN(Champ)*10^5+ROW(INDIRECT("1:"&amp;ROWS(Champ)))),ROWS($2:330))/10^5)-COLUMN(Champ)+1),""),IF(OFFSET(INDIRECT(CONCATENATE("_",E$7)),Base_Elèves!CA329,0,1,1)="","",OFFSET(INDIRECT(CONCATENATE("_",E$7)),Base_Elèves!CA329,0,1,1))))</f>
        <v/>
      </c>
    </row>
    <row r="337" spans="6:6">
      <c r="F337" s="128" t="str">
        <f t="array" aca="1" ref="F337" ca="1">IF($E$7="","",IF($E$7="Toutes",IF(ROWS($2:331)&lt;=COUNTA(Champ),INDEX(Champ,MOD(SMALL(IF(Champ&lt;&gt;"",COLUMN(Champ)*10^5+ROW(INDIRECT("1:"&amp;ROWS(Champ)))),ROWS($2:331)),10^5),INT(SMALL(IF(Champ&lt;&gt;"",COLUMN(Champ)*10^5+ROW(INDIRECT("1:"&amp;ROWS(Champ)))),ROWS($2:331))/10^5)-COLUMN(Champ)+1),""),IF(OFFSET(INDIRECT(CONCATENATE("_",E$7)),Base_Elèves!CA330,0,1,1)="","",OFFSET(INDIRECT(CONCATENATE("_",E$7)),Base_Elèves!CA330,0,1,1))))</f>
        <v/>
      </c>
    </row>
    <row r="338" spans="6:6">
      <c r="F338" s="128" t="str">
        <f t="array" aca="1" ref="F338" ca="1">IF($E$7="","",IF($E$7="Toutes",IF(ROWS($2:332)&lt;=COUNTA(Champ),INDEX(Champ,MOD(SMALL(IF(Champ&lt;&gt;"",COLUMN(Champ)*10^5+ROW(INDIRECT("1:"&amp;ROWS(Champ)))),ROWS($2:332)),10^5),INT(SMALL(IF(Champ&lt;&gt;"",COLUMN(Champ)*10^5+ROW(INDIRECT("1:"&amp;ROWS(Champ)))),ROWS($2:332))/10^5)-COLUMN(Champ)+1),""),IF(OFFSET(INDIRECT(CONCATENATE("_",E$7)),Base_Elèves!CA331,0,1,1)="","",OFFSET(INDIRECT(CONCATENATE("_",E$7)),Base_Elèves!CA331,0,1,1))))</f>
        <v/>
      </c>
    </row>
    <row r="339" spans="6:6">
      <c r="F339" s="128" t="str">
        <f t="array" aca="1" ref="F339" ca="1">IF($E$7="","",IF($E$7="Toutes",IF(ROWS($2:333)&lt;=COUNTA(Champ),INDEX(Champ,MOD(SMALL(IF(Champ&lt;&gt;"",COLUMN(Champ)*10^5+ROW(INDIRECT("1:"&amp;ROWS(Champ)))),ROWS($2:333)),10^5),INT(SMALL(IF(Champ&lt;&gt;"",COLUMN(Champ)*10^5+ROW(INDIRECT("1:"&amp;ROWS(Champ)))),ROWS($2:333))/10^5)-COLUMN(Champ)+1),""),IF(OFFSET(INDIRECT(CONCATENATE("_",E$7)),Base_Elèves!CA332,0,1,1)="","",OFFSET(INDIRECT(CONCATENATE("_",E$7)),Base_Elèves!CA332,0,1,1))))</f>
        <v/>
      </c>
    </row>
    <row r="340" spans="6:6">
      <c r="F340" s="128" t="str">
        <f t="array" aca="1" ref="F340" ca="1">IF($E$7="","",IF($E$7="Toutes",IF(ROWS($2:334)&lt;=COUNTA(Champ),INDEX(Champ,MOD(SMALL(IF(Champ&lt;&gt;"",COLUMN(Champ)*10^5+ROW(INDIRECT("1:"&amp;ROWS(Champ)))),ROWS($2:334)),10^5),INT(SMALL(IF(Champ&lt;&gt;"",COLUMN(Champ)*10^5+ROW(INDIRECT("1:"&amp;ROWS(Champ)))),ROWS($2:334))/10^5)-COLUMN(Champ)+1),""),IF(OFFSET(INDIRECT(CONCATENATE("_",E$7)),Base_Elèves!CA333,0,1,1)="","",OFFSET(INDIRECT(CONCATENATE("_",E$7)),Base_Elèves!CA333,0,1,1))))</f>
        <v/>
      </c>
    </row>
    <row r="341" spans="6:6">
      <c r="F341" s="128" t="str">
        <f t="array" aca="1" ref="F341" ca="1">IF($E$7="","",IF($E$7="Toutes",IF(ROWS($2:335)&lt;=COUNTA(Champ),INDEX(Champ,MOD(SMALL(IF(Champ&lt;&gt;"",COLUMN(Champ)*10^5+ROW(INDIRECT("1:"&amp;ROWS(Champ)))),ROWS($2:335)),10^5),INT(SMALL(IF(Champ&lt;&gt;"",COLUMN(Champ)*10^5+ROW(INDIRECT("1:"&amp;ROWS(Champ)))),ROWS($2:335))/10^5)-COLUMN(Champ)+1),""),IF(OFFSET(INDIRECT(CONCATENATE("_",E$7)),Base_Elèves!CA334,0,1,1)="","",OFFSET(INDIRECT(CONCATENATE("_",E$7)),Base_Elèves!CA334,0,1,1))))</f>
        <v/>
      </c>
    </row>
    <row r="342" spans="6:6">
      <c r="F342" s="128" t="str">
        <f t="array" aca="1" ref="F342" ca="1">IF($E$7="","",IF($E$7="Toutes",IF(ROWS($2:336)&lt;=COUNTA(Champ),INDEX(Champ,MOD(SMALL(IF(Champ&lt;&gt;"",COLUMN(Champ)*10^5+ROW(INDIRECT("1:"&amp;ROWS(Champ)))),ROWS($2:336)),10^5),INT(SMALL(IF(Champ&lt;&gt;"",COLUMN(Champ)*10^5+ROW(INDIRECT("1:"&amp;ROWS(Champ)))),ROWS($2:336))/10^5)-COLUMN(Champ)+1),""),IF(OFFSET(INDIRECT(CONCATENATE("_",E$7)),Base_Elèves!CA335,0,1,1)="","",OFFSET(INDIRECT(CONCATENATE("_",E$7)),Base_Elèves!CA335,0,1,1))))</f>
        <v/>
      </c>
    </row>
    <row r="343" spans="6:6">
      <c r="F343" s="128" t="str">
        <f t="array" aca="1" ref="F343" ca="1">IF($E$7="","",IF($E$7="Toutes",IF(ROWS($2:337)&lt;=COUNTA(Champ),INDEX(Champ,MOD(SMALL(IF(Champ&lt;&gt;"",COLUMN(Champ)*10^5+ROW(INDIRECT("1:"&amp;ROWS(Champ)))),ROWS($2:337)),10^5),INT(SMALL(IF(Champ&lt;&gt;"",COLUMN(Champ)*10^5+ROW(INDIRECT("1:"&amp;ROWS(Champ)))),ROWS($2:337))/10^5)-COLUMN(Champ)+1),""),IF(OFFSET(INDIRECT(CONCATENATE("_",E$7)),Base_Elèves!CA336,0,1,1)="","",OFFSET(INDIRECT(CONCATENATE("_",E$7)),Base_Elèves!CA336,0,1,1))))</f>
        <v/>
      </c>
    </row>
    <row r="344" spans="6:6">
      <c r="F344" s="128" t="str">
        <f t="array" aca="1" ref="F344" ca="1">IF($E$7="","",IF($E$7="Toutes",IF(ROWS($2:338)&lt;=COUNTA(Champ),INDEX(Champ,MOD(SMALL(IF(Champ&lt;&gt;"",COLUMN(Champ)*10^5+ROW(INDIRECT("1:"&amp;ROWS(Champ)))),ROWS($2:338)),10^5),INT(SMALL(IF(Champ&lt;&gt;"",COLUMN(Champ)*10^5+ROW(INDIRECT("1:"&amp;ROWS(Champ)))),ROWS($2:338))/10^5)-COLUMN(Champ)+1),""),IF(OFFSET(INDIRECT(CONCATENATE("_",E$7)),Base_Elèves!CA337,0,1,1)="","",OFFSET(INDIRECT(CONCATENATE("_",E$7)),Base_Elèves!CA337,0,1,1))))</f>
        <v/>
      </c>
    </row>
    <row r="345" spans="6:6">
      <c r="F345" s="128" t="str">
        <f t="array" aca="1" ref="F345" ca="1">IF($E$7="","",IF($E$7="Toutes",IF(ROWS($2:339)&lt;=COUNTA(Champ),INDEX(Champ,MOD(SMALL(IF(Champ&lt;&gt;"",COLUMN(Champ)*10^5+ROW(INDIRECT("1:"&amp;ROWS(Champ)))),ROWS($2:339)),10^5),INT(SMALL(IF(Champ&lt;&gt;"",COLUMN(Champ)*10^5+ROW(INDIRECT("1:"&amp;ROWS(Champ)))),ROWS($2:339))/10^5)-COLUMN(Champ)+1),""),IF(OFFSET(INDIRECT(CONCATENATE("_",E$7)),Base_Elèves!CA338,0,1,1)="","",OFFSET(INDIRECT(CONCATENATE("_",E$7)),Base_Elèves!CA338,0,1,1))))</f>
        <v/>
      </c>
    </row>
    <row r="346" spans="6:6">
      <c r="F346" s="128" t="str">
        <f t="array" aca="1" ref="F346" ca="1">IF($E$7="","",IF($E$7="Toutes",IF(ROWS($2:340)&lt;=COUNTA(Champ),INDEX(Champ,MOD(SMALL(IF(Champ&lt;&gt;"",COLUMN(Champ)*10^5+ROW(INDIRECT("1:"&amp;ROWS(Champ)))),ROWS($2:340)),10^5),INT(SMALL(IF(Champ&lt;&gt;"",COLUMN(Champ)*10^5+ROW(INDIRECT("1:"&amp;ROWS(Champ)))),ROWS($2:340))/10^5)-COLUMN(Champ)+1),""),IF(OFFSET(INDIRECT(CONCATENATE("_",E$7)),Base_Elèves!CA339,0,1,1)="","",OFFSET(INDIRECT(CONCATENATE("_",E$7)),Base_Elèves!CA339,0,1,1))))</f>
        <v/>
      </c>
    </row>
    <row r="347" spans="6:6">
      <c r="F347" s="128" t="str">
        <f t="array" aca="1" ref="F347" ca="1">IF($E$7="","",IF($E$7="Toutes",IF(ROWS($2:341)&lt;=COUNTA(Champ),INDEX(Champ,MOD(SMALL(IF(Champ&lt;&gt;"",COLUMN(Champ)*10^5+ROW(INDIRECT("1:"&amp;ROWS(Champ)))),ROWS($2:341)),10^5),INT(SMALL(IF(Champ&lt;&gt;"",COLUMN(Champ)*10^5+ROW(INDIRECT("1:"&amp;ROWS(Champ)))),ROWS($2:341))/10^5)-COLUMN(Champ)+1),""),IF(OFFSET(INDIRECT(CONCATENATE("_",E$7)),Base_Elèves!CA340,0,1,1)="","",OFFSET(INDIRECT(CONCATENATE("_",E$7)),Base_Elèves!CA340,0,1,1))))</f>
        <v/>
      </c>
    </row>
    <row r="348" spans="6:6">
      <c r="F348" s="128" t="str">
        <f t="array" aca="1" ref="F348" ca="1">IF($E$7="","",IF($E$7="Toutes",IF(ROWS($2:342)&lt;=COUNTA(Champ),INDEX(Champ,MOD(SMALL(IF(Champ&lt;&gt;"",COLUMN(Champ)*10^5+ROW(INDIRECT("1:"&amp;ROWS(Champ)))),ROWS($2:342)),10^5),INT(SMALL(IF(Champ&lt;&gt;"",COLUMN(Champ)*10^5+ROW(INDIRECT("1:"&amp;ROWS(Champ)))),ROWS($2:342))/10^5)-COLUMN(Champ)+1),""),IF(OFFSET(INDIRECT(CONCATENATE("_",E$7)),Base_Elèves!CA341,0,1,1)="","",OFFSET(INDIRECT(CONCATENATE("_",E$7)),Base_Elèves!CA341,0,1,1))))</f>
        <v/>
      </c>
    </row>
    <row r="349" spans="6:6">
      <c r="F349" s="128" t="str">
        <f t="array" aca="1" ref="F349" ca="1">IF($E$7="","",IF($E$7="Toutes",IF(ROWS($2:343)&lt;=COUNTA(Champ),INDEX(Champ,MOD(SMALL(IF(Champ&lt;&gt;"",COLUMN(Champ)*10^5+ROW(INDIRECT("1:"&amp;ROWS(Champ)))),ROWS($2:343)),10^5),INT(SMALL(IF(Champ&lt;&gt;"",COLUMN(Champ)*10^5+ROW(INDIRECT("1:"&amp;ROWS(Champ)))),ROWS($2:343))/10^5)-COLUMN(Champ)+1),""),IF(OFFSET(INDIRECT(CONCATENATE("_",E$7)),Base_Elèves!CA342,0,1,1)="","",OFFSET(INDIRECT(CONCATENATE("_",E$7)),Base_Elèves!CA342,0,1,1))))</f>
        <v/>
      </c>
    </row>
    <row r="350" spans="6:6">
      <c r="F350" s="128" t="str">
        <f t="array" aca="1" ref="F350" ca="1">IF($E$7="","",IF($E$7="Toutes",IF(ROWS($2:344)&lt;=COUNTA(Champ),INDEX(Champ,MOD(SMALL(IF(Champ&lt;&gt;"",COLUMN(Champ)*10^5+ROW(INDIRECT("1:"&amp;ROWS(Champ)))),ROWS($2:344)),10^5),INT(SMALL(IF(Champ&lt;&gt;"",COLUMN(Champ)*10^5+ROW(INDIRECT("1:"&amp;ROWS(Champ)))),ROWS($2:344))/10^5)-COLUMN(Champ)+1),""),IF(OFFSET(INDIRECT(CONCATENATE("_",E$7)),Base_Elèves!CA343,0,1,1)="","",OFFSET(INDIRECT(CONCATENATE("_",E$7)),Base_Elèves!CA343,0,1,1))))</f>
        <v/>
      </c>
    </row>
    <row r="351" spans="6:6">
      <c r="F351" s="128" t="str">
        <f t="array" aca="1" ref="F351" ca="1">IF($E$7="","",IF($E$7="Toutes",IF(ROWS($2:345)&lt;=COUNTA(Champ),INDEX(Champ,MOD(SMALL(IF(Champ&lt;&gt;"",COLUMN(Champ)*10^5+ROW(INDIRECT("1:"&amp;ROWS(Champ)))),ROWS($2:345)),10^5),INT(SMALL(IF(Champ&lt;&gt;"",COLUMN(Champ)*10^5+ROW(INDIRECT("1:"&amp;ROWS(Champ)))),ROWS($2:345))/10^5)-COLUMN(Champ)+1),""),IF(OFFSET(INDIRECT(CONCATENATE("_",E$7)),Base_Elèves!CA344,0,1,1)="","",OFFSET(INDIRECT(CONCATENATE("_",E$7)),Base_Elèves!CA344,0,1,1))))</f>
        <v/>
      </c>
    </row>
    <row r="352" spans="6:6">
      <c r="F352" s="128" t="str">
        <f t="array" aca="1" ref="F352" ca="1">IF($E$7="","",IF($E$7="Toutes",IF(ROWS($2:346)&lt;=COUNTA(Champ),INDEX(Champ,MOD(SMALL(IF(Champ&lt;&gt;"",COLUMN(Champ)*10^5+ROW(INDIRECT("1:"&amp;ROWS(Champ)))),ROWS($2:346)),10^5),INT(SMALL(IF(Champ&lt;&gt;"",COLUMN(Champ)*10^5+ROW(INDIRECT("1:"&amp;ROWS(Champ)))),ROWS($2:346))/10^5)-COLUMN(Champ)+1),""),IF(OFFSET(INDIRECT(CONCATENATE("_",E$7)),Base_Elèves!CA345,0,1,1)="","",OFFSET(INDIRECT(CONCATENATE("_",E$7)),Base_Elèves!CA345,0,1,1))))</f>
        <v/>
      </c>
    </row>
    <row r="353" spans="6:6">
      <c r="F353" s="128" t="str">
        <f t="array" aca="1" ref="F353" ca="1">IF($E$7="","",IF($E$7="Toutes",IF(ROWS($2:347)&lt;=COUNTA(Champ),INDEX(Champ,MOD(SMALL(IF(Champ&lt;&gt;"",COLUMN(Champ)*10^5+ROW(INDIRECT("1:"&amp;ROWS(Champ)))),ROWS($2:347)),10^5),INT(SMALL(IF(Champ&lt;&gt;"",COLUMN(Champ)*10^5+ROW(INDIRECT("1:"&amp;ROWS(Champ)))),ROWS($2:347))/10^5)-COLUMN(Champ)+1),""),IF(OFFSET(INDIRECT(CONCATENATE("_",E$7)),Base_Elèves!CA346,0,1,1)="","",OFFSET(INDIRECT(CONCATENATE("_",E$7)),Base_Elèves!CA346,0,1,1))))</f>
        <v/>
      </c>
    </row>
    <row r="354" spans="6:6">
      <c r="F354" s="128" t="str">
        <f t="array" aca="1" ref="F354" ca="1">IF($E$7="","",IF($E$7="Toutes",IF(ROWS($2:348)&lt;=COUNTA(Champ),INDEX(Champ,MOD(SMALL(IF(Champ&lt;&gt;"",COLUMN(Champ)*10^5+ROW(INDIRECT("1:"&amp;ROWS(Champ)))),ROWS($2:348)),10^5),INT(SMALL(IF(Champ&lt;&gt;"",COLUMN(Champ)*10^5+ROW(INDIRECT("1:"&amp;ROWS(Champ)))),ROWS($2:348))/10^5)-COLUMN(Champ)+1),""),IF(OFFSET(INDIRECT(CONCATENATE("_",E$7)),Base_Elèves!CA347,0,1,1)="","",OFFSET(INDIRECT(CONCATENATE("_",E$7)),Base_Elèves!CA347,0,1,1))))</f>
        <v/>
      </c>
    </row>
    <row r="355" spans="6:6">
      <c r="F355" s="128" t="str">
        <f t="array" aca="1" ref="F355" ca="1">IF($E$7="","",IF($E$7="Toutes",IF(ROWS($2:349)&lt;=COUNTA(Champ),INDEX(Champ,MOD(SMALL(IF(Champ&lt;&gt;"",COLUMN(Champ)*10^5+ROW(INDIRECT("1:"&amp;ROWS(Champ)))),ROWS($2:349)),10^5),INT(SMALL(IF(Champ&lt;&gt;"",COLUMN(Champ)*10^5+ROW(INDIRECT("1:"&amp;ROWS(Champ)))),ROWS($2:349))/10^5)-COLUMN(Champ)+1),""),IF(OFFSET(INDIRECT(CONCATENATE("_",E$7)),Base_Elèves!CA348,0,1,1)="","",OFFSET(INDIRECT(CONCATENATE("_",E$7)),Base_Elèves!CA348,0,1,1))))</f>
        <v/>
      </c>
    </row>
    <row r="356" spans="6:6">
      <c r="F356" s="128" t="str">
        <f t="array" aca="1" ref="F356" ca="1">IF($E$7="","",IF($E$7="Toutes",IF(ROWS($2:350)&lt;=COUNTA(Champ),INDEX(Champ,MOD(SMALL(IF(Champ&lt;&gt;"",COLUMN(Champ)*10^5+ROW(INDIRECT("1:"&amp;ROWS(Champ)))),ROWS($2:350)),10^5),INT(SMALL(IF(Champ&lt;&gt;"",COLUMN(Champ)*10^5+ROW(INDIRECT("1:"&amp;ROWS(Champ)))),ROWS($2:350))/10^5)-COLUMN(Champ)+1),""),IF(OFFSET(INDIRECT(CONCATENATE("_",E$7)),Base_Elèves!CA349,0,1,1)="","",OFFSET(INDIRECT(CONCATENATE("_",E$7)),Base_Elèves!CA349,0,1,1))))</f>
        <v/>
      </c>
    </row>
    <row r="357" spans="6:6">
      <c r="F357" s="128" t="str">
        <f t="array" aca="1" ref="F357" ca="1">IF($E$7="","",IF($E$7="Toutes",IF(ROWS($2:351)&lt;=COUNTA(Champ),INDEX(Champ,MOD(SMALL(IF(Champ&lt;&gt;"",COLUMN(Champ)*10^5+ROW(INDIRECT("1:"&amp;ROWS(Champ)))),ROWS($2:351)),10^5),INT(SMALL(IF(Champ&lt;&gt;"",COLUMN(Champ)*10^5+ROW(INDIRECT("1:"&amp;ROWS(Champ)))),ROWS($2:351))/10^5)-COLUMN(Champ)+1),""),IF(OFFSET(INDIRECT(CONCATENATE("_",E$7)),Base_Elèves!CA350,0,1,1)="","",OFFSET(INDIRECT(CONCATENATE("_",E$7)),Base_Elèves!CA350,0,1,1))))</f>
        <v/>
      </c>
    </row>
    <row r="358" spans="6:6">
      <c r="F358" s="128" t="str">
        <f t="array" aca="1" ref="F358" ca="1">IF($E$7="","",IF($E$7="Toutes",IF(ROWS($2:352)&lt;=COUNTA(Champ),INDEX(Champ,MOD(SMALL(IF(Champ&lt;&gt;"",COLUMN(Champ)*10^5+ROW(INDIRECT("1:"&amp;ROWS(Champ)))),ROWS($2:352)),10^5),INT(SMALL(IF(Champ&lt;&gt;"",COLUMN(Champ)*10^5+ROW(INDIRECT("1:"&amp;ROWS(Champ)))),ROWS($2:352))/10^5)-COLUMN(Champ)+1),""),IF(OFFSET(INDIRECT(CONCATENATE("_",E$7)),Base_Elèves!CA351,0,1,1)="","",OFFSET(INDIRECT(CONCATENATE("_",E$7)),Base_Elèves!CA351,0,1,1))))</f>
        <v/>
      </c>
    </row>
    <row r="359" spans="6:6">
      <c r="F359" s="128" t="str">
        <f t="array" aca="1" ref="F359" ca="1">IF($E$7="","",IF($E$7="Toutes",IF(ROWS($2:353)&lt;=COUNTA(Champ),INDEX(Champ,MOD(SMALL(IF(Champ&lt;&gt;"",COLUMN(Champ)*10^5+ROW(INDIRECT("1:"&amp;ROWS(Champ)))),ROWS($2:353)),10^5),INT(SMALL(IF(Champ&lt;&gt;"",COLUMN(Champ)*10^5+ROW(INDIRECT("1:"&amp;ROWS(Champ)))),ROWS($2:353))/10^5)-COLUMN(Champ)+1),""),IF(OFFSET(INDIRECT(CONCATENATE("_",E$7)),Base_Elèves!CA352,0,1,1)="","",OFFSET(INDIRECT(CONCATENATE("_",E$7)),Base_Elèves!CA352,0,1,1))))</f>
        <v/>
      </c>
    </row>
    <row r="360" spans="6:6">
      <c r="F360" s="128" t="str">
        <f t="array" aca="1" ref="F360" ca="1">IF($E$7="","",IF($E$7="Toutes",IF(ROWS($2:354)&lt;=COUNTA(Champ),INDEX(Champ,MOD(SMALL(IF(Champ&lt;&gt;"",COLUMN(Champ)*10^5+ROW(INDIRECT("1:"&amp;ROWS(Champ)))),ROWS($2:354)),10^5),INT(SMALL(IF(Champ&lt;&gt;"",COLUMN(Champ)*10^5+ROW(INDIRECT("1:"&amp;ROWS(Champ)))),ROWS($2:354))/10^5)-COLUMN(Champ)+1),""),IF(OFFSET(INDIRECT(CONCATENATE("_",E$7)),Base_Elèves!CA353,0,1,1)="","",OFFSET(INDIRECT(CONCATENATE("_",E$7)),Base_Elèves!CA353,0,1,1))))</f>
        <v/>
      </c>
    </row>
    <row r="361" spans="6:6">
      <c r="F361" s="128" t="str">
        <f t="array" aca="1" ref="F361" ca="1">IF($E$7="","",IF($E$7="Toutes",IF(ROWS($2:355)&lt;=COUNTA(Champ),INDEX(Champ,MOD(SMALL(IF(Champ&lt;&gt;"",COLUMN(Champ)*10^5+ROW(INDIRECT("1:"&amp;ROWS(Champ)))),ROWS($2:355)),10^5),INT(SMALL(IF(Champ&lt;&gt;"",COLUMN(Champ)*10^5+ROW(INDIRECT("1:"&amp;ROWS(Champ)))),ROWS($2:355))/10^5)-COLUMN(Champ)+1),""),IF(OFFSET(INDIRECT(CONCATENATE("_",E$7)),Base_Elèves!CA354,0,1,1)="","",OFFSET(INDIRECT(CONCATENATE("_",E$7)),Base_Elèves!CA354,0,1,1))))</f>
        <v/>
      </c>
    </row>
    <row r="362" spans="6:6">
      <c r="F362" s="128" t="str">
        <f t="array" aca="1" ref="F362" ca="1">IF($E$7="","",IF($E$7="Toutes",IF(ROWS($2:356)&lt;=COUNTA(Champ),INDEX(Champ,MOD(SMALL(IF(Champ&lt;&gt;"",COLUMN(Champ)*10^5+ROW(INDIRECT("1:"&amp;ROWS(Champ)))),ROWS($2:356)),10^5),INT(SMALL(IF(Champ&lt;&gt;"",COLUMN(Champ)*10^5+ROW(INDIRECT("1:"&amp;ROWS(Champ)))),ROWS($2:356))/10^5)-COLUMN(Champ)+1),""),IF(OFFSET(INDIRECT(CONCATENATE("_",E$7)),Base_Elèves!CA355,0,1,1)="","",OFFSET(INDIRECT(CONCATENATE("_",E$7)),Base_Elèves!CA355,0,1,1))))</f>
        <v/>
      </c>
    </row>
    <row r="363" spans="6:6">
      <c r="F363" s="128" t="str">
        <f t="array" aca="1" ref="F363" ca="1">IF($E$7="","",IF($E$7="Toutes",IF(ROWS($2:357)&lt;=COUNTA(Champ),INDEX(Champ,MOD(SMALL(IF(Champ&lt;&gt;"",COLUMN(Champ)*10^5+ROW(INDIRECT("1:"&amp;ROWS(Champ)))),ROWS($2:357)),10^5),INT(SMALL(IF(Champ&lt;&gt;"",COLUMN(Champ)*10^5+ROW(INDIRECT("1:"&amp;ROWS(Champ)))),ROWS($2:357))/10^5)-COLUMN(Champ)+1),""),IF(OFFSET(INDIRECT(CONCATENATE("_",E$7)),Base_Elèves!CA356,0,1,1)="","",OFFSET(INDIRECT(CONCATENATE("_",E$7)),Base_Elèves!CA356,0,1,1))))</f>
        <v/>
      </c>
    </row>
    <row r="364" spans="6:6">
      <c r="F364" s="128" t="str">
        <f t="array" aca="1" ref="F364" ca="1">IF($E$7="","",IF($E$7="Toutes",IF(ROWS($2:358)&lt;=COUNTA(Champ),INDEX(Champ,MOD(SMALL(IF(Champ&lt;&gt;"",COLUMN(Champ)*10^5+ROW(INDIRECT("1:"&amp;ROWS(Champ)))),ROWS($2:358)),10^5),INT(SMALL(IF(Champ&lt;&gt;"",COLUMN(Champ)*10^5+ROW(INDIRECT("1:"&amp;ROWS(Champ)))),ROWS($2:358))/10^5)-COLUMN(Champ)+1),""),IF(OFFSET(INDIRECT(CONCATENATE("_",E$7)),Base_Elèves!CA357,0,1,1)="","",OFFSET(INDIRECT(CONCATENATE("_",E$7)),Base_Elèves!CA357,0,1,1))))</f>
        <v/>
      </c>
    </row>
    <row r="365" spans="6:6">
      <c r="F365" s="128" t="str">
        <f t="array" aca="1" ref="F365" ca="1">IF($E$7="","",IF($E$7="Toutes",IF(ROWS($2:359)&lt;=COUNTA(Champ),INDEX(Champ,MOD(SMALL(IF(Champ&lt;&gt;"",COLUMN(Champ)*10^5+ROW(INDIRECT("1:"&amp;ROWS(Champ)))),ROWS($2:359)),10^5),INT(SMALL(IF(Champ&lt;&gt;"",COLUMN(Champ)*10^5+ROW(INDIRECT("1:"&amp;ROWS(Champ)))),ROWS($2:359))/10^5)-COLUMN(Champ)+1),""),IF(OFFSET(INDIRECT(CONCATENATE("_",E$7)),Base_Elèves!CA358,0,1,1)="","",OFFSET(INDIRECT(CONCATENATE("_",E$7)),Base_Elèves!CA358,0,1,1))))</f>
        <v/>
      </c>
    </row>
    <row r="366" spans="6:6">
      <c r="F366" s="128" t="str">
        <f t="array" aca="1" ref="F366" ca="1">IF($E$7="","",IF($E$7="Toutes",IF(ROWS($2:360)&lt;=COUNTA(Champ),INDEX(Champ,MOD(SMALL(IF(Champ&lt;&gt;"",COLUMN(Champ)*10^5+ROW(INDIRECT("1:"&amp;ROWS(Champ)))),ROWS($2:360)),10^5),INT(SMALL(IF(Champ&lt;&gt;"",COLUMN(Champ)*10^5+ROW(INDIRECT("1:"&amp;ROWS(Champ)))),ROWS($2:360))/10^5)-COLUMN(Champ)+1),""),IF(OFFSET(INDIRECT(CONCATENATE("_",E$7)),Base_Elèves!CA359,0,1,1)="","",OFFSET(INDIRECT(CONCATENATE("_",E$7)),Base_Elèves!CA359,0,1,1))))</f>
        <v/>
      </c>
    </row>
    <row r="367" spans="6:6">
      <c r="F367" s="128" t="str">
        <f t="array" aca="1" ref="F367" ca="1">IF($E$7="","",IF($E$7="Toutes",IF(ROWS($2:361)&lt;=COUNTA(Champ),INDEX(Champ,MOD(SMALL(IF(Champ&lt;&gt;"",COLUMN(Champ)*10^5+ROW(INDIRECT("1:"&amp;ROWS(Champ)))),ROWS($2:361)),10^5),INT(SMALL(IF(Champ&lt;&gt;"",COLUMN(Champ)*10^5+ROW(INDIRECT("1:"&amp;ROWS(Champ)))),ROWS($2:361))/10^5)-COLUMN(Champ)+1),""),IF(OFFSET(INDIRECT(CONCATENATE("_",E$7)),Base_Elèves!CA360,0,1,1)="","",OFFSET(INDIRECT(CONCATENATE("_",E$7)),Base_Elèves!CA360,0,1,1))))</f>
        <v/>
      </c>
    </row>
    <row r="368" spans="6:6">
      <c r="F368" s="128" t="str">
        <f t="array" aca="1" ref="F368" ca="1">IF($E$7="","",IF($E$7="Toutes",IF(ROWS($2:362)&lt;=COUNTA(Champ),INDEX(Champ,MOD(SMALL(IF(Champ&lt;&gt;"",COLUMN(Champ)*10^5+ROW(INDIRECT("1:"&amp;ROWS(Champ)))),ROWS($2:362)),10^5),INT(SMALL(IF(Champ&lt;&gt;"",COLUMN(Champ)*10^5+ROW(INDIRECT("1:"&amp;ROWS(Champ)))),ROWS($2:362))/10^5)-COLUMN(Champ)+1),""),IF(OFFSET(INDIRECT(CONCATENATE("_",E$7)),Base_Elèves!CA361,0,1,1)="","",OFFSET(INDIRECT(CONCATENATE("_",E$7)),Base_Elèves!CA361,0,1,1))))</f>
        <v/>
      </c>
    </row>
    <row r="369" spans="6:6">
      <c r="F369" s="128" t="str">
        <f t="array" aca="1" ref="F369" ca="1">IF($E$7="","",IF($E$7="Toutes",IF(ROWS($2:363)&lt;=COUNTA(Champ),INDEX(Champ,MOD(SMALL(IF(Champ&lt;&gt;"",COLUMN(Champ)*10^5+ROW(INDIRECT("1:"&amp;ROWS(Champ)))),ROWS($2:363)),10^5),INT(SMALL(IF(Champ&lt;&gt;"",COLUMN(Champ)*10^5+ROW(INDIRECT("1:"&amp;ROWS(Champ)))),ROWS($2:363))/10^5)-COLUMN(Champ)+1),""),IF(OFFSET(INDIRECT(CONCATENATE("_",E$7)),Base_Elèves!CA362,0,1,1)="","",OFFSET(INDIRECT(CONCATENATE("_",E$7)),Base_Elèves!CA362,0,1,1))))</f>
        <v/>
      </c>
    </row>
    <row r="370" spans="6:6">
      <c r="F370" s="128" t="str">
        <f t="array" aca="1" ref="F370" ca="1">IF($E$7="","",IF($E$7="Toutes",IF(ROWS($2:364)&lt;=COUNTA(Champ),INDEX(Champ,MOD(SMALL(IF(Champ&lt;&gt;"",COLUMN(Champ)*10^5+ROW(INDIRECT("1:"&amp;ROWS(Champ)))),ROWS($2:364)),10^5),INT(SMALL(IF(Champ&lt;&gt;"",COLUMN(Champ)*10^5+ROW(INDIRECT("1:"&amp;ROWS(Champ)))),ROWS($2:364))/10^5)-COLUMN(Champ)+1),""),IF(OFFSET(INDIRECT(CONCATENATE("_",E$7)),Base_Elèves!CA363,0,1,1)="","",OFFSET(INDIRECT(CONCATENATE("_",E$7)),Base_Elèves!CA363,0,1,1))))</f>
        <v/>
      </c>
    </row>
    <row r="371" spans="6:6">
      <c r="F371" s="128" t="str">
        <f t="array" aca="1" ref="F371" ca="1">IF($E$7="","",IF($E$7="Toutes",IF(ROWS($2:365)&lt;=COUNTA(Champ),INDEX(Champ,MOD(SMALL(IF(Champ&lt;&gt;"",COLUMN(Champ)*10^5+ROW(INDIRECT("1:"&amp;ROWS(Champ)))),ROWS($2:365)),10^5),INT(SMALL(IF(Champ&lt;&gt;"",COLUMN(Champ)*10^5+ROW(INDIRECT("1:"&amp;ROWS(Champ)))),ROWS($2:365))/10^5)-COLUMN(Champ)+1),""),IF(OFFSET(INDIRECT(CONCATENATE("_",E$7)),Base_Elèves!CA364,0,1,1)="","",OFFSET(INDIRECT(CONCATENATE("_",E$7)),Base_Elèves!CA364,0,1,1))))</f>
        <v/>
      </c>
    </row>
    <row r="372" spans="6:6">
      <c r="F372" s="128" t="str">
        <f t="array" aca="1" ref="F372" ca="1">IF($E$7="","",IF($E$7="Toutes",IF(ROWS($2:366)&lt;=COUNTA(Champ),INDEX(Champ,MOD(SMALL(IF(Champ&lt;&gt;"",COLUMN(Champ)*10^5+ROW(INDIRECT("1:"&amp;ROWS(Champ)))),ROWS($2:366)),10^5),INT(SMALL(IF(Champ&lt;&gt;"",COLUMN(Champ)*10^5+ROW(INDIRECT("1:"&amp;ROWS(Champ)))),ROWS($2:366))/10^5)-COLUMN(Champ)+1),""),IF(OFFSET(INDIRECT(CONCATENATE("_",E$7)),Base_Elèves!CA365,0,1,1)="","",OFFSET(INDIRECT(CONCATENATE("_",E$7)),Base_Elèves!CA365,0,1,1))))</f>
        <v/>
      </c>
    </row>
    <row r="373" spans="6:6">
      <c r="F373" s="128" t="str">
        <f t="array" aca="1" ref="F373" ca="1">IF($E$7="","",IF($E$7="Toutes",IF(ROWS($2:367)&lt;=COUNTA(Champ),INDEX(Champ,MOD(SMALL(IF(Champ&lt;&gt;"",COLUMN(Champ)*10^5+ROW(INDIRECT("1:"&amp;ROWS(Champ)))),ROWS($2:367)),10^5),INT(SMALL(IF(Champ&lt;&gt;"",COLUMN(Champ)*10^5+ROW(INDIRECT("1:"&amp;ROWS(Champ)))),ROWS($2:367))/10^5)-COLUMN(Champ)+1),""),IF(OFFSET(INDIRECT(CONCATENATE("_",E$7)),Base_Elèves!CA366,0,1,1)="","",OFFSET(INDIRECT(CONCATENATE("_",E$7)),Base_Elèves!CA366,0,1,1))))</f>
        <v/>
      </c>
    </row>
    <row r="374" spans="6:6">
      <c r="F374" s="128" t="str">
        <f t="array" aca="1" ref="F374" ca="1">IF($E$7="","",IF($E$7="Toutes",IF(ROWS($2:368)&lt;=COUNTA(Champ),INDEX(Champ,MOD(SMALL(IF(Champ&lt;&gt;"",COLUMN(Champ)*10^5+ROW(INDIRECT("1:"&amp;ROWS(Champ)))),ROWS($2:368)),10^5),INT(SMALL(IF(Champ&lt;&gt;"",COLUMN(Champ)*10^5+ROW(INDIRECT("1:"&amp;ROWS(Champ)))),ROWS($2:368))/10^5)-COLUMN(Champ)+1),""),IF(OFFSET(INDIRECT(CONCATENATE("_",E$7)),Base_Elèves!CA367,0,1,1)="","",OFFSET(INDIRECT(CONCATENATE("_",E$7)),Base_Elèves!CA367,0,1,1))))</f>
        <v/>
      </c>
    </row>
    <row r="375" spans="6:6">
      <c r="F375" s="128" t="str">
        <f t="array" aca="1" ref="F375" ca="1">IF($E$7="","",IF($E$7="Toutes",IF(ROWS($2:369)&lt;=COUNTA(Champ),INDEX(Champ,MOD(SMALL(IF(Champ&lt;&gt;"",COLUMN(Champ)*10^5+ROW(INDIRECT("1:"&amp;ROWS(Champ)))),ROWS($2:369)),10^5),INT(SMALL(IF(Champ&lt;&gt;"",COLUMN(Champ)*10^5+ROW(INDIRECT("1:"&amp;ROWS(Champ)))),ROWS($2:369))/10^5)-COLUMN(Champ)+1),""),IF(OFFSET(INDIRECT(CONCATENATE("_",E$7)),Base_Elèves!CA368,0,1,1)="","",OFFSET(INDIRECT(CONCATENATE("_",E$7)),Base_Elèves!CA368,0,1,1))))</f>
        <v/>
      </c>
    </row>
    <row r="376" spans="6:6">
      <c r="F376" s="128" t="str">
        <f t="array" aca="1" ref="F376" ca="1">IF($E$7="","",IF($E$7="Toutes",IF(ROWS($2:370)&lt;=COUNTA(Champ),INDEX(Champ,MOD(SMALL(IF(Champ&lt;&gt;"",COLUMN(Champ)*10^5+ROW(INDIRECT("1:"&amp;ROWS(Champ)))),ROWS($2:370)),10^5),INT(SMALL(IF(Champ&lt;&gt;"",COLUMN(Champ)*10^5+ROW(INDIRECT("1:"&amp;ROWS(Champ)))),ROWS($2:370))/10^5)-COLUMN(Champ)+1),""),IF(OFFSET(INDIRECT(CONCATENATE("_",E$7)),Base_Elèves!CA369,0,1,1)="","",OFFSET(INDIRECT(CONCATENATE("_",E$7)),Base_Elèves!CA369,0,1,1))))</f>
        <v/>
      </c>
    </row>
    <row r="377" spans="6:6">
      <c r="F377" s="128" t="str">
        <f t="array" aca="1" ref="F377" ca="1">IF($E$7="","",IF($E$7="Toutes",IF(ROWS($2:371)&lt;=COUNTA(Champ),INDEX(Champ,MOD(SMALL(IF(Champ&lt;&gt;"",COLUMN(Champ)*10^5+ROW(INDIRECT("1:"&amp;ROWS(Champ)))),ROWS($2:371)),10^5),INT(SMALL(IF(Champ&lt;&gt;"",COLUMN(Champ)*10^5+ROW(INDIRECT("1:"&amp;ROWS(Champ)))),ROWS($2:371))/10^5)-COLUMN(Champ)+1),""),IF(OFFSET(INDIRECT(CONCATENATE("_",E$7)),Base_Elèves!CA370,0,1,1)="","",OFFSET(INDIRECT(CONCATENATE("_",E$7)),Base_Elèves!CA370,0,1,1))))</f>
        <v/>
      </c>
    </row>
    <row r="378" spans="6:6">
      <c r="F378" s="128" t="str">
        <f t="array" aca="1" ref="F378" ca="1">IF($E$7="","",IF($E$7="Toutes",IF(ROWS($2:372)&lt;=COUNTA(Champ),INDEX(Champ,MOD(SMALL(IF(Champ&lt;&gt;"",COLUMN(Champ)*10^5+ROW(INDIRECT("1:"&amp;ROWS(Champ)))),ROWS($2:372)),10^5),INT(SMALL(IF(Champ&lt;&gt;"",COLUMN(Champ)*10^5+ROW(INDIRECT("1:"&amp;ROWS(Champ)))),ROWS($2:372))/10^5)-COLUMN(Champ)+1),""),IF(OFFSET(INDIRECT(CONCATENATE("_",E$7)),Base_Elèves!CA371,0,1,1)="","",OFFSET(INDIRECT(CONCATENATE("_",E$7)),Base_Elèves!CA371,0,1,1))))</f>
        <v/>
      </c>
    </row>
    <row r="379" spans="6:6">
      <c r="F379" s="128" t="str">
        <f t="array" aca="1" ref="F379" ca="1">IF($E$7="","",IF($E$7="Toutes",IF(ROWS($2:373)&lt;=COUNTA(Champ),INDEX(Champ,MOD(SMALL(IF(Champ&lt;&gt;"",COLUMN(Champ)*10^5+ROW(INDIRECT("1:"&amp;ROWS(Champ)))),ROWS($2:373)),10^5),INT(SMALL(IF(Champ&lt;&gt;"",COLUMN(Champ)*10^5+ROW(INDIRECT("1:"&amp;ROWS(Champ)))),ROWS($2:373))/10^5)-COLUMN(Champ)+1),""),IF(OFFSET(INDIRECT(CONCATENATE("_",E$7)),Base_Elèves!CA372,0,1,1)="","",OFFSET(INDIRECT(CONCATENATE("_",E$7)),Base_Elèves!CA372,0,1,1))))</f>
        <v/>
      </c>
    </row>
    <row r="380" spans="6:6">
      <c r="F380" s="128" t="str">
        <f t="array" aca="1" ref="F380" ca="1">IF($E$7="","",IF($E$7="Toutes",IF(ROWS($2:374)&lt;=COUNTA(Champ),INDEX(Champ,MOD(SMALL(IF(Champ&lt;&gt;"",COLUMN(Champ)*10^5+ROW(INDIRECT("1:"&amp;ROWS(Champ)))),ROWS($2:374)),10^5),INT(SMALL(IF(Champ&lt;&gt;"",COLUMN(Champ)*10^5+ROW(INDIRECT("1:"&amp;ROWS(Champ)))),ROWS($2:374))/10^5)-COLUMN(Champ)+1),""),IF(OFFSET(INDIRECT(CONCATENATE("_",E$7)),Base_Elèves!CA373,0,1,1)="","",OFFSET(INDIRECT(CONCATENATE("_",E$7)),Base_Elèves!CA373,0,1,1))))</f>
        <v/>
      </c>
    </row>
    <row r="381" spans="6:6">
      <c r="F381" s="128" t="str">
        <f t="array" aca="1" ref="F381" ca="1">IF($E$7="","",IF($E$7="Toutes",IF(ROWS($2:375)&lt;=COUNTA(Champ),INDEX(Champ,MOD(SMALL(IF(Champ&lt;&gt;"",COLUMN(Champ)*10^5+ROW(INDIRECT("1:"&amp;ROWS(Champ)))),ROWS($2:375)),10^5),INT(SMALL(IF(Champ&lt;&gt;"",COLUMN(Champ)*10^5+ROW(INDIRECT("1:"&amp;ROWS(Champ)))),ROWS($2:375))/10^5)-COLUMN(Champ)+1),""),IF(OFFSET(INDIRECT(CONCATENATE("_",E$7)),Base_Elèves!CA374,0,1,1)="","",OFFSET(INDIRECT(CONCATENATE("_",E$7)),Base_Elèves!CA374,0,1,1))))</f>
        <v/>
      </c>
    </row>
    <row r="382" spans="6:6">
      <c r="F382" s="128" t="str">
        <f t="array" aca="1" ref="F382" ca="1">IF($E$7="","",IF($E$7="Toutes",IF(ROWS($2:376)&lt;=COUNTA(Champ),INDEX(Champ,MOD(SMALL(IF(Champ&lt;&gt;"",COLUMN(Champ)*10^5+ROW(INDIRECT("1:"&amp;ROWS(Champ)))),ROWS($2:376)),10^5),INT(SMALL(IF(Champ&lt;&gt;"",COLUMN(Champ)*10^5+ROW(INDIRECT("1:"&amp;ROWS(Champ)))),ROWS($2:376))/10^5)-COLUMN(Champ)+1),""),IF(OFFSET(INDIRECT(CONCATENATE("_",E$7)),Base_Elèves!CA375,0,1,1)="","",OFFSET(INDIRECT(CONCATENATE("_",E$7)),Base_Elèves!CA375,0,1,1))))</f>
        <v/>
      </c>
    </row>
    <row r="383" spans="6:6">
      <c r="F383" s="128" t="str">
        <f t="array" aca="1" ref="F383" ca="1">IF($E$7="","",IF($E$7="Toutes",IF(ROWS($2:377)&lt;=COUNTA(Champ),INDEX(Champ,MOD(SMALL(IF(Champ&lt;&gt;"",COLUMN(Champ)*10^5+ROW(INDIRECT("1:"&amp;ROWS(Champ)))),ROWS($2:377)),10^5),INT(SMALL(IF(Champ&lt;&gt;"",COLUMN(Champ)*10^5+ROW(INDIRECT("1:"&amp;ROWS(Champ)))),ROWS($2:377))/10^5)-COLUMN(Champ)+1),""),IF(OFFSET(INDIRECT(CONCATENATE("_",E$7)),Base_Elèves!CA376,0,1,1)="","",OFFSET(INDIRECT(CONCATENATE("_",E$7)),Base_Elèves!CA376,0,1,1))))</f>
        <v/>
      </c>
    </row>
    <row r="384" spans="6:6">
      <c r="F384" s="128" t="str">
        <f t="array" aca="1" ref="F384" ca="1">IF($E$7="","",IF($E$7="Toutes",IF(ROWS($2:378)&lt;=COUNTA(Champ),INDEX(Champ,MOD(SMALL(IF(Champ&lt;&gt;"",COLUMN(Champ)*10^5+ROW(INDIRECT("1:"&amp;ROWS(Champ)))),ROWS($2:378)),10^5),INT(SMALL(IF(Champ&lt;&gt;"",COLUMN(Champ)*10^5+ROW(INDIRECT("1:"&amp;ROWS(Champ)))),ROWS($2:378))/10^5)-COLUMN(Champ)+1),""),IF(OFFSET(INDIRECT(CONCATENATE("_",E$7)),Base_Elèves!CA377,0,1,1)="","",OFFSET(INDIRECT(CONCATENATE("_",E$7)),Base_Elèves!CA377,0,1,1))))</f>
        <v/>
      </c>
    </row>
    <row r="385" spans="6:6">
      <c r="F385" s="128" t="str">
        <f t="array" aca="1" ref="F385" ca="1">IF($E$7="","",IF($E$7="Toutes",IF(ROWS($2:379)&lt;=COUNTA(Champ),INDEX(Champ,MOD(SMALL(IF(Champ&lt;&gt;"",COLUMN(Champ)*10^5+ROW(INDIRECT("1:"&amp;ROWS(Champ)))),ROWS($2:379)),10^5),INT(SMALL(IF(Champ&lt;&gt;"",COLUMN(Champ)*10^5+ROW(INDIRECT("1:"&amp;ROWS(Champ)))),ROWS($2:379))/10^5)-COLUMN(Champ)+1),""),IF(OFFSET(INDIRECT(CONCATENATE("_",E$7)),Base_Elèves!CA378,0,1,1)="","",OFFSET(INDIRECT(CONCATENATE("_",E$7)),Base_Elèves!CA378,0,1,1))))</f>
        <v/>
      </c>
    </row>
    <row r="386" spans="6:6">
      <c r="F386" s="128" t="str">
        <f t="array" aca="1" ref="F386" ca="1">IF($E$7="","",IF($E$7="Toutes",IF(ROWS($2:380)&lt;=COUNTA(Champ),INDEX(Champ,MOD(SMALL(IF(Champ&lt;&gt;"",COLUMN(Champ)*10^5+ROW(INDIRECT("1:"&amp;ROWS(Champ)))),ROWS($2:380)),10^5),INT(SMALL(IF(Champ&lt;&gt;"",COLUMN(Champ)*10^5+ROW(INDIRECT("1:"&amp;ROWS(Champ)))),ROWS($2:380))/10^5)-COLUMN(Champ)+1),""),IF(OFFSET(INDIRECT(CONCATENATE("_",E$7)),Base_Elèves!CA379,0,1,1)="","",OFFSET(INDIRECT(CONCATENATE("_",E$7)),Base_Elèves!CA379,0,1,1))))</f>
        <v/>
      </c>
    </row>
    <row r="387" spans="6:6">
      <c r="F387" s="128" t="str">
        <f t="array" aca="1" ref="F387" ca="1">IF($E$7="","",IF($E$7="Toutes",IF(ROWS($2:381)&lt;=COUNTA(Champ),INDEX(Champ,MOD(SMALL(IF(Champ&lt;&gt;"",COLUMN(Champ)*10^5+ROW(INDIRECT("1:"&amp;ROWS(Champ)))),ROWS($2:381)),10^5),INT(SMALL(IF(Champ&lt;&gt;"",COLUMN(Champ)*10^5+ROW(INDIRECT("1:"&amp;ROWS(Champ)))),ROWS($2:381))/10^5)-COLUMN(Champ)+1),""),IF(OFFSET(INDIRECT(CONCATENATE("_",E$7)),Base_Elèves!CA380,0,1,1)="","",OFFSET(INDIRECT(CONCATENATE("_",E$7)),Base_Elèves!CA380,0,1,1))))</f>
        <v/>
      </c>
    </row>
    <row r="388" spans="6:6">
      <c r="F388" s="128" t="str">
        <f t="array" aca="1" ref="F388" ca="1">IF($E$7="","",IF($E$7="Toutes",IF(ROWS($2:382)&lt;=COUNTA(Champ),INDEX(Champ,MOD(SMALL(IF(Champ&lt;&gt;"",COLUMN(Champ)*10^5+ROW(INDIRECT("1:"&amp;ROWS(Champ)))),ROWS($2:382)),10^5),INT(SMALL(IF(Champ&lt;&gt;"",COLUMN(Champ)*10^5+ROW(INDIRECT("1:"&amp;ROWS(Champ)))),ROWS($2:382))/10^5)-COLUMN(Champ)+1),""),IF(OFFSET(INDIRECT(CONCATENATE("_",E$7)),Base_Elèves!CA381,0,1,1)="","",OFFSET(INDIRECT(CONCATENATE("_",E$7)),Base_Elèves!CA381,0,1,1))))</f>
        <v/>
      </c>
    </row>
    <row r="389" spans="6:6">
      <c r="F389" s="128" t="str">
        <f t="array" aca="1" ref="F389" ca="1">IF($E$7="","",IF($E$7="Toutes",IF(ROWS($2:383)&lt;=COUNTA(Champ),INDEX(Champ,MOD(SMALL(IF(Champ&lt;&gt;"",COLUMN(Champ)*10^5+ROW(INDIRECT("1:"&amp;ROWS(Champ)))),ROWS($2:383)),10^5),INT(SMALL(IF(Champ&lt;&gt;"",COLUMN(Champ)*10^5+ROW(INDIRECT("1:"&amp;ROWS(Champ)))),ROWS($2:383))/10^5)-COLUMN(Champ)+1),""),IF(OFFSET(INDIRECT(CONCATENATE("_",E$7)),Base_Elèves!CA382,0,1,1)="","",OFFSET(INDIRECT(CONCATENATE("_",E$7)),Base_Elèves!CA382,0,1,1))))</f>
        <v/>
      </c>
    </row>
    <row r="390" spans="6:6">
      <c r="F390" s="128" t="str">
        <f t="array" aca="1" ref="F390" ca="1">IF($E$7="","",IF($E$7="Toutes",IF(ROWS($2:384)&lt;=COUNTA(Champ),INDEX(Champ,MOD(SMALL(IF(Champ&lt;&gt;"",COLUMN(Champ)*10^5+ROW(INDIRECT("1:"&amp;ROWS(Champ)))),ROWS($2:384)),10^5),INT(SMALL(IF(Champ&lt;&gt;"",COLUMN(Champ)*10^5+ROW(INDIRECT("1:"&amp;ROWS(Champ)))),ROWS($2:384))/10^5)-COLUMN(Champ)+1),""),IF(OFFSET(INDIRECT(CONCATENATE("_",E$7)),Base_Elèves!CA383,0,1,1)="","",OFFSET(INDIRECT(CONCATENATE("_",E$7)),Base_Elèves!CA383,0,1,1))))</f>
        <v/>
      </c>
    </row>
    <row r="391" spans="6:6">
      <c r="F391" s="128" t="str">
        <f t="array" aca="1" ref="F391" ca="1">IF($E$7="","",IF($E$7="Toutes",IF(ROWS($2:385)&lt;=COUNTA(Champ),INDEX(Champ,MOD(SMALL(IF(Champ&lt;&gt;"",COLUMN(Champ)*10^5+ROW(INDIRECT("1:"&amp;ROWS(Champ)))),ROWS($2:385)),10^5),INT(SMALL(IF(Champ&lt;&gt;"",COLUMN(Champ)*10^5+ROW(INDIRECT("1:"&amp;ROWS(Champ)))),ROWS($2:385))/10^5)-COLUMN(Champ)+1),""),IF(OFFSET(INDIRECT(CONCATENATE("_",E$7)),Base_Elèves!CA384,0,1,1)="","",OFFSET(INDIRECT(CONCATENATE("_",E$7)),Base_Elèves!CA384,0,1,1))))</f>
        <v/>
      </c>
    </row>
    <row r="392" spans="6:6">
      <c r="F392" s="128" t="str">
        <f t="array" aca="1" ref="F392" ca="1">IF($E$7="","",IF($E$7="Toutes",IF(ROWS($2:386)&lt;=COUNTA(Champ),INDEX(Champ,MOD(SMALL(IF(Champ&lt;&gt;"",COLUMN(Champ)*10^5+ROW(INDIRECT("1:"&amp;ROWS(Champ)))),ROWS($2:386)),10^5),INT(SMALL(IF(Champ&lt;&gt;"",COLUMN(Champ)*10^5+ROW(INDIRECT("1:"&amp;ROWS(Champ)))),ROWS($2:386))/10^5)-COLUMN(Champ)+1),""),IF(OFFSET(INDIRECT(CONCATENATE("_",E$7)),Base_Elèves!CA385,0,1,1)="","",OFFSET(INDIRECT(CONCATENATE("_",E$7)),Base_Elèves!CA385,0,1,1))))</f>
        <v/>
      </c>
    </row>
    <row r="393" spans="6:6">
      <c r="F393" s="128" t="str">
        <f t="array" aca="1" ref="F393" ca="1">IF($E$7="","",IF($E$7="Toutes",IF(ROWS($2:387)&lt;=COUNTA(Champ),INDEX(Champ,MOD(SMALL(IF(Champ&lt;&gt;"",COLUMN(Champ)*10^5+ROW(INDIRECT("1:"&amp;ROWS(Champ)))),ROWS($2:387)),10^5),INT(SMALL(IF(Champ&lt;&gt;"",COLUMN(Champ)*10^5+ROW(INDIRECT("1:"&amp;ROWS(Champ)))),ROWS($2:387))/10^5)-COLUMN(Champ)+1),""),IF(OFFSET(INDIRECT(CONCATENATE("_",E$7)),Base_Elèves!CA386,0,1,1)="","",OFFSET(INDIRECT(CONCATENATE("_",E$7)),Base_Elèves!CA386,0,1,1))))</f>
        <v/>
      </c>
    </row>
    <row r="394" spans="6:6">
      <c r="F394" s="128" t="str">
        <f t="array" aca="1" ref="F394" ca="1">IF($E$7="","",IF($E$7="Toutes",IF(ROWS($2:388)&lt;=COUNTA(Champ),INDEX(Champ,MOD(SMALL(IF(Champ&lt;&gt;"",COLUMN(Champ)*10^5+ROW(INDIRECT("1:"&amp;ROWS(Champ)))),ROWS($2:388)),10^5),INT(SMALL(IF(Champ&lt;&gt;"",COLUMN(Champ)*10^5+ROW(INDIRECT("1:"&amp;ROWS(Champ)))),ROWS($2:388))/10^5)-COLUMN(Champ)+1),""),IF(OFFSET(INDIRECT(CONCATENATE("_",E$7)),Base_Elèves!CA387,0,1,1)="","",OFFSET(INDIRECT(CONCATENATE("_",E$7)),Base_Elèves!CA387,0,1,1))))</f>
        <v/>
      </c>
    </row>
    <row r="395" spans="6:6">
      <c r="F395" s="128" t="str">
        <f t="array" aca="1" ref="F395" ca="1">IF($E$7="","",IF($E$7="Toutes",IF(ROWS($2:389)&lt;=COUNTA(Champ),INDEX(Champ,MOD(SMALL(IF(Champ&lt;&gt;"",COLUMN(Champ)*10^5+ROW(INDIRECT("1:"&amp;ROWS(Champ)))),ROWS($2:389)),10^5),INT(SMALL(IF(Champ&lt;&gt;"",COLUMN(Champ)*10^5+ROW(INDIRECT("1:"&amp;ROWS(Champ)))),ROWS($2:389))/10^5)-COLUMN(Champ)+1),""),IF(OFFSET(INDIRECT(CONCATENATE("_",E$7)),Base_Elèves!CA388,0,1,1)="","",OFFSET(INDIRECT(CONCATENATE("_",E$7)),Base_Elèves!CA388,0,1,1))))</f>
        <v/>
      </c>
    </row>
    <row r="396" spans="6:6">
      <c r="F396" s="128" t="str">
        <f t="array" aca="1" ref="F396" ca="1">IF($E$7="","",IF($E$7="Toutes",IF(ROWS($2:390)&lt;=COUNTA(Champ),INDEX(Champ,MOD(SMALL(IF(Champ&lt;&gt;"",COLUMN(Champ)*10^5+ROW(INDIRECT("1:"&amp;ROWS(Champ)))),ROWS($2:390)),10^5),INT(SMALL(IF(Champ&lt;&gt;"",COLUMN(Champ)*10^5+ROW(INDIRECT("1:"&amp;ROWS(Champ)))),ROWS($2:390))/10^5)-COLUMN(Champ)+1),""),IF(OFFSET(INDIRECT(CONCATENATE("_",E$7)),Base_Elèves!CA389,0,1,1)="","",OFFSET(INDIRECT(CONCATENATE("_",E$7)),Base_Elèves!CA389,0,1,1))))</f>
        <v/>
      </c>
    </row>
    <row r="397" spans="6:6">
      <c r="F397" s="128" t="str">
        <f t="array" aca="1" ref="F397" ca="1">IF($E$7="","",IF($E$7="Toutes",IF(ROWS($2:391)&lt;=COUNTA(Champ),INDEX(Champ,MOD(SMALL(IF(Champ&lt;&gt;"",COLUMN(Champ)*10^5+ROW(INDIRECT("1:"&amp;ROWS(Champ)))),ROWS($2:391)),10^5),INT(SMALL(IF(Champ&lt;&gt;"",COLUMN(Champ)*10^5+ROW(INDIRECT("1:"&amp;ROWS(Champ)))),ROWS($2:391))/10^5)-COLUMN(Champ)+1),""),IF(OFFSET(INDIRECT(CONCATENATE("_",E$7)),Base_Elèves!CA390,0,1,1)="","",OFFSET(INDIRECT(CONCATENATE("_",E$7)),Base_Elèves!CA390,0,1,1))))</f>
        <v/>
      </c>
    </row>
    <row r="398" spans="6:6">
      <c r="F398" s="128" t="str">
        <f t="array" aca="1" ref="F398" ca="1">IF($E$7="","",IF($E$7="Toutes",IF(ROWS($2:392)&lt;=COUNTA(Champ),INDEX(Champ,MOD(SMALL(IF(Champ&lt;&gt;"",COLUMN(Champ)*10^5+ROW(INDIRECT("1:"&amp;ROWS(Champ)))),ROWS($2:392)),10^5),INT(SMALL(IF(Champ&lt;&gt;"",COLUMN(Champ)*10^5+ROW(INDIRECT("1:"&amp;ROWS(Champ)))),ROWS($2:392))/10^5)-COLUMN(Champ)+1),""),IF(OFFSET(INDIRECT(CONCATENATE("_",E$7)),Base_Elèves!CA391,0,1,1)="","",OFFSET(INDIRECT(CONCATENATE("_",E$7)),Base_Elèves!CA391,0,1,1))))</f>
        <v/>
      </c>
    </row>
    <row r="399" spans="6:6">
      <c r="F399" s="128" t="str">
        <f t="array" aca="1" ref="F399" ca="1">IF($E$7="","",IF($E$7="Toutes",IF(ROWS($2:393)&lt;=COUNTA(Champ),INDEX(Champ,MOD(SMALL(IF(Champ&lt;&gt;"",COLUMN(Champ)*10^5+ROW(INDIRECT("1:"&amp;ROWS(Champ)))),ROWS($2:393)),10^5),INT(SMALL(IF(Champ&lt;&gt;"",COLUMN(Champ)*10^5+ROW(INDIRECT("1:"&amp;ROWS(Champ)))),ROWS($2:393))/10^5)-COLUMN(Champ)+1),""),IF(OFFSET(INDIRECT(CONCATENATE("_",E$7)),Base_Elèves!CA392,0,1,1)="","",OFFSET(INDIRECT(CONCATENATE("_",E$7)),Base_Elèves!CA392,0,1,1))))</f>
        <v/>
      </c>
    </row>
    <row r="400" spans="6:6">
      <c r="F400" s="128" t="str">
        <f t="array" aca="1" ref="F400" ca="1">IF($E$7="","",IF($E$7="Toutes",IF(ROWS($2:394)&lt;=COUNTA(Champ),INDEX(Champ,MOD(SMALL(IF(Champ&lt;&gt;"",COLUMN(Champ)*10^5+ROW(INDIRECT("1:"&amp;ROWS(Champ)))),ROWS($2:394)),10^5),INT(SMALL(IF(Champ&lt;&gt;"",COLUMN(Champ)*10^5+ROW(INDIRECT("1:"&amp;ROWS(Champ)))),ROWS($2:394))/10^5)-COLUMN(Champ)+1),""),IF(OFFSET(INDIRECT(CONCATENATE("_",E$7)),Base_Elèves!CA393,0,1,1)="","",OFFSET(INDIRECT(CONCATENATE("_",E$7)),Base_Elèves!CA393,0,1,1))))</f>
        <v/>
      </c>
    </row>
    <row r="401" spans="6:6">
      <c r="F401" s="128" t="str">
        <f t="array" aca="1" ref="F401" ca="1">IF($E$7="","",IF($E$7="Toutes",IF(ROWS($2:395)&lt;=COUNTA(Champ),INDEX(Champ,MOD(SMALL(IF(Champ&lt;&gt;"",COLUMN(Champ)*10^5+ROW(INDIRECT("1:"&amp;ROWS(Champ)))),ROWS($2:395)),10^5),INT(SMALL(IF(Champ&lt;&gt;"",COLUMN(Champ)*10^5+ROW(INDIRECT("1:"&amp;ROWS(Champ)))),ROWS($2:395))/10^5)-COLUMN(Champ)+1),""),IF(OFFSET(INDIRECT(CONCATENATE("_",E$7)),Base_Elèves!CA394,0,1,1)="","",OFFSET(INDIRECT(CONCATENATE("_",E$7)),Base_Elèves!CA394,0,1,1))))</f>
        <v/>
      </c>
    </row>
    <row r="402" spans="6:6">
      <c r="F402" s="128" t="str">
        <f t="array" aca="1" ref="F402" ca="1">IF($E$7="","",IF($E$7="Toutes",IF(ROWS($2:396)&lt;=COUNTA(Champ),INDEX(Champ,MOD(SMALL(IF(Champ&lt;&gt;"",COLUMN(Champ)*10^5+ROW(INDIRECT("1:"&amp;ROWS(Champ)))),ROWS($2:396)),10^5),INT(SMALL(IF(Champ&lt;&gt;"",COLUMN(Champ)*10^5+ROW(INDIRECT("1:"&amp;ROWS(Champ)))),ROWS($2:396))/10^5)-COLUMN(Champ)+1),""),IF(OFFSET(INDIRECT(CONCATENATE("_",E$7)),Base_Elèves!CA395,0,1,1)="","",OFFSET(INDIRECT(CONCATENATE("_",E$7)),Base_Elèves!CA395,0,1,1))))</f>
        <v/>
      </c>
    </row>
    <row r="403" spans="6:6">
      <c r="F403" s="128" t="str">
        <f t="array" aca="1" ref="F403" ca="1">IF($E$7="","",IF($E$7="Toutes",IF(ROWS($2:397)&lt;=COUNTA(Champ),INDEX(Champ,MOD(SMALL(IF(Champ&lt;&gt;"",COLUMN(Champ)*10^5+ROW(INDIRECT("1:"&amp;ROWS(Champ)))),ROWS($2:397)),10^5),INT(SMALL(IF(Champ&lt;&gt;"",COLUMN(Champ)*10^5+ROW(INDIRECT("1:"&amp;ROWS(Champ)))),ROWS($2:397))/10^5)-COLUMN(Champ)+1),""),IF(OFFSET(INDIRECT(CONCATENATE("_",E$7)),Base_Elèves!CA396,0,1,1)="","",OFFSET(INDIRECT(CONCATENATE("_",E$7)),Base_Elèves!CA396,0,1,1))))</f>
        <v/>
      </c>
    </row>
    <row r="404" spans="6:6">
      <c r="F404" s="128" t="str">
        <f t="array" aca="1" ref="F404" ca="1">IF($E$7="","",IF($E$7="Toutes",IF(ROWS($2:398)&lt;=COUNTA(Champ),INDEX(Champ,MOD(SMALL(IF(Champ&lt;&gt;"",COLUMN(Champ)*10^5+ROW(INDIRECT("1:"&amp;ROWS(Champ)))),ROWS($2:398)),10^5),INT(SMALL(IF(Champ&lt;&gt;"",COLUMN(Champ)*10^5+ROW(INDIRECT("1:"&amp;ROWS(Champ)))),ROWS($2:398))/10^5)-COLUMN(Champ)+1),""),IF(OFFSET(INDIRECT(CONCATENATE("_",E$7)),Base_Elèves!CA397,0,1,1)="","",OFFSET(INDIRECT(CONCATENATE("_",E$7)),Base_Elèves!CA397,0,1,1))))</f>
        <v/>
      </c>
    </row>
    <row r="405" spans="6:6">
      <c r="F405" s="128" t="str">
        <f t="array" aca="1" ref="F405" ca="1">IF($E$7="","",IF($E$7="Toutes",IF(ROWS($2:399)&lt;=COUNTA(Champ),INDEX(Champ,MOD(SMALL(IF(Champ&lt;&gt;"",COLUMN(Champ)*10^5+ROW(INDIRECT("1:"&amp;ROWS(Champ)))),ROWS($2:399)),10^5),INT(SMALL(IF(Champ&lt;&gt;"",COLUMN(Champ)*10^5+ROW(INDIRECT("1:"&amp;ROWS(Champ)))),ROWS($2:399))/10^5)-COLUMN(Champ)+1),""),IF(OFFSET(INDIRECT(CONCATENATE("_",E$7)),Base_Elèves!CA398,0,1,1)="","",OFFSET(INDIRECT(CONCATENATE("_",E$7)),Base_Elèves!CA398,0,1,1))))</f>
        <v/>
      </c>
    </row>
    <row r="406" spans="6:6">
      <c r="F406" s="128" t="str">
        <f t="array" aca="1" ref="F406" ca="1">IF($E$7="","",IF($E$7="Toutes",IF(ROWS($2:400)&lt;=COUNTA(Champ),INDEX(Champ,MOD(SMALL(IF(Champ&lt;&gt;"",COLUMN(Champ)*10^5+ROW(INDIRECT("1:"&amp;ROWS(Champ)))),ROWS($2:400)),10^5),INT(SMALL(IF(Champ&lt;&gt;"",COLUMN(Champ)*10^5+ROW(INDIRECT("1:"&amp;ROWS(Champ)))),ROWS($2:400))/10^5)-COLUMN(Champ)+1),""),IF(OFFSET(INDIRECT(CONCATENATE("_",E$7)),Base_Elèves!CA399,0,1,1)="","",OFFSET(INDIRECT(CONCATENATE("_",E$7)),Base_Elèves!CA399,0,1,1))))</f>
        <v/>
      </c>
    </row>
    <row r="407" spans="6:6">
      <c r="F407" s="128" t="str">
        <f t="array" aca="1" ref="F407" ca="1">IF($E$7="","",IF($E$7="Toutes",IF(ROWS($2:401)&lt;=COUNTA(Champ),INDEX(Champ,MOD(SMALL(IF(Champ&lt;&gt;"",COLUMN(Champ)*10^5+ROW(INDIRECT("1:"&amp;ROWS(Champ)))),ROWS($2:401)),10^5),INT(SMALL(IF(Champ&lt;&gt;"",COLUMN(Champ)*10^5+ROW(INDIRECT("1:"&amp;ROWS(Champ)))),ROWS($2:401))/10^5)-COLUMN(Champ)+1),""),IF(OFFSET(INDIRECT(CONCATENATE("_",E$7)),Base_Elèves!CA400,0,1,1)="","",OFFSET(INDIRECT(CONCATENATE("_",E$7)),Base_Elèves!CA400,0,1,1))))</f>
        <v/>
      </c>
    </row>
    <row r="408" spans="6:6">
      <c r="F408" s="128" t="str">
        <f t="array" aca="1" ref="F408" ca="1">IF($E$7="","",IF($E$7="Toutes",IF(ROWS($2:402)&lt;=COUNTA(Champ),INDEX(Champ,MOD(SMALL(IF(Champ&lt;&gt;"",COLUMN(Champ)*10^5+ROW(INDIRECT("1:"&amp;ROWS(Champ)))),ROWS($2:402)),10^5),INT(SMALL(IF(Champ&lt;&gt;"",COLUMN(Champ)*10^5+ROW(INDIRECT("1:"&amp;ROWS(Champ)))),ROWS($2:402))/10^5)-COLUMN(Champ)+1),""),IF(OFFSET(INDIRECT(CONCATENATE("_",E$7)),Base_Elèves!CA401,0,1,1)="","",OFFSET(INDIRECT(CONCATENATE("_",E$7)),Base_Elèves!CA401,0,1,1))))</f>
        <v/>
      </c>
    </row>
    <row r="409" spans="6:6">
      <c r="F409" s="128" t="str">
        <f t="array" aca="1" ref="F409" ca="1">IF($E$7="","",IF($E$7="Toutes",IF(ROWS($2:403)&lt;=COUNTA(Champ),INDEX(Champ,MOD(SMALL(IF(Champ&lt;&gt;"",COLUMN(Champ)*10^5+ROW(INDIRECT("1:"&amp;ROWS(Champ)))),ROWS($2:403)),10^5),INT(SMALL(IF(Champ&lt;&gt;"",COLUMN(Champ)*10^5+ROW(INDIRECT("1:"&amp;ROWS(Champ)))),ROWS($2:403))/10^5)-COLUMN(Champ)+1),""),IF(OFFSET(INDIRECT(CONCATENATE("_",E$7)),Base_Elèves!CA402,0,1,1)="","",OFFSET(INDIRECT(CONCATENATE("_",E$7)),Base_Elèves!CA402,0,1,1))))</f>
        <v/>
      </c>
    </row>
    <row r="410" spans="6:6">
      <c r="F410" s="128" t="str">
        <f t="array" aca="1" ref="F410" ca="1">IF($E$7="","",IF($E$7="Toutes",IF(ROWS($2:404)&lt;=COUNTA(Champ),INDEX(Champ,MOD(SMALL(IF(Champ&lt;&gt;"",COLUMN(Champ)*10^5+ROW(INDIRECT("1:"&amp;ROWS(Champ)))),ROWS($2:404)),10^5),INT(SMALL(IF(Champ&lt;&gt;"",COLUMN(Champ)*10^5+ROW(INDIRECT("1:"&amp;ROWS(Champ)))),ROWS($2:404))/10^5)-COLUMN(Champ)+1),""),IF(OFFSET(INDIRECT(CONCATENATE("_",E$7)),Base_Elèves!CA403,0,1,1)="","",OFFSET(INDIRECT(CONCATENATE("_",E$7)),Base_Elèves!CA403,0,1,1))))</f>
        <v/>
      </c>
    </row>
    <row r="411" spans="6:6">
      <c r="F411" s="128" t="str">
        <f t="array" aca="1" ref="F411" ca="1">IF($E$7="","",IF($E$7="Toutes",IF(ROWS($2:405)&lt;=COUNTA(Champ),INDEX(Champ,MOD(SMALL(IF(Champ&lt;&gt;"",COLUMN(Champ)*10^5+ROW(INDIRECT("1:"&amp;ROWS(Champ)))),ROWS($2:405)),10^5),INT(SMALL(IF(Champ&lt;&gt;"",COLUMN(Champ)*10^5+ROW(INDIRECT("1:"&amp;ROWS(Champ)))),ROWS($2:405))/10^5)-COLUMN(Champ)+1),""),IF(OFFSET(INDIRECT(CONCATENATE("_",E$7)),Base_Elèves!CA404,0,1,1)="","",OFFSET(INDIRECT(CONCATENATE("_",E$7)),Base_Elèves!CA404,0,1,1))))</f>
        <v/>
      </c>
    </row>
    <row r="412" spans="6:6">
      <c r="F412" s="128" t="str">
        <f t="array" aca="1" ref="F412" ca="1">IF($E$7="","",IF($E$7="Toutes",IF(ROWS($2:406)&lt;=COUNTA(Champ),INDEX(Champ,MOD(SMALL(IF(Champ&lt;&gt;"",COLUMN(Champ)*10^5+ROW(INDIRECT("1:"&amp;ROWS(Champ)))),ROWS($2:406)),10^5),INT(SMALL(IF(Champ&lt;&gt;"",COLUMN(Champ)*10^5+ROW(INDIRECT("1:"&amp;ROWS(Champ)))),ROWS($2:406))/10^5)-COLUMN(Champ)+1),""),IF(OFFSET(INDIRECT(CONCATENATE("_",E$7)),Base_Elèves!CA405,0,1,1)="","",OFFSET(INDIRECT(CONCATENATE("_",E$7)),Base_Elèves!CA405,0,1,1))))</f>
        <v/>
      </c>
    </row>
    <row r="413" spans="6:6">
      <c r="F413" s="128" t="str">
        <f t="array" aca="1" ref="F413" ca="1">IF($E$7="","",IF($E$7="Toutes",IF(ROWS($2:407)&lt;=COUNTA(Champ),INDEX(Champ,MOD(SMALL(IF(Champ&lt;&gt;"",COLUMN(Champ)*10^5+ROW(INDIRECT("1:"&amp;ROWS(Champ)))),ROWS($2:407)),10^5),INT(SMALL(IF(Champ&lt;&gt;"",COLUMN(Champ)*10^5+ROW(INDIRECT("1:"&amp;ROWS(Champ)))),ROWS($2:407))/10^5)-COLUMN(Champ)+1),""),IF(OFFSET(INDIRECT(CONCATENATE("_",E$7)),Base_Elèves!CA406,0,1,1)="","",OFFSET(INDIRECT(CONCATENATE("_",E$7)),Base_Elèves!CA406,0,1,1))))</f>
        <v/>
      </c>
    </row>
    <row r="414" spans="6:6">
      <c r="F414" s="128" t="str">
        <f t="array" aca="1" ref="F414" ca="1">IF($E$7="","",IF($E$7="Toutes",IF(ROWS($2:408)&lt;=COUNTA(Champ),INDEX(Champ,MOD(SMALL(IF(Champ&lt;&gt;"",COLUMN(Champ)*10^5+ROW(INDIRECT("1:"&amp;ROWS(Champ)))),ROWS($2:408)),10^5),INT(SMALL(IF(Champ&lt;&gt;"",COLUMN(Champ)*10^5+ROW(INDIRECT("1:"&amp;ROWS(Champ)))),ROWS($2:408))/10^5)-COLUMN(Champ)+1),""),IF(OFFSET(INDIRECT(CONCATENATE("_",E$7)),Base_Elèves!CA407,0,1,1)="","",OFFSET(INDIRECT(CONCATENATE("_",E$7)),Base_Elèves!CA407,0,1,1))))</f>
        <v/>
      </c>
    </row>
    <row r="415" spans="6:6">
      <c r="F415" s="128" t="str">
        <f t="array" aca="1" ref="F415" ca="1">IF($E$7="","",IF($E$7="Toutes",IF(ROWS($2:409)&lt;=COUNTA(Champ),INDEX(Champ,MOD(SMALL(IF(Champ&lt;&gt;"",COLUMN(Champ)*10^5+ROW(INDIRECT("1:"&amp;ROWS(Champ)))),ROWS($2:409)),10^5),INT(SMALL(IF(Champ&lt;&gt;"",COLUMN(Champ)*10^5+ROW(INDIRECT("1:"&amp;ROWS(Champ)))),ROWS($2:409))/10^5)-COLUMN(Champ)+1),""),IF(OFFSET(INDIRECT(CONCATENATE("_",E$7)),Base_Elèves!CA408,0,1,1)="","",OFFSET(INDIRECT(CONCATENATE("_",E$7)),Base_Elèves!CA408,0,1,1))))</f>
        <v/>
      </c>
    </row>
    <row r="416" spans="6:6">
      <c r="F416" s="128" t="str">
        <f t="array" aca="1" ref="F416" ca="1">IF($E$7="","",IF($E$7="Toutes",IF(ROWS($2:410)&lt;=COUNTA(Champ),INDEX(Champ,MOD(SMALL(IF(Champ&lt;&gt;"",COLUMN(Champ)*10^5+ROW(INDIRECT("1:"&amp;ROWS(Champ)))),ROWS($2:410)),10^5),INT(SMALL(IF(Champ&lt;&gt;"",COLUMN(Champ)*10^5+ROW(INDIRECT("1:"&amp;ROWS(Champ)))),ROWS($2:410))/10^5)-COLUMN(Champ)+1),""),IF(OFFSET(INDIRECT(CONCATENATE("_",E$7)),Base_Elèves!CA409,0,1,1)="","",OFFSET(INDIRECT(CONCATENATE("_",E$7)),Base_Elèves!CA409,0,1,1))))</f>
        <v/>
      </c>
    </row>
    <row r="417" spans="6:6">
      <c r="F417" s="128" t="str">
        <f t="array" aca="1" ref="F417" ca="1">IF($E$7="","",IF($E$7="Toutes",IF(ROWS($2:411)&lt;=COUNTA(Champ),INDEX(Champ,MOD(SMALL(IF(Champ&lt;&gt;"",COLUMN(Champ)*10^5+ROW(INDIRECT("1:"&amp;ROWS(Champ)))),ROWS($2:411)),10^5),INT(SMALL(IF(Champ&lt;&gt;"",COLUMN(Champ)*10^5+ROW(INDIRECT("1:"&amp;ROWS(Champ)))),ROWS($2:411))/10^5)-COLUMN(Champ)+1),""),IF(OFFSET(INDIRECT(CONCATENATE("_",E$7)),Base_Elèves!CA410,0,1,1)="","",OFFSET(INDIRECT(CONCATENATE("_",E$7)),Base_Elèves!CA410,0,1,1))))</f>
        <v/>
      </c>
    </row>
    <row r="418" spans="6:6">
      <c r="F418" s="128" t="str">
        <f t="array" aca="1" ref="F418" ca="1">IF($E$7="","",IF($E$7="Toutes",IF(ROWS($2:412)&lt;=COUNTA(Champ),INDEX(Champ,MOD(SMALL(IF(Champ&lt;&gt;"",COLUMN(Champ)*10^5+ROW(INDIRECT("1:"&amp;ROWS(Champ)))),ROWS($2:412)),10^5),INT(SMALL(IF(Champ&lt;&gt;"",COLUMN(Champ)*10^5+ROW(INDIRECT("1:"&amp;ROWS(Champ)))),ROWS($2:412))/10^5)-COLUMN(Champ)+1),""),IF(OFFSET(INDIRECT(CONCATENATE("_",E$7)),Base_Elèves!CA411,0,1,1)="","",OFFSET(INDIRECT(CONCATENATE("_",E$7)),Base_Elèves!CA411,0,1,1))))</f>
        <v/>
      </c>
    </row>
    <row r="419" spans="6:6">
      <c r="F419" s="128" t="str">
        <f t="array" aca="1" ref="F419" ca="1">IF($E$7="","",IF($E$7="Toutes",IF(ROWS($2:413)&lt;=COUNTA(Champ),INDEX(Champ,MOD(SMALL(IF(Champ&lt;&gt;"",COLUMN(Champ)*10^5+ROW(INDIRECT("1:"&amp;ROWS(Champ)))),ROWS($2:413)),10^5),INT(SMALL(IF(Champ&lt;&gt;"",COLUMN(Champ)*10^5+ROW(INDIRECT("1:"&amp;ROWS(Champ)))),ROWS($2:413))/10^5)-COLUMN(Champ)+1),""),IF(OFFSET(INDIRECT(CONCATENATE("_",E$7)),Base_Elèves!CA412,0,1,1)="","",OFFSET(INDIRECT(CONCATENATE("_",E$7)),Base_Elèves!CA412,0,1,1))))</f>
        <v/>
      </c>
    </row>
    <row r="420" spans="6:6">
      <c r="F420" s="128" t="str">
        <f t="array" aca="1" ref="F420" ca="1">IF($E$7="","",IF($E$7="Toutes",IF(ROWS($2:414)&lt;=COUNTA(Champ),INDEX(Champ,MOD(SMALL(IF(Champ&lt;&gt;"",COLUMN(Champ)*10^5+ROW(INDIRECT("1:"&amp;ROWS(Champ)))),ROWS($2:414)),10^5),INT(SMALL(IF(Champ&lt;&gt;"",COLUMN(Champ)*10^5+ROW(INDIRECT("1:"&amp;ROWS(Champ)))),ROWS($2:414))/10^5)-COLUMN(Champ)+1),""),IF(OFFSET(INDIRECT(CONCATENATE("_",E$7)),Base_Elèves!CA413,0,1,1)="","",OFFSET(INDIRECT(CONCATENATE("_",E$7)),Base_Elèves!CA413,0,1,1))))</f>
        <v/>
      </c>
    </row>
    <row r="421" spans="6:6">
      <c r="F421" s="128" t="str">
        <f t="array" aca="1" ref="F421" ca="1">IF($E$7="","",IF($E$7="Toutes",IF(ROWS($2:415)&lt;=COUNTA(Champ),INDEX(Champ,MOD(SMALL(IF(Champ&lt;&gt;"",COLUMN(Champ)*10^5+ROW(INDIRECT("1:"&amp;ROWS(Champ)))),ROWS($2:415)),10^5),INT(SMALL(IF(Champ&lt;&gt;"",COLUMN(Champ)*10^5+ROW(INDIRECT("1:"&amp;ROWS(Champ)))),ROWS($2:415))/10^5)-COLUMN(Champ)+1),""),IF(OFFSET(INDIRECT(CONCATENATE("_",E$7)),Base_Elèves!CA414,0,1,1)="","",OFFSET(INDIRECT(CONCATENATE("_",E$7)),Base_Elèves!CA414,0,1,1))))</f>
        <v/>
      </c>
    </row>
    <row r="422" spans="6:6">
      <c r="F422" s="128" t="str">
        <f t="array" aca="1" ref="F422" ca="1">IF($E$7="","",IF($E$7="Toutes",IF(ROWS($2:416)&lt;=COUNTA(Champ),INDEX(Champ,MOD(SMALL(IF(Champ&lt;&gt;"",COLUMN(Champ)*10^5+ROW(INDIRECT("1:"&amp;ROWS(Champ)))),ROWS($2:416)),10^5),INT(SMALL(IF(Champ&lt;&gt;"",COLUMN(Champ)*10^5+ROW(INDIRECT("1:"&amp;ROWS(Champ)))),ROWS($2:416))/10^5)-COLUMN(Champ)+1),""),IF(OFFSET(INDIRECT(CONCATENATE("_",E$7)),Base_Elèves!CA415,0,1,1)="","",OFFSET(INDIRECT(CONCATENATE("_",E$7)),Base_Elèves!CA415,0,1,1))))</f>
        <v/>
      </c>
    </row>
    <row r="423" spans="6:6">
      <c r="F423" s="128" t="str">
        <f t="array" aca="1" ref="F423" ca="1">IF($E$7="","",IF($E$7="Toutes",IF(ROWS($2:417)&lt;=COUNTA(Champ),INDEX(Champ,MOD(SMALL(IF(Champ&lt;&gt;"",COLUMN(Champ)*10^5+ROW(INDIRECT("1:"&amp;ROWS(Champ)))),ROWS($2:417)),10^5),INT(SMALL(IF(Champ&lt;&gt;"",COLUMN(Champ)*10^5+ROW(INDIRECT("1:"&amp;ROWS(Champ)))),ROWS($2:417))/10^5)-COLUMN(Champ)+1),""),IF(OFFSET(INDIRECT(CONCATENATE("_",E$7)),Base_Elèves!CA416,0,1,1)="","",OFFSET(INDIRECT(CONCATENATE("_",E$7)),Base_Elèves!CA416,0,1,1))))</f>
        <v/>
      </c>
    </row>
    <row r="424" spans="6:6">
      <c r="F424" s="128" t="str">
        <f t="array" aca="1" ref="F424" ca="1">IF($E$7="","",IF($E$7="Toutes",IF(ROWS($2:418)&lt;=COUNTA(Champ),INDEX(Champ,MOD(SMALL(IF(Champ&lt;&gt;"",COLUMN(Champ)*10^5+ROW(INDIRECT("1:"&amp;ROWS(Champ)))),ROWS($2:418)),10^5),INT(SMALL(IF(Champ&lt;&gt;"",COLUMN(Champ)*10^5+ROW(INDIRECT("1:"&amp;ROWS(Champ)))),ROWS($2:418))/10^5)-COLUMN(Champ)+1),""),IF(OFFSET(INDIRECT(CONCATENATE("_",E$7)),Base_Elèves!CA417,0,1,1)="","",OFFSET(INDIRECT(CONCATENATE("_",E$7)),Base_Elèves!CA417,0,1,1))))</f>
        <v/>
      </c>
    </row>
    <row r="425" spans="6:6">
      <c r="F425" s="128" t="str">
        <f t="array" aca="1" ref="F425" ca="1">IF($E$7="","",IF($E$7="Toutes",IF(ROWS($2:419)&lt;=COUNTA(Champ),INDEX(Champ,MOD(SMALL(IF(Champ&lt;&gt;"",COLUMN(Champ)*10^5+ROW(INDIRECT("1:"&amp;ROWS(Champ)))),ROWS($2:419)),10^5),INT(SMALL(IF(Champ&lt;&gt;"",COLUMN(Champ)*10^5+ROW(INDIRECT("1:"&amp;ROWS(Champ)))),ROWS($2:419))/10^5)-COLUMN(Champ)+1),""),IF(OFFSET(INDIRECT(CONCATENATE("_",E$7)),Base_Elèves!CA418,0,1,1)="","",OFFSET(INDIRECT(CONCATENATE("_",E$7)),Base_Elèves!CA418,0,1,1))))</f>
        <v/>
      </c>
    </row>
    <row r="426" spans="6:6">
      <c r="F426" s="128" t="str">
        <f t="array" aca="1" ref="F426" ca="1">IF($E$7="","",IF($E$7="Toutes",IF(ROWS($2:420)&lt;=COUNTA(Champ),INDEX(Champ,MOD(SMALL(IF(Champ&lt;&gt;"",COLUMN(Champ)*10^5+ROW(INDIRECT("1:"&amp;ROWS(Champ)))),ROWS($2:420)),10^5),INT(SMALL(IF(Champ&lt;&gt;"",COLUMN(Champ)*10^5+ROW(INDIRECT("1:"&amp;ROWS(Champ)))),ROWS($2:420))/10^5)-COLUMN(Champ)+1),""),IF(OFFSET(INDIRECT(CONCATENATE("_",E$7)),Base_Elèves!CA419,0,1,1)="","",OFFSET(INDIRECT(CONCATENATE("_",E$7)),Base_Elèves!CA419,0,1,1))))</f>
        <v/>
      </c>
    </row>
    <row r="427" spans="6:6">
      <c r="F427" s="128" t="str">
        <f t="array" aca="1" ref="F427" ca="1">IF($E$7="","",IF($E$7="Toutes",IF(ROWS($2:421)&lt;=COUNTA(Champ),INDEX(Champ,MOD(SMALL(IF(Champ&lt;&gt;"",COLUMN(Champ)*10^5+ROW(INDIRECT("1:"&amp;ROWS(Champ)))),ROWS($2:421)),10^5),INT(SMALL(IF(Champ&lt;&gt;"",COLUMN(Champ)*10^5+ROW(INDIRECT("1:"&amp;ROWS(Champ)))),ROWS($2:421))/10^5)-COLUMN(Champ)+1),""),IF(OFFSET(INDIRECT(CONCATENATE("_",E$7)),Base_Elèves!CA420,0,1,1)="","",OFFSET(INDIRECT(CONCATENATE("_",E$7)),Base_Elèves!CA420,0,1,1))))</f>
        <v/>
      </c>
    </row>
    <row r="428" spans="6:6">
      <c r="F428" s="128" t="str">
        <f t="array" aca="1" ref="F428" ca="1">IF($E$7="","",IF($E$7="Toutes",IF(ROWS($2:422)&lt;=COUNTA(Champ),INDEX(Champ,MOD(SMALL(IF(Champ&lt;&gt;"",COLUMN(Champ)*10^5+ROW(INDIRECT("1:"&amp;ROWS(Champ)))),ROWS($2:422)),10^5),INT(SMALL(IF(Champ&lt;&gt;"",COLUMN(Champ)*10^5+ROW(INDIRECT("1:"&amp;ROWS(Champ)))),ROWS($2:422))/10^5)-COLUMN(Champ)+1),""),IF(OFFSET(INDIRECT(CONCATENATE("_",E$7)),Base_Elèves!CA421,0,1,1)="","",OFFSET(INDIRECT(CONCATENATE("_",E$7)),Base_Elèves!CA421,0,1,1))))</f>
        <v/>
      </c>
    </row>
    <row r="429" spans="6:6">
      <c r="F429" s="128" t="str">
        <f t="array" aca="1" ref="F429" ca="1">IF($E$7="","",IF($E$7="Toutes",IF(ROWS($2:423)&lt;=COUNTA(Champ),INDEX(Champ,MOD(SMALL(IF(Champ&lt;&gt;"",COLUMN(Champ)*10^5+ROW(INDIRECT("1:"&amp;ROWS(Champ)))),ROWS($2:423)),10^5),INT(SMALL(IF(Champ&lt;&gt;"",COLUMN(Champ)*10^5+ROW(INDIRECT("1:"&amp;ROWS(Champ)))),ROWS($2:423))/10^5)-COLUMN(Champ)+1),""),IF(OFFSET(INDIRECT(CONCATENATE("_",E$7)),Base_Elèves!CA422,0,1,1)="","",OFFSET(INDIRECT(CONCATENATE("_",E$7)),Base_Elèves!CA422,0,1,1))))</f>
        <v/>
      </c>
    </row>
    <row r="430" spans="6:6">
      <c r="F430" s="128" t="str">
        <f t="array" aca="1" ref="F430" ca="1">IF($E$7="","",IF($E$7="Toutes",IF(ROWS($2:424)&lt;=COUNTA(Champ),INDEX(Champ,MOD(SMALL(IF(Champ&lt;&gt;"",COLUMN(Champ)*10^5+ROW(INDIRECT("1:"&amp;ROWS(Champ)))),ROWS($2:424)),10^5),INT(SMALL(IF(Champ&lt;&gt;"",COLUMN(Champ)*10^5+ROW(INDIRECT("1:"&amp;ROWS(Champ)))),ROWS($2:424))/10^5)-COLUMN(Champ)+1),""),IF(OFFSET(INDIRECT(CONCATENATE("_",E$7)),Base_Elèves!CA423,0,1,1)="","",OFFSET(INDIRECT(CONCATENATE("_",E$7)),Base_Elèves!CA423,0,1,1))))</f>
        <v/>
      </c>
    </row>
    <row r="431" spans="6:6">
      <c r="F431" s="128" t="str">
        <f t="array" aca="1" ref="F431" ca="1">IF($E$7="","",IF($E$7="Toutes",IF(ROWS($2:425)&lt;=COUNTA(Champ),INDEX(Champ,MOD(SMALL(IF(Champ&lt;&gt;"",COLUMN(Champ)*10^5+ROW(INDIRECT("1:"&amp;ROWS(Champ)))),ROWS($2:425)),10^5),INT(SMALL(IF(Champ&lt;&gt;"",COLUMN(Champ)*10^5+ROW(INDIRECT("1:"&amp;ROWS(Champ)))),ROWS($2:425))/10^5)-COLUMN(Champ)+1),""),IF(OFFSET(INDIRECT(CONCATENATE("_",E$7)),Base_Elèves!CA424,0,1,1)="","",OFFSET(INDIRECT(CONCATENATE("_",E$7)),Base_Elèves!CA424,0,1,1))))</f>
        <v/>
      </c>
    </row>
    <row r="432" spans="6:6">
      <c r="F432" s="128" t="str">
        <f t="array" aca="1" ref="F432" ca="1">IF($E$7="","",IF($E$7="Toutes",IF(ROWS($2:426)&lt;=COUNTA(Champ),INDEX(Champ,MOD(SMALL(IF(Champ&lt;&gt;"",COLUMN(Champ)*10^5+ROW(INDIRECT("1:"&amp;ROWS(Champ)))),ROWS($2:426)),10^5),INT(SMALL(IF(Champ&lt;&gt;"",COLUMN(Champ)*10^5+ROW(INDIRECT("1:"&amp;ROWS(Champ)))),ROWS($2:426))/10^5)-COLUMN(Champ)+1),""),IF(OFFSET(INDIRECT(CONCATENATE("_",E$7)),Base_Elèves!CA425,0,1,1)="","",OFFSET(INDIRECT(CONCATENATE("_",E$7)),Base_Elèves!CA425,0,1,1))))</f>
        <v/>
      </c>
    </row>
    <row r="433" spans="6:6">
      <c r="F433" s="128" t="str">
        <f t="array" aca="1" ref="F433" ca="1">IF($E$7="","",IF($E$7="Toutes",IF(ROWS($2:427)&lt;=COUNTA(Champ),INDEX(Champ,MOD(SMALL(IF(Champ&lt;&gt;"",COLUMN(Champ)*10^5+ROW(INDIRECT("1:"&amp;ROWS(Champ)))),ROWS($2:427)),10^5),INT(SMALL(IF(Champ&lt;&gt;"",COLUMN(Champ)*10^5+ROW(INDIRECT("1:"&amp;ROWS(Champ)))),ROWS($2:427))/10^5)-COLUMN(Champ)+1),""),IF(OFFSET(INDIRECT(CONCATENATE("_",E$7)),Base_Elèves!CA426,0,1,1)="","",OFFSET(INDIRECT(CONCATENATE("_",E$7)),Base_Elèves!CA426,0,1,1))))</f>
        <v/>
      </c>
    </row>
    <row r="434" spans="6:6">
      <c r="F434" s="128" t="str">
        <f t="array" aca="1" ref="F434" ca="1">IF($E$7="","",IF($E$7="Toutes",IF(ROWS($2:428)&lt;=COUNTA(Champ),INDEX(Champ,MOD(SMALL(IF(Champ&lt;&gt;"",COLUMN(Champ)*10^5+ROW(INDIRECT("1:"&amp;ROWS(Champ)))),ROWS($2:428)),10^5),INT(SMALL(IF(Champ&lt;&gt;"",COLUMN(Champ)*10^5+ROW(INDIRECT("1:"&amp;ROWS(Champ)))),ROWS($2:428))/10^5)-COLUMN(Champ)+1),""),IF(OFFSET(INDIRECT(CONCATENATE("_",E$7)),Base_Elèves!CA427,0,1,1)="","",OFFSET(INDIRECT(CONCATENATE("_",E$7)),Base_Elèves!CA427,0,1,1))))</f>
        <v/>
      </c>
    </row>
    <row r="435" spans="6:6">
      <c r="F435" s="128" t="str">
        <f t="array" aca="1" ref="F435" ca="1">IF($E$7="","",IF($E$7="Toutes",IF(ROWS($2:429)&lt;=COUNTA(Champ),INDEX(Champ,MOD(SMALL(IF(Champ&lt;&gt;"",COLUMN(Champ)*10^5+ROW(INDIRECT("1:"&amp;ROWS(Champ)))),ROWS($2:429)),10^5),INT(SMALL(IF(Champ&lt;&gt;"",COLUMN(Champ)*10^5+ROW(INDIRECT("1:"&amp;ROWS(Champ)))),ROWS($2:429))/10^5)-COLUMN(Champ)+1),""),IF(OFFSET(INDIRECT(CONCATENATE("_",E$7)),Base_Elèves!CA428,0,1,1)="","",OFFSET(INDIRECT(CONCATENATE("_",E$7)),Base_Elèves!CA428,0,1,1))))</f>
        <v/>
      </c>
    </row>
    <row r="436" spans="6:6">
      <c r="F436" s="128" t="str">
        <f t="array" aca="1" ref="F436" ca="1">IF($E$7="","",IF($E$7="Toutes",IF(ROWS($2:430)&lt;=COUNTA(Champ),INDEX(Champ,MOD(SMALL(IF(Champ&lt;&gt;"",COLUMN(Champ)*10^5+ROW(INDIRECT("1:"&amp;ROWS(Champ)))),ROWS($2:430)),10^5),INT(SMALL(IF(Champ&lt;&gt;"",COLUMN(Champ)*10^5+ROW(INDIRECT("1:"&amp;ROWS(Champ)))),ROWS($2:430))/10^5)-COLUMN(Champ)+1),""),IF(OFFSET(INDIRECT(CONCATENATE("_",E$7)),Base_Elèves!CA429,0,1,1)="","",OFFSET(INDIRECT(CONCATENATE("_",E$7)),Base_Elèves!CA429,0,1,1))))</f>
        <v/>
      </c>
    </row>
    <row r="437" spans="6:6">
      <c r="F437" s="128" t="str">
        <f t="array" aca="1" ref="F437" ca="1">IF($E$7="","",IF($E$7="Toutes",IF(ROWS($2:431)&lt;=COUNTA(Champ),INDEX(Champ,MOD(SMALL(IF(Champ&lt;&gt;"",COLUMN(Champ)*10^5+ROW(INDIRECT("1:"&amp;ROWS(Champ)))),ROWS($2:431)),10^5),INT(SMALL(IF(Champ&lt;&gt;"",COLUMN(Champ)*10^5+ROW(INDIRECT("1:"&amp;ROWS(Champ)))),ROWS($2:431))/10^5)-COLUMN(Champ)+1),""),IF(OFFSET(INDIRECT(CONCATENATE("_",E$7)),Base_Elèves!CA430,0,1,1)="","",OFFSET(INDIRECT(CONCATENATE("_",E$7)),Base_Elèves!CA430,0,1,1))))</f>
        <v/>
      </c>
    </row>
    <row r="438" spans="6:6">
      <c r="F438" s="128" t="str">
        <f t="array" aca="1" ref="F438" ca="1">IF($E$7="","",IF($E$7="Toutes",IF(ROWS($2:432)&lt;=COUNTA(Champ),INDEX(Champ,MOD(SMALL(IF(Champ&lt;&gt;"",COLUMN(Champ)*10^5+ROW(INDIRECT("1:"&amp;ROWS(Champ)))),ROWS($2:432)),10^5),INT(SMALL(IF(Champ&lt;&gt;"",COLUMN(Champ)*10^5+ROW(INDIRECT("1:"&amp;ROWS(Champ)))),ROWS($2:432))/10^5)-COLUMN(Champ)+1),""),IF(OFFSET(INDIRECT(CONCATENATE("_",E$7)),Base_Elèves!CA431,0,1,1)="","",OFFSET(INDIRECT(CONCATENATE("_",E$7)),Base_Elèves!CA431,0,1,1))))</f>
        <v/>
      </c>
    </row>
    <row r="439" spans="6:6">
      <c r="F439" s="128" t="str">
        <f t="array" aca="1" ref="F439" ca="1">IF($E$7="","",IF($E$7="Toutes",IF(ROWS($2:433)&lt;=COUNTA(Champ),INDEX(Champ,MOD(SMALL(IF(Champ&lt;&gt;"",COLUMN(Champ)*10^5+ROW(INDIRECT("1:"&amp;ROWS(Champ)))),ROWS($2:433)),10^5),INT(SMALL(IF(Champ&lt;&gt;"",COLUMN(Champ)*10^5+ROW(INDIRECT("1:"&amp;ROWS(Champ)))),ROWS($2:433))/10^5)-COLUMN(Champ)+1),""),IF(OFFSET(INDIRECT(CONCATENATE("_",E$7)),Base_Elèves!CA432,0,1,1)="","",OFFSET(INDIRECT(CONCATENATE("_",E$7)),Base_Elèves!CA432,0,1,1))))</f>
        <v/>
      </c>
    </row>
    <row r="440" spans="6:6">
      <c r="F440" s="128" t="str">
        <f t="array" aca="1" ref="F440" ca="1">IF($E$7="","",IF($E$7="Toutes",IF(ROWS($2:434)&lt;=COUNTA(Champ),INDEX(Champ,MOD(SMALL(IF(Champ&lt;&gt;"",COLUMN(Champ)*10^5+ROW(INDIRECT("1:"&amp;ROWS(Champ)))),ROWS($2:434)),10^5),INT(SMALL(IF(Champ&lt;&gt;"",COLUMN(Champ)*10^5+ROW(INDIRECT("1:"&amp;ROWS(Champ)))),ROWS($2:434))/10^5)-COLUMN(Champ)+1),""),IF(OFFSET(INDIRECT(CONCATENATE("_",E$7)),Base_Elèves!CA433,0,1,1)="","",OFFSET(INDIRECT(CONCATENATE("_",E$7)),Base_Elèves!CA433,0,1,1))))</f>
        <v/>
      </c>
    </row>
    <row r="441" spans="6:6">
      <c r="F441" s="128" t="str">
        <f t="array" aca="1" ref="F441" ca="1">IF($E$7="","",IF($E$7="Toutes",IF(ROWS($2:435)&lt;=COUNTA(Champ),INDEX(Champ,MOD(SMALL(IF(Champ&lt;&gt;"",COLUMN(Champ)*10^5+ROW(INDIRECT("1:"&amp;ROWS(Champ)))),ROWS($2:435)),10^5),INT(SMALL(IF(Champ&lt;&gt;"",COLUMN(Champ)*10^5+ROW(INDIRECT("1:"&amp;ROWS(Champ)))),ROWS($2:435))/10^5)-COLUMN(Champ)+1),""),IF(OFFSET(INDIRECT(CONCATENATE("_",E$7)),Base_Elèves!CA434,0,1,1)="","",OFFSET(INDIRECT(CONCATENATE("_",E$7)),Base_Elèves!CA434,0,1,1))))</f>
        <v/>
      </c>
    </row>
    <row r="442" spans="6:6">
      <c r="F442" s="128" t="str">
        <f t="array" aca="1" ref="F442" ca="1">IF($E$7="","",IF($E$7="Toutes",IF(ROWS($2:436)&lt;=COUNTA(Champ),INDEX(Champ,MOD(SMALL(IF(Champ&lt;&gt;"",COLUMN(Champ)*10^5+ROW(INDIRECT("1:"&amp;ROWS(Champ)))),ROWS($2:436)),10^5),INT(SMALL(IF(Champ&lt;&gt;"",COLUMN(Champ)*10^5+ROW(INDIRECT("1:"&amp;ROWS(Champ)))),ROWS($2:436))/10^5)-COLUMN(Champ)+1),""),IF(OFFSET(INDIRECT(CONCATENATE("_",E$7)),Base_Elèves!CA435,0,1,1)="","",OFFSET(INDIRECT(CONCATENATE("_",E$7)),Base_Elèves!CA435,0,1,1))))</f>
        <v/>
      </c>
    </row>
    <row r="443" spans="6:6">
      <c r="F443" s="128" t="str">
        <f t="array" aca="1" ref="F443" ca="1">IF($E$7="","",IF($E$7="Toutes",IF(ROWS($2:437)&lt;=COUNTA(Champ),INDEX(Champ,MOD(SMALL(IF(Champ&lt;&gt;"",COLUMN(Champ)*10^5+ROW(INDIRECT("1:"&amp;ROWS(Champ)))),ROWS($2:437)),10^5),INT(SMALL(IF(Champ&lt;&gt;"",COLUMN(Champ)*10^5+ROW(INDIRECT("1:"&amp;ROWS(Champ)))),ROWS($2:437))/10^5)-COLUMN(Champ)+1),""),IF(OFFSET(INDIRECT(CONCATENATE("_",E$7)),Base_Elèves!CA436,0,1,1)="","",OFFSET(INDIRECT(CONCATENATE("_",E$7)),Base_Elèves!CA436,0,1,1))))</f>
        <v/>
      </c>
    </row>
    <row r="444" spans="6:6">
      <c r="F444" s="128" t="str">
        <f t="array" aca="1" ref="F444" ca="1">IF($E$7="","",IF($E$7="Toutes",IF(ROWS($2:438)&lt;=COUNTA(Champ),INDEX(Champ,MOD(SMALL(IF(Champ&lt;&gt;"",COLUMN(Champ)*10^5+ROW(INDIRECT("1:"&amp;ROWS(Champ)))),ROWS($2:438)),10^5),INT(SMALL(IF(Champ&lt;&gt;"",COLUMN(Champ)*10^5+ROW(INDIRECT("1:"&amp;ROWS(Champ)))),ROWS($2:438))/10^5)-COLUMN(Champ)+1),""),IF(OFFSET(INDIRECT(CONCATENATE("_",E$7)),Base_Elèves!CA437,0,1,1)="","",OFFSET(INDIRECT(CONCATENATE("_",E$7)),Base_Elèves!CA437,0,1,1))))</f>
        <v/>
      </c>
    </row>
    <row r="445" spans="6:6">
      <c r="F445" s="128" t="str">
        <f t="array" aca="1" ref="F445" ca="1">IF($E$7="","",IF($E$7="Toutes",IF(ROWS($2:439)&lt;=COUNTA(Champ),INDEX(Champ,MOD(SMALL(IF(Champ&lt;&gt;"",COLUMN(Champ)*10^5+ROW(INDIRECT("1:"&amp;ROWS(Champ)))),ROWS($2:439)),10^5),INT(SMALL(IF(Champ&lt;&gt;"",COLUMN(Champ)*10^5+ROW(INDIRECT("1:"&amp;ROWS(Champ)))),ROWS($2:439))/10^5)-COLUMN(Champ)+1),""),IF(OFFSET(INDIRECT(CONCATENATE("_",E$7)),Base_Elèves!CA438,0,1,1)="","",OFFSET(INDIRECT(CONCATENATE("_",E$7)),Base_Elèves!CA438,0,1,1))))</f>
        <v/>
      </c>
    </row>
    <row r="446" spans="6:6">
      <c r="F446" s="128" t="str">
        <f t="array" aca="1" ref="F446" ca="1">IF($E$7="","",IF($E$7="Toutes",IF(ROWS($2:440)&lt;=COUNTA(Champ),INDEX(Champ,MOD(SMALL(IF(Champ&lt;&gt;"",COLUMN(Champ)*10^5+ROW(INDIRECT("1:"&amp;ROWS(Champ)))),ROWS($2:440)),10^5),INT(SMALL(IF(Champ&lt;&gt;"",COLUMN(Champ)*10^5+ROW(INDIRECT("1:"&amp;ROWS(Champ)))),ROWS($2:440))/10^5)-COLUMN(Champ)+1),""),IF(OFFSET(INDIRECT(CONCATENATE("_",E$7)),Base_Elèves!CA439,0,1,1)="","",OFFSET(INDIRECT(CONCATENATE("_",E$7)),Base_Elèves!CA439,0,1,1))))</f>
        <v/>
      </c>
    </row>
    <row r="447" spans="6:6">
      <c r="F447" s="128" t="str">
        <f t="array" aca="1" ref="F447" ca="1">IF($E$7="","",IF($E$7="Toutes",IF(ROWS($2:441)&lt;=COUNTA(Champ),INDEX(Champ,MOD(SMALL(IF(Champ&lt;&gt;"",COLUMN(Champ)*10^5+ROW(INDIRECT("1:"&amp;ROWS(Champ)))),ROWS($2:441)),10^5),INT(SMALL(IF(Champ&lt;&gt;"",COLUMN(Champ)*10^5+ROW(INDIRECT("1:"&amp;ROWS(Champ)))),ROWS($2:441))/10^5)-COLUMN(Champ)+1),""),IF(OFFSET(INDIRECT(CONCATENATE("_",E$7)),Base_Elèves!CA440,0,1,1)="","",OFFSET(INDIRECT(CONCATENATE("_",E$7)),Base_Elèves!CA440,0,1,1))))</f>
        <v/>
      </c>
    </row>
    <row r="448" spans="6:6">
      <c r="F448" s="128" t="str">
        <f t="array" aca="1" ref="F448" ca="1">IF($E$7="","",IF($E$7="Toutes",IF(ROWS($2:442)&lt;=COUNTA(Champ),INDEX(Champ,MOD(SMALL(IF(Champ&lt;&gt;"",COLUMN(Champ)*10^5+ROW(INDIRECT("1:"&amp;ROWS(Champ)))),ROWS($2:442)),10^5),INT(SMALL(IF(Champ&lt;&gt;"",COLUMN(Champ)*10^5+ROW(INDIRECT("1:"&amp;ROWS(Champ)))),ROWS($2:442))/10^5)-COLUMN(Champ)+1),""),IF(OFFSET(INDIRECT(CONCATENATE("_",E$7)),Base_Elèves!CA441,0,1,1)="","",OFFSET(INDIRECT(CONCATENATE("_",E$7)),Base_Elèves!CA441,0,1,1))))</f>
        <v/>
      </c>
    </row>
    <row r="449" spans="6:6">
      <c r="F449" s="128" t="str">
        <f t="array" aca="1" ref="F449" ca="1">IF($E$7="","",IF($E$7="Toutes",IF(ROWS($2:443)&lt;=COUNTA(Champ),INDEX(Champ,MOD(SMALL(IF(Champ&lt;&gt;"",COLUMN(Champ)*10^5+ROW(INDIRECT("1:"&amp;ROWS(Champ)))),ROWS($2:443)),10^5),INT(SMALL(IF(Champ&lt;&gt;"",COLUMN(Champ)*10^5+ROW(INDIRECT("1:"&amp;ROWS(Champ)))),ROWS($2:443))/10^5)-COLUMN(Champ)+1),""),IF(OFFSET(INDIRECT(CONCATENATE("_",E$7)),Base_Elèves!CA442,0,1,1)="","",OFFSET(INDIRECT(CONCATENATE("_",E$7)),Base_Elèves!CA442,0,1,1))))</f>
        <v/>
      </c>
    </row>
    <row r="450" spans="6:6">
      <c r="F450" s="128" t="str">
        <f t="array" aca="1" ref="F450" ca="1">IF($E$7="","",IF($E$7="Toutes",IF(ROWS($2:444)&lt;=COUNTA(Champ),INDEX(Champ,MOD(SMALL(IF(Champ&lt;&gt;"",COLUMN(Champ)*10^5+ROW(INDIRECT("1:"&amp;ROWS(Champ)))),ROWS($2:444)),10^5),INT(SMALL(IF(Champ&lt;&gt;"",COLUMN(Champ)*10^5+ROW(INDIRECT("1:"&amp;ROWS(Champ)))),ROWS($2:444))/10^5)-COLUMN(Champ)+1),""),IF(OFFSET(INDIRECT(CONCATENATE("_",E$7)),Base_Elèves!CA443,0,1,1)="","",OFFSET(INDIRECT(CONCATENATE("_",E$7)),Base_Elèves!CA443,0,1,1))))</f>
        <v/>
      </c>
    </row>
    <row r="451" spans="6:6">
      <c r="F451" s="128" t="str">
        <f t="array" aca="1" ref="F451" ca="1">IF($E$7="","",IF($E$7="Toutes",IF(ROWS($2:445)&lt;=COUNTA(Champ),INDEX(Champ,MOD(SMALL(IF(Champ&lt;&gt;"",COLUMN(Champ)*10^5+ROW(INDIRECT("1:"&amp;ROWS(Champ)))),ROWS($2:445)),10^5),INT(SMALL(IF(Champ&lt;&gt;"",COLUMN(Champ)*10^5+ROW(INDIRECT("1:"&amp;ROWS(Champ)))),ROWS($2:445))/10^5)-COLUMN(Champ)+1),""),IF(OFFSET(INDIRECT(CONCATENATE("_",E$7)),Base_Elèves!CA444,0,1,1)="","",OFFSET(INDIRECT(CONCATENATE("_",E$7)),Base_Elèves!CA444,0,1,1))))</f>
        <v/>
      </c>
    </row>
    <row r="452" spans="6:6">
      <c r="F452" s="128" t="str">
        <f t="array" aca="1" ref="F452" ca="1">IF($E$7="","",IF($E$7="Toutes",IF(ROWS($2:446)&lt;=COUNTA(Champ),INDEX(Champ,MOD(SMALL(IF(Champ&lt;&gt;"",COLUMN(Champ)*10^5+ROW(INDIRECT("1:"&amp;ROWS(Champ)))),ROWS($2:446)),10^5),INT(SMALL(IF(Champ&lt;&gt;"",COLUMN(Champ)*10^5+ROW(INDIRECT("1:"&amp;ROWS(Champ)))),ROWS($2:446))/10^5)-COLUMN(Champ)+1),""),IF(OFFSET(INDIRECT(CONCATENATE("_",E$7)),Base_Elèves!CA445,0,1,1)="","",OFFSET(INDIRECT(CONCATENATE("_",E$7)),Base_Elèves!CA445,0,1,1))))</f>
        <v/>
      </c>
    </row>
    <row r="453" spans="6:6">
      <c r="F453" s="128" t="str">
        <f t="array" aca="1" ref="F453" ca="1">IF($E$7="","",IF($E$7="Toutes",IF(ROWS($2:447)&lt;=COUNTA(Champ),INDEX(Champ,MOD(SMALL(IF(Champ&lt;&gt;"",COLUMN(Champ)*10^5+ROW(INDIRECT("1:"&amp;ROWS(Champ)))),ROWS($2:447)),10^5),INT(SMALL(IF(Champ&lt;&gt;"",COLUMN(Champ)*10^5+ROW(INDIRECT("1:"&amp;ROWS(Champ)))),ROWS($2:447))/10^5)-COLUMN(Champ)+1),""),IF(OFFSET(INDIRECT(CONCATENATE("_",E$7)),Base_Elèves!CA446,0,1,1)="","",OFFSET(INDIRECT(CONCATENATE("_",E$7)),Base_Elèves!CA446,0,1,1))))</f>
        <v/>
      </c>
    </row>
    <row r="454" spans="6:6">
      <c r="F454" s="128" t="str">
        <f t="array" aca="1" ref="F454" ca="1">IF($E$7="","",IF($E$7="Toutes",IF(ROWS($2:448)&lt;=COUNTA(Champ),INDEX(Champ,MOD(SMALL(IF(Champ&lt;&gt;"",COLUMN(Champ)*10^5+ROW(INDIRECT("1:"&amp;ROWS(Champ)))),ROWS($2:448)),10^5),INT(SMALL(IF(Champ&lt;&gt;"",COLUMN(Champ)*10^5+ROW(INDIRECT("1:"&amp;ROWS(Champ)))),ROWS($2:448))/10^5)-COLUMN(Champ)+1),""),IF(OFFSET(INDIRECT(CONCATENATE("_",E$7)),Base_Elèves!CA447,0,1,1)="","",OFFSET(INDIRECT(CONCATENATE("_",E$7)),Base_Elèves!CA447,0,1,1))))</f>
        <v/>
      </c>
    </row>
    <row r="455" spans="6:6">
      <c r="F455" s="128" t="str">
        <f t="array" aca="1" ref="F455" ca="1">IF($E$7="","",IF($E$7="Toutes",IF(ROWS($2:449)&lt;=COUNTA(Champ),INDEX(Champ,MOD(SMALL(IF(Champ&lt;&gt;"",COLUMN(Champ)*10^5+ROW(INDIRECT("1:"&amp;ROWS(Champ)))),ROWS($2:449)),10^5),INT(SMALL(IF(Champ&lt;&gt;"",COLUMN(Champ)*10^5+ROW(INDIRECT("1:"&amp;ROWS(Champ)))),ROWS($2:449))/10^5)-COLUMN(Champ)+1),""),IF(OFFSET(INDIRECT(CONCATENATE("_",E$7)),Base_Elèves!CA448,0,1,1)="","",OFFSET(INDIRECT(CONCATENATE("_",E$7)),Base_Elèves!CA448,0,1,1))))</f>
        <v/>
      </c>
    </row>
    <row r="456" spans="6:6">
      <c r="F456" s="128" t="str">
        <f t="array" aca="1" ref="F456" ca="1">IF($E$7="","",IF($E$7="Toutes",IF(ROWS($2:450)&lt;=COUNTA(Champ),INDEX(Champ,MOD(SMALL(IF(Champ&lt;&gt;"",COLUMN(Champ)*10^5+ROW(INDIRECT("1:"&amp;ROWS(Champ)))),ROWS($2:450)),10^5),INT(SMALL(IF(Champ&lt;&gt;"",COLUMN(Champ)*10^5+ROW(INDIRECT("1:"&amp;ROWS(Champ)))),ROWS($2:450))/10^5)-COLUMN(Champ)+1),""),IF(OFFSET(INDIRECT(CONCATENATE("_",E$7)),Base_Elèves!CA449,0,1,1)="","",OFFSET(INDIRECT(CONCATENATE("_",E$7)),Base_Elèves!CA449,0,1,1))))</f>
        <v/>
      </c>
    </row>
    <row r="457" spans="6:6">
      <c r="F457" s="128" t="str">
        <f t="array" aca="1" ref="F457" ca="1">IF($E$7="","",IF($E$7="Toutes",IF(ROWS($2:451)&lt;=COUNTA(Champ),INDEX(Champ,MOD(SMALL(IF(Champ&lt;&gt;"",COLUMN(Champ)*10^5+ROW(INDIRECT("1:"&amp;ROWS(Champ)))),ROWS($2:451)),10^5),INT(SMALL(IF(Champ&lt;&gt;"",COLUMN(Champ)*10^5+ROW(INDIRECT("1:"&amp;ROWS(Champ)))),ROWS($2:451))/10^5)-COLUMN(Champ)+1),""),IF(OFFSET(INDIRECT(CONCATENATE("_",E$7)),Base_Elèves!CA450,0,1,1)="","",OFFSET(INDIRECT(CONCATENATE("_",E$7)),Base_Elèves!CA450,0,1,1))))</f>
        <v/>
      </c>
    </row>
    <row r="458" spans="6:6">
      <c r="F458" s="128" t="str">
        <f t="array" aca="1" ref="F458" ca="1">IF($E$7="","",IF($E$7="Toutes",IF(ROWS($2:452)&lt;=COUNTA(Champ),INDEX(Champ,MOD(SMALL(IF(Champ&lt;&gt;"",COLUMN(Champ)*10^5+ROW(INDIRECT("1:"&amp;ROWS(Champ)))),ROWS($2:452)),10^5),INT(SMALL(IF(Champ&lt;&gt;"",COLUMN(Champ)*10^5+ROW(INDIRECT("1:"&amp;ROWS(Champ)))),ROWS($2:452))/10^5)-COLUMN(Champ)+1),""),IF(OFFSET(INDIRECT(CONCATENATE("_",E$7)),Base_Elèves!CA451,0,1,1)="","",OFFSET(INDIRECT(CONCATENATE("_",E$7)),Base_Elèves!CA451,0,1,1))))</f>
        <v/>
      </c>
    </row>
    <row r="459" spans="6:6">
      <c r="F459" s="128" t="str">
        <f t="array" aca="1" ref="F459" ca="1">IF($E$7="","",IF($E$7="Toutes",IF(ROWS($2:453)&lt;=COUNTA(Champ),INDEX(Champ,MOD(SMALL(IF(Champ&lt;&gt;"",COLUMN(Champ)*10^5+ROW(INDIRECT("1:"&amp;ROWS(Champ)))),ROWS($2:453)),10^5),INT(SMALL(IF(Champ&lt;&gt;"",COLUMN(Champ)*10^5+ROW(INDIRECT("1:"&amp;ROWS(Champ)))),ROWS($2:453))/10^5)-COLUMN(Champ)+1),""),IF(OFFSET(INDIRECT(CONCATENATE("_",E$7)),Base_Elèves!CA452,0,1,1)="","",OFFSET(INDIRECT(CONCATENATE("_",E$7)),Base_Elèves!CA452,0,1,1))))</f>
        <v/>
      </c>
    </row>
    <row r="460" spans="6:6">
      <c r="F460" s="128" t="str">
        <f t="array" aca="1" ref="F460" ca="1">IF($E$7="","",IF($E$7="Toutes",IF(ROWS($2:454)&lt;=COUNTA(Champ),INDEX(Champ,MOD(SMALL(IF(Champ&lt;&gt;"",COLUMN(Champ)*10^5+ROW(INDIRECT("1:"&amp;ROWS(Champ)))),ROWS($2:454)),10^5),INT(SMALL(IF(Champ&lt;&gt;"",COLUMN(Champ)*10^5+ROW(INDIRECT("1:"&amp;ROWS(Champ)))),ROWS($2:454))/10^5)-COLUMN(Champ)+1),""),IF(OFFSET(INDIRECT(CONCATENATE("_",E$7)),Base_Elèves!CA453,0,1,1)="","",OFFSET(INDIRECT(CONCATENATE("_",E$7)),Base_Elèves!CA453,0,1,1))))</f>
        <v/>
      </c>
    </row>
    <row r="461" spans="6:6">
      <c r="F461" s="128" t="str">
        <f t="array" aca="1" ref="F461" ca="1">IF($E$7="","",IF($E$7="Toutes",IF(ROWS($2:455)&lt;=COUNTA(Champ),INDEX(Champ,MOD(SMALL(IF(Champ&lt;&gt;"",COLUMN(Champ)*10^5+ROW(INDIRECT("1:"&amp;ROWS(Champ)))),ROWS($2:455)),10^5),INT(SMALL(IF(Champ&lt;&gt;"",COLUMN(Champ)*10^5+ROW(INDIRECT("1:"&amp;ROWS(Champ)))),ROWS($2:455))/10^5)-COLUMN(Champ)+1),""),IF(OFFSET(INDIRECT(CONCATENATE("_",E$7)),Base_Elèves!CA454,0,1,1)="","",OFFSET(INDIRECT(CONCATENATE("_",E$7)),Base_Elèves!CA454,0,1,1))))</f>
        <v/>
      </c>
    </row>
    <row r="462" spans="6:6">
      <c r="F462" s="128" t="str">
        <f t="array" aca="1" ref="F462" ca="1">IF($E$7="","",IF($E$7="Toutes",IF(ROWS($2:456)&lt;=COUNTA(Champ),INDEX(Champ,MOD(SMALL(IF(Champ&lt;&gt;"",COLUMN(Champ)*10^5+ROW(INDIRECT("1:"&amp;ROWS(Champ)))),ROWS($2:456)),10^5),INT(SMALL(IF(Champ&lt;&gt;"",COLUMN(Champ)*10^5+ROW(INDIRECT("1:"&amp;ROWS(Champ)))),ROWS($2:456))/10^5)-COLUMN(Champ)+1),""),IF(OFFSET(INDIRECT(CONCATENATE("_",E$7)),Base_Elèves!CA455,0,1,1)="","",OFFSET(INDIRECT(CONCATENATE("_",E$7)),Base_Elèves!CA455,0,1,1))))</f>
        <v/>
      </c>
    </row>
    <row r="463" spans="6:6">
      <c r="F463" s="128" t="str">
        <f t="array" aca="1" ref="F463" ca="1">IF($E$7="","",IF($E$7="Toutes",IF(ROWS($2:457)&lt;=COUNTA(Champ),INDEX(Champ,MOD(SMALL(IF(Champ&lt;&gt;"",COLUMN(Champ)*10^5+ROW(INDIRECT("1:"&amp;ROWS(Champ)))),ROWS($2:457)),10^5),INT(SMALL(IF(Champ&lt;&gt;"",COLUMN(Champ)*10^5+ROW(INDIRECT("1:"&amp;ROWS(Champ)))),ROWS($2:457))/10^5)-COLUMN(Champ)+1),""),IF(OFFSET(INDIRECT(CONCATENATE("_",E$7)),Base_Elèves!CA456,0,1,1)="","",OFFSET(INDIRECT(CONCATENATE("_",E$7)),Base_Elèves!CA456,0,1,1))))</f>
        <v/>
      </c>
    </row>
    <row r="464" spans="6:6">
      <c r="F464" s="128" t="str">
        <f t="array" aca="1" ref="F464" ca="1">IF($E$7="","",IF($E$7="Toutes",IF(ROWS($2:458)&lt;=COUNTA(Champ),INDEX(Champ,MOD(SMALL(IF(Champ&lt;&gt;"",COLUMN(Champ)*10^5+ROW(INDIRECT("1:"&amp;ROWS(Champ)))),ROWS($2:458)),10^5),INT(SMALL(IF(Champ&lt;&gt;"",COLUMN(Champ)*10^5+ROW(INDIRECT("1:"&amp;ROWS(Champ)))),ROWS($2:458))/10^5)-COLUMN(Champ)+1),""),IF(OFFSET(INDIRECT(CONCATENATE("_",E$7)),Base_Elèves!CA457,0,1,1)="","",OFFSET(INDIRECT(CONCATENATE("_",E$7)),Base_Elèves!CA457,0,1,1))))</f>
        <v/>
      </c>
    </row>
    <row r="465" spans="6:6">
      <c r="F465" s="128" t="str">
        <f t="array" aca="1" ref="F465" ca="1">IF($E$7="","",IF($E$7="Toutes",IF(ROWS($2:459)&lt;=COUNTA(Champ),INDEX(Champ,MOD(SMALL(IF(Champ&lt;&gt;"",COLUMN(Champ)*10^5+ROW(INDIRECT("1:"&amp;ROWS(Champ)))),ROWS($2:459)),10^5),INT(SMALL(IF(Champ&lt;&gt;"",COLUMN(Champ)*10^5+ROW(INDIRECT("1:"&amp;ROWS(Champ)))),ROWS($2:459))/10^5)-COLUMN(Champ)+1),""),IF(OFFSET(INDIRECT(CONCATENATE("_",E$7)),Base_Elèves!CA458,0,1,1)="","",OFFSET(INDIRECT(CONCATENATE("_",E$7)),Base_Elèves!CA458,0,1,1))))</f>
        <v/>
      </c>
    </row>
    <row r="466" spans="6:6">
      <c r="F466" s="128" t="str">
        <f t="array" aca="1" ref="F466" ca="1">IF($E$7="","",IF($E$7="Toutes",IF(ROWS($2:460)&lt;=COUNTA(Champ),INDEX(Champ,MOD(SMALL(IF(Champ&lt;&gt;"",COLUMN(Champ)*10^5+ROW(INDIRECT("1:"&amp;ROWS(Champ)))),ROWS($2:460)),10^5),INT(SMALL(IF(Champ&lt;&gt;"",COLUMN(Champ)*10^5+ROW(INDIRECT("1:"&amp;ROWS(Champ)))),ROWS($2:460))/10^5)-COLUMN(Champ)+1),""),IF(OFFSET(INDIRECT(CONCATENATE("_",E$7)),Base_Elèves!CA459,0,1,1)="","",OFFSET(INDIRECT(CONCATENATE("_",E$7)),Base_Elèves!CA459,0,1,1))))</f>
        <v/>
      </c>
    </row>
    <row r="467" spans="6:6">
      <c r="F467" s="128" t="str">
        <f t="array" aca="1" ref="F467" ca="1">IF($E$7="","",IF($E$7="Toutes",IF(ROWS($2:461)&lt;=COUNTA(Champ),INDEX(Champ,MOD(SMALL(IF(Champ&lt;&gt;"",COLUMN(Champ)*10^5+ROW(INDIRECT("1:"&amp;ROWS(Champ)))),ROWS($2:461)),10^5),INT(SMALL(IF(Champ&lt;&gt;"",COLUMN(Champ)*10^5+ROW(INDIRECT("1:"&amp;ROWS(Champ)))),ROWS($2:461))/10^5)-COLUMN(Champ)+1),""),IF(OFFSET(INDIRECT(CONCATENATE("_",E$7)),Base_Elèves!CA460,0,1,1)="","",OFFSET(INDIRECT(CONCATENATE("_",E$7)),Base_Elèves!CA460,0,1,1))))</f>
        <v/>
      </c>
    </row>
    <row r="468" spans="6:6">
      <c r="F468" s="128" t="str">
        <f t="array" aca="1" ref="F468" ca="1">IF($E$7="","",IF($E$7="Toutes",IF(ROWS($2:462)&lt;=COUNTA(Champ),INDEX(Champ,MOD(SMALL(IF(Champ&lt;&gt;"",COLUMN(Champ)*10^5+ROW(INDIRECT("1:"&amp;ROWS(Champ)))),ROWS($2:462)),10^5),INT(SMALL(IF(Champ&lt;&gt;"",COLUMN(Champ)*10^5+ROW(INDIRECT("1:"&amp;ROWS(Champ)))),ROWS($2:462))/10^5)-COLUMN(Champ)+1),""),IF(OFFSET(INDIRECT(CONCATENATE("_",E$7)),Base_Elèves!CA461,0,1,1)="","",OFFSET(INDIRECT(CONCATENATE("_",E$7)),Base_Elèves!CA461,0,1,1))))</f>
        <v/>
      </c>
    </row>
    <row r="469" spans="6:6">
      <c r="F469" s="128" t="str">
        <f t="array" aca="1" ref="F469" ca="1">IF($E$7="","",IF($E$7="Toutes",IF(ROWS($2:463)&lt;=COUNTA(Champ),INDEX(Champ,MOD(SMALL(IF(Champ&lt;&gt;"",COLUMN(Champ)*10^5+ROW(INDIRECT("1:"&amp;ROWS(Champ)))),ROWS($2:463)),10^5),INT(SMALL(IF(Champ&lt;&gt;"",COLUMN(Champ)*10^5+ROW(INDIRECT("1:"&amp;ROWS(Champ)))),ROWS($2:463))/10^5)-COLUMN(Champ)+1),""),IF(OFFSET(INDIRECT(CONCATENATE("_",E$7)),Base_Elèves!CA462,0,1,1)="","",OFFSET(INDIRECT(CONCATENATE("_",E$7)),Base_Elèves!CA462,0,1,1))))</f>
        <v/>
      </c>
    </row>
    <row r="470" spans="6:6">
      <c r="F470" s="128" t="str">
        <f t="array" aca="1" ref="F470" ca="1">IF($E$7="","",IF($E$7="Toutes",IF(ROWS($2:464)&lt;=COUNTA(Champ),INDEX(Champ,MOD(SMALL(IF(Champ&lt;&gt;"",COLUMN(Champ)*10^5+ROW(INDIRECT("1:"&amp;ROWS(Champ)))),ROWS($2:464)),10^5),INT(SMALL(IF(Champ&lt;&gt;"",COLUMN(Champ)*10^5+ROW(INDIRECT("1:"&amp;ROWS(Champ)))),ROWS($2:464))/10^5)-COLUMN(Champ)+1),""),IF(OFFSET(INDIRECT(CONCATENATE("_",E$7)),Base_Elèves!CA463,0,1,1)="","",OFFSET(INDIRECT(CONCATENATE("_",E$7)),Base_Elèves!CA463,0,1,1))))</f>
        <v/>
      </c>
    </row>
    <row r="471" spans="6:6">
      <c r="F471" s="128" t="str">
        <f t="array" aca="1" ref="F471" ca="1">IF($E$7="","",IF($E$7="Toutes",IF(ROWS($2:465)&lt;=COUNTA(Champ),INDEX(Champ,MOD(SMALL(IF(Champ&lt;&gt;"",COLUMN(Champ)*10^5+ROW(INDIRECT("1:"&amp;ROWS(Champ)))),ROWS($2:465)),10^5),INT(SMALL(IF(Champ&lt;&gt;"",COLUMN(Champ)*10^5+ROW(INDIRECT("1:"&amp;ROWS(Champ)))),ROWS($2:465))/10^5)-COLUMN(Champ)+1),""),IF(OFFSET(INDIRECT(CONCATENATE("_",E$7)),Base_Elèves!CA464,0,1,1)="","",OFFSET(INDIRECT(CONCATENATE("_",E$7)),Base_Elèves!CA464,0,1,1))))</f>
        <v/>
      </c>
    </row>
    <row r="472" spans="6:6">
      <c r="F472" s="128" t="str">
        <f t="array" aca="1" ref="F472" ca="1">IF($E$7="","",IF($E$7="Toutes",IF(ROWS($2:466)&lt;=COUNTA(Champ),INDEX(Champ,MOD(SMALL(IF(Champ&lt;&gt;"",COLUMN(Champ)*10^5+ROW(INDIRECT("1:"&amp;ROWS(Champ)))),ROWS($2:466)),10^5),INT(SMALL(IF(Champ&lt;&gt;"",COLUMN(Champ)*10^5+ROW(INDIRECT("1:"&amp;ROWS(Champ)))),ROWS($2:466))/10^5)-COLUMN(Champ)+1),""),IF(OFFSET(INDIRECT(CONCATENATE("_",E$7)),Base_Elèves!CA465,0,1,1)="","",OFFSET(INDIRECT(CONCATENATE("_",E$7)),Base_Elèves!CA465,0,1,1))))</f>
        <v/>
      </c>
    </row>
    <row r="473" spans="6:6">
      <c r="F473" s="128" t="str">
        <f t="array" aca="1" ref="F473" ca="1">IF($E$7="","",IF($E$7="Toutes",IF(ROWS($2:467)&lt;=COUNTA(Champ),INDEX(Champ,MOD(SMALL(IF(Champ&lt;&gt;"",COLUMN(Champ)*10^5+ROW(INDIRECT("1:"&amp;ROWS(Champ)))),ROWS($2:467)),10^5),INT(SMALL(IF(Champ&lt;&gt;"",COLUMN(Champ)*10^5+ROW(INDIRECT("1:"&amp;ROWS(Champ)))),ROWS($2:467))/10^5)-COLUMN(Champ)+1),""),IF(OFFSET(INDIRECT(CONCATENATE("_",E$7)),Base_Elèves!CA466,0,1,1)="","",OFFSET(INDIRECT(CONCATENATE("_",E$7)),Base_Elèves!CA466,0,1,1))))</f>
        <v/>
      </c>
    </row>
    <row r="474" spans="6:6">
      <c r="F474" s="128" t="str">
        <f t="array" aca="1" ref="F474" ca="1">IF($E$7="","",IF($E$7="Toutes",IF(ROWS($2:468)&lt;=COUNTA(Champ),INDEX(Champ,MOD(SMALL(IF(Champ&lt;&gt;"",COLUMN(Champ)*10^5+ROW(INDIRECT("1:"&amp;ROWS(Champ)))),ROWS($2:468)),10^5),INT(SMALL(IF(Champ&lt;&gt;"",COLUMN(Champ)*10^5+ROW(INDIRECT("1:"&amp;ROWS(Champ)))),ROWS($2:468))/10^5)-COLUMN(Champ)+1),""),IF(OFFSET(INDIRECT(CONCATENATE("_",E$7)),Base_Elèves!CA467,0,1,1)="","",OFFSET(INDIRECT(CONCATENATE("_",E$7)),Base_Elèves!CA467,0,1,1))))</f>
        <v/>
      </c>
    </row>
    <row r="475" spans="6:6">
      <c r="F475" s="128" t="str">
        <f t="array" aca="1" ref="F475" ca="1">IF($E$7="","",IF($E$7="Toutes",IF(ROWS($2:469)&lt;=COUNTA(Champ),INDEX(Champ,MOD(SMALL(IF(Champ&lt;&gt;"",COLUMN(Champ)*10^5+ROW(INDIRECT("1:"&amp;ROWS(Champ)))),ROWS($2:469)),10^5),INT(SMALL(IF(Champ&lt;&gt;"",COLUMN(Champ)*10^5+ROW(INDIRECT("1:"&amp;ROWS(Champ)))),ROWS($2:469))/10^5)-COLUMN(Champ)+1),""),IF(OFFSET(INDIRECT(CONCATENATE("_",E$7)),Base_Elèves!CA468,0,1,1)="","",OFFSET(INDIRECT(CONCATENATE("_",E$7)),Base_Elèves!CA468,0,1,1))))</f>
        <v/>
      </c>
    </row>
    <row r="476" spans="6:6">
      <c r="F476" s="128" t="str">
        <f t="array" aca="1" ref="F476" ca="1">IF($E$7="","",IF($E$7="Toutes",IF(ROWS($2:470)&lt;=COUNTA(Champ),INDEX(Champ,MOD(SMALL(IF(Champ&lt;&gt;"",COLUMN(Champ)*10^5+ROW(INDIRECT("1:"&amp;ROWS(Champ)))),ROWS($2:470)),10^5),INT(SMALL(IF(Champ&lt;&gt;"",COLUMN(Champ)*10^5+ROW(INDIRECT("1:"&amp;ROWS(Champ)))),ROWS($2:470))/10^5)-COLUMN(Champ)+1),""),IF(OFFSET(INDIRECT(CONCATENATE("_",E$7)),Base_Elèves!CA469,0,1,1)="","",OFFSET(INDIRECT(CONCATENATE("_",E$7)),Base_Elèves!CA469,0,1,1))))</f>
        <v/>
      </c>
    </row>
    <row r="477" spans="6:6">
      <c r="F477" s="128" t="str">
        <f t="array" aca="1" ref="F477" ca="1">IF($E$7="","",IF($E$7="Toutes",IF(ROWS($2:471)&lt;=COUNTA(Champ),INDEX(Champ,MOD(SMALL(IF(Champ&lt;&gt;"",COLUMN(Champ)*10^5+ROW(INDIRECT("1:"&amp;ROWS(Champ)))),ROWS($2:471)),10^5),INT(SMALL(IF(Champ&lt;&gt;"",COLUMN(Champ)*10^5+ROW(INDIRECT("1:"&amp;ROWS(Champ)))),ROWS($2:471))/10^5)-COLUMN(Champ)+1),""),IF(OFFSET(INDIRECT(CONCATENATE("_",E$7)),Base_Elèves!CA470,0,1,1)="","",OFFSET(INDIRECT(CONCATENATE("_",E$7)),Base_Elèves!CA470,0,1,1))))</f>
        <v/>
      </c>
    </row>
    <row r="478" spans="6:6">
      <c r="F478" s="128" t="str">
        <f t="array" aca="1" ref="F478" ca="1">IF($E$7="","",IF($E$7="Toutes",IF(ROWS($2:472)&lt;=COUNTA(Champ),INDEX(Champ,MOD(SMALL(IF(Champ&lt;&gt;"",COLUMN(Champ)*10^5+ROW(INDIRECT("1:"&amp;ROWS(Champ)))),ROWS($2:472)),10^5),INT(SMALL(IF(Champ&lt;&gt;"",COLUMN(Champ)*10^5+ROW(INDIRECT("1:"&amp;ROWS(Champ)))),ROWS($2:472))/10^5)-COLUMN(Champ)+1),""),IF(OFFSET(INDIRECT(CONCATENATE("_",E$7)),Base_Elèves!CA471,0,1,1)="","",OFFSET(INDIRECT(CONCATENATE("_",E$7)),Base_Elèves!CA471,0,1,1))))</f>
        <v/>
      </c>
    </row>
    <row r="479" spans="6:6">
      <c r="F479" s="128" t="str">
        <f t="array" aca="1" ref="F479" ca="1">IF($E$7="","",IF($E$7="Toutes",IF(ROWS($2:473)&lt;=COUNTA(Champ),INDEX(Champ,MOD(SMALL(IF(Champ&lt;&gt;"",COLUMN(Champ)*10^5+ROW(INDIRECT("1:"&amp;ROWS(Champ)))),ROWS($2:473)),10^5),INT(SMALL(IF(Champ&lt;&gt;"",COLUMN(Champ)*10^5+ROW(INDIRECT("1:"&amp;ROWS(Champ)))),ROWS($2:473))/10^5)-COLUMN(Champ)+1),""),IF(OFFSET(INDIRECT(CONCATENATE("_",E$7)),Base_Elèves!CA472,0,1,1)="","",OFFSET(INDIRECT(CONCATENATE("_",E$7)),Base_Elèves!CA472,0,1,1))))</f>
        <v/>
      </c>
    </row>
    <row r="480" spans="6:6">
      <c r="F480" s="128" t="str">
        <f t="array" aca="1" ref="F480" ca="1">IF($E$7="","",IF($E$7="Toutes",IF(ROWS($2:474)&lt;=COUNTA(Champ),INDEX(Champ,MOD(SMALL(IF(Champ&lt;&gt;"",COLUMN(Champ)*10^5+ROW(INDIRECT("1:"&amp;ROWS(Champ)))),ROWS($2:474)),10^5),INT(SMALL(IF(Champ&lt;&gt;"",COLUMN(Champ)*10^5+ROW(INDIRECT("1:"&amp;ROWS(Champ)))),ROWS($2:474))/10^5)-COLUMN(Champ)+1),""),IF(OFFSET(INDIRECT(CONCATENATE("_",E$7)),Base_Elèves!CA473,0,1,1)="","",OFFSET(INDIRECT(CONCATENATE("_",E$7)),Base_Elèves!CA473,0,1,1))))</f>
        <v/>
      </c>
    </row>
    <row r="481" spans="6:6">
      <c r="F481" s="128" t="str">
        <f t="array" aca="1" ref="F481" ca="1">IF($E$7="","",IF($E$7="Toutes",IF(ROWS($2:475)&lt;=COUNTA(Champ),INDEX(Champ,MOD(SMALL(IF(Champ&lt;&gt;"",COLUMN(Champ)*10^5+ROW(INDIRECT("1:"&amp;ROWS(Champ)))),ROWS($2:475)),10^5),INT(SMALL(IF(Champ&lt;&gt;"",COLUMN(Champ)*10^5+ROW(INDIRECT("1:"&amp;ROWS(Champ)))),ROWS($2:475))/10^5)-COLUMN(Champ)+1),""),IF(OFFSET(INDIRECT(CONCATENATE("_",E$7)),Base_Elèves!CA474,0,1,1)="","",OFFSET(INDIRECT(CONCATENATE("_",E$7)),Base_Elèves!CA474,0,1,1))))</f>
        <v/>
      </c>
    </row>
    <row r="482" spans="6:6">
      <c r="F482" s="128" t="str">
        <f t="array" aca="1" ref="F482" ca="1">IF($E$7="","",IF($E$7="Toutes",IF(ROWS($2:476)&lt;=COUNTA(Champ),INDEX(Champ,MOD(SMALL(IF(Champ&lt;&gt;"",COLUMN(Champ)*10^5+ROW(INDIRECT("1:"&amp;ROWS(Champ)))),ROWS($2:476)),10^5),INT(SMALL(IF(Champ&lt;&gt;"",COLUMN(Champ)*10^5+ROW(INDIRECT("1:"&amp;ROWS(Champ)))),ROWS($2:476))/10^5)-COLUMN(Champ)+1),""),IF(OFFSET(INDIRECT(CONCATENATE("_",E$7)),Base_Elèves!CA475,0,1,1)="","",OFFSET(INDIRECT(CONCATENATE("_",E$7)),Base_Elèves!CA475,0,1,1))))</f>
        <v/>
      </c>
    </row>
    <row r="483" spans="6:6">
      <c r="F483" s="128" t="str">
        <f t="array" aca="1" ref="F483" ca="1">IF($E$7="","",IF($E$7="Toutes",IF(ROWS($2:477)&lt;=COUNTA(Champ),INDEX(Champ,MOD(SMALL(IF(Champ&lt;&gt;"",COLUMN(Champ)*10^5+ROW(INDIRECT("1:"&amp;ROWS(Champ)))),ROWS($2:477)),10^5),INT(SMALL(IF(Champ&lt;&gt;"",COLUMN(Champ)*10^5+ROW(INDIRECT("1:"&amp;ROWS(Champ)))),ROWS($2:477))/10^5)-COLUMN(Champ)+1),""),IF(OFFSET(INDIRECT(CONCATENATE("_",E$7)),Base_Elèves!CA476,0,1,1)="","",OFFSET(INDIRECT(CONCATENATE("_",E$7)),Base_Elèves!CA476,0,1,1))))</f>
        <v/>
      </c>
    </row>
    <row r="484" spans="6:6">
      <c r="F484" s="128" t="str">
        <f t="array" aca="1" ref="F484" ca="1">IF($E$7="","",IF($E$7="Toutes",IF(ROWS($2:478)&lt;=COUNTA(Champ),INDEX(Champ,MOD(SMALL(IF(Champ&lt;&gt;"",COLUMN(Champ)*10^5+ROW(INDIRECT("1:"&amp;ROWS(Champ)))),ROWS($2:478)),10^5),INT(SMALL(IF(Champ&lt;&gt;"",COLUMN(Champ)*10^5+ROW(INDIRECT("1:"&amp;ROWS(Champ)))),ROWS($2:478))/10^5)-COLUMN(Champ)+1),""),IF(OFFSET(INDIRECT(CONCATENATE("_",E$7)),Base_Elèves!CA477,0,1,1)="","",OFFSET(INDIRECT(CONCATENATE("_",E$7)),Base_Elèves!CA477,0,1,1))))</f>
        <v/>
      </c>
    </row>
    <row r="485" spans="6:6">
      <c r="F485" s="128" t="str">
        <f t="array" aca="1" ref="F485" ca="1">IF($E$7="","",IF($E$7="Toutes",IF(ROWS($2:479)&lt;=COUNTA(Champ),INDEX(Champ,MOD(SMALL(IF(Champ&lt;&gt;"",COLUMN(Champ)*10^5+ROW(INDIRECT("1:"&amp;ROWS(Champ)))),ROWS($2:479)),10^5),INT(SMALL(IF(Champ&lt;&gt;"",COLUMN(Champ)*10^5+ROW(INDIRECT("1:"&amp;ROWS(Champ)))),ROWS($2:479))/10^5)-COLUMN(Champ)+1),""),IF(OFFSET(INDIRECT(CONCATENATE("_",E$7)),Base_Elèves!CA478,0,1,1)="","",OFFSET(INDIRECT(CONCATENATE("_",E$7)),Base_Elèves!CA478,0,1,1))))</f>
        <v/>
      </c>
    </row>
    <row r="486" spans="6:6">
      <c r="F486" s="128" t="str">
        <f t="array" aca="1" ref="F486" ca="1">IF($E$7="","",IF($E$7="Toutes",IF(ROWS($2:480)&lt;=COUNTA(Champ),INDEX(Champ,MOD(SMALL(IF(Champ&lt;&gt;"",COLUMN(Champ)*10^5+ROW(INDIRECT("1:"&amp;ROWS(Champ)))),ROWS($2:480)),10^5),INT(SMALL(IF(Champ&lt;&gt;"",COLUMN(Champ)*10^5+ROW(INDIRECT("1:"&amp;ROWS(Champ)))),ROWS($2:480))/10^5)-COLUMN(Champ)+1),""),IF(OFFSET(INDIRECT(CONCATENATE("_",E$7)),Base_Elèves!CA479,0,1,1)="","",OFFSET(INDIRECT(CONCATENATE("_",E$7)),Base_Elèves!CA479,0,1,1))))</f>
        <v/>
      </c>
    </row>
    <row r="487" spans="6:6">
      <c r="F487" s="128" t="str">
        <f t="array" aca="1" ref="F487" ca="1">IF($E$7="","",IF($E$7="Toutes",IF(ROWS($2:481)&lt;=COUNTA(Champ),INDEX(Champ,MOD(SMALL(IF(Champ&lt;&gt;"",COLUMN(Champ)*10^5+ROW(INDIRECT("1:"&amp;ROWS(Champ)))),ROWS($2:481)),10^5),INT(SMALL(IF(Champ&lt;&gt;"",COLUMN(Champ)*10^5+ROW(INDIRECT("1:"&amp;ROWS(Champ)))),ROWS($2:481))/10^5)-COLUMN(Champ)+1),""),IF(OFFSET(INDIRECT(CONCATENATE("_",E$7)),Base_Elèves!CA480,0,1,1)="","",OFFSET(INDIRECT(CONCATENATE("_",E$7)),Base_Elèves!CA480,0,1,1))))</f>
        <v/>
      </c>
    </row>
    <row r="488" spans="6:6">
      <c r="F488" s="128" t="str">
        <f t="array" aca="1" ref="F488" ca="1">IF($E$7="","",IF($E$7="Toutes",IF(ROWS($2:482)&lt;=COUNTA(Champ),INDEX(Champ,MOD(SMALL(IF(Champ&lt;&gt;"",COLUMN(Champ)*10^5+ROW(INDIRECT("1:"&amp;ROWS(Champ)))),ROWS($2:482)),10^5),INT(SMALL(IF(Champ&lt;&gt;"",COLUMN(Champ)*10^5+ROW(INDIRECT("1:"&amp;ROWS(Champ)))),ROWS($2:482))/10^5)-COLUMN(Champ)+1),""),IF(OFFSET(INDIRECT(CONCATENATE("_",E$7)),Base_Elèves!CA481,0,1,1)="","",OFFSET(INDIRECT(CONCATENATE("_",E$7)),Base_Elèves!CA481,0,1,1))))</f>
        <v/>
      </c>
    </row>
    <row r="489" spans="6:6">
      <c r="F489" s="128" t="str">
        <f t="array" aca="1" ref="F489" ca="1">IF($E$7="","",IF($E$7="Toutes",IF(ROWS($2:483)&lt;=COUNTA(Champ),INDEX(Champ,MOD(SMALL(IF(Champ&lt;&gt;"",COLUMN(Champ)*10^5+ROW(INDIRECT("1:"&amp;ROWS(Champ)))),ROWS($2:483)),10^5),INT(SMALL(IF(Champ&lt;&gt;"",COLUMN(Champ)*10^5+ROW(INDIRECT("1:"&amp;ROWS(Champ)))),ROWS($2:483))/10^5)-COLUMN(Champ)+1),""),IF(OFFSET(INDIRECT(CONCATENATE("_",E$7)),Base_Elèves!CA482,0,1,1)="","",OFFSET(INDIRECT(CONCATENATE("_",E$7)),Base_Elèves!CA482,0,1,1))))</f>
        <v/>
      </c>
    </row>
    <row r="490" spans="6:6">
      <c r="F490" s="128" t="str">
        <f t="array" aca="1" ref="F490" ca="1">IF($E$7="","",IF($E$7="Toutes",IF(ROWS($2:484)&lt;=COUNTA(Champ),INDEX(Champ,MOD(SMALL(IF(Champ&lt;&gt;"",COLUMN(Champ)*10^5+ROW(INDIRECT("1:"&amp;ROWS(Champ)))),ROWS($2:484)),10^5),INT(SMALL(IF(Champ&lt;&gt;"",COLUMN(Champ)*10^5+ROW(INDIRECT("1:"&amp;ROWS(Champ)))),ROWS($2:484))/10^5)-COLUMN(Champ)+1),""),IF(OFFSET(INDIRECT(CONCATENATE("_",E$7)),Base_Elèves!CA483,0,1,1)="","",OFFSET(INDIRECT(CONCATENATE("_",E$7)),Base_Elèves!CA483,0,1,1))))</f>
        <v/>
      </c>
    </row>
    <row r="491" spans="6:6">
      <c r="F491" s="128" t="str">
        <f t="array" aca="1" ref="F491" ca="1">IF($E$7="","",IF($E$7="Toutes",IF(ROWS($2:485)&lt;=COUNTA(Champ),INDEX(Champ,MOD(SMALL(IF(Champ&lt;&gt;"",COLUMN(Champ)*10^5+ROW(INDIRECT("1:"&amp;ROWS(Champ)))),ROWS($2:485)),10^5),INT(SMALL(IF(Champ&lt;&gt;"",COLUMN(Champ)*10^5+ROW(INDIRECT("1:"&amp;ROWS(Champ)))),ROWS($2:485))/10^5)-COLUMN(Champ)+1),""),IF(OFFSET(INDIRECT(CONCATENATE("_",E$7)),Base_Elèves!CA484,0,1,1)="","",OFFSET(INDIRECT(CONCATENATE("_",E$7)),Base_Elèves!CA484,0,1,1))))</f>
        <v/>
      </c>
    </row>
    <row r="492" spans="6:6">
      <c r="F492" s="128" t="str">
        <f t="array" aca="1" ref="F492" ca="1">IF($E$7="","",IF($E$7="Toutes",IF(ROWS($2:486)&lt;=COUNTA(Champ),INDEX(Champ,MOD(SMALL(IF(Champ&lt;&gt;"",COLUMN(Champ)*10^5+ROW(INDIRECT("1:"&amp;ROWS(Champ)))),ROWS($2:486)),10^5),INT(SMALL(IF(Champ&lt;&gt;"",COLUMN(Champ)*10^5+ROW(INDIRECT("1:"&amp;ROWS(Champ)))),ROWS($2:486))/10^5)-COLUMN(Champ)+1),""),IF(OFFSET(INDIRECT(CONCATENATE("_",E$7)),Base_Elèves!CA485,0,1,1)="","",OFFSET(INDIRECT(CONCATENATE("_",E$7)),Base_Elèves!CA485,0,1,1))))</f>
        <v/>
      </c>
    </row>
    <row r="493" spans="6:6">
      <c r="F493" s="128" t="str">
        <f t="array" aca="1" ref="F493" ca="1">IF($E$7="","",IF($E$7="Toutes",IF(ROWS($2:487)&lt;=COUNTA(Champ),INDEX(Champ,MOD(SMALL(IF(Champ&lt;&gt;"",COLUMN(Champ)*10^5+ROW(INDIRECT("1:"&amp;ROWS(Champ)))),ROWS($2:487)),10^5),INT(SMALL(IF(Champ&lt;&gt;"",COLUMN(Champ)*10^5+ROW(INDIRECT("1:"&amp;ROWS(Champ)))),ROWS($2:487))/10^5)-COLUMN(Champ)+1),""),IF(OFFSET(INDIRECT(CONCATENATE("_",E$7)),Base_Elèves!CA486,0,1,1)="","",OFFSET(INDIRECT(CONCATENATE("_",E$7)),Base_Elèves!CA486,0,1,1))))</f>
        <v/>
      </c>
    </row>
    <row r="494" spans="6:6">
      <c r="F494" s="128" t="str">
        <f t="array" aca="1" ref="F494" ca="1">IF($E$7="","",IF($E$7="Toutes",IF(ROWS($2:488)&lt;=COUNTA(Champ),INDEX(Champ,MOD(SMALL(IF(Champ&lt;&gt;"",COLUMN(Champ)*10^5+ROW(INDIRECT("1:"&amp;ROWS(Champ)))),ROWS($2:488)),10^5),INT(SMALL(IF(Champ&lt;&gt;"",COLUMN(Champ)*10^5+ROW(INDIRECT("1:"&amp;ROWS(Champ)))),ROWS($2:488))/10^5)-COLUMN(Champ)+1),""),IF(OFFSET(INDIRECT(CONCATENATE("_",E$7)),Base_Elèves!CA487,0,1,1)="","",OFFSET(INDIRECT(CONCATENATE("_",E$7)),Base_Elèves!CA487,0,1,1))))</f>
        <v/>
      </c>
    </row>
    <row r="495" spans="6:6">
      <c r="F495" s="128" t="str">
        <f t="array" aca="1" ref="F495" ca="1">IF($E$7="","",IF($E$7="Toutes",IF(ROWS($2:489)&lt;=COUNTA(Champ),INDEX(Champ,MOD(SMALL(IF(Champ&lt;&gt;"",COLUMN(Champ)*10^5+ROW(INDIRECT("1:"&amp;ROWS(Champ)))),ROWS($2:489)),10^5),INT(SMALL(IF(Champ&lt;&gt;"",COLUMN(Champ)*10^5+ROW(INDIRECT("1:"&amp;ROWS(Champ)))),ROWS($2:489))/10^5)-COLUMN(Champ)+1),""),IF(OFFSET(INDIRECT(CONCATENATE("_",E$7)),Base_Elèves!CA488,0,1,1)="","",OFFSET(INDIRECT(CONCATENATE("_",E$7)),Base_Elèves!CA488,0,1,1))))</f>
        <v/>
      </c>
    </row>
    <row r="496" spans="6:6">
      <c r="F496" s="128" t="str">
        <f t="array" aca="1" ref="F496" ca="1">IF($E$7="","",IF($E$7="Toutes",IF(ROWS($2:490)&lt;=COUNTA(Champ),INDEX(Champ,MOD(SMALL(IF(Champ&lt;&gt;"",COLUMN(Champ)*10^5+ROW(INDIRECT("1:"&amp;ROWS(Champ)))),ROWS($2:490)),10^5),INT(SMALL(IF(Champ&lt;&gt;"",COLUMN(Champ)*10^5+ROW(INDIRECT("1:"&amp;ROWS(Champ)))),ROWS($2:490))/10^5)-COLUMN(Champ)+1),""),IF(OFFSET(INDIRECT(CONCATENATE("_",E$7)),Base_Elèves!CA489,0,1,1)="","",OFFSET(INDIRECT(CONCATENATE("_",E$7)),Base_Elèves!CA489,0,1,1))))</f>
        <v/>
      </c>
    </row>
    <row r="497" spans="6:6">
      <c r="F497" s="128" t="str">
        <f t="array" aca="1" ref="F497" ca="1">IF($E$7="","",IF($E$7="Toutes",IF(ROWS($2:491)&lt;=COUNTA(Champ),INDEX(Champ,MOD(SMALL(IF(Champ&lt;&gt;"",COLUMN(Champ)*10^5+ROW(INDIRECT("1:"&amp;ROWS(Champ)))),ROWS($2:491)),10^5),INT(SMALL(IF(Champ&lt;&gt;"",COLUMN(Champ)*10^5+ROW(INDIRECT("1:"&amp;ROWS(Champ)))),ROWS($2:491))/10^5)-COLUMN(Champ)+1),""),IF(OFFSET(INDIRECT(CONCATENATE("_",E$7)),Base_Elèves!CA490,0,1,1)="","",OFFSET(INDIRECT(CONCATENATE("_",E$7)),Base_Elèves!CA490,0,1,1))))</f>
        <v/>
      </c>
    </row>
    <row r="498" spans="6:6">
      <c r="F498" s="128" t="str">
        <f t="array" aca="1" ref="F498" ca="1">IF($E$7="","",IF($E$7="Toutes",IF(ROWS($2:492)&lt;=COUNTA(Champ),INDEX(Champ,MOD(SMALL(IF(Champ&lt;&gt;"",COLUMN(Champ)*10^5+ROW(INDIRECT("1:"&amp;ROWS(Champ)))),ROWS($2:492)),10^5),INT(SMALL(IF(Champ&lt;&gt;"",COLUMN(Champ)*10^5+ROW(INDIRECT("1:"&amp;ROWS(Champ)))),ROWS($2:492))/10^5)-COLUMN(Champ)+1),""),IF(OFFSET(INDIRECT(CONCATENATE("_",E$7)),Base_Elèves!CA491,0,1,1)="","",OFFSET(INDIRECT(CONCATENATE("_",E$7)),Base_Elèves!CA491,0,1,1))))</f>
        <v/>
      </c>
    </row>
    <row r="499" spans="6:6">
      <c r="F499" s="128" t="str">
        <f t="array" aca="1" ref="F499" ca="1">IF($E$7="","",IF($E$7="Toutes",IF(ROWS($2:493)&lt;=COUNTA(Champ),INDEX(Champ,MOD(SMALL(IF(Champ&lt;&gt;"",COLUMN(Champ)*10^5+ROW(INDIRECT("1:"&amp;ROWS(Champ)))),ROWS($2:493)),10^5),INT(SMALL(IF(Champ&lt;&gt;"",COLUMN(Champ)*10^5+ROW(INDIRECT("1:"&amp;ROWS(Champ)))),ROWS($2:493))/10^5)-COLUMN(Champ)+1),""),IF(OFFSET(INDIRECT(CONCATENATE("_",E$7)),Base_Elèves!CA492,0,1,1)="","",OFFSET(INDIRECT(CONCATENATE("_",E$7)),Base_Elèves!CA492,0,1,1))))</f>
        <v/>
      </c>
    </row>
    <row r="500" spans="6:6">
      <c r="F500" s="128" t="str">
        <f t="array" aca="1" ref="F500" ca="1">IF($E$7="","",IF($E$7="Toutes",IF(ROWS($2:494)&lt;=COUNTA(Champ),INDEX(Champ,MOD(SMALL(IF(Champ&lt;&gt;"",COLUMN(Champ)*10^5+ROW(INDIRECT("1:"&amp;ROWS(Champ)))),ROWS($2:494)),10^5),INT(SMALL(IF(Champ&lt;&gt;"",COLUMN(Champ)*10^5+ROW(INDIRECT("1:"&amp;ROWS(Champ)))),ROWS($2:494))/10^5)-COLUMN(Champ)+1),""),IF(OFFSET(INDIRECT(CONCATENATE("_",E$7)),Base_Elèves!CA493,0,1,1)="","",OFFSET(INDIRECT(CONCATENATE("_",E$7)),Base_Elèves!CA493,0,1,1))))</f>
        <v/>
      </c>
    </row>
    <row r="501" spans="6:6">
      <c r="F501" s="128" t="str">
        <f t="array" aca="1" ref="F501" ca="1">IF($E$7="","",IF($E$7="Toutes",IF(ROWS($2:495)&lt;=COUNTA(Champ),INDEX(Champ,MOD(SMALL(IF(Champ&lt;&gt;"",COLUMN(Champ)*10^5+ROW(INDIRECT("1:"&amp;ROWS(Champ)))),ROWS($2:495)),10^5),INT(SMALL(IF(Champ&lt;&gt;"",COLUMN(Champ)*10^5+ROW(INDIRECT("1:"&amp;ROWS(Champ)))),ROWS($2:495))/10^5)-COLUMN(Champ)+1),""),IF(OFFSET(INDIRECT(CONCATENATE("_",E$7)),Base_Elèves!CA494,0,1,1)="","",OFFSET(INDIRECT(CONCATENATE("_",E$7)),Base_Elèves!CA494,0,1,1))))</f>
        <v/>
      </c>
    </row>
    <row r="502" spans="6:6">
      <c r="F502" s="128" t="str">
        <f t="array" aca="1" ref="F502" ca="1">IF($E$7="","",IF($E$7="Toutes",IF(ROWS($2:496)&lt;=COUNTA(Champ),INDEX(Champ,MOD(SMALL(IF(Champ&lt;&gt;"",COLUMN(Champ)*10^5+ROW(INDIRECT("1:"&amp;ROWS(Champ)))),ROWS($2:496)),10^5),INT(SMALL(IF(Champ&lt;&gt;"",COLUMN(Champ)*10^5+ROW(INDIRECT("1:"&amp;ROWS(Champ)))),ROWS($2:496))/10^5)-COLUMN(Champ)+1),""),IF(OFFSET(INDIRECT(CONCATENATE("_",E$7)),Base_Elèves!CA495,0,1,1)="","",OFFSET(INDIRECT(CONCATENATE("_",E$7)),Base_Elèves!CA495,0,1,1))))</f>
        <v/>
      </c>
    </row>
    <row r="503" spans="6:6">
      <c r="F503" s="128" t="str">
        <f t="array" aca="1" ref="F503" ca="1">IF($E$7="","",IF($E$7="Toutes",IF(ROWS($2:497)&lt;=COUNTA(Champ),INDEX(Champ,MOD(SMALL(IF(Champ&lt;&gt;"",COLUMN(Champ)*10^5+ROW(INDIRECT("1:"&amp;ROWS(Champ)))),ROWS($2:497)),10^5),INT(SMALL(IF(Champ&lt;&gt;"",COLUMN(Champ)*10^5+ROW(INDIRECT("1:"&amp;ROWS(Champ)))),ROWS($2:497))/10^5)-COLUMN(Champ)+1),""),IF(OFFSET(INDIRECT(CONCATENATE("_",E$7)),Base_Elèves!CA496,0,1,1)="","",OFFSET(INDIRECT(CONCATENATE("_",E$7)),Base_Elèves!CA496,0,1,1))))</f>
        <v/>
      </c>
    </row>
    <row r="504" spans="6:6">
      <c r="F504" s="128" t="str">
        <f t="array" aca="1" ref="F504" ca="1">IF($E$7="","",IF($E$7="Toutes",IF(ROWS($2:498)&lt;=COUNTA(Champ),INDEX(Champ,MOD(SMALL(IF(Champ&lt;&gt;"",COLUMN(Champ)*10^5+ROW(INDIRECT("1:"&amp;ROWS(Champ)))),ROWS($2:498)),10^5),INT(SMALL(IF(Champ&lt;&gt;"",COLUMN(Champ)*10^5+ROW(INDIRECT("1:"&amp;ROWS(Champ)))),ROWS($2:498))/10^5)-COLUMN(Champ)+1),""),IF(OFFSET(INDIRECT(CONCATENATE("_",E$7)),Base_Elèves!CA497,0,1,1)="","",OFFSET(INDIRECT(CONCATENATE("_",E$7)),Base_Elèves!CA497,0,1,1))))</f>
        <v/>
      </c>
    </row>
    <row r="505" spans="6:6">
      <c r="F505" s="128" t="str">
        <f t="array" aca="1" ref="F505" ca="1">IF($E$7="","",IF($E$7="Toutes",IF(ROWS($2:499)&lt;=COUNTA(Champ),INDEX(Champ,MOD(SMALL(IF(Champ&lt;&gt;"",COLUMN(Champ)*10^5+ROW(INDIRECT("1:"&amp;ROWS(Champ)))),ROWS($2:499)),10^5),INT(SMALL(IF(Champ&lt;&gt;"",COLUMN(Champ)*10^5+ROW(INDIRECT("1:"&amp;ROWS(Champ)))),ROWS($2:499))/10^5)-COLUMN(Champ)+1),""),IF(OFFSET(INDIRECT(CONCATENATE("_",E$7)),Base_Elèves!CA498,0,1,1)="","",OFFSET(INDIRECT(CONCATENATE("_",E$7)),Base_Elèves!CA498,0,1,1))))</f>
        <v/>
      </c>
    </row>
    <row r="506" spans="6:6">
      <c r="F506" s="128" t="str">
        <f t="array" aca="1" ref="F506" ca="1">IF($E$7="","",IF($E$7="Toutes",IF(ROWS($2:500)&lt;=COUNTA(Champ),INDEX(Champ,MOD(SMALL(IF(Champ&lt;&gt;"",COLUMN(Champ)*10^5+ROW(INDIRECT("1:"&amp;ROWS(Champ)))),ROWS($2:500)),10^5),INT(SMALL(IF(Champ&lt;&gt;"",COLUMN(Champ)*10^5+ROW(INDIRECT("1:"&amp;ROWS(Champ)))),ROWS($2:500))/10^5)-COLUMN(Champ)+1),""),IF(OFFSET(INDIRECT(CONCATENATE("_",E$7)),Base_Elèves!CA499,0,1,1)="","",OFFSET(INDIRECT(CONCATENATE("_",E$7)),Base_Elèves!CA499,0,1,1))))</f>
        <v/>
      </c>
    </row>
    <row r="507" spans="6:6">
      <c r="F507" s="128" t="str">
        <f t="array" aca="1" ref="F507" ca="1">IF($E$7="","",IF($E$7="Toutes",IF(ROWS($2:501)&lt;=COUNTA(Champ),INDEX(Champ,MOD(SMALL(IF(Champ&lt;&gt;"",COLUMN(Champ)*10^5+ROW(INDIRECT("1:"&amp;ROWS(Champ)))),ROWS($2:501)),10^5),INT(SMALL(IF(Champ&lt;&gt;"",COLUMN(Champ)*10^5+ROW(INDIRECT("1:"&amp;ROWS(Champ)))),ROWS($2:501))/10^5)-COLUMN(Champ)+1),""),IF(OFFSET(INDIRECT(CONCATENATE("_",E$7)),Base_Elèves!CA500,0,1,1)="","",OFFSET(INDIRECT(CONCATENATE("_",E$7)),Base_Elèves!CA500,0,1,1))))</f>
        <v/>
      </c>
    </row>
    <row r="508" spans="6:6">
      <c r="F508" s="128" t="str">
        <f t="array" aca="1" ref="F508" ca="1">IF($E$7="","",IF($E$7="Toutes",IF(ROWS($2:502)&lt;=COUNTA(Champ),INDEX(Champ,MOD(SMALL(IF(Champ&lt;&gt;"",COLUMN(Champ)*10^5+ROW(INDIRECT("1:"&amp;ROWS(Champ)))),ROWS($2:502)),10^5),INT(SMALL(IF(Champ&lt;&gt;"",COLUMN(Champ)*10^5+ROW(INDIRECT("1:"&amp;ROWS(Champ)))),ROWS($2:502))/10^5)-COLUMN(Champ)+1),""),IF(OFFSET(INDIRECT(CONCATENATE("_",E$7)),Base_Elèves!CA501,0,1,1)="","",OFFSET(INDIRECT(CONCATENATE("_",E$7)),Base_Elèves!CA501,0,1,1))))</f>
        <v/>
      </c>
    </row>
    <row r="509" spans="6:6">
      <c r="F509" s="128" t="str">
        <f t="array" aca="1" ref="F509" ca="1">IF($E$7="","",IF($E$7="Toutes",IF(ROWS($2:503)&lt;=COUNTA(Champ),INDEX(Champ,MOD(SMALL(IF(Champ&lt;&gt;"",COLUMN(Champ)*10^5+ROW(INDIRECT("1:"&amp;ROWS(Champ)))),ROWS($2:503)),10^5),INT(SMALL(IF(Champ&lt;&gt;"",COLUMN(Champ)*10^5+ROW(INDIRECT("1:"&amp;ROWS(Champ)))),ROWS($2:503))/10^5)-COLUMN(Champ)+1),""),IF(OFFSET(INDIRECT(CONCATENATE("_",E$7)),Base_Elèves!CA502,0,1,1)="","",OFFSET(INDIRECT(CONCATENATE("_",E$7)),Base_Elèves!CA502,0,1,1))))</f>
        <v/>
      </c>
    </row>
    <row r="510" spans="6:6">
      <c r="F510" s="128" t="str">
        <f t="array" aca="1" ref="F510" ca="1">IF($E$7="","",IF($E$7="Toutes",IF(ROWS($2:504)&lt;=COUNTA(Champ),INDEX(Champ,MOD(SMALL(IF(Champ&lt;&gt;"",COLUMN(Champ)*10^5+ROW(INDIRECT("1:"&amp;ROWS(Champ)))),ROWS($2:504)),10^5),INT(SMALL(IF(Champ&lt;&gt;"",COLUMN(Champ)*10^5+ROW(INDIRECT("1:"&amp;ROWS(Champ)))),ROWS($2:504))/10^5)-COLUMN(Champ)+1),""),IF(OFFSET(INDIRECT(CONCATENATE("_",E$7)),Base_Elèves!CA503,0,1,1)="","",OFFSET(INDIRECT(CONCATENATE("_",E$7)),Base_Elèves!CA503,0,1,1))))</f>
        <v/>
      </c>
    </row>
    <row r="511" spans="6:6">
      <c r="F511" s="128" t="str">
        <f t="array" aca="1" ref="F511" ca="1">IF($E$7="","",IF($E$7="Toutes",IF(ROWS($2:505)&lt;=COUNTA(Champ),INDEX(Champ,MOD(SMALL(IF(Champ&lt;&gt;"",COLUMN(Champ)*10^5+ROW(INDIRECT("1:"&amp;ROWS(Champ)))),ROWS($2:505)),10^5),INT(SMALL(IF(Champ&lt;&gt;"",COLUMN(Champ)*10^5+ROW(INDIRECT("1:"&amp;ROWS(Champ)))),ROWS($2:505))/10^5)-COLUMN(Champ)+1),""),IF(OFFSET(INDIRECT(CONCATENATE("_",E$7)),Base_Elèves!CA504,0,1,1)="","",OFFSET(INDIRECT(CONCATENATE("_",E$7)),Base_Elèves!CA504,0,1,1))))</f>
        <v/>
      </c>
    </row>
    <row r="512" spans="6:6">
      <c r="F512" s="128" t="str">
        <f t="array" aca="1" ref="F512" ca="1">IF($E$7="","",IF($E$7="Toutes",IF(ROWS($2:506)&lt;=COUNTA(Champ),INDEX(Champ,MOD(SMALL(IF(Champ&lt;&gt;"",COLUMN(Champ)*10^5+ROW(INDIRECT("1:"&amp;ROWS(Champ)))),ROWS($2:506)),10^5),INT(SMALL(IF(Champ&lt;&gt;"",COLUMN(Champ)*10^5+ROW(INDIRECT("1:"&amp;ROWS(Champ)))),ROWS($2:506))/10^5)-COLUMN(Champ)+1),""),IF(OFFSET(INDIRECT(CONCATENATE("_",E$7)),Base_Elèves!CA505,0,1,1)="","",OFFSET(INDIRECT(CONCATENATE("_",E$7)),Base_Elèves!CA505,0,1,1))))</f>
        <v/>
      </c>
    </row>
    <row r="513" spans="6:6">
      <c r="F513" s="128" t="str">
        <f t="array" aca="1" ref="F513" ca="1">IF($E$7="","",IF($E$7="Toutes",IF(ROWS($2:507)&lt;=COUNTA(Champ),INDEX(Champ,MOD(SMALL(IF(Champ&lt;&gt;"",COLUMN(Champ)*10^5+ROW(INDIRECT("1:"&amp;ROWS(Champ)))),ROWS($2:507)),10^5),INT(SMALL(IF(Champ&lt;&gt;"",COLUMN(Champ)*10^5+ROW(INDIRECT("1:"&amp;ROWS(Champ)))),ROWS($2:507))/10^5)-COLUMN(Champ)+1),""),IF(OFFSET(INDIRECT(CONCATENATE("_",E$7)),Base_Elèves!CA506,0,1,1)="","",OFFSET(INDIRECT(CONCATENATE("_",E$7)),Base_Elèves!CA506,0,1,1))))</f>
        <v/>
      </c>
    </row>
    <row r="514" spans="6:6">
      <c r="F514" s="128" t="str">
        <f t="array" aca="1" ref="F514" ca="1">IF($E$7="","",IF($E$7="Toutes",IF(ROWS($2:508)&lt;=COUNTA(Champ),INDEX(Champ,MOD(SMALL(IF(Champ&lt;&gt;"",COLUMN(Champ)*10^5+ROW(INDIRECT("1:"&amp;ROWS(Champ)))),ROWS($2:508)),10^5),INT(SMALL(IF(Champ&lt;&gt;"",COLUMN(Champ)*10^5+ROW(INDIRECT("1:"&amp;ROWS(Champ)))),ROWS($2:508))/10^5)-COLUMN(Champ)+1),""),IF(OFFSET(INDIRECT(CONCATENATE("_",E$7)),Base_Elèves!CA507,0,1,1)="","",OFFSET(INDIRECT(CONCATENATE("_",E$7)),Base_Elèves!CA507,0,1,1))))</f>
        <v/>
      </c>
    </row>
    <row r="515" spans="6:6">
      <c r="F515" s="128" t="str">
        <f t="array" aca="1" ref="F515" ca="1">IF($E$7="","",IF($E$7="Toutes",IF(ROWS($2:509)&lt;=COUNTA(Champ),INDEX(Champ,MOD(SMALL(IF(Champ&lt;&gt;"",COLUMN(Champ)*10^5+ROW(INDIRECT("1:"&amp;ROWS(Champ)))),ROWS($2:509)),10^5),INT(SMALL(IF(Champ&lt;&gt;"",COLUMN(Champ)*10^5+ROW(INDIRECT("1:"&amp;ROWS(Champ)))),ROWS($2:509))/10^5)-COLUMN(Champ)+1),""),IF(OFFSET(INDIRECT(CONCATENATE("_",E$7)),Base_Elèves!CA508,0,1,1)="","",OFFSET(INDIRECT(CONCATENATE("_",E$7)),Base_Elèves!CA508,0,1,1))))</f>
        <v/>
      </c>
    </row>
    <row r="516" spans="6:6">
      <c r="F516" s="128" t="str">
        <f t="array" aca="1" ref="F516" ca="1">IF($E$7="","",IF($E$7="Toutes",IF(ROWS($2:510)&lt;=COUNTA(Champ),INDEX(Champ,MOD(SMALL(IF(Champ&lt;&gt;"",COLUMN(Champ)*10^5+ROW(INDIRECT("1:"&amp;ROWS(Champ)))),ROWS($2:510)),10^5),INT(SMALL(IF(Champ&lt;&gt;"",COLUMN(Champ)*10^5+ROW(INDIRECT("1:"&amp;ROWS(Champ)))),ROWS($2:510))/10^5)-COLUMN(Champ)+1),""),IF(OFFSET(INDIRECT(CONCATENATE("_",E$7)),Base_Elèves!CA509,0,1,1)="","",OFFSET(INDIRECT(CONCATENATE("_",E$7)),Base_Elèves!CA509,0,1,1))))</f>
        <v/>
      </c>
    </row>
    <row r="517" spans="6:6">
      <c r="F517" s="128" t="str">
        <f t="array" aca="1" ref="F517" ca="1">IF($E$7="","",IF($E$7="Toutes",IF(ROWS($2:511)&lt;=COUNTA(Champ),INDEX(Champ,MOD(SMALL(IF(Champ&lt;&gt;"",COLUMN(Champ)*10^5+ROW(INDIRECT("1:"&amp;ROWS(Champ)))),ROWS($2:511)),10^5),INT(SMALL(IF(Champ&lt;&gt;"",COLUMN(Champ)*10^5+ROW(INDIRECT("1:"&amp;ROWS(Champ)))),ROWS($2:511))/10^5)-COLUMN(Champ)+1),""),IF(OFFSET(INDIRECT(CONCATENATE("_",E$7)),Base_Elèves!CA510,0,1,1)="","",OFFSET(INDIRECT(CONCATENATE("_",E$7)),Base_Elèves!CA510,0,1,1))))</f>
        <v/>
      </c>
    </row>
    <row r="518" spans="6:6">
      <c r="F518" s="128" t="str">
        <f t="array" aca="1" ref="F518" ca="1">IF($E$7="","",IF($E$7="Toutes",IF(ROWS($2:512)&lt;=COUNTA(Champ),INDEX(Champ,MOD(SMALL(IF(Champ&lt;&gt;"",COLUMN(Champ)*10^5+ROW(INDIRECT("1:"&amp;ROWS(Champ)))),ROWS($2:512)),10^5),INT(SMALL(IF(Champ&lt;&gt;"",COLUMN(Champ)*10^5+ROW(INDIRECT("1:"&amp;ROWS(Champ)))),ROWS($2:512))/10^5)-COLUMN(Champ)+1),""),IF(OFFSET(INDIRECT(CONCATENATE("_",E$7)),Base_Elèves!CA511,0,1,1)="","",OFFSET(INDIRECT(CONCATENATE("_",E$7)),Base_Elèves!CA511,0,1,1))))</f>
        <v/>
      </c>
    </row>
    <row r="519" spans="6:6">
      <c r="F519" s="128" t="str">
        <f t="array" aca="1" ref="F519" ca="1">IF($E$7="","",IF($E$7="Toutes",IF(ROWS($2:513)&lt;=COUNTA(Champ),INDEX(Champ,MOD(SMALL(IF(Champ&lt;&gt;"",COLUMN(Champ)*10^5+ROW(INDIRECT("1:"&amp;ROWS(Champ)))),ROWS($2:513)),10^5),INT(SMALL(IF(Champ&lt;&gt;"",COLUMN(Champ)*10^5+ROW(INDIRECT("1:"&amp;ROWS(Champ)))),ROWS($2:513))/10^5)-COLUMN(Champ)+1),""),IF(OFFSET(INDIRECT(CONCATENATE("_",E$7)),Base_Elèves!CA512,0,1,1)="","",OFFSET(INDIRECT(CONCATENATE("_",E$7)),Base_Elèves!CA512,0,1,1))))</f>
        <v/>
      </c>
    </row>
    <row r="520" spans="6:6">
      <c r="F520" s="128" t="str">
        <f t="array" aca="1" ref="F520" ca="1">IF($E$7="","",IF($E$7="Toutes",IF(ROWS($2:514)&lt;=COUNTA(Champ),INDEX(Champ,MOD(SMALL(IF(Champ&lt;&gt;"",COLUMN(Champ)*10^5+ROW(INDIRECT("1:"&amp;ROWS(Champ)))),ROWS($2:514)),10^5),INT(SMALL(IF(Champ&lt;&gt;"",COLUMN(Champ)*10^5+ROW(INDIRECT("1:"&amp;ROWS(Champ)))),ROWS($2:514))/10^5)-COLUMN(Champ)+1),""),IF(OFFSET(INDIRECT(CONCATENATE("_",E$7)),Base_Elèves!CA513,0,1,1)="","",OFFSET(INDIRECT(CONCATENATE("_",E$7)),Base_Elèves!CA513,0,1,1))))</f>
        <v/>
      </c>
    </row>
    <row r="521" spans="6:6">
      <c r="F521" s="128" t="str">
        <f t="array" aca="1" ref="F521" ca="1">IF($E$7="","",IF($E$7="Toutes",IF(ROWS($2:515)&lt;=COUNTA(Champ),INDEX(Champ,MOD(SMALL(IF(Champ&lt;&gt;"",COLUMN(Champ)*10^5+ROW(INDIRECT("1:"&amp;ROWS(Champ)))),ROWS($2:515)),10^5),INT(SMALL(IF(Champ&lt;&gt;"",COLUMN(Champ)*10^5+ROW(INDIRECT("1:"&amp;ROWS(Champ)))),ROWS($2:515))/10^5)-COLUMN(Champ)+1),""),IF(OFFSET(INDIRECT(CONCATENATE("_",E$7)),Base_Elèves!CA514,0,1,1)="","",OFFSET(INDIRECT(CONCATENATE("_",E$7)),Base_Elèves!CA514,0,1,1))))</f>
        <v/>
      </c>
    </row>
    <row r="522" spans="6:6">
      <c r="F522" s="128" t="str">
        <f t="array" aca="1" ref="F522" ca="1">IF($E$7="","",IF($E$7="Toutes",IF(ROWS($2:516)&lt;=COUNTA(Champ),INDEX(Champ,MOD(SMALL(IF(Champ&lt;&gt;"",COLUMN(Champ)*10^5+ROW(INDIRECT("1:"&amp;ROWS(Champ)))),ROWS($2:516)),10^5),INT(SMALL(IF(Champ&lt;&gt;"",COLUMN(Champ)*10^5+ROW(INDIRECT("1:"&amp;ROWS(Champ)))),ROWS($2:516))/10^5)-COLUMN(Champ)+1),""),IF(OFFSET(INDIRECT(CONCATENATE("_",E$7)),Base_Elèves!CA515,0,1,1)="","",OFFSET(INDIRECT(CONCATENATE("_",E$7)),Base_Elèves!CA515,0,1,1))))</f>
        <v/>
      </c>
    </row>
    <row r="523" spans="6:6">
      <c r="F523" s="128" t="str">
        <f t="array" aca="1" ref="F523" ca="1">IF($E$7="","",IF($E$7="Toutes",IF(ROWS($2:517)&lt;=COUNTA(Champ),INDEX(Champ,MOD(SMALL(IF(Champ&lt;&gt;"",COLUMN(Champ)*10^5+ROW(INDIRECT("1:"&amp;ROWS(Champ)))),ROWS($2:517)),10^5),INT(SMALL(IF(Champ&lt;&gt;"",COLUMN(Champ)*10^5+ROW(INDIRECT("1:"&amp;ROWS(Champ)))),ROWS($2:517))/10^5)-COLUMN(Champ)+1),""),IF(OFFSET(INDIRECT(CONCATENATE("_",E$7)),Base_Elèves!CA516,0,1,1)="","",OFFSET(INDIRECT(CONCATENATE("_",E$7)),Base_Elèves!CA516,0,1,1))))</f>
        <v/>
      </c>
    </row>
    <row r="524" spans="6:6">
      <c r="F524" s="128" t="str">
        <f t="array" aca="1" ref="F524" ca="1">IF($E$7="","",IF($E$7="Toutes",IF(ROWS($2:518)&lt;=COUNTA(Champ),INDEX(Champ,MOD(SMALL(IF(Champ&lt;&gt;"",COLUMN(Champ)*10^5+ROW(INDIRECT("1:"&amp;ROWS(Champ)))),ROWS($2:518)),10^5),INT(SMALL(IF(Champ&lt;&gt;"",COLUMN(Champ)*10^5+ROW(INDIRECT("1:"&amp;ROWS(Champ)))),ROWS($2:518))/10^5)-COLUMN(Champ)+1),""),IF(OFFSET(INDIRECT(CONCATENATE("_",E$7)),Base_Elèves!CA517,0,1,1)="","",OFFSET(INDIRECT(CONCATENATE("_",E$7)),Base_Elèves!CA517,0,1,1))))</f>
        <v/>
      </c>
    </row>
    <row r="525" spans="6:6">
      <c r="F525" s="128" t="str">
        <f t="array" aca="1" ref="F525" ca="1">IF($E$7="","",IF($E$7="Toutes",IF(ROWS($2:519)&lt;=COUNTA(Champ),INDEX(Champ,MOD(SMALL(IF(Champ&lt;&gt;"",COLUMN(Champ)*10^5+ROW(INDIRECT("1:"&amp;ROWS(Champ)))),ROWS($2:519)),10^5),INT(SMALL(IF(Champ&lt;&gt;"",COLUMN(Champ)*10^5+ROW(INDIRECT("1:"&amp;ROWS(Champ)))),ROWS($2:519))/10^5)-COLUMN(Champ)+1),""),IF(OFFSET(INDIRECT(CONCATENATE("_",E$7)),Base_Elèves!CA518,0,1,1)="","",OFFSET(INDIRECT(CONCATENATE("_",E$7)),Base_Elèves!CA518,0,1,1))))</f>
        <v/>
      </c>
    </row>
    <row r="526" spans="6:6">
      <c r="F526" s="128" t="str">
        <f t="array" aca="1" ref="F526" ca="1">IF($E$7="","",IF($E$7="Toutes",IF(ROWS($2:520)&lt;=COUNTA(Champ),INDEX(Champ,MOD(SMALL(IF(Champ&lt;&gt;"",COLUMN(Champ)*10^5+ROW(INDIRECT("1:"&amp;ROWS(Champ)))),ROWS($2:520)),10^5),INT(SMALL(IF(Champ&lt;&gt;"",COLUMN(Champ)*10^5+ROW(INDIRECT("1:"&amp;ROWS(Champ)))),ROWS($2:520))/10^5)-COLUMN(Champ)+1),""),IF(OFFSET(INDIRECT(CONCATENATE("_",E$7)),Base_Elèves!CA519,0,1,1)="","",OFFSET(INDIRECT(CONCATENATE("_",E$7)),Base_Elèves!CA519,0,1,1))))</f>
        <v/>
      </c>
    </row>
    <row r="527" spans="6:6">
      <c r="F527" s="128" t="str">
        <f t="array" aca="1" ref="F527" ca="1">IF($E$7="","",IF($E$7="Toutes",IF(ROWS($2:521)&lt;=COUNTA(Champ),INDEX(Champ,MOD(SMALL(IF(Champ&lt;&gt;"",COLUMN(Champ)*10^5+ROW(INDIRECT("1:"&amp;ROWS(Champ)))),ROWS($2:521)),10^5),INT(SMALL(IF(Champ&lt;&gt;"",COLUMN(Champ)*10^5+ROW(INDIRECT("1:"&amp;ROWS(Champ)))),ROWS($2:521))/10^5)-COLUMN(Champ)+1),""),IF(OFFSET(INDIRECT(CONCATENATE("_",E$7)),Base_Elèves!CA520,0,1,1)="","",OFFSET(INDIRECT(CONCATENATE("_",E$7)),Base_Elèves!CA520,0,1,1))))</f>
        <v/>
      </c>
    </row>
    <row r="528" spans="6:6">
      <c r="F528" s="128" t="str">
        <f t="array" aca="1" ref="F528" ca="1">IF($E$7="","",IF($E$7="Toutes",IF(ROWS($2:522)&lt;=COUNTA(Champ),INDEX(Champ,MOD(SMALL(IF(Champ&lt;&gt;"",COLUMN(Champ)*10^5+ROW(INDIRECT("1:"&amp;ROWS(Champ)))),ROWS($2:522)),10^5),INT(SMALL(IF(Champ&lt;&gt;"",COLUMN(Champ)*10^5+ROW(INDIRECT("1:"&amp;ROWS(Champ)))),ROWS($2:522))/10^5)-COLUMN(Champ)+1),""),IF(OFFSET(INDIRECT(CONCATENATE("_",E$7)),Base_Elèves!CA521,0,1,1)="","",OFFSET(INDIRECT(CONCATENATE("_",E$7)),Base_Elèves!CA521,0,1,1))))</f>
        <v/>
      </c>
    </row>
    <row r="529" spans="6:6">
      <c r="F529" s="128" t="str">
        <f t="array" aca="1" ref="F529" ca="1">IF($E$7="","",IF($E$7="Toutes",IF(ROWS($2:523)&lt;=COUNTA(Champ),INDEX(Champ,MOD(SMALL(IF(Champ&lt;&gt;"",COLUMN(Champ)*10^5+ROW(INDIRECT("1:"&amp;ROWS(Champ)))),ROWS($2:523)),10^5),INT(SMALL(IF(Champ&lt;&gt;"",COLUMN(Champ)*10^5+ROW(INDIRECT("1:"&amp;ROWS(Champ)))),ROWS($2:523))/10^5)-COLUMN(Champ)+1),""),IF(OFFSET(INDIRECT(CONCATENATE("_",E$7)),Base_Elèves!CA522,0,1,1)="","",OFFSET(INDIRECT(CONCATENATE("_",E$7)),Base_Elèves!CA522,0,1,1))))</f>
        <v/>
      </c>
    </row>
    <row r="530" spans="6:6">
      <c r="F530" s="128" t="str">
        <f t="array" aca="1" ref="F530" ca="1">IF($E$7="","",IF($E$7="Toutes",IF(ROWS($2:524)&lt;=COUNTA(Champ),INDEX(Champ,MOD(SMALL(IF(Champ&lt;&gt;"",COLUMN(Champ)*10^5+ROW(INDIRECT("1:"&amp;ROWS(Champ)))),ROWS($2:524)),10^5),INT(SMALL(IF(Champ&lt;&gt;"",COLUMN(Champ)*10^5+ROW(INDIRECT("1:"&amp;ROWS(Champ)))),ROWS($2:524))/10^5)-COLUMN(Champ)+1),""),IF(OFFSET(INDIRECT(CONCATENATE("_",E$7)),Base_Elèves!CA523,0,1,1)="","",OFFSET(INDIRECT(CONCATENATE("_",E$7)),Base_Elèves!CA523,0,1,1))))</f>
        <v/>
      </c>
    </row>
    <row r="531" spans="6:6">
      <c r="F531" s="128" t="str">
        <f t="array" aca="1" ref="F531" ca="1">IF($E$7="","",IF($E$7="Toutes",IF(ROWS($2:525)&lt;=COUNTA(Champ),INDEX(Champ,MOD(SMALL(IF(Champ&lt;&gt;"",COLUMN(Champ)*10^5+ROW(INDIRECT("1:"&amp;ROWS(Champ)))),ROWS($2:525)),10^5),INT(SMALL(IF(Champ&lt;&gt;"",COLUMN(Champ)*10^5+ROW(INDIRECT("1:"&amp;ROWS(Champ)))),ROWS($2:525))/10^5)-COLUMN(Champ)+1),""),IF(OFFSET(INDIRECT(CONCATENATE("_",E$7)),Base_Elèves!CA524,0,1,1)="","",OFFSET(INDIRECT(CONCATENATE("_",E$7)),Base_Elèves!CA524,0,1,1))))</f>
        <v/>
      </c>
    </row>
    <row r="532" spans="6:6">
      <c r="F532" s="128" t="str">
        <f t="array" aca="1" ref="F532" ca="1">IF($E$7="","",IF($E$7="Toutes",IF(ROWS($2:526)&lt;=COUNTA(Champ),INDEX(Champ,MOD(SMALL(IF(Champ&lt;&gt;"",COLUMN(Champ)*10^5+ROW(INDIRECT("1:"&amp;ROWS(Champ)))),ROWS($2:526)),10^5),INT(SMALL(IF(Champ&lt;&gt;"",COLUMN(Champ)*10^5+ROW(INDIRECT("1:"&amp;ROWS(Champ)))),ROWS($2:526))/10^5)-COLUMN(Champ)+1),""),IF(OFFSET(INDIRECT(CONCATENATE("_",E$7)),Base_Elèves!CA525,0,1,1)="","",OFFSET(INDIRECT(CONCATENATE("_",E$7)),Base_Elèves!CA525,0,1,1))))</f>
        <v/>
      </c>
    </row>
    <row r="533" spans="6:6">
      <c r="F533" s="128" t="str">
        <f t="array" aca="1" ref="F533" ca="1">IF($E$7="","",IF($E$7="Toutes",IF(ROWS($2:527)&lt;=COUNTA(Champ),INDEX(Champ,MOD(SMALL(IF(Champ&lt;&gt;"",COLUMN(Champ)*10^5+ROW(INDIRECT("1:"&amp;ROWS(Champ)))),ROWS($2:527)),10^5),INT(SMALL(IF(Champ&lt;&gt;"",COLUMN(Champ)*10^5+ROW(INDIRECT("1:"&amp;ROWS(Champ)))),ROWS($2:527))/10^5)-COLUMN(Champ)+1),""),IF(OFFSET(INDIRECT(CONCATENATE("_",E$7)),Base_Elèves!CA526,0,1,1)="","",OFFSET(INDIRECT(CONCATENATE("_",E$7)),Base_Elèves!CA526,0,1,1))))</f>
        <v/>
      </c>
    </row>
    <row r="534" spans="6:6">
      <c r="F534" s="128" t="str">
        <f t="array" aca="1" ref="F534" ca="1">IF($E$7="","",IF($E$7="Toutes",IF(ROWS($2:528)&lt;=COUNTA(Champ),INDEX(Champ,MOD(SMALL(IF(Champ&lt;&gt;"",COLUMN(Champ)*10^5+ROW(INDIRECT("1:"&amp;ROWS(Champ)))),ROWS($2:528)),10^5),INT(SMALL(IF(Champ&lt;&gt;"",COLUMN(Champ)*10^5+ROW(INDIRECT("1:"&amp;ROWS(Champ)))),ROWS($2:528))/10^5)-COLUMN(Champ)+1),""),IF(OFFSET(INDIRECT(CONCATENATE("_",E$7)),Base_Elèves!CA527,0,1,1)="","",OFFSET(INDIRECT(CONCATENATE("_",E$7)),Base_Elèves!CA527,0,1,1))))</f>
        <v/>
      </c>
    </row>
    <row r="535" spans="6:6">
      <c r="F535" s="128" t="str">
        <f t="array" aca="1" ref="F535" ca="1">IF($E$7="","",IF($E$7="Toutes",IF(ROWS($2:529)&lt;=COUNTA(Champ),INDEX(Champ,MOD(SMALL(IF(Champ&lt;&gt;"",COLUMN(Champ)*10^5+ROW(INDIRECT("1:"&amp;ROWS(Champ)))),ROWS($2:529)),10^5),INT(SMALL(IF(Champ&lt;&gt;"",COLUMN(Champ)*10^5+ROW(INDIRECT("1:"&amp;ROWS(Champ)))),ROWS($2:529))/10^5)-COLUMN(Champ)+1),""),IF(OFFSET(INDIRECT(CONCATENATE("_",E$7)),Base_Elèves!CA528,0,1,1)="","",OFFSET(INDIRECT(CONCATENATE("_",E$7)),Base_Elèves!CA528,0,1,1))))</f>
        <v/>
      </c>
    </row>
    <row r="536" spans="6:6">
      <c r="F536" s="128" t="str">
        <f t="array" aca="1" ref="F536" ca="1">IF($E$7="","",IF($E$7="Toutes",IF(ROWS($2:530)&lt;=COUNTA(Champ),INDEX(Champ,MOD(SMALL(IF(Champ&lt;&gt;"",COLUMN(Champ)*10^5+ROW(INDIRECT("1:"&amp;ROWS(Champ)))),ROWS($2:530)),10^5),INT(SMALL(IF(Champ&lt;&gt;"",COLUMN(Champ)*10^5+ROW(INDIRECT("1:"&amp;ROWS(Champ)))),ROWS($2:530))/10^5)-COLUMN(Champ)+1),""),IF(OFFSET(INDIRECT(CONCATENATE("_",E$7)),Base_Elèves!CA529,0,1,1)="","",OFFSET(INDIRECT(CONCATENATE("_",E$7)),Base_Elèves!CA529,0,1,1))))</f>
        <v/>
      </c>
    </row>
    <row r="537" spans="6:6">
      <c r="F537" s="128" t="str">
        <f t="array" aca="1" ref="F537" ca="1">IF($E$7="","",IF($E$7="Toutes",IF(ROWS($2:531)&lt;=COUNTA(Champ),INDEX(Champ,MOD(SMALL(IF(Champ&lt;&gt;"",COLUMN(Champ)*10^5+ROW(INDIRECT("1:"&amp;ROWS(Champ)))),ROWS($2:531)),10^5),INT(SMALL(IF(Champ&lt;&gt;"",COLUMN(Champ)*10^5+ROW(INDIRECT("1:"&amp;ROWS(Champ)))),ROWS($2:531))/10^5)-COLUMN(Champ)+1),""),IF(OFFSET(INDIRECT(CONCATENATE("_",E$7)),Base_Elèves!CA530,0,1,1)="","",OFFSET(INDIRECT(CONCATENATE("_",E$7)),Base_Elèves!CA530,0,1,1))))</f>
        <v/>
      </c>
    </row>
    <row r="538" spans="6:6">
      <c r="F538" s="128" t="str">
        <f t="array" aca="1" ref="F538" ca="1">IF($E$7="","",IF($E$7="Toutes",IF(ROWS($2:532)&lt;=COUNTA(Champ),INDEX(Champ,MOD(SMALL(IF(Champ&lt;&gt;"",COLUMN(Champ)*10^5+ROW(INDIRECT("1:"&amp;ROWS(Champ)))),ROWS($2:532)),10^5),INT(SMALL(IF(Champ&lt;&gt;"",COLUMN(Champ)*10^5+ROW(INDIRECT("1:"&amp;ROWS(Champ)))),ROWS($2:532))/10^5)-COLUMN(Champ)+1),""),IF(OFFSET(INDIRECT(CONCATENATE("_",E$7)),Base_Elèves!CA531,0,1,1)="","",OFFSET(INDIRECT(CONCATENATE("_",E$7)),Base_Elèves!CA531,0,1,1))))</f>
        <v/>
      </c>
    </row>
    <row r="539" spans="6:6">
      <c r="F539" s="128" t="str">
        <f t="array" aca="1" ref="F539" ca="1">IF($E$7="","",IF($E$7="Toutes",IF(ROWS($2:533)&lt;=COUNTA(Champ),INDEX(Champ,MOD(SMALL(IF(Champ&lt;&gt;"",COLUMN(Champ)*10^5+ROW(INDIRECT("1:"&amp;ROWS(Champ)))),ROWS($2:533)),10^5),INT(SMALL(IF(Champ&lt;&gt;"",COLUMN(Champ)*10^5+ROW(INDIRECT("1:"&amp;ROWS(Champ)))),ROWS($2:533))/10^5)-COLUMN(Champ)+1),""),IF(OFFSET(INDIRECT(CONCATENATE("_",E$7)),Base_Elèves!CA532,0,1,1)="","",OFFSET(INDIRECT(CONCATENATE("_",E$7)),Base_Elèves!CA532,0,1,1))))</f>
        <v/>
      </c>
    </row>
    <row r="540" spans="6:6">
      <c r="F540" s="128" t="str">
        <f t="array" aca="1" ref="F540" ca="1">IF($E$7="","",IF($E$7="Toutes",IF(ROWS($2:534)&lt;=COUNTA(Champ),INDEX(Champ,MOD(SMALL(IF(Champ&lt;&gt;"",COLUMN(Champ)*10^5+ROW(INDIRECT("1:"&amp;ROWS(Champ)))),ROWS($2:534)),10^5),INT(SMALL(IF(Champ&lt;&gt;"",COLUMN(Champ)*10^5+ROW(INDIRECT("1:"&amp;ROWS(Champ)))),ROWS($2:534))/10^5)-COLUMN(Champ)+1),""),IF(OFFSET(INDIRECT(CONCATENATE("_",E$7)),Base_Elèves!CA533,0,1,1)="","",OFFSET(INDIRECT(CONCATENATE("_",E$7)),Base_Elèves!CA533,0,1,1))))</f>
        <v/>
      </c>
    </row>
    <row r="541" spans="6:6">
      <c r="F541" s="128" t="str">
        <f t="array" aca="1" ref="F541" ca="1">IF($E$7="","",IF($E$7="Toutes",IF(ROWS($2:535)&lt;=COUNTA(Champ),INDEX(Champ,MOD(SMALL(IF(Champ&lt;&gt;"",COLUMN(Champ)*10^5+ROW(INDIRECT("1:"&amp;ROWS(Champ)))),ROWS($2:535)),10^5),INT(SMALL(IF(Champ&lt;&gt;"",COLUMN(Champ)*10^5+ROW(INDIRECT("1:"&amp;ROWS(Champ)))),ROWS($2:535))/10^5)-COLUMN(Champ)+1),""),IF(OFFSET(INDIRECT(CONCATENATE("_",E$7)),Base_Elèves!CA534,0,1,1)="","",OFFSET(INDIRECT(CONCATENATE("_",E$7)),Base_Elèves!CA534,0,1,1))))</f>
        <v/>
      </c>
    </row>
    <row r="542" spans="6:6">
      <c r="F542" s="128" t="str">
        <f t="array" aca="1" ref="F542" ca="1">IF($E$7="","",IF($E$7="Toutes",IF(ROWS($2:536)&lt;=COUNTA(Champ),INDEX(Champ,MOD(SMALL(IF(Champ&lt;&gt;"",COLUMN(Champ)*10^5+ROW(INDIRECT("1:"&amp;ROWS(Champ)))),ROWS($2:536)),10^5),INT(SMALL(IF(Champ&lt;&gt;"",COLUMN(Champ)*10^5+ROW(INDIRECT("1:"&amp;ROWS(Champ)))),ROWS($2:536))/10^5)-COLUMN(Champ)+1),""),IF(OFFSET(INDIRECT(CONCATENATE("_",E$7)),Base_Elèves!CA535,0,1,1)="","",OFFSET(INDIRECT(CONCATENATE("_",E$7)),Base_Elèves!CA535,0,1,1))))</f>
        <v/>
      </c>
    </row>
    <row r="543" spans="6:6">
      <c r="F543" s="128" t="str">
        <f t="array" aca="1" ref="F543" ca="1">IF($E$7="","",IF($E$7="Toutes",IF(ROWS($2:537)&lt;=COUNTA(Champ),INDEX(Champ,MOD(SMALL(IF(Champ&lt;&gt;"",COLUMN(Champ)*10^5+ROW(INDIRECT("1:"&amp;ROWS(Champ)))),ROWS($2:537)),10^5),INT(SMALL(IF(Champ&lt;&gt;"",COLUMN(Champ)*10^5+ROW(INDIRECT("1:"&amp;ROWS(Champ)))),ROWS($2:537))/10^5)-COLUMN(Champ)+1),""),IF(OFFSET(INDIRECT(CONCATENATE("_",E$7)),Base_Elèves!CA536,0,1,1)="","",OFFSET(INDIRECT(CONCATENATE("_",E$7)),Base_Elèves!CA536,0,1,1))))</f>
        <v/>
      </c>
    </row>
    <row r="544" spans="6:6">
      <c r="F544" s="128" t="str">
        <f t="array" aca="1" ref="F544" ca="1">IF($E$7="","",IF($E$7="Toutes",IF(ROWS($2:538)&lt;=COUNTA(Champ),INDEX(Champ,MOD(SMALL(IF(Champ&lt;&gt;"",COLUMN(Champ)*10^5+ROW(INDIRECT("1:"&amp;ROWS(Champ)))),ROWS($2:538)),10^5),INT(SMALL(IF(Champ&lt;&gt;"",COLUMN(Champ)*10^5+ROW(INDIRECT("1:"&amp;ROWS(Champ)))),ROWS($2:538))/10^5)-COLUMN(Champ)+1),""),IF(OFFSET(INDIRECT(CONCATENATE("_",E$7)),Base_Elèves!CA537,0,1,1)="","",OFFSET(INDIRECT(CONCATENATE("_",E$7)),Base_Elèves!CA537,0,1,1))))</f>
        <v/>
      </c>
    </row>
    <row r="545" spans="6:6">
      <c r="F545" s="128" t="str">
        <f t="array" aca="1" ref="F545" ca="1">IF($E$7="","",IF($E$7="Toutes",IF(ROWS($2:539)&lt;=COUNTA(Champ),INDEX(Champ,MOD(SMALL(IF(Champ&lt;&gt;"",COLUMN(Champ)*10^5+ROW(INDIRECT("1:"&amp;ROWS(Champ)))),ROWS($2:539)),10^5),INT(SMALL(IF(Champ&lt;&gt;"",COLUMN(Champ)*10^5+ROW(INDIRECT("1:"&amp;ROWS(Champ)))),ROWS($2:539))/10^5)-COLUMN(Champ)+1),""),IF(OFFSET(INDIRECT(CONCATENATE("_",E$7)),Base_Elèves!CA538,0,1,1)="","",OFFSET(INDIRECT(CONCATENATE("_",E$7)),Base_Elèves!CA538,0,1,1))))</f>
        <v/>
      </c>
    </row>
    <row r="546" spans="6:6">
      <c r="F546" s="128" t="str">
        <f t="array" aca="1" ref="F546" ca="1">IF($E$7="","",IF($E$7="Toutes",IF(ROWS($2:540)&lt;=COUNTA(Champ),INDEX(Champ,MOD(SMALL(IF(Champ&lt;&gt;"",COLUMN(Champ)*10^5+ROW(INDIRECT("1:"&amp;ROWS(Champ)))),ROWS($2:540)),10^5),INT(SMALL(IF(Champ&lt;&gt;"",COLUMN(Champ)*10^5+ROW(INDIRECT("1:"&amp;ROWS(Champ)))),ROWS($2:540))/10^5)-COLUMN(Champ)+1),""),IF(OFFSET(INDIRECT(CONCATENATE("_",E$7)),Base_Elèves!CA539,0,1,1)="","",OFFSET(INDIRECT(CONCATENATE("_",E$7)),Base_Elèves!CA539,0,1,1))))</f>
        <v/>
      </c>
    </row>
    <row r="547" spans="6:6">
      <c r="F547" s="128" t="str">
        <f t="array" aca="1" ref="F547" ca="1">IF($E$7="","",IF($E$7="Toutes",IF(ROWS($2:541)&lt;=COUNTA(Champ),INDEX(Champ,MOD(SMALL(IF(Champ&lt;&gt;"",COLUMN(Champ)*10^5+ROW(INDIRECT("1:"&amp;ROWS(Champ)))),ROWS($2:541)),10^5),INT(SMALL(IF(Champ&lt;&gt;"",COLUMN(Champ)*10^5+ROW(INDIRECT("1:"&amp;ROWS(Champ)))),ROWS($2:541))/10^5)-COLUMN(Champ)+1),""),IF(OFFSET(INDIRECT(CONCATENATE("_",E$7)),Base_Elèves!CA540,0,1,1)="","",OFFSET(INDIRECT(CONCATENATE("_",E$7)),Base_Elèves!CA540,0,1,1))))</f>
        <v/>
      </c>
    </row>
    <row r="548" spans="6:6">
      <c r="F548" s="128" t="str">
        <f t="array" aca="1" ref="F548" ca="1">IF($E$7="","",IF($E$7="Toutes",IF(ROWS($2:542)&lt;=COUNTA(Champ),INDEX(Champ,MOD(SMALL(IF(Champ&lt;&gt;"",COLUMN(Champ)*10^5+ROW(INDIRECT("1:"&amp;ROWS(Champ)))),ROWS($2:542)),10^5),INT(SMALL(IF(Champ&lt;&gt;"",COLUMN(Champ)*10^5+ROW(INDIRECT("1:"&amp;ROWS(Champ)))),ROWS($2:542))/10^5)-COLUMN(Champ)+1),""),IF(OFFSET(INDIRECT(CONCATENATE("_",E$7)),Base_Elèves!CA541,0,1,1)="","",OFFSET(INDIRECT(CONCATENATE("_",E$7)),Base_Elèves!CA541,0,1,1))))</f>
        <v/>
      </c>
    </row>
    <row r="549" spans="6:6">
      <c r="F549" s="128" t="str">
        <f t="array" aca="1" ref="F549" ca="1">IF($E$7="","",IF($E$7="Toutes",IF(ROWS($2:543)&lt;=COUNTA(Champ),INDEX(Champ,MOD(SMALL(IF(Champ&lt;&gt;"",COLUMN(Champ)*10^5+ROW(INDIRECT("1:"&amp;ROWS(Champ)))),ROWS($2:543)),10^5),INT(SMALL(IF(Champ&lt;&gt;"",COLUMN(Champ)*10^5+ROW(INDIRECT("1:"&amp;ROWS(Champ)))),ROWS($2:543))/10^5)-COLUMN(Champ)+1),""),IF(OFFSET(INDIRECT(CONCATENATE("_",E$7)),Base_Elèves!CA542,0,1,1)="","",OFFSET(INDIRECT(CONCATENATE("_",E$7)),Base_Elèves!CA542,0,1,1))))</f>
        <v/>
      </c>
    </row>
    <row r="550" spans="6:6">
      <c r="F550" s="128" t="str">
        <f t="array" aca="1" ref="F550" ca="1">IF($E$7="","",IF($E$7="Toutes",IF(ROWS($2:544)&lt;=COUNTA(Champ),INDEX(Champ,MOD(SMALL(IF(Champ&lt;&gt;"",COLUMN(Champ)*10^5+ROW(INDIRECT("1:"&amp;ROWS(Champ)))),ROWS($2:544)),10^5),INT(SMALL(IF(Champ&lt;&gt;"",COLUMN(Champ)*10^5+ROW(INDIRECT("1:"&amp;ROWS(Champ)))),ROWS($2:544))/10^5)-COLUMN(Champ)+1),""),IF(OFFSET(INDIRECT(CONCATENATE("_",E$7)),Base_Elèves!CA543,0,1,1)="","",OFFSET(INDIRECT(CONCATENATE("_",E$7)),Base_Elèves!CA543,0,1,1))))</f>
        <v/>
      </c>
    </row>
    <row r="551" spans="6:6">
      <c r="F551" s="128" t="str">
        <f t="array" aca="1" ref="F551" ca="1">IF($E$7="","",IF($E$7="Toutes",IF(ROWS($2:545)&lt;=COUNTA(Champ),INDEX(Champ,MOD(SMALL(IF(Champ&lt;&gt;"",COLUMN(Champ)*10^5+ROW(INDIRECT("1:"&amp;ROWS(Champ)))),ROWS($2:545)),10^5),INT(SMALL(IF(Champ&lt;&gt;"",COLUMN(Champ)*10^5+ROW(INDIRECT("1:"&amp;ROWS(Champ)))),ROWS($2:545))/10^5)-COLUMN(Champ)+1),""),IF(OFFSET(INDIRECT(CONCATENATE("_",E$7)),Base_Elèves!CA544,0,1,1)="","",OFFSET(INDIRECT(CONCATENATE("_",E$7)),Base_Elèves!CA544,0,1,1))))</f>
        <v/>
      </c>
    </row>
    <row r="552" spans="6:6">
      <c r="F552" s="128" t="str">
        <f t="array" aca="1" ref="F552" ca="1">IF($E$7="","",IF($E$7="Toutes",IF(ROWS($2:546)&lt;=COUNTA(Champ),INDEX(Champ,MOD(SMALL(IF(Champ&lt;&gt;"",COLUMN(Champ)*10^5+ROW(INDIRECT("1:"&amp;ROWS(Champ)))),ROWS($2:546)),10^5),INT(SMALL(IF(Champ&lt;&gt;"",COLUMN(Champ)*10^5+ROW(INDIRECT("1:"&amp;ROWS(Champ)))),ROWS($2:546))/10^5)-COLUMN(Champ)+1),""),IF(OFFSET(INDIRECT(CONCATENATE("_",E$7)),Base_Elèves!CA545,0,1,1)="","",OFFSET(INDIRECT(CONCATENATE("_",E$7)),Base_Elèves!CA545,0,1,1))))</f>
        <v/>
      </c>
    </row>
    <row r="553" spans="6:6">
      <c r="F553" s="128" t="str">
        <f t="array" aca="1" ref="F553" ca="1">IF($E$7="","",IF($E$7="Toutes",IF(ROWS($2:547)&lt;=COUNTA(Champ),INDEX(Champ,MOD(SMALL(IF(Champ&lt;&gt;"",COLUMN(Champ)*10^5+ROW(INDIRECT("1:"&amp;ROWS(Champ)))),ROWS($2:547)),10^5),INT(SMALL(IF(Champ&lt;&gt;"",COLUMN(Champ)*10^5+ROW(INDIRECT("1:"&amp;ROWS(Champ)))),ROWS($2:547))/10^5)-COLUMN(Champ)+1),""),IF(OFFSET(INDIRECT(CONCATENATE("_",E$7)),Base_Elèves!CA546,0,1,1)="","",OFFSET(INDIRECT(CONCATENATE("_",E$7)),Base_Elèves!CA546,0,1,1))))</f>
        <v/>
      </c>
    </row>
    <row r="554" spans="6:6">
      <c r="F554" s="128" t="str">
        <f t="array" aca="1" ref="F554" ca="1">IF($E$7="","",IF($E$7="Toutes",IF(ROWS($2:548)&lt;=COUNTA(Champ),INDEX(Champ,MOD(SMALL(IF(Champ&lt;&gt;"",COLUMN(Champ)*10^5+ROW(INDIRECT("1:"&amp;ROWS(Champ)))),ROWS($2:548)),10^5),INT(SMALL(IF(Champ&lt;&gt;"",COLUMN(Champ)*10^5+ROW(INDIRECT("1:"&amp;ROWS(Champ)))),ROWS($2:548))/10^5)-COLUMN(Champ)+1),""),IF(OFFSET(INDIRECT(CONCATENATE("_",E$7)),Base_Elèves!CA547,0,1,1)="","",OFFSET(INDIRECT(CONCATENATE("_",E$7)),Base_Elèves!CA547,0,1,1))))</f>
        <v/>
      </c>
    </row>
    <row r="555" spans="6:6">
      <c r="F555" s="128" t="str">
        <f t="array" aca="1" ref="F555" ca="1">IF($E$7="","",IF($E$7="Toutes",IF(ROWS($2:549)&lt;=COUNTA(Champ),INDEX(Champ,MOD(SMALL(IF(Champ&lt;&gt;"",COLUMN(Champ)*10^5+ROW(INDIRECT("1:"&amp;ROWS(Champ)))),ROWS($2:549)),10^5),INT(SMALL(IF(Champ&lt;&gt;"",COLUMN(Champ)*10^5+ROW(INDIRECT("1:"&amp;ROWS(Champ)))),ROWS($2:549))/10^5)-COLUMN(Champ)+1),""),IF(OFFSET(INDIRECT(CONCATENATE("_",E$7)),Base_Elèves!CA548,0,1,1)="","",OFFSET(INDIRECT(CONCATENATE("_",E$7)),Base_Elèves!CA548,0,1,1))))</f>
        <v/>
      </c>
    </row>
    <row r="556" spans="6:6">
      <c r="F556" s="128" t="str">
        <f t="array" aca="1" ref="F556" ca="1">IF($E$7="","",IF($E$7="Toutes",IF(ROWS($2:550)&lt;=COUNTA(Champ),INDEX(Champ,MOD(SMALL(IF(Champ&lt;&gt;"",COLUMN(Champ)*10^5+ROW(INDIRECT("1:"&amp;ROWS(Champ)))),ROWS($2:550)),10^5),INT(SMALL(IF(Champ&lt;&gt;"",COLUMN(Champ)*10^5+ROW(INDIRECT("1:"&amp;ROWS(Champ)))),ROWS($2:550))/10^5)-COLUMN(Champ)+1),""),IF(OFFSET(INDIRECT(CONCATENATE("_",E$7)),Base_Elèves!CA549,0,1,1)="","",OFFSET(INDIRECT(CONCATENATE("_",E$7)),Base_Elèves!CA549,0,1,1))))</f>
        <v/>
      </c>
    </row>
    <row r="557" spans="6:6">
      <c r="F557" s="128" t="str">
        <f t="array" aca="1" ref="F557" ca="1">IF($E$7="","",IF($E$7="Toutes",IF(ROWS($2:551)&lt;=COUNTA(Champ),INDEX(Champ,MOD(SMALL(IF(Champ&lt;&gt;"",COLUMN(Champ)*10^5+ROW(INDIRECT("1:"&amp;ROWS(Champ)))),ROWS($2:551)),10^5),INT(SMALL(IF(Champ&lt;&gt;"",COLUMN(Champ)*10^5+ROW(INDIRECT("1:"&amp;ROWS(Champ)))),ROWS($2:551))/10^5)-COLUMN(Champ)+1),""),IF(OFFSET(INDIRECT(CONCATENATE("_",E$7)),Base_Elèves!CA550,0,1,1)="","",OFFSET(INDIRECT(CONCATENATE("_",E$7)),Base_Elèves!CA550,0,1,1))))</f>
        <v/>
      </c>
    </row>
    <row r="558" spans="6:6">
      <c r="F558" s="128" t="str">
        <f t="array" aca="1" ref="F558" ca="1">IF($E$7="","",IF($E$7="Toutes",IF(ROWS($2:552)&lt;=COUNTA(Champ),INDEX(Champ,MOD(SMALL(IF(Champ&lt;&gt;"",COLUMN(Champ)*10^5+ROW(INDIRECT("1:"&amp;ROWS(Champ)))),ROWS($2:552)),10^5),INT(SMALL(IF(Champ&lt;&gt;"",COLUMN(Champ)*10^5+ROW(INDIRECT("1:"&amp;ROWS(Champ)))),ROWS($2:552))/10^5)-COLUMN(Champ)+1),""),IF(OFFSET(INDIRECT(CONCATENATE("_",E$7)),Base_Elèves!CA551,0,1,1)="","",OFFSET(INDIRECT(CONCATENATE("_",E$7)),Base_Elèves!CA551,0,1,1))))</f>
        <v/>
      </c>
    </row>
    <row r="559" spans="6:6">
      <c r="F559" s="128" t="str">
        <f t="array" aca="1" ref="F559" ca="1">IF($E$7="","",IF($E$7="Toutes",IF(ROWS($2:553)&lt;=COUNTA(Champ),INDEX(Champ,MOD(SMALL(IF(Champ&lt;&gt;"",COLUMN(Champ)*10^5+ROW(INDIRECT("1:"&amp;ROWS(Champ)))),ROWS($2:553)),10^5),INT(SMALL(IF(Champ&lt;&gt;"",COLUMN(Champ)*10^5+ROW(INDIRECT("1:"&amp;ROWS(Champ)))),ROWS($2:553))/10^5)-COLUMN(Champ)+1),""),IF(OFFSET(INDIRECT(CONCATENATE("_",E$7)),Base_Elèves!CA552,0,1,1)="","",OFFSET(INDIRECT(CONCATENATE("_",E$7)),Base_Elèves!CA552,0,1,1))))</f>
        <v/>
      </c>
    </row>
    <row r="560" spans="6:6">
      <c r="F560" s="128" t="str">
        <f t="array" aca="1" ref="F560" ca="1">IF($E$7="","",IF($E$7="Toutes",IF(ROWS($2:554)&lt;=COUNTA(Champ),INDEX(Champ,MOD(SMALL(IF(Champ&lt;&gt;"",COLUMN(Champ)*10^5+ROW(INDIRECT("1:"&amp;ROWS(Champ)))),ROWS($2:554)),10^5),INT(SMALL(IF(Champ&lt;&gt;"",COLUMN(Champ)*10^5+ROW(INDIRECT("1:"&amp;ROWS(Champ)))),ROWS($2:554))/10^5)-COLUMN(Champ)+1),""),IF(OFFSET(INDIRECT(CONCATENATE("_",E$7)),Base_Elèves!CA553,0,1,1)="","",OFFSET(INDIRECT(CONCATENATE("_",E$7)),Base_Elèves!CA553,0,1,1))))</f>
        <v/>
      </c>
    </row>
    <row r="561" spans="6:6">
      <c r="F561" s="128" t="str">
        <f t="array" aca="1" ref="F561" ca="1">IF($E$7="","",IF($E$7="Toutes",IF(ROWS($2:555)&lt;=COUNTA(Champ),INDEX(Champ,MOD(SMALL(IF(Champ&lt;&gt;"",COLUMN(Champ)*10^5+ROW(INDIRECT("1:"&amp;ROWS(Champ)))),ROWS($2:555)),10^5),INT(SMALL(IF(Champ&lt;&gt;"",COLUMN(Champ)*10^5+ROW(INDIRECT("1:"&amp;ROWS(Champ)))),ROWS($2:555))/10^5)-COLUMN(Champ)+1),""),IF(OFFSET(INDIRECT(CONCATENATE("_",E$7)),Base_Elèves!CA554,0,1,1)="","",OFFSET(INDIRECT(CONCATENATE("_",E$7)),Base_Elèves!CA554,0,1,1))))</f>
        <v/>
      </c>
    </row>
    <row r="562" spans="6:6">
      <c r="F562" s="128" t="str">
        <f t="array" aca="1" ref="F562" ca="1">IF($E$7="","",IF($E$7="Toutes",IF(ROWS($2:556)&lt;=COUNTA(Champ),INDEX(Champ,MOD(SMALL(IF(Champ&lt;&gt;"",COLUMN(Champ)*10^5+ROW(INDIRECT("1:"&amp;ROWS(Champ)))),ROWS($2:556)),10^5),INT(SMALL(IF(Champ&lt;&gt;"",COLUMN(Champ)*10^5+ROW(INDIRECT("1:"&amp;ROWS(Champ)))),ROWS($2:556))/10^5)-COLUMN(Champ)+1),""),IF(OFFSET(INDIRECT(CONCATENATE("_",E$7)),Base_Elèves!CA555,0,1,1)="","",OFFSET(INDIRECT(CONCATENATE("_",E$7)),Base_Elèves!CA555,0,1,1))))</f>
        <v/>
      </c>
    </row>
    <row r="563" spans="6:6">
      <c r="F563" s="128" t="str">
        <f t="array" aca="1" ref="F563" ca="1">IF($E$7="","",IF($E$7="Toutes",IF(ROWS($2:557)&lt;=COUNTA(Champ),INDEX(Champ,MOD(SMALL(IF(Champ&lt;&gt;"",COLUMN(Champ)*10^5+ROW(INDIRECT("1:"&amp;ROWS(Champ)))),ROWS($2:557)),10^5),INT(SMALL(IF(Champ&lt;&gt;"",COLUMN(Champ)*10^5+ROW(INDIRECT("1:"&amp;ROWS(Champ)))),ROWS($2:557))/10^5)-COLUMN(Champ)+1),""),IF(OFFSET(INDIRECT(CONCATENATE("_",E$7)),Base_Elèves!CA556,0,1,1)="","",OFFSET(INDIRECT(CONCATENATE("_",E$7)),Base_Elèves!CA556,0,1,1))))</f>
        <v/>
      </c>
    </row>
    <row r="564" spans="6:6">
      <c r="F564" s="128" t="str">
        <f t="array" aca="1" ref="F564" ca="1">IF($E$7="","",IF($E$7="Toutes",IF(ROWS($2:558)&lt;=COUNTA(Champ),INDEX(Champ,MOD(SMALL(IF(Champ&lt;&gt;"",COLUMN(Champ)*10^5+ROW(INDIRECT("1:"&amp;ROWS(Champ)))),ROWS($2:558)),10^5),INT(SMALL(IF(Champ&lt;&gt;"",COLUMN(Champ)*10^5+ROW(INDIRECT("1:"&amp;ROWS(Champ)))),ROWS($2:558))/10^5)-COLUMN(Champ)+1),""),IF(OFFSET(INDIRECT(CONCATENATE("_",E$7)),Base_Elèves!CA557,0,1,1)="","",OFFSET(INDIRECT(CONCATENATE("_",E$7)),Base_Elèves!CA557,0,1,1))))</f>
        <v/>
      </c>
    </row>
    <row r="565" spans="6:6">
      <c r="F565" s="128" t="str">
        <f t="array" aca="1" ref="F565" ca="1">IF($E$7="","",IF($E$7="Toutes",IF(ROWS($2:559)&lt;=COUNTA(Champ),INDEX(Champ,MOD(SMALL(IF(Champ&lt;&gt;"",COLUMN(Champ)*10^5+ROW(INDIRECT("1:"&amp;ROWS(Champ)))),ROWS($2:559)),10^5),INT(SMALL(IF(Champ&lt;&gt;"",COLUMN(Champ)*10^5+ROW(INDIRECT("1:"&amp;ROWS(Champ)))),ROWS($2:559))/10^5)-COLUMN(Champ)+1),""),IF(OFFSET(INDIRECT(CONCATENATE("_",E$7)),Base_Elèves!CA558,0,1,1)="","",OFFSET(INDIRECT(CONCATENATE("_",E$7)),Base_Elèves!CA558,0,1,1))))</f>
        <v/>
      </c>
    </row>
    <row r="566" spans="6:6">
      <c r="F566" s="128" t="str">
        <f t="array" aca="1" ref="F566" ca="1">IF($E$7="","",IF($E$7="Toutes",IF(ROWS($2:560)&lt;=COUNTA(Champ),INDEX(Champ,MOD(SMALL(IF(Champ&lt;&gt;"",COLUMN(Champ)*10^5+ROW(INDIRECT("1:"&amp;ROWS(Champ)))),ROWS($2:560)),10^5),INT(SMALL(IF(Champ&lt;&gt;"",COLUMN(Champ)*10^5+ROW(INDIRECT("1:"&amp;ROWS(Champ)))),ROWS($2:560))/10^5)-COLUMN(Champ)+1),""),IF(OFFSET(INDIRECT(CONCATENATE("_",E$7)),Base_Elèves!CA559,0,1,1)="","",OFFSET(INDIRECT(CONCATENATE("_",E$7)),Base_Elèves!CA559,0,1,1))))</f>
        <v/>
      </c>
    </row>
    <row r="567" spans="6:6">
      <c r="F567" s="128" t="str">
        <f t="array" aca="1" ref="F567" ca="1">IF($E$7="","",IF($E$7="Toutes",IF(ROWS($2:561)&lt;=COUNTA(Champ),INDEX(Champ,MOD(SMALL(IF(Champ&lt;&gt;"",COLUMN(Champ)*10^5+ROW(INDIRECT("1:"&amp;ROWS(Champ)))),ROWS($2:561)),10^5),INT(SMALL(IF(Champ&lt;&gt;"",COLUMN(Champ)*10^5+ROW(INDIRECT("1:"&amp;ROWS(Champ)))),ROWS($2:561))/10^5)-COLUMN(Champ)+1),""),IF(OFFSET(INDIRECT(CONCATENATE("_",E$7)),Base_Elèves!CA560,0,1,1)="","",OFFSET(INDIRECT(CONCATENATE("_",E$7)),Base_Elèves!CA560,0,1,1))))</f>
        <v/>
      </c>
    </row>
    <row r="568" spans="6:6">
      <c r="F568" s="128" t="str">
        <f t="array" aca="1" ref="F568" ca="1">IF($E$7="","",IF($E$7="Toutes",IF(ROWS($2:562)&lt;=COUNTA(Champ),INDEX(Champ,MOD(SMALL(IF(Champ&lt;&gt;"",COLUMN(Champ)*10^5+ROW(INDIRECT("1:"&amp;ROWS(Champ)))),ROWS($2:562)),10^5),INT(SMALL(IF(Champ&lt;&gt;"",COLUMN(Champ)*10^5+ROW(INDIRECT("1:"&amp;ROWS(Champ)))),ROWS($2:562))/10^5)-COLUMN(Champ)+1),""),IF(OFFSET(INDIRECT(CONCATENATE("_",E$7)),Base_Elèves!CA561,0,1,1)="","",OFFSET(INDIRECT(CONCATENATE("_",E$7)),Base_Elèves!CA561,0,1,1))))</f>
        <v/>
      </c>
    </row>
    <row r="569" spans="6:6">
      <c r="F569" s="128" t="str">
        <f t="array" aca="1" ref="F569" ca="1">IF($E$7="","",IF($E$7="Toutes",IF(ROWS($2:563)&lt;=COUNTA(Champ),INDEX(Champ,MOD(SMALL(IF(Champ&lt;&gt;"",COLUMN(Champ)*10^5+ROW(INDIRECT("1:"&amp;ROWS(Champ)))),ROWS($2:563)),10^5),INT(SMALL(IF(Champ&lt;&gt;"",COLUMN(Champ)*10^5+ROW(INDIRECT("1:"&amp;ROWS(Champ)))),ROWS($2:563))/10^5)-COLUMN(Champ)+1),""),IF(OFFSET(INDIRECT(CONCATENATE("_",E$7)),Base_Elèves!CA562,0,1,1)="","",OFFSET(INDIRECT(CONCATENATE("_",E$7)),Base_Elèves!CA562,0,1,1))))</f>
        <v/>
      </c>
    </row>
    <row r="570" spans="6:6">
      <c r="F570" s="128" t="str">
        <f t="array" aca="1" ref="F570" ca="1">IF($E$7="","",IF($E$7="Toutes",IF(ROWS($2:564)&lt;=COUNTA(Champ),INDEX(Champ,MOD(SMALL(IF(Champ&lt;&gt;"",COLUMN(Champ)*10^5+ROW(INDIRECT("1:"&amp;ROWS(Champ)))),ROWS($2:564)),10^5),INT(SMALL(IF(Champ&lt;&gt;"",COLUMN(Champ)*10^5+ROW(INDIRECT("1:"&amp;ROWS(Champ)))),ROWS($2:564))/10^5)-COLUMN(Champ)+1),""),IF(OFFSET(INDIRECT(CONCATENATE("_",E$7)),Base_Elèves!CA563,0,1,1)="","",OFFSET(INDIRECT(CONCATENATE("_",E$7)),Base_Elèves!CA563,0,1,1))))</f>
        <v/>
      </c>
    </row>
    <row r="571" spans="6:6">
      <c r="F571" s="128" t="str">
        <f t="array" aca="1" ref="F571" ca="1">IF($E$7="","",IF($E$7="Toutes",IF(ROWS($2:565)&lt;=COUNTA(Champ),INDEX(Champ,MOD(SMALL(IF(Champ&lt;&gt;"",COLUMN(Champ)*10^5+ROW(INDIRECT("1:"&amp;ROWS(Champ)))),ROWS($2:565)),10^5),INT(SMALL(IF(Champ&lt;&gt;"",COLUMN(Champ)*10^5+ROW(INDIRECT("1:"&amp;ROWS(Champ)))),ROWS($2:565))/10^5)-COLUMN(Champ)+1),""),IF(OFFSET(INDIRECT(CONCATENATE("_",E$7)),Base_Elèves!CA564,0,1,1)="","",OFFSET(INDIRECT(CONCATENATE("_",E$7)),Base_Elèves!CA564,0,1,1))))</f>
        <v/>
      </c>
    </row>
    <row r="572" spans="6:6">
      <c r="F572" s="128" t="str">
        <f t="array" aca="1" ref="F572" ca="1">IF($E$7="","",IF($E$7="Toutes",IF(ROWS($2:566)&lt;=COUNTA(Champ),INDEX(Champ,MOD(SMALL(IF(Champ&lt;&gt;"",COLUMN(Champ)*10^5+ROW(INDIRECT("1:"&amp;ROWS(Champ)))),ROWS($2:566)),10^5),INT(SMALL(IF(Champ&lt;&gt;"",COLUMN(Champ)*10^5+ROW(INDIRECT("1:"&amp;ROWS(Champ)))),ROWS($2:566))/10^5)-COLUMN(Champ)+1),""),IF(OFFSET(INDIRECT(CONCATENATE("_",E$7)),Base_Elèves!CA565,0,1,1)="","",OFFSET(INDIRECT(CONCATENATE("_",E$7)),Base_Elèves!CA565,0,1,1))))</f>
        <v/>
      </c>
    </row>
    <row r="573" spans="6:6">
      <c r="F573" s="128" t="str">
        <f t="array" aca="1" ref="F573" ca="1">IF($E$7="","",IF($E$7="Toutes",IF(ROWS($2:567)&lt;=COUNTA(Champ),INDEX(Champ,MOD(SMALL(IF(Champ&lt;&gt;"",COLUMN(Champ)*10^5+ROW(INDIRECT("1:"&amp;ROWS(Champ)))),ROWS($2:567)),10^5),INT(SMALL(IF(Champ&lt;&gt;"",COLUMN(Champ)*10^5+ROW(INDIRECT("1:"&amp;ROWS(Champ)))),ROWS($2:567))/10^5)-COLUMN(Champ)+1),""),IF(OFFSET(INDIRECT(CONCATENATE("_",E$7)),Base_Elèves!CA566,0,1,1)="","",OFFSET(INDIRECT(CONCATENATE("_",E$7)),Base_Elèves!CA566,0,1,1))))</f>
        <v/>
      </c>
    </row>
    <row r="574" spans="6:6">
      <c r="F574" s="128" t="str">
        <f t="array" aca="1" ref="F574" ca="1">IF($E$7="","",IF($E$7="Toutes",IF(ROWS($2:568)&lt;=COUNTA(Champ),INDEX(Champ,MOD(SMALL(IF(Champ&lt;&gt;"",COLUMN(Champ)*10^5+ROW(INDIRECT("1:"&amp;ROWS(Champ)))),ROWS($2:568)),10^5),INT(SMALL(IF(Champ&lt;&gt;"",COLUMN(Champ)*10^5+ROW(INDIRECT("1:"&amp;ROWS(Champ)))),ROWS($2:568))/10^5)-COLUMN(Champ)+1),""),IF(OFFSET(INDIRECT(CONCATENATE("_",E$7)),Base_Elèves!CA567,0,1,1)="","",OFFSET(INDIRECT(CONCATENATE("_",E$7)),Base_Elèves!CA567,0,1,1))))</f>
        <v/>
      </c>
    </row>
    <row r="575" spans="6:6">
      <c r="F575" s="128" t="str">
        <f t="array" aca="1" ref="F575" ca="1">IF($E$7="","",IF($E$7="Toutes",IF(ROWS($2:569)&lt;=COUNTA(Champ),INDEX(Champ,MOD(SMALL(IF(Champ&lt;&gt;"",COLUMN(Champ)*10^5+ROW(INDIRECT("1:"&amp;ROWS(Champ)))),ROWS($2:569)),10^5),INT(SMALL(IF(Champ&lt;&gt;"",COLUMN(Champ)*10^5+ROW(INDIRECT("1:"&amp;ROWS(Champ)))),ROWS($2:569))/10^5)-COLUMN(Champ)+1),""),IF(OFFSET(INDIRECT(CONCATENATE("_",E$7)),Base_Elèves!CA568,0,1,1)="","",OFFSET(INDIRECT(CONCATENATE("_",E$7)),Base_Elèves!CA568,0,1,1))))</f>
        <v/>
      </c>
    </row>
    <row r="576" spans="6:6">
      <c r="F576" s="128" t="str">
        <f t="array" aca="1" ref="F576" ca="1">IF($E$7="","",IF($E$7="Toutes",IF(ROWS($2:570)&lt;=COUNTA(Champ),INDEX(Champ,MOD(SMALL(IF(Champ&lt;&gt;"",COLUMN(Champ)*10^5+ROW(INDIRECT("1:"&amp;ROWS(Champ)))),ROWS($2:570)),10^5),INT(SMALL(IF(Champ&lt;&gt;"",COLUMN(Champ)*10^5+ROW(INDIRECT("1:"&amp;ROWS(Champ)))),ROWS($2:570))/10^5)-COLUMN(Champ)+1),""),IF(OFFSET(INDIRECT(CONCATENATE("_",E$7)),Base_Elèves!CA569,0,1,1)="","",OFFSET(INDIRECT(CONCATENATE("_",E$7)),Base_Elèves!CA569,0,1,1))))</f>
        <v/>
      </c>
    </row>
    <row r="577" spans="6:6">
      <c r="F577" s="128" t="str">
        <f t="array" aca="1" ref="F577" ca="1">IF($E$7="","",IF($E$7="Toutes",IF(ROWS($2:571)&lt;=COUNTA(Champ),INDEX(Champ,MOD(SMALL(IF(Champ&lt;&gt;"",COLUMN(Champ)*10^5+ROW(INDIRECT("1:"&amp;ROWS(Champ)))),ROWS($2:571)),10^5),INT(SMALL(IF(Champ&lt;&gt;"",COLUMN(Champ)*10^5+ROW(INDIRECT("1:"&amp;ROWS(Champ)))),ROWS($2:571))/10^5)-COLUMN(Champ)+1),""),IF(OFFSET(INDIRECT(CONCATENATE("_",E$7)),Base_Elèves!CA570,0,1,1)="","",OFFSET(INDIRECT(CONCATENATE("_",E$7)),Base_Elèves!CA570,0,1,1))))</f>
        <v/>
      </c>
    </row>
    <row r="578" spans="6:6">
      <c r="F578" s="128" t="str">
        <f t="array" aca="1" ref="F578" ca="1">IF($E$7="","",IF($E$7="Toutes",IF(ROWS($2:572)&lt;=COUNTA(Champ),INDEX(Champ,MOD(SMALL(IF(Champ&lt;&gt;"",COLUMN(Champ)*10^5+ROW(INDIRECT("1:"&amp;ROWS(Champ)))),ROWS($2:572)),10^5),INT(SMALL(IF(Champ&lt;&gt;"",COLUMN(Champ)*10^5+ROW(INDIRECT("1:"&amp;ROWS(Champ)))),ROWS($2:572))/10^5)-COLUMN(Champ)+1),""),IF(OFFSET(INDIRECT(CONCATENATE("_",E$7)),Base_Elèves!CA571,0,1,1)="","",OFFSET(INDIRECT(CONCATENATE("_",E$7)),Base_Elèves!CA571,0,1,1))))</f>
        <v/>
      </c>
    </row>
    <row r="579" spans="6:6">
      <c r="F579" s="128" t="str">
        <f t="array" aca="1" ref="F579" ca="1">IF($E$7="","",IF($E$7="Toutes",IF(ROWS($2:573)&lt;=COUNTA(Champ),INDEX(Champ,MOD(SMALL(IF(Champ&lt;&gt;"",COLUMN(Champ)*10^5+ROW(INDIRECT("1:"&amp;ROWS(Champ)))),ROWS($2:573)),10^5),INT(SMALL(IF(Champ&lt;&gt;"",COLUMN(Champ)*10^5+ROW(INDIRECT("1:"&amp;ROWS(Champ)))),ROWS($2:573))/10^5)-COLUMN(Champ)+1),""),IF(OFFSET(INDIRECT(CONCATENATE("_",E$7)),Base_Elèves!CA572,0,1,1)="","",OFFSET(INDIRECT(CONCATENATE("_",E$7)),Base_Elèves!CA572,0,1,1))))</f>
        <v/>
      </c>
    </row>
    <row r="580" spans="6:6">
      <c r="F580" s="128" t="str">
        <f t="array" aca="1" ref="F580" ca="1">IF($E$7="","",IF($E$7="Toutes",IF(ROWS($2:574)&lt;=COUNTA(Champ),INDEX(Champ,MOD(SMALL(IF(Champ&lt;&gt;"",COLUMN(Champ)*10^5+ROW(INDIRECT("1:"&amp;ROWS(Champ)))),ROWS($2:574)),10^5),INT(SMALL(IF(Champ&lt;&gt;"",COLUMN(Champ)*10^5+ROW(INDIRECT("1:"&amp;ROWS(Champ)))),ROWS($2:574))/10^5)-COLUMN(Champ)+1),""),IF(OFFSET(INDIRECT(CONCATENATE("_",E$7)),Base_Elèves!CA573,0,1,1)="","",OFFSET(INDIRECT(CONCATENATE("_",E$7)),Base_Elèves!CA573,0,1,1))))</f>
        <v/>
      </c>
    </row>
    <row r="581" spans="6:6">
      <c r="F581" s="128" t="str">
        <f t="array" aca="1" ref="F581" ca="1">IF($E$7="","",IF($E$7="Toutes",IF(ROWS($2:575)&lt;=COUNTA(Champ),INDEX(Champ,MOD(SMALL(IF(Champ&lt;&gt;"",COLUMN(Champ)*10^5+ROW(INDIRECT("1:"&amp;ROWS(Champ)))),ROWS($2:575)),10^5),INT(SMALL(IF(Champ&lt;&gt;"",COLUMN(Champ)*10^5+ROW(INDIRECT("1:"&amp;ROWS(Champ)))),ROWS($2:575))/10^5)-COLUMN(Champ)+1),""),IF(OFFSET(INDIRECT(CONCATENATE("_",E$7)),Base_Elèves!CA574,0,1,1)="","",OFFSET(INDIRECT(CONCATENATE("_",E$7)),Base_Elèves!CA574,0,1,1))))</f>
        <v/>
      </c>
    </row>
    <row r="582" spans="6:6">
      <c r="F582" s="128" t="str">
        <f t="array" aca="1" ref="F582" ca="1">IF($E$7="","",IF($E$7="Toutes",IF(ROWS($2:576)&lt;=COUNTA(Champ),INDEX(Champ,MOD(SMALL(IF(Champ&lt;&gt;"",COLUMN(Champ)*10^5+ROW(INDIRECT("1:"&amp;ROWS(Champ)))),ROWS($2:576)),10^5),INT(SMALL(IF(Champ&lt;&gt;"",COLUMN(Champ)*10^5+ROW(INDIRECT("1:"&amp;ROWS(Champ)))),ROWS($2:576))/10^5)-COLUMN(Champ)+1),""),IF(OFFSET(INDIRECT(CONCATENATE("_",E$7)),Base_Elèves!CA575,0,1,1)="","",OFFSET(INDIRECT(CONCATENATE("_",E$7)),Base_Elèves!CA575,0,1,1))))</f>
        <v/>
      </c>
    </row>
    <row r="583" spans="6:6">
      <c r="F583" s="128" t="str">
        <f t="array" aca="1" ref="F583" ca="1">IF($E$7="","",IF($E$7="Toutes",IF(ROWS($2:577)&lt;=COUNTA(Champ),INDEX(Champ,MOD(SMALL(IF(Champ&lt;&gt;"",COLUMN(Champ)*10^5+ROW(INDIRECT("1:"&amp;ROWS(Champ)))),ROWS($2:577)),10^5),INT(SMALL(IF(Champ&lt;&gt;"",COLUMN(Champ)*10^5+ROW(INDIRECT("1:"&amp;ROWS(Champ)))),ROWS($2:577))/10^5)-COLUMN(Champ)+1),""),IF(OFFSET(INDIRECT(CONCATENATE("_",E$7)),Base_Elèves!CA576,0,1,1)="","",OFFSET(INDIRECT(CONCATENATE("_",E$7)),Base_Elèves!CA576,0,1,1))))</f>
        <v/>
      </c>
    </row>
    <row r="584" spans="6:6">
      <c r="F584" s="128" t="str">
        <f t="array" aca="1" ref="F584" ca="1">IF($E$7="","",IF($E$7="Toutes",IF(ROWS($2:578)&lt;=COUNTA(Champ),INDEX(Champ,MOD(SMALL(IF(Champ&lt;&gt;"",COLUMN(Champ)*10^5+ROW(INDIRECT("1:"&amp;ROWS(Champ)))),ROWS($2:578)),10^5),INT(SMALL(IF(Champ&lt;&gt;"",COLUMN(Champ)*10^5+ROW(INDIRECT("1:"&amp;ROWS(Champ)))),ROWS($2:578))/10^5)-COLUMN(Champ)+1),""),IF(OFFSET(INDIRECT(CONCATENATE("_",E$7)),Base_Elèves!CA577,0,1,1)="","",OFFSET(INDIRECT(CONCATENATE("_",E$7)),Base_Elèves!CA577,0,1,1))))</f>
        <v/>
      </c>
    </row>
    <row r="585" spans="6:6">
      <c r="F585" s="128" t="str">
        <f t="array" aca="1" ref="F585" ca="1">IF($E$7="","",IF($E$7="Toutes",IF(ROWS($2:579)&lt;=COUNTA(Champ),INDEX(Champ,MOD(SMALL(IF(Champ&lt;&gt;"",COLUMN(Champ)*10^5+ROW(INDIRECT("1:"&amp;ROWS(Champ)))),ROWS($2:579)),10^5),INT(SMALL(IF(Champ&lt;&gt;"",COLUMN(Champ)*10^5+ROW(INDIRECT("1:"&amp;ROWS(Champ)))),ROWS($2:579))/10^5)-COLUMN(Champ)+1),""),IF(OFFSET(INDIRECT(CONCATENATE("_",E$7)),Base_Elèves!CA578,0,1,1)="","",OFFSET(INDIRECT(CONCATENATE("_",E$7)),Base_Elèves!CA578,0,1,1))))</f>
        <v/>
      </c>
    </row>
    <row r="586" spans="6:6">
      <c r="F586" s="128" t="str">
        <f t="array" aca="1" ref="F586" ca="1">IF($E$7="","",IF($E$7="Toutes",IF(ROWS($2:580)&lt;=COUNTA(Champ),INDEX(Champ,MOD(SMALL(IF(Champ&lt;&gt;"",COLUMN(Champ)*10^5+ROW(INDIRECT("1:"&amp;ROWS(Champ)))),ROWS($2:580)),10^5),INT(SMALL(IF(Champ&lt;&gt;"",COLUMN(Champ)*10^5+ROW(INDIRECT("1:"&amp;ROWS(Champ)))),ROWS($2:580))/10^5)-COLUMN(Champ)+1),""),IF(OFFSET(INDIRECT(CONCATENATE("_",E$7)),Base_Elèves!CA579,0,1,1)="","",OFFSET(INDIRECT(CONCATENATE("_",E$7)),Base_Elèves!CA579,0,1,1))))</f>
        <v/>
      </c>
    </row>
    <row r="587" spans="6:6">
      <c r="F587" s="128" t="str">
        <f t="array" aca="1" ref="F587" ca="1">IF($E$7="","",IF($E$7="Toutes",IF(ROWS($2:581)&lt;=COUNTA(Champ),INDEX(Champ,MOD(SMALL(IF(Champ&lt;&gt;"",COLUMN(Champ)*10^5+ROW(INDIRECT("1:"&amp;ROWS(Champ)))),ROWS($2:581)),10^5),INT(SMALL(IF(Champ&lt;&gt;"",COLUMN(Champ)*10^5+ROW(INDIRECT("1:"&amp;ROWS(Champ)))),ROWS($2:581))/10^5)-COLUMN(Champ)+1),""),IF(OFFSET(INDIRECT(CONCATENATE("_",E$7)),Base_Elèves!CA580,0,1,1)="","",OFFSET(INDIRECT(CONCATENATE("_",E$7)),Base_Elèves!CA580,0,1,1))))</f>
        <v/>
      </c>
    </row>
    <row r="588" spans="6:6">
      <c r="F588" s="128" t="str">
        <f t="array" aca="1" ref="F588" ca="1">IF($E$7="","",IF($E$7="Toutes",IF(ROWS($2:582)&lt;=COUNTA(Champ),INDEX(Champ,MOD(SMALL(IF(Champ&lt;&gt;"",COLUMN(Champ)*10^5+ROW(INDIRECT("1:"&amp;ROWS(Champ)))),ROWS($2:582)),10^5),INT(SMALL(IF(Champ&lt;&gt;"",COLUMN(Champ)*10^5+ROW(INDIRECT("1:"&amp;ROWS(Champ)))),ROWS($2:582))/10^5)-COLUMN(Champ)+1),""),IF(OFFSET(INDIRECT(CONCATENATE("_",E$7)),Base_Elèves!CA581,0,1,1)="","",OFFSET(INDIRECT(CONCATENATE("_",E$7)),Base_Elèves!CA581,0,1,1))))</f>
        <v/>
      </c>
    </row>
    <row r="589" spans="6:6">
      <c r="F589" s="128" t="str">
        <f t="array" aca="1" ref="F589" ca="1">IF($E$7="","",IF($E$7="Toutes",IF(ROWS($2:583)&lt;=COUNTA(Champ),INDEX(Champ,MOD(SMALL(IF(Champ&lt;&gt;"",COLUMN(Champ)*10^5+ROW(INDIRECT("1:"&amp;ROWS(Champ)))),ROWS($2:583)),10^5),INT(SMALL(IF(Champ&lt;&gt;"",COLUMN(Champ)*10^5+ROW(INDIRECT("1:"&amp;ROWS(Champ)))),ROWS($2:583))/10^5)-COLUMN(Champ)+1),""),IF(OFFSET(INDIRECT(CONCATENATE("_",E$7)),Base_Elèves!CA582,0,1,1)="","",OFFSET(INDIRECT(CONCATENATE("_",E$7)),Base_Elèves!CA582,0,1,1))))</f>
        <v/>
      </c>
    </row>
    <row r="590" spans="6:6">
      <c r="F590" s="128" t="str">
        <f t="array" aca="1" ref="F590" ca="1">IF($E$7="","",IF($E$7="Toutes",IF(ROWS($2:584)&lt;=COUNTA(Champ),INDEX(Champ,MOD(SMALL(IF(Champ&lt;&gt;"",COLUMN(Champ)*10^5+ROW(INDIRECT("1:"&amp;ROWS(Champ)))),ROWS($2:584)),10^5),INT(SMALL(IF(Champ&lt;&gt;"",COLUMN(Champ)*10^5+ROW(INDIRECT("1:"&amp;ROWS(Champ)))),ROWS($2:584))/10^5)-COLUMN(Champ)+1),""),IF(OFFSET(INDIRECT(CONCATENATE("_",E$7)),Base_Elèves!CA583,0,1,1)="","",OFFSET(INDIRECT(CONCATENATE("_",E$7)),Base_Elèves!CA583,0,1,1))))</f>
        <v/>
      </c>
    </row>
    <row r="591" spans="6:6">
      <c r="F591" s="128" t="str">
        <f t="array" aca="1" ref="F591" ca="1">IF($E$7="","",IF($E$7="Toutes",IF(ROWS($2:585)&lt;=COUNTA(Champ),INDEX(Champ,MOD(SMALL(IF(Champ&lt;&gt;"",COLUMN(Champ)*10^5+ROW(INDIRECT("1:"&amp;ROWS(Champ)))),ROWS($2:585)),10^5),INT(SMALL(IF(Champ&lt;&gt;"",COLUMN(Champ)*10^5+ROW(INDIRECT("1:"&amp;ROWS(Champ)))),ROWS($2:585))/10^5)-COLUMN(Champ)+1),""),IF(OFFSET(INDIRECT(CONCATENATE("_",E$7)),Base_Elèves!CA584,0,1,1)="","",OFFSET(INDIRECT(CONCATENATE("_",E$7)),Base_Elèves!CA584,0,1,1))))</f>
        <v/>
      </c>
    </row>
    <row r="592" spans="6:6">
      <c r="F592" s="128" t="str">
        <f t="array" aca="1" ref="F592" ca="1">IF($E$7="","",IF($E$7="Toutes",IF(ROWS($2:586)&lt;=COUNTA(Champ),INDEX(Champ,MOD(SMALL(IF(Champ&lt;&gt;"",COLUMN(Champ)*10^5+ROW(INDIRECT("1:"&amp;ROWS(Champ)))),ROWS($2:586)),10^5),INT(SMALL(IF(Champ&lt;&gt;"",COLUMN(Champ)*10^5+ROW(INDIRECT("1:"&amp;ROWS(Champ)))),ROWS($2:586))/10^5)-COLUMN(Champ)+1),""),IF(OFFSET(INDIRECT(CONCATENATE("_",E$7)),Base_Elèves!CA585,0,1,1)="","",OFFSET(INDIRECT(CONCATENATE("_",E$7)),Base_Elèves!CA585,0,1,1))))</f>
        <v/>
      </c>
    </row>
    <row r="593" spans="6:6">
      <c r="F593" s="128" t="str">
        <f t="array" aca="1" ref="F593" ca="1">IF($E$7="","",IF($E$7="Toutes",IF(ROWS($2:587)&lt;=COUNTA(Champ),INDEX(Champ,MOD(SMALL(IF(Champ&lt;&gt;"",COLUMN(Champ)*10^5+ROW(INDIRECT("1:"&amp;ROWS(Champ)))),ROWS($2:587)),10^5),INT(SMALL(IF(Champ&lt;&gt;"",COLUMN(Champ)*10^5+ROW(INDIRECT("1:"&amp;ROWS(Champ)))),ROWS($2:587))/10^5)-COLUMN(Champ)+1),""),IF(OFFSET(INDIRECT(CONCATENATE("_",E$7)),Base_Elèves!CA586,0,1,1)="","",OFFSET(INDIRECT(CONCATENATE("_",E$7)),Base_Elèves!CA586,0,1,1))))</f>
        <v/>
      </c>
    </row>
    <row r="594" spans="6:6">
      <c r="F594" s="128" t="str">
        <f t="array" aca="1" ref="F594" ca="1">IF($E$7="","",IF($E$7="Toutes",IF(ROWS($2:588)&lt;=COUNTA(Champ),INDEX(Champ,MOD(SMALL(IF(Champ&lt;&gt;"",COLUMN(Champ)*10^5+ROW(INDIRECT("1:"&amp;ROWS(Champ)))),ROWS($2:588)),10^5),INT(SMALL(IF(Champ&lt;&gt;"",COLUMN(Champ)*10^5+ROW(INDIRECT("1:"&amp;ROWS(Champ)))),ROWS($2:588))/10^5)-COLUMN(Champ)+1),""),IF(OFFSET(INDIRECT(CONCATENATE("_",E$7)),Base_Elèves!CA587,0,1,1)="","",OFFSET(INDIRECT(CONCATENATE("_",E$7)),Base_Elèves!CA587,0,1,1))))</f>
        <v/>
      </c>
    </row>
    <row r="595" spans="6:6">
      <c r="F595" s="128" t="str">
        <f t="array" aca="1" ref="F595" ca="1">IF($E$7="","",IF($E$7="Toutes",IF(ROWS($2:589)&lt;=COUNTA(Champ),INDEX(Champ,MOD(SMALL(IF(Champ&lt;&gt;"",COLUMN(Champ)*10^5+ROW(INDIRECT("1:"&amp;ROWS(Champ)))),ROWS($2:589)),10^5),INT(SMALL(IF(Champ&lt;&gt;"",COLUMN(Champ)*10^5+ROW(INDIRECT("1:"&amp;ROWS(Champ)))),ROWS($2:589))/10^5)-COLUMN(Champ)+1),""),IF(OFFSET(INDIRECT(CONCATENATE("_",E$7)),Base_Elèves!CA588,0,1,1)="","",OFFSET(INDIRECT(CONCATENATE("_",E$7)),Base_Elèves!CA588,0,1,1))))</f>
        <v/>
      </c>
    </row>
    <row r="596" spans="6:6">
      <c r="F596" s="128" t="str">
        <f t="array" aca="1" ref="F596" ca="1">IF($E$7="","",IF($E$7="Toutes",IF(ROWS($2:590)&lt;=COUNTA(Champ),INDEX(Champ,MOD(SMALL(IF(Champ&lt;&gt;"",COLUMN(Champ)*10^5+ROW(INDIRECT("1:"&amp;ROWS(Champ)))),ROWS($2:590)),10^5),INT(SMALL(IF(Champ&lt;&gt;"",COLUMN(Champ)*10^5+ROW(INDIRECT("1:"&amp;ROWS(Champ)))),ROWS($2:590))/10^5)-COLUMN(Champ)+1),""),IF(OFFSET(INDIRECT(CONCATENATE("_",E$7)),Base_Elèves!CA589,0,1,1)="","",OFFSET(INDIRECT(CONCATENATE("_",E$7)),Base_Elèves!CA589,0,1,1))))</f>
        <v/>
      </c>
    </row>
    <row r="597" spans="6:6">
      <c r="F597" s="128" t="str">
        <f t="array" aca="1" ref="F597" ca="1">IF($E$7="","",IF($E$7="Toutes",IF(ROWS($2:591)&lt;=COUNTA(Champ),INDEX(Champ,MOD(SMALL(IF(Champ&lt;&gt;"",COLUMN(Champ)*10^5+ROW(INDIRECT("1:"&amp;ROWS(Champ)))),ROWS($2:591)),10^5),INT(SMALL(IF(Champ&lt;&gt;"",COLUMN(Champ)*10^5+ROW(INDIRECT("1:"&amp;ROWS(Champ)))),ROWS($2:591))/10^5)-COLUMN(Champ)+1),""),IF(OFFSET(INDIRECT(CONCATENATE("_",E$7)),Base_Elèves!CA590,0,1,1)="","",OFFSET(INDIRECT(CONCATENATE("_",E$7)),Base_Elèves!CA590,0,1,1))))</f>
        <v/>
      </c>
    </row>
    <row r="598" spans="6:6">
      <c r="F598" s="128" t="str">
        <f t="array" aca="1" ref="F598" ca="1">IF($E$7="","",IF($E$7="Toutes",IF(ROWS($2:592)&lt;=COUNTA(Champ),INDEX(Champ,MOD(SMALL(IF(Champ&lt;&gt;"",COLUMN(Champ)*10^5+ROW(INDIRECT("1:"&amp;ROWS(Champ)))),ROWS($2:592)),10^5),INT(SMALL(IF(Champ&lt;&gt;"",COLUMN(Champ)*10^5+ROW(INDIRECT("1:"&amp;ROWS(Champ)))),ROWS($2:592))/10^5)-COLUMN(Champ)+1),""),IF(OFFSET(INDIRECT(CONCATENATE("_",E$7)),Base_Elèves!CA591,0,1,1)="","",OFFSET(INDIRECT(CONCATENATE("_",E$7)),Base_Elèves!CA591,0,1,1))))</f>
        <v/>
      </c>
    </row>
    <row r="599" spans="6:6">
      <c r="F599" s="128" t="str">
        <f t="array" aca="1" ref="F599" ca="1">IF($E$7="","",IF($E$7="Toutes",IF(ROWS($2:593)&lt;=COUNTA(Champ),INDEX(Champ,MOD(SMALL(IF(Champ&lt;&gt;"",COLUMN(Champ)*10^5+ROW(INDIRECT("1:"&amp;ROWS(Champ)))),ROWS($2:593)),10^5),INT(SMALL(IF(Champ&lt;&gt;"",COLUMN(Champ)*10^5+ROW(INDIRECT("1:"&amp;ROWS(Champ)))),ROWS($2:593))/10^5)-COLUMN(Champ)+1),""),IF(OFFSET(INDIRECT(CONCATENATE("_",E$7)),Base_Elèves!CA592,0,1,1)="","",OFFSET(INDIRECT(CONCATENATE("_",E$7)),Base_Elèves!CA592,0,1,1))))</f>
        <v/>
      </c>
    </row>
    <row r="600" spans="6:6">
      <c r="F600" s="128" t="str">
        <f t="array" aca="1" ref="F600" ca="1">IF($E$7="","",IF($E$7="Toutes",IF(ROWS($2:594)&lt;=COUNTA(Champ),INDEX(Champ,MOD(SMALL(IF(Champ&lt;&gt;"",COLUMN(Champ)*10^5+ROW(INDIRECT("1:"&amp;ROWS(Champ)))),ROWS($2:594)),10^5),INT(SMALL(IF(Champ&lt;&gt;"",COLUMN(Champ)*10^5+ROW(INDIRECT("1:"&amp;ROWS(Champ)))),ROWS($2:594))/10^5)-COLUMN(Champ)+1),""),IF(OFFSET(INDIRECT(CONCATENATE("_",E$7)),Base_Elèves!CA593,0,1,1)="","",OFFSET(INDIRECT(CONCATENATE("_",E$7)),Base_Elèves!CA593,0,1,1))))</f>
        <v/>
      </c>
    </row>
    <row r="601" spans="6:6">
      <c r="F601" s="128" t="str">
        <f t="array" aca="1" ref="F601" ca="1">IF($E$7="","",IF($E$7="Toutes",IF(ROWS($2:595)&lt;=COUNTA(Champ),INDEX(Champ,MOD(SMALL(IF(Champ&lt;&gt;"",COLUMN(Champ)*10^5+ROW(INDIRECT("1:"&amp;ROWS(Champ)))),ROWS($2:595)),10^5),INT(SMALL(IF(Champ&lt;&gt;"",COLUMN(Champ)*10^5+ROW(INDIRECT("1:"&amp;ROWS(Champ)))),ROWS($2:595))/10^5)-COLUMN(Champ)+1),""),IF(OFFSET(INDIRECT(CONCATENATE("_",E$7)),Base_Elèves!CA594,0,1,1)="","",OFFSET(INDIRECT(CONCATENATE("_",E$7)),Base_Elèves!CA594,0,1,1))))</f>
        <v/>
      </c>
    </row>
    <row r="602" spans="6:6">
      <c r="F602" s="128" t="str">
        <f t="array" aca="1" ref="F602" ca="1">IF($E$7="","",IF($E$7="Toutes",IF(ROWS($2:596)&lt;=COUNTA(Champ),INDEX(Champ,MOD(SMALL(IF(Champ&lt;&gt;"",COLUMN(Champ)*10^5+ROW(INDIRECT("1:"&amp;ROWS(Champ)))),ROWS($2:596)),10^5),INT(SMALL(IF(Champ&lt;&gt;"",COLUMN(Champ)*10^5+ROW(INDIRECT("1:"&amp;ROWS(Champ)))),ROWS($2:596))/10^5)-COLUMN(Champ)+1),""),IF(OFFSET(INDIRECT(CONCATENATE("_",E$7)),Base_Elèves!CA595,0,1,1)="","",OFFSET(INDIRECT(CONCATENATE("_",E$7)),Base_Elèves!CA595,0,1,1))))</f>
        <v/>
      </c>
    </row>
    <row r="603" spans="6:6">
      <c r="F603" s="128" t="str">
        <f t="array" aca="1" ref="F603" ca="1">IF(ROWS($2:597)&lt;=COUNTA(Champ),INDEX(Champ,MOD(SMALL(IF(Champ&lt;&gt;"",COLUMN(Champ)*10^5+ROW(INDIRECT("1:"&amp;ROWS(Champ)))),ROWS($2:597)),10^5),INT(SMALL(IF(Champ&lt;&gt;"",COLUMN(Champ)*10^5+ROW(INDIRECT("1:"&amp;ROWS(Champ)))),ROWS($2:597))/10^5)-COLUMN(Champ)+1),"")</f>
        <v/>
      </c>
    </row>
    <row r="604" spans="6:6">
      <c r="F604" s="128" t="str">
        <f t="array" aca="1" ref="F604" ca="1">IF(ROWS($2:598)&lt;=COUNTA(Champ),INDEX(Champ,MOD(SMALL(IF(Champ&lt;&gt;"",COLUMN(Champ)*10^5+ROW(INDIRECT("1:"&amp;ROWS(Champ)))),ROWS($2:598)),10^5),INT(SMALL(IF(Champ&lt;&gt;"",COLUMN(Champ)*10^5+ROW(INDIRECT("1:"&amp;ROWS(Champ)))),ROWS($2:598))/10^5)-COLUMN(Champ)+1),"")</f>
        <v/>
      </c>
    </row>
    <row r="605" spans="6:6">
      <c r="F605" s="128" t="str">
        <f t="array" aca="1" ref="F605" ca="1">IF(ROWS($2:599)&lt;=COUNTA(Champ),INDEX(Champ,MOD(SMALL(IF(Champ&lt;&gt;"",COLUMN(Champ)*10^5+ROW(INDIRECT("1:"&amp;ROWS(Champ)))),ROWS($2:599)),10^5),INT(SMALL(IF(Champ&lt;&gt;"",COLUMN(Champ)*10^5+ROW(INDIRECT("1:"&amp;ROWS(Champ)))),ROWS($2:599))/10^5)-COLUMN(Champ)+1),"")</f>
        <v/>
      </c>
    </row>
    <row r="606" spans="6:6">
      <c r="F606" s="128" t="str">
        <f t="array" aca="1" ref="F606" ca="1">IF(ROWS($2:600)&lt;=COUNTA(Champ),INDEX(Champ,MOD(SMALL(IF(Champ&lt;&gt;"",COLUMN(Champ)*10^5+ROW(INDIRECT("1:"&amp;ROWS(Champ)))),ROWS($2:600)),10^5),INT(SMALL(IF(Champ&lt;&gt;"",COLUMN(Champ)*10^5+ROW(INDIRECT("1:"&amp;ROWS(Champ)))),ROWS($2:600))/10^5)-COLUMN(Champ)+1),"")</f>
        <v/>
      </c>
    </row>
    <row r="607" spans="6:6">
      <c r="F607" s="128" t="str">
        <f t="array" aca="1" ref="F607" ca="1">IF(ROWS($2:601)&lt;=COUNTA(Champ),INDEX(Champ,MOD(SMALL(IF(Champ&lt;&gt;"",COLUMN(Champ)*10^5+ROW(INDIRECT("1:"&amp;ROWS(Champ)))),ROWS($2:601)),10^5),INT(SMALL(IF(Champ&lt;&gt;"",COLUMN(Champ)*10^5+ROW(INDIRECT("1:"&amp;ROWS(Champ)))),ROWS($2:601))/10^5)-COLUMN(Champ)+1),"")</f>
        <v/>
      </c>
    </row>
  </sheetData>
  <sortState ref="F7:F606">
    <sortCondition ref="F7"/>
  </sortState>
  <mergeCells count="16">
    <mergeCell ref="G2:M2"/>
    <mergeCell ref="N2:T2"/>
    <mergeCell ref="U2:AA2"/>
    <mergeCell ref="AB2:AH2"/>
    <mergeCell ref="G3:M3"/>
    <mergeCell ref="N3:T3"/>
    <mergeCell ref="U3:AA3"/>
    <mergeCell ref="AB3:AH3"/>
    <mergeCell ref="G4:M4"/>
    <mergeCell ref="AB4:AH4"/>
    <mergeCell ref="AB5:AH5"/>
    <mergeCell ref="G5:M5"/>
    <mergeCell ref="N4:T4"/>
    <mergeCell ref="N5:T5"/>
    <mergeCell ref="U4:AA4"/>
    <mergeCell ref="U5:AA5"/>
  </mergeCells>
  <dataValidations count="5">
    <dataValidation type="list" allowBlank="1" showInputMessage="1" showErrorMessage="1" sqref="E7">
      <formula1>Classes</formula1>
    </dataValidation>
    <dataValidation type="list" allowBlank="1" showInputMessage="1" showErrorMessage="1" sqref="F4">
      <formula1>Compétences</formula1>
    </dataValidation>
    <dataValidation type="list" allowBlank="1" showInputMessage="1" showErrorMessage="1" sqref="G5:AH5">
      <formula1>INDIRECT(CONCATENATE($G$2,$G$4))</formula1>
    </dataValidation>
    <dataValidation type="list" allowBlank="1" showInputMessage="1" showErrorMessage="1" sqref="F3">
      <formula1>Matières</formula1>
    </dataValidation>
    <dataValidation type="list" allowBlank="1" showInputMessage="1" showErrorMessage="1" sqref="E3">
      <formula1>LV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CK39"/>
  <sheetViews>
    <sheetView zoomScale="70" zoomScaleNormal="70" workbookViewId="0">
      <selection activeCell="X40" sqref="X40"/>
    </sheetView>
  </sheetViews>
  <sheetFormatPr baseColWidth="10" defaultRowHeight="15"/>
  <cols>
    <col min="1" max="1" width="14.85546875" style="92" customWidth="1"/>
    <col min="2" max="2" width="17.42578125" style="92" customWidth="1"/>
    <col min="3" max="3" width="36.28515625" style="92" customWidth="1"/>
    <col min="4" max="4" width="30.7109375" style="92" customWidth="1"/>
    <col min="5" max="8" width="6.7109375" style="92" hidden="1" customWidth="1"/>
    <col min="9" max="9" width="30.7109375" style="92" customWidth="1"/>
    <col min="10" max="13" width="6.7109375" style="92" hidden="1" customWidth="1"/>
    <col min="14" max="14" width="30.7109375" style="49" customWidth="1"/>
    <col min="15" max="18" width="6.7109375" style="49" hidden="1" customWidth="1"/>
    <col min="19" max="19" width="30.7109375" style="49" customWidth="1"/>
    <col min="20" max="23" width="4.7109375" style="49" hidden="1" customWidth="1"/>
    <col min="24" max="24" width="30.7109375" style="49" customWidth="1"/>
    <col min="25" max="28" width="4.7109375" style="49" hidden="1" customWidth="1"/>
    <col min="29" max="29" width="30.7109375" style="49" customWidth="1"/>
    <col min="30" max="33" width="4.7109375" style="49" hidden="1" customWidth="1"/>
    <col min="34" max="34" width="30.7109375" style="49" customWidth="1"/>
    <col min="35" max="38" width="4.7109375" style="49" hidden="1" customWidth="1"/>
    <col min="39" max="39" width="30.7109375" style="49" customWidth="1"/>
    <col min="40" max="43" width="4.7109375" style="49" hidden="1" customWidth="1"/>
    <col min="44" max="44" width="30.7109375" style="49" customWidth="1"/>
    <col min="45" max="45" width="4.7109375" style="49" hidden="1" customWidth="1"/>
    <col min="46" max="46" width="7.7109375" style="49" hidden="1" customWidth="1"/>
    <col min="47" max="48" width="4.7109375" style="49" hidden="1" customWidth="1"/>
    <col min="49" max="49" width="30.7109375" style="49" customWidth="1"/>
    <col min="50" max="50" width="4.7109375" style="49" hidden="1" customWidth="1"/>
    <col min="51" max="51" width="11" style="49" hidden="1" customWidth="1"/>
    <col min="52" max="53" width="4.7109375" style="49" hidden="1" customWidth="1"/>
    <col min="54" max="54" width="15.5703125" style="49" hidden="1" customWidth="1"/>
    <col min="55" max="55" width="16.28515625" style="49" hidden="1" customWidth="1"/>
    <col min="56" max="56" width="9.28515625" style="49" hidden="1" customWidth="1"/>
    <col min="57" max="57" width="18.140625" style="49" hidden="1" customWidth="1"/>
    <col min="58" max="58" width="30.28515625" style="49" customWidth="1"/>
    <col min="59" max="59" width="30.28515625" style="49" hidden="1" customWidth="1"/>
    <col min="60" max="60" width="27" style="49" customWidth="1"/>
    <col min="61" max="84" width="10.7109375" style="49" hidden="1" customWidth="1"/>
    <col min="85" max="85" width="14.5703125" style="49" customWidth="1"/>
    <col min="86" max="86" width="14.5703125" style="49" hidden="1" customWidth="1"/>
    <col min="87" max="87" width="15.42578125" style="49" customWidth="1"/>
    <col min="88" max="88" width="13.7109375" style="49" customWidth="1"/>
    <col min="89" max="89" width="20.28515625" style="49" customWidth="1"/>
    <col min="90" max="16384" width="11.42578125" style="49"/>
  </cols>
  <sheetData>
    <row r="1" spans="1:89" ht="48.75" customHeight="1" thickBot="1">
      <c r="A1" s="45" t="s">
        <v>219</v>
      </c>
      <c r="B1" s="45" t="s">
        <v>33</v>
      </c>
      <c r="C1" s="46" t="s">
        <v>202</v>
      </c>
      <c r="D1" s="47"/>
      <c r="E1" s="46" t="s">
        <v>220</v>
      </c>
      <c r="F1" s="46"/>
      <c r="G1" s="46" t="s">
        <v>221</v>
      </c>
      <c r="H1" s="46" t="s">
        <v>222</v>
      </c>
      <c r="I1" s="47"/>
      <c r="J1" s="46" t="s">
        <v>220</v>
      </c>
      <c r="K1" s="46"/>
      <c r="L1" s="46" t="s">
        <v>221</v>
      </c>
      <c r="M1" s="46" t="s">
        <v>222</v>
      </c>
      <c r="N1" s="47"/>
      <c r="O1" s="46" t="s">
        <v>220</v>
      </c>
      <c r="P1" s="46"/>
      <c r="Q1" s="46" t="s">
        <v>221</v>
      </c>
      <c r="R1" s="46" t="s">
        <v>222</v>
      </c>
      <c r="S1" s="47"/>
      <c r="T1" s="45" t="s">
        <v>220</v>
      </c>
      <c r="U1" s="45"/>
      <c r="V1" s="45" t="s">
        <v>221</v>
      </c>
      <c r="W1" s="45" t="s">
        <v>222</v>
      </c>
      <c r="X1" s="47"/>
      <c r="Y1" s="45" t="s">
        <v>220</v>
      </c>
      <c r="Z1" s="45"/>
      <c r="AA1" s="45" t="s">
        <v>221</v>
      </c>
      <c r="AB1" s="45" t="s">
        <v>222</v>
      </c>
      <c r="AC1" s="47"/>
      <c r="AD1" s="45" t="s">
        <v>220</v>
      </c>
      <c r="AE1" s="45"/>
      <c r="AF1" s="45" t="s">
        <v>221</v>
      </c>
      <c r="AG1" s="45" t="s">
        <v>222</v>
      </c>
      <c r="AH1" s="47"/>
      <c r="AI1" s="45" t="s">
        <v>220</v>
      </c>
      <c r="AJ1" s="45"/>
      <c r="AK1" s="45" t="s">
        <v>221</v>
      </c>
      <c r="AL1" s="45" t="s">
        <v>222</v>
      </c>
      <c r="AM1" s="47"/>
      <c r="AN1" s="45" t="s">
        <v>220</v>
      </c>
      <c r="AO1" s="45"/>
      <c r="AP1" s="45" t="s">
        <v>221</v>
      </c>
      <c r="AQ1" s="45" t="s">
        <v>222</v>
      </c>
      <c r="AR1" s="47"/>
      <c r="AS1" s="45" t="s">
        <v>220</v>
      </c>
      <c r="AT1" s="45"/>
      <c r="AU1" s="45" t="s">
        <v>221</v>
      </c>
      <c r="AV1" s="45" t="s">
        <v>222</v>
      </c>
      <c r="AW1" s="47"/>
      <c r="AX1" s="46" t="s">
        <v>220</v>
      </c>
      <c r="AY1" s="46"/>
      <c r="AZ1" s="46" t="s">
        <v>221</v>
      </c>
      <c r="BA1" s="48" t="s">
        <v>222</v>
      </c>
      <c r="BF1" s="50" t="s">
        <v>223</v>
      </c>
      <c r="BG1" s="50"/>
      <c r="BH1" s="51" t="str">
        <f>IF(SUM($CG$5:$CK$5)=0,"",IF($BI$3&gt;$BJ$3,1.5,IF($BI$3&lt;$BJ$3,0.5,1)))</f>
        <v/>
      </c>
      <c r="BI1" s="127"/>
      <c r="BJ1" s="127"/>
      <c r="BK1" s="127"/>
      <c r="BL1" s="127"/>
      <c r="BM1" s="127"/>
      <c r="BN1" s="127"/>
      <c r="BO1" s="127"/>
      <c r="BP1" s="127"/>
      <c r="BQ1" s="127"/>
      <c r="BR1" s="127"/>
      <c r="BS1" s="127"/>
      <c r="BT1" s="127"/>
      <c r="BU1" s="127"/>
      <c r="BV1" s="127"/>
      <c r="BW1" s="127"/>
      <c r="BX1" s="127"/>
      <c r="BY1" s="127"/>
      <c r="BZ1" s="127"/>
      <c r="CA1" s="127"/>
      <c r="CB1" s="127"/>
      <c r="CC1" s="127"/>
      <c r="CD1" s="127"/>
      <c r="CE1" s="127"/>
      <c r="CF1" s="127"/>
      <c r="CG1" s="52" t="str">
        <f>IF(SUM($CG$5:$CK$5)=0,"",CONCATENATE(CG2,"%"))</f>
        <v/>
      </c>
      <c r="CH1" s="52"/>
      <c r="CI1" s="52" t="str">
        <f>IF(SUM($CG$5:$CK$5)=0,"",CONCATENATE(CI2,"%"))</f>
        <v/>
      </c>
      <c r="CJ1" s="52" t="str">
        <f>IF(SUM($CG$5:$CK$5)=0,"",CONCATENATE(CJ2,"%"))</f>
        <v/>
      </c>
      <c r="CK1" s="52" t="str">
        <f>IF(SUM($CG$5:$CK$5)=0,"",CONCATENATE(CK2,"%"))</f>
        <v/>
      </c>
    </row>
    <row r="2" spans="1:89" ht="48.75" hidden="1" customHeight="1" thickBot="1">
      <c r="A2" s="45"/>
      <c r="B2" s="45"/>
      <c r="C2" s="127"/>
      <c r="D2" s="53"/>
      <c r="E2" s="127"/>
      <c r="F2" s="57"/>
      <c r="G2" s="57"/>
      <c r="H2" s="58"/>
      <c r="I2" s="53"/>
      <c r="J2" s="127"/>
      <c r="K2" s="57"/>
      <c r="L2" s="57"/>
      <c r="M2" s="58"/>
      <c r="N2" s="53"/>
      <c r="O2" s="127"/>
      <c r="P2" s="57"/>
      <c r="Q2" s="57"/>
      <c r="R2" s="58"/>
      <c r="S2" s="53"/>
      <c r="T2" s="56"/>
      <c r="U2" s="57"/>
      <c r="V2" s="57"/>
      <c r="W2" s="58"/>
      <c r="X2" s="53"/>
      <c r="Y2" s="56"/>
      <c r="Z2" s="57"/>
      <c r="AA2" s="57"/>
      <c r="AB2" s="58"/>
      <c r="AC2" s="53"/>
      <c r="AD2" s="56"/>
      <c r="AE2" s="57"/>
      <c r="AF2" s="57"/>
      <c r="AG2" s="58"/>
      <c r="AH2" s="53"/>
      <c r="AI2" s="56"/>
      <c r="AJ2" s="57"/>
      <c r="AK2" s="57"/>
      <c r="AL2" s="58"/>
      <c r="AM2" s="53"/>
      <c r="AN2" s="56"/>
      <c r="AO2" s="57"/>
      <c r="AP2" s="57"/>
      <c r="AQ2" s="58"/>
      <c r="AR2" s="53"/>
      <c r="AS2" s="56"/>
      <c r="AT2" s="57"/>
      <c r="AU2" s="57"/>
      <c r="AV2" s="58"/>
      <c r="AW2" s="53"/>
      <c r="AX2" s="59"/>
      <c r="AY2" s="54"/>
      <c r="AZ2" s="54"/>
      <c r="BA2" s="55"/>
      <c r="BF2" s="50"/>
      <c r="BG2" s="50"/>
      <c r="BH2" s="51"/>
      <c r="BI2" s="127"/>
      <c r="BJ2" s="127"/>
      <c r="BK2" s="127"/>
      <c r="BL2" s="127"/>
      <c r="BM2" s="127"/>
      <c r="BN2" s="127"/>
      <c r="BO2" s="127"/>
      <c r="BP2" s="127"/>
      <c r="BQ2" s="127"/>
      <c r="BR2" s="127"/>
      <c r="BS2" s="127"/>
      <c r="BT2" s="127"/>
      <c r="BU2" s="127"/>
      <c r="BV2" s="127"/>
      <c r="BW2" s="127"/>
      <c r="BX2" s="127"/>
      <c r="BY2" s="127"/>
      <c r="BZ2" s="127"/>
      <c r="CA2" s="127"/>
      <c r="CB2" s="127"/>
      <c r="CC2" s="127"/>
      <c r="CD2" s="127"/>
      <c r="CE2" s="127"/>
      <c r="CF2" s="127"/>
      <c r="CG2" s="52" t="str">
        <f>IF(SUM(CG$5:CJ$5)=0,"",ROUND(100/SUM($CG$5:$CK$5)*CG$5,1))</f>
        <v/>
      </c>
      <c r="CH2" s="52"/>
      <c r="CI2" s="52" t="str">
        <f>IF(SUM($CG$5:$CK$5)=0,"",ROUND(100/SUM($CG5:$CK5)*CI5,1))</f>
        <v/>
      </c>
      <c r="CJ2" s="52" t="str">
        <f>IF(SUM($CG$5:$CK$5)=0,"",ROUND(100/SUM($CG5:$CK5)*CJ5,1))</f>
        <v/>
      </c>
      <c r="CK2" s="52" t="str">
        <f>IF(SUM($CG$5:$CK$5)=0,"",ROUND(100/SUM($CG5:$CK5)*CK5,1))</f>
        <v/>
      </c>
    </row>
    <row r="3" spans="1:89" ht="67.5">
      <c r="A3" s="60"/>
      <c r="B3" s="141"/>
      <c r="C3" s="142"/>
      <c r="D3" s="143"/>
      <c r="E3" s="144">
        <v>4</v>
      </c>
      <c r="F3" s="144" t="str">
        <f>IF(D1="","",MATCH(D1,Base_Classes_Niveaux!$A$27:$A$35,0))</f>
        <v/>
      </c>
      <c r="G3" s="144" t="str">
        <f>IF(D1="","",IF(D1&lt;$BH$4,0.5,IF(D1&gt;$BH$4,1.5,1)))</f>
        <v/>
      </c>
      <c r="H3" s="144" t="str">
        <f>IF(D1="","",E3*G3)</f>
        <v/>
      </c>
      <c r="I3" s="143"/>
      <c r="J3" s="144">
        <v>4</v>
      </c>
      <c r="K3" s="144" t="str">
        <f>IF(I1="","",MATCH(I1,Base_Classes_Niveaux!$A$27:$A$35,0))</f>
        <v/>
      </c>
      <c r="L3" s="144" t="str">
        <f>IF(I1="","",IF(I1&lt;$BH$4,0.5,IF(I1&gt;$BH$4,1.5,1)))</f>
        <v/>
      </c>
      <c r="M3" s="144" t="str">
        <f>IF(I1="","",J3*L3)</f>
        <v/>
      </c>
      <c r="N3" s="143"/>
      <c r="O3" s="144">
        <v>4</v>
      </c>
      <c r="P3" s="144" t="str">
        <f>IF(N1="","",MATCH(N1,Base_Classes_Niveaux!$A$27:$A$35,0))</f>
        <v/>
      </c>
      <c r="Q3" s="144" t="str">
        <f>IF(N1="","",IF(N1&lt;$BH$4,0.5,IF(N1&gt;$BH$4,1.5,1)))</f>
        <v/>
      </c>
      <c r="R3" s="144" t="str">
        <f>IF(N1="","",O3*Q3)</f>
        <v/>
      </c>
      <c r="S3" s="143"/>
      <c r="T3" s="144">
        <v>4</v>
      </c>
      <c r="U3" s="144" t="str">
        <f>IF(S1="","",MATCH(S1,Base_Classes_Niveaux!$A$27:$A$35,0))</f>
        <v/>
      </c>
      <c r="V3" s="144" t="str">
        <f>IF(S1="","",IF(S1&lt;$BH$4,0.5,IF(S1&gt;$BH$4,1.5,1)))</f>
        <v/>
      </c>
      <c r="W3" s="144" t="str">
        <f>IF(S1="","",T3*V3)</f>
        <v/>
      </c>
      <c r="X3" s="143"/>
      <c r="Y3" s="144">
        <v>4</v>
      </c>
      <c r="Z3" s="144" t="str">
        <f>IF(X1="","",MATCH(X1,Base_Classes_Niveaux!$A$27:$A$35,0))</f>
        <v/>
      </c>
      <c r="AA3" s="144" t="str">
        <f>IF(X1="","",IF(X1&lt;$BH$4,0.5,IF(X1&gt;$BH$4,1.5,1)))</f>
        <v/>
      </c>
      <c r="AB3" s="144" t="str">
        <f>IF(X1="","",Y3*AA3)</f>
        <v/>
      </c>
      <c r="AC3" s="143"/>
      <c r="AD3" s="144">
        <v>4</v>
      </c>
      <c r="AE3" s="144" t="str">
        <f>IF(AC1="","",MATCH(AC1,Base_Classes_Niveaux!$A$27:$A$35,0))</f>
        <v/>
      </c>
      <c r="AF3" s="144" t="str">
        <f>IF(AC1="","",IF(AC1&lt;$BH$4,0.5,IF(AC1&gt;$BH$4,1.5,1)))</f>
        <v/>
      </c>
      <c r="AG3" s="144" t="str">
        <f>IF(AC1="","",AD3*AF3)</f>
        <v/>
      </c>
      <c r="AH3" s="143"/>
      <c r="AI3" s="144">
        <v>4</v>
      </c>
      <c r="AJ3" s="144" t="str">
        <f>IF(AH1="","",MATCH(AH1,Base_Classes_Niveaux!$A$27:$A$35,0))</f>
        <v/>
      </c>
      <c r="AK3" s="144" t="str">
        <f>IF(AH1="","",IF(AH1&lt;$BH$4,0.5,IF(AH1&gt;$BH$4,1.5,1)))</f>
        <v/>
      </c>
      <c r="AL3" s="144" t="str">
        <f>IF(AH1="","",AI3*AK3)</f>
        <v/>
      </c>
      <c r="AM3" s="143"/>
      <c r="AN3" s="144">
        <v>4</v>
      </c>
      <c r="AO3" s="144" t="str">
        <f>IF(AM1="","",MATCH(AM1,Base_Classes_Niveaux!$A$27:$A$35,0))</f>
        <v/>
      </c>
      <c r="AP3" s="144" t="str">
        <f>IF(AM1="","",IF(AM1&lt;$BH$4,0.5,IF(AM1&gt;$BH$4,1.5,1)))</f>
        <v/>
      </c>
      <c r="AQ3" s="144" t="str">
        <f>IF(AM1="","",AN3*AP3)</f>
        <v/>
      </c>
      <c r="AR3" s="143"/>
      <c r="AS3" s="144">
        <v>4</v>
      </c>
      <c r="AT3" s="144" t="str">
        <f>IF(AR1="","",MATCH(AR1,Base_Classes_Niveaux!$A$27:$A$35,0))</f>
        <v/>
      </c>
      <c r="AU3" s="144" t="str">
        <f>IF(AR1="","",IF(AR1&lt;$BH$4,0.5,IF(AR1&gt;$BH$4,1.5,1)))</f>
        <v/>
      </c>
      <c r="AV3" s="144" t="str">
        <f>IF(AR1="","",AS3*AU3)</f>
        <v/>
      </c>
      <c r="AW3" s="145"/>
      <c r="AX3" s="59">
        <v>4</v>
      </c>
      <c r="AY3" s="54" t="str">
        <f>IF(AW1="","",MATCH(AW1,Base_Classes_Niveaux!$A$27:$A$35,0))</f>
        <v/>
      </c>
      <c r="AZ3" s="54" t="str">
        <f>IF(AW1="","",IF(AW1&lt;$BH$4,0.5,IF(AW1&gt;$BH$4,1.5,1)))</f>
        <v/>
      </c>
      <c r="BA3" s="55" t="str">
        <f>IF(AW1="","",AX3*AZ3)</f>
        <v/>
      </c>
      <c r="BB3" s="127" t="str">
        <f>IF(OR(AY6="",AZ6=""),"",IF(CONCATENATE($B$5,$AZ$6,$AY$6)="LV2T14",8,IF(CONCATENATE($B$5,$AZ$6,$AY$6)="LV2T24",9,IF(CONCATENATE($B$5,$AZ$6,$AY$6)="LV2T34",10,IF(CONCATENATE($B$5,$AZ$6,$AY$6)="LV2T13",11,IF(CONCATENATE($B$5,$AZ$6,$AY$6)="LV2T23",12,IF(CONCATENATE($B$5,$AZ$6,$AY$6)="LV2T33",13,"Gros Naze")))))))</f>
        <v/>
      </c>
      <c r="BF3" s="63" t="s">
        <v>224</v>
      </c>
      <c r="BG3" s="104"/>
      <c r="BH3" s="64" t="s">
        <v>225</v>
      </c>
      <c r="BI3" s="127" t="str">
        <f>IF($BF$4="","",MATCH($BF$4,Niveaux_Détaillés,0))</f>
        <v/>
      </c>
      <c r="BJ3" s="127" t="str">
        <f ca="1">IF($BH$4="","",MATCH($BH$4,Niveaux_Détaillés,0))</f>
        <v/>
      </c>
      <c r="BK3" s="127"/>
      <c r="BL3" s="127"/>
      <c r="BM3" s="127"/>
      <c r="BN3" s="127"/>
      <c r="BO3" s="127"/>
      <c r="BP3" s="127"/>
      <c r="BQ3" s="127"/>
      <c r="BR3" s="127"/>
      <c r="BS3" s="127"/>
      <c r="BT3" s="127"/>
      <c r="BU3" s="127"/>
      <c r="BV3" s="127"/>
      <c r="BW3" s="127"/>
      <c r="BX3" s="127"/>
      <c r="BY3" s="127"/>
      <c r="BZ3" s="127"/>
      <c r="CA3" s="127"/>
      <c r="CB3" s="127"/>
      <c r="CC3" s="127"/>
      <c r="CD3" s="127"/>
      <c r="CG3" s="65" t="s">
        <v>49</v>
      </c>
      <c r="CH3" s="153"/>
      <c r="CI3" s="66" t="s">
        <v>36</v>
      </c>
      <c r="CJ3" s="66" t="s">
        <v>39</v>
      </c>
      <c r="CK3" s="66" t="s">
        <v>259</v>
      </c>
    </row>
    <row r="4" spans="1:89" ht="33.75">
      <c r="A4" s="88" t="s">
        <v>203</v>
      </c>
      <c r="B4" s="146" t="s">
        <v>260</v>
      </c>
      <c r="C4" s="147"/>
      <c r="D4" s="148"/>
      <c r="E4" s="149"/>
      <c r="F4" s="149"/>
      <c r="G4" s="149"/>
      <c r="H4" s="149"/>
      <c r="I4" s="148"/>
      <c r="J4" s="149"/>
      <c r="K4" s="149"/>
      <c r="L4" s="149"/>
      <c r="M4" s="149"/>
      <c r="N4" s="148"/>
      <c r="O4" s="149"/>
      <c r="P4" s="149"/>
      <c r="Q4" s="149"/>
      <c r="R4" s="149"/>
      <c r="S4" s="148"/>
      <c r="T4" s="149"/>
      <c r="U4" s="149"/>
      <c r="V4" s="149"/>
      <c r="W4" s="149"/>
      <c r="X4" s="148"/>
      <c r="Y4" s="149"/>
      <c r="Z4" s="149"/>
      <c r="AA4" s="149"/>
      <c r="AB4" s="149"/>
      <c r="AC4" s="148"/>
      <c r="AD4" s="149"/>
      <c r="AE4" s="149"/>
      <c r="AF4" s="149"/>
      <c r="AG4" s="149"/>
      <c r="AH4" s="148"/>
      <c r="AI4" s="149"/>
      <c r="AJ4" s="149"/>
      <c r="AK4" s="149"/>
      <c r="AL4" s="149"/>
      <c r="AM4" s="148"/>
      <c r="AN4" s="149"/>
      <c r="AO4" s="149"/>
      <c r="AP4" s="149"/>
      <c r="AQ4" s="149"/>
      <c r="AR4" s="148"/>
      <c r="AS4" s="149"/>
      <c r="AT4" s="149"/>
      <c r="AU4" s="149"/>
      <c r="AV4" s="149"/>
      <c r="AW4" s="150"/>
      <c r="AX4" s="59"/>
      <c r="AY4" s="54"/>
      <c r="AZ4" s="54"/>
      <c r="BA4" s="55"/>
      <c r="BB4" s="127"/>
      <c r="BF4" s="182" t="str">
        <f>IF(SUM($CG5:$CK5)=0,"",IF($CG2&gt;75,"B1",IF(AND($CG2&lt;=75,$CG2&gt;25),"B1-",IF(AND($CG2&lt;&gt;0,$CG2&lt;=25,$CI2&gt;75),"A2+",IF($CI2&gt;75,"A2",IF(AND($CI2&lt;=75,$CI2&gt;25),"A2-",IF(AND($CI2&lt;&gt;0,$CI2&lt;=25,$CJ2&gt;75),"A1+",IF($CJ2&gt;75,"A1",IF(AND($CJ2&lt;=75,$CJ2&gt;25),"A1-",IF(AND($CJ2&lt;&gt;0,$CJ2&lt;=25,$CK2&gt;75),"A1-",IF($CK2&gt;75,"A1-","N.E.")))))))))))</f>
        <v/>
      </c>
      <c r="BG4" s="151"/>
      <c r="BH4" s="184" t="str">
        <f ca="1">IF($B$6="","",IF(OR($B$6="3A",$B$6="4A",$B$6="5A",$B$6="6A"),INDIRECT(CONCATENATE($AY$5,$B$6,$B$3)),INDIRECT(CONCATENATE($B$5,$A$3,$B$3))))</f>
        <v/>
      </c>
      <c r="BI4" s="127"/>
      <c r="BJ4" s="127"/>
      <c r="BK4" s="127"/>
      <c r="BL4" s="127"/>
      <c r="BM4" s="127"/>
      <c r="BN4" s="127"/>
      <c r="BO4" s="127"/>
      <c r="BP4" s="127"/>
      <c r="BQ4" s="127"/>
      <c r="BR4" s="127"/>
      <c r="BS4" s="127"/>
      <c r="BT4" s="127"/>
      <c r="BU4" s="127"/>
      <c r="BV4" s="127"/>
      <c r="BW4" s="127"/>
      <c r="BX4" s="127"/>
      <c r="BY4" s="127"/>
      <c r="BZ4" s="127"/>
      <c r="CA4" s="127"/>
      <c r="CB4" s="127"/>
      <c r="CC4" s="127"/>
      <c r="CD4" s="127"/>
      <c r="CG4" s="65"/>
      <c r="CH4" s="153"/>
      <c r="CI4" s="66"/>
      <c r="CJ4" s="66"/>
      <c r="CK4" s="66"/>
    </row>
    <row r="5" spans="1:89" ht="32.25" customHeight="1">
      <c r="A5" s="60"/>
      <c r="B5" s="60"/>
      <c r="C5" s="54" t="s">
        <v>226</v>
      </c>
      <c r="D5" s="67" t="s">
        <v>61</v>
      </c>
      <c r="E5" s="127" t="s">
        <v>39</v>
      </c>
      <c r="F5" s="127"/>
      <c r="G5" s="127" t="s">
        <v>36</v>
      </c>
      <c r="H5" s="127" t="s">
        <v>49</v>
      </c>
      <c r="I5" s="67" t="s">
        <v>61</v>
      </c>
      <c r="J5" s="127" t="s">
        <v>39</v>
      </c>
      <c r="K5" s="127"/>
      <c r="L5" s="127" t="s">
        <v>36</v>
      </c>
      <c r="M5" s="127" t="s">
        <v>49</v>
      </c>
      <c r="N5" s="67" t="s">
        <v>61</v>
      </c>
      <c r="O5" s="127" t="s">
        <v>39</v>
      </c>
      <c r="P5" s="127"/>
      <c r="Q5" s="127" t="s">
        <v>36</v>
      </c>
      <c r="R5" s="127" t="s">
        <v>49</v>
      </c>
      <c r="S5" s="67" t="s">
        <v>61</v>
      </c>
      <c r="T5" s="54" t="s">
        <v>39</v>
      </c>
      <c r="U5" s="54"/>
      <c r="V5" s="54" t="s">
        <v>36</v>
      </c>
      <c r="W5" s="54" t="s">
        <v>49</v>
      </c>
      <c r="X5" s="67" t="s">
        <v>61</v>
      </c>
      <c r="Y5" s="54" t="s">
        <v>39</v>
      </c>
      <c r="Z5" s="54"/>
      <c r="AA5" s="54" t="s">
        <v>36</v>
      </c>
      <c r="AB5" s="54" t="s">
        <v>49</v>
      </c>
      <c r="AC5" s="67" t="s">
        <v>61</v>
      </c>
      <c r="AD5" s="54" t="s">
        <v>39</v>
      </c>
      <c r="AE5" s="54"/>
      <c r="AF5" s="54" t="s">
        <v>36</v>
      </c>
      <c r="AG5" s="54" t="s">
        <v>49</v>
      </c>
      <c r="AH5" s="67" t="s">
        <v>61</v>
      </c>
      <c r="AI5" s="54" t="s">
        <v>39</v>
      </c>
      <c r="AJ5" s="54"/>
      <c r="AK5" s="54" t="s">
        <v>36</v>
      </c>
      <c r="AL5" s="54" t="s">
        <v>49</v>
      </c>
      <c r="AM5" s="67" t="s">
        <v>61</v>
      </c>
      <c r="AN5" s="54" t="s">
        <v>39</v>
      </c>
      <c r="AO5" s="54"/>
      <c r="AP5" s="54" t="s">
        <v>36</v>
      </c>
      <c r="AQ5" s="54" t="s">
        <v>49</v>
      </c>
      <c r="AR5" s="67" t="s">
        <v>61</v>
      </c>
      <c r="AS5" s="54" t="s">
        <v>39</v>
      </c>
      <c r="AT5" s="54"/>
      <c r="AU5" s="54" t="s">
        <v>36</v>
      </c>
      <c r="AV5" s="54" t="s">
        <v>49</v>
      </c>
      <c r="AW5" s="67" t="s">
        <v>61</v>
      </c>
      <c r="AX5" s="46" t="s">
        <v>39</v>
      </c>
      <c r="AY5" s="46" t="str">
        <f>MID($A$3,1,7)</f>
        <v/>
      </c>
      <c r="AZ5" s="46" t="s">
        <v>36</v>
      </c>
      <c r="BA5" s="48" t="s">
        <v>49</v>
      </c>
      <c r="BF5" s="183"/>
      <c r="BG5" s="105"/>
      <c r="BH5" s="185"/>
      <c r="BI5" s="181" t="s">
        <v>182</v>
      </c>
      <c r="BJ5" s="181"/>
      <c r="BK5" s="181"/>
      <c r="BL5" s="127"/>
      <c r="BM5" s="181" t="s">
        <v>191</v>
      </c>
      <c r="BN5" s="181"/>
      <c r="BO5" s="181"/>
      <c r="BP5" s="127"/>
      <c r="BQ5" s="181" t="s">
        <v>207</v>
      </c>
      <c r="BR5" s="181"/>
      <c r="BS5" s="181"/>
      <c r="BT5" s="127"/>
      <c r="BU5" s="181" t="s">
        <v>196</v>
      </c>
      <c r="BV5" s="181"/>
      <c r="BW5" s="181"/>
      <c r="BX5" s="127"/>
      <c r="BY5" s="181" t="s">
        <v>204</v>
      </c>
      <c r="BZ5" s="181"/>
      <c r="CA5" s="181"/>
      <c r="CB5" s="127"/>
      <c r="CC5" s="181" t="s">
        <v>198</v>
      </c>
      <c r="CD5" s="181"/>
      <c r="CE5" s="181"/>
      <c r="CF5" s="127"/>
      <c r="CG5" s="70">
        <f>IF(OR($A$3="Niveau_6",$A$3="Niveau_5"),0,COUNTIF($D1:$AW1,$CG$3))</f>
        <v>0</v>
      </c>
      <c r="CH5" s="154"/>
      <c r="CI5" s="68">
        <f>COUNTIF($D1:$AW1,$CI$3)</f>
        <v>0</v>
      </c>
      <c r="CJ5" s="68">
        <f>COUNTIF($D1:$AW1,$CJ$3)</f>
        <v>0</v>
      </c>
      <c r="CK5" s="68">
        <f>COUNTIF($D1:$AW1,$CK$3)</f>
        <v>0</v>
      </c>
    </row>
    <row r="6" spans="1:89" s="78" customFormat="1" ht="105.75" customHeight="1" thickBot="1">
      <c r="A6" s="100" t="s">
        <v>227</v>
      </c>
      <c r="B6" s="71"/>
      <c r="C6" s="46" t="s">
        <v>228</v>
      </c>
      <c r="D6" s="60"/>
      <c r="E6" s="46"/>
      <c r="F6" s="46"/>
      <c r="G6" s="46"/>
      <c r="H6" s="46"/>
      <c r="I6" s="60"/>
      <c r="J6" s="46"/>
      <c r="K6" s="46"/>
      <c r="L6" s="46"/>
      <c r="M6" s="46"/>
      <c r="N6" s="60"/>
      <c r="O6" s="46"/>
      <c r="P6" s="46"/>
      <c r="Q6" s="46"/>
      <c r="R6" s="46"/>
      <c r="S6" s="60"/>
      <c r="T6" s="46"/>
      <c r="U6" s="46"/>
      <c r="V6" s="46"/>
      <c r="W6" s="46"/>
      <c r="X6" s="60"/>
      <c r="Y6" s="46"/>
      <c r="Z6" s="46"/>
      <c r="AA6" s="46"/>
      <c r="AB6" s="46"/>
      <c r="AC6" s="60"/>
      <c r="AD6" s="46"/>
      <c r="AE6" s="46"/>
      <c r="AF6" s="46"/>
      <c r="AG6" s="46"/>
      <c r="AH6" s="60"/>
      <c r="AI6" s="46"/>
      <c r="AJ6" s="46"/>
      <c r="AK6" s="46"/>
      <c r="AL6" s="46"/>
      <c r="AM6" s="60"/>
      <c r="AN6" s="46"/>
      <c r="AO6" s="46"/>
      <c r="AP6" s="46"/>
      <c r="AQ6" s="46"/>
      <c r="AR6" s="60"/>
      <c r="AS6" s="46"/>
      <c r="AT6" s="46"/>
      <c r="AU6" s="46"/>
      <c r="AV6" s="46"/>
      <c r="AW6" s="60"/>
      <c r="AX6" s="127" t="str">
        <f>IF(OR(AY6="",AZ6=""),"",IF(CONCATENATE($AZ$6,$AY$6)="T16",2,IF(CONCATENATE($AZ$6,$AY$6)="T26",3,IF(CONCATENATE($AZ$6,$AY$6)="T36",4,IF(CONCATENATE($AZ$6,$AY$6)="T15",5,IF(CONCATENATE($AZ$6,$AY$6)="T25",6,IF(CONCATENATE($AZ$6,$AY$6)="T35",7,IF(CONCATENATE($AZ$6,$AY$6)="T14",8,IF(CONCATENATE($AZ$6,$AY$6)="T24",9,IF(CONCATENATE($AZ$6,$AY$6)="T34",10,IF(CONCATENATE($AZ$6,$AY$6)="T13",11,IF(CONCATENATE($AZ$6,$AY$6)="T23",12,IF(CONCATENATE($AZ$6,$AY$6)="T33",13,"Gros Naze")))))))))))))</f>
        <v/>
      </c>
      <c r="AY6" s="127" t="str">
        <f>MID($B$6,1,1)</f>
        <v/>
      </c>
      <c r="AZ6" s="127" t="str">
        <f>IF($B$3="","",CONCATENATE("T",$B$3))</f>
        <v/>
      </c>
      <c r="BA6" s="127" t="str">
        <f>IF(OR(AY6="",AZ6=""),"",IF(CONCATENATE($AZ$6,$AY$6)="T16",2,IF(CONCATENATE($AZ$6,$AY$6)="T26",3,IF(CONCATENATE($AZ$6,$AY$6)="T36",4,IF(CONCATENATE($AZ$6,$AY$6)="T15",5,IF(CONCATENATE($AZ$6,$AY$6)="T25",6,IF(CONCATENATE($AZ$6,$AY$6)="T35",7,IF(CONCATENATE($AZ$6,$AY$6)="T14",8,IF(CONCATENATE($AZ$6,$AY$6)="T24",9,IF(CONCATENATE($AZ$6,$AY$6)="T34",10,IF(CONCATENATE($AZ$6,$AY$6)="T13",11,IF(CONCATENATE($AZ$6,$AY$6)="T23",12,IF(CONCATENATE($AZ$6,$AY$6)="T33",13,"Gros Naze")))))))))))))</f>
        <v/>
      </c>
      <c r="BB6" s="72"/>
      <c r="BC6" s="73" t="s">
        <v>229</v>
      </c>
      <c r="BD6" s="74" t="s">
        <v>230</v>
      </c>
      <c r="BE6" s="74"/>
      <c r="BF6" s="75" t="s">
        <v>231</v>
      </c>
      <c r="BG6" s="106"/>
      <c r="BH6" s="76" t="s">
        <v>232</v>
      </c>
      <c r="BI6" s="127" t="s">
        <v>39</v>
      </c>
      <c r="BJ6" s="127" t="s">
        <v>36</v>
      </c>
      <c r="BK6" s="127" t="s">
        <v>49</v>
      </c>
      <c r="BL6" s="127"/>
      <c r="BM6" s="127" t="s">
        <v>39</v>
      </c>
      <c r="BN6" s="127" t="s">
        <v>36</v>
      </c>
      <c r="BO6" s="127" t="s">
        <v>49</v>
      </c>
      <c r="BP6" s="127"/>
      <c r="BQ6" s="127" t="s">
        <v>39</v>
      </c>
      <c r="BR6" s="127" t="s">
        <v>36</v>
      </c>
      <c r="BS6" s="127" t="s">
        <v>49</v>
      </c>
      <c r="BT6" s="127"/>
      <c r="BU6" s="127" t="s">
        <v>39</v>
      </c>
      <c r="BV6" s="127" t="s">
        <v>36</v>
      </c>
      <c r="BW6" s="127" t="s">
        <v>49</v>
      </c>
      <c r="BX6" s="127"/>
      <c r="BY6" s="127" t="s">
        <v>39</v>
      </c>
      <c r="BZ6" s="127" t="s">
        <v>36</v>
      </c>
      <c r="CA6" s="127" t="s">
        <v>49</v>
      </c>
      <c r="CB6" s="127"/>
      <c r="CC6" s="127" t="s">
        <v>39</v>
      </c>
      <c r="CD6" s="127" t="s">
        <v>36</v>
      </c>
      <c r="CE6" s="127" t="s">
        <v>49</v>
      </c>
      <c r="CF6" s="127" t="s">
        <v>200</v>
      </c>
      <c r="CG6" s="107" t="s">
        <v>235</v>
      </c>
      <c r="CH6" s="107"/>
      <c r="CI6" s="107" t="s">
        <v>236</v>
      </c>
      <c r="CJ6" s="77"/>
    </row>
    <row r="7" spans="1:89" ht="32.25" customHeight="1" thickBot="1">
      <c r="A7" s="103" t="s">
        <v>233</v>
      </c>
      <c r="B7" s="79"/>
      <c r="C7" s="79" t="s">
        <v>23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1"/>
      <c r="BB7" s="72"/>
      <c r="BC7" s="82">
        <f>COUNTA(AW1,AR1,AM1,AH1,AC1,X1,S1,N1,I1,D1)</f>
        <v>0</v>
      </c>
      <c r="BD7" s="83">
        <f>SUM(BA3,AV3,AQ3,AL3,AG3,AB3,W3,R3,M3,H3)</f>
        <v>0</v>
      </c>
      <c r="BE7" s="83" t="str">
        <f>IF(BD7=0,"",20/BD7)</f>
        <v/>
      </c>
      <c r="BF7" s="83" t="str">
        <f>IF(BE7="","",BD7*$BE$7)</f>
        <v/>
      </c>
      <c r="BG7" s="108" t="str">
        <f>IF(OR(BF7="",BF7="Absent"),"",IF(ROUND(BD7*$BE$7,1)&gt;20,ROUND(BD7*$BE$7,1),BF7))</f>
        <v/>
      </c>
      <c r="BH7" s="84" t="str">
        <f>IF(OR(A7="Absent",BF7=""),"",IF($B$5="LV2",INDEX(Base_Classes_Niveaux!$A$102:$M$153,MATCH(BG7,Base_Classes_Niveaux!$A$102:$A$1533),$BB$3),IF(OR($B$6="3A",$B$6="4A",$B$6="5A",$B$6="6A"),INDEX(Base_Classes_Niveaux!$A$162:$M$213,MATCH(BG7,Base_Classes_Niveaux!$A$102:$A$153),$AX$6),IF(OR($B$6&lt;&gt;"3A",$B$6&lt;&gt;"4A",$B$6&lt;&gt;"5A",$B$6&lt;&gt;"6A"),INDEX(Base_Classes_Niveaux!$A$39:$M$90,MATCH(BG7,Base_Classes_Niveaux!$A$39:$A$90),$AX$6)))))</f>
        <v/>
      </c>
      <c r="BI7" s="85">
        <f ca="1">SUM(BI8:BI35)</f>
        <v>0</v>
      </c>
      <c r="BJ7" s="85">
        <f ca="1">SUM(BJ8:BJ35)</f>
        <v>0</v>
      </c>
      <c r="BK7" s="85">
        <f ca="1">SUM(BK8:BK35)</f>
        <v>0</v>
      </c>
      <c r="BL7" s="85"/>
      <c r="BM7" s="85">
        <f ca="1">SUM(BM8:BM35)</f>
        <v>0</v>
      </c>
      <c r="BN7" s="85">
        <f ca="1">SUM(BN8:BN35)</f>
        <v>0</v>
      </c>
      <c r="BO7" s="85">
        <f ca="1">SUM(BO8:BO35)</f>
        <v>0</v>
      </c>
      <c r="BP7" s="85"/>
      <c r="BQ7" s="85">
        <f ca="1">SUM(BQ8:BQ35)</f>
        <v>0</v>
      </c>
      <c r="BR7" s="85">
        <f ca="1">SUM(BR8:BR35)</f>
        <v>0</v>
      </c>
      <c r="BS7" s="85">
        <f ca="1">SUM(BS8:BS35)</f>
        <v>0</v>
      </c>
      <c r="BT7" s="85"/>
      <c r="BU7" s="85">
        <f ca="1">SUM(BU8:BU35)</f>
        <v>0</v>
      </c>
      <c r="BV7" s="85">
        <f ca="1">SUM(BV8:BV35)</f>
        <v>0</v>
      </c>
      <c r="BW7" s="85">
        <f ca="1">SUM(BW8:BW35)</f>
        <v>0</v>
      </c>
      <c r="BX7" s="85"/>
      <c r="BY7" s="85">
        <f ca="1">SUM(BY8:BY35)</f>
        <v>0</v>
      </c>
      <c r="BZ7" s="85">
        <f ca="1">SUM(BZ8:BZ35)</f>
        <v>0</v>
      </c>
      <c r="CA7" s="85">
        <f ca="1">SUM(CA8:CA35)</f>
        <v>0</v>
      </c>
      <c r="CB7" s="85"/>
      <c r="CC7" s="85">
        <f ca="1">SUM(CC8:CC35)</f>
        <v>0</v>
      </c>
      <c r="CD7" s="85">
        <f ca="1">SUM(CD8:CD35)</f>
        <v>0</v>
      </c>
      <c r="CE7" s="85">
        <f ca="1">SUM(CE8:CE35)</f>
        <v>0</v>
      </c>
      <c r="CF7" s="109">
        <f ca="1">SUM(CF8:CF35)</f>
        <v>0</v>
      </c>
      <c r="CG7" s="110" t="str">
        <f ca="1">IF(COUNTBLANK($BG8:$BG37)&gt;=30,"",IF(AVERAGE($BG8:$BG37)&gt;20,20,AVERAGE($BG8:$BG37)))</f>
        <v/>
      </c>
      <c r="CH7" s="110" t="str">
        <f ca="1">IF(COUNTBLANK($BG8:$BG37)&gt;=30,"",AVERAGE($BG8:$BG37))</f>
        <v/>
      </c>
      <c r="CI7" s="110" t="str">
        <f ca="1">IF(OR(AA7="Absent e",CH7=""),"",IF($B$5="LV2",INDEX(Base_Classes_Niveaux!$A$102:$M$153,MATCH(CH7,Base_Classes_Niveaux!$A$102:$A$153),$BB$3),IF(OR($B$6="3A",$B$6="4A",$B$6="5A",$B$6="6A"),INDEX(Base_Classes_Niveaux!$A$102:$M$153,MATCH(CH7,Base_Classes_Niveaux!$A$102:$A$153),$AX$6),IF(OR($B$6&lt;&gt;"3A",$B$6&lt;&gt;"4A",$B$6&lt;&gt;"5A",$B$6&lt;&gt;"6A"),INDEX(Base_Classes_Niveaux!$A$39:$M$90,MATCH(CH7,Base_Classes_Niveaux!$A$39:$A$90),$AX$6)))))</f>
        <v/>
      </c>
    </row>
    <row r="8" spans="1:89" ht="15.75" customHeight="1">
      <c r="A8" s="101"/>
      <c r="B8" s="126" t="str">
        <f ca="1">IF(C8="","",1)</f>
        <v/>
      </c>
      <c r="C8" s="126" t="str">
        <f ca="1">IF($B$6="","",IF(OFFSET(INDEX(Base_Elèves!$A$1:$BY$1,1,MATCH($B$6,Base_Elèves!$A$1:$BY$1,0)),Base_Elèves!$CA3,0,1,1)="","",OFFSET(INDEX(Base_Elèves!$A$1:$BY$1,1,MATCH($B$6,Base_Elèves!$A$1:$BY$1,0)),Base_Elèves!$CA3,0,1,1)))</f>
        <v/>
      </c>
      <c r="D8" s="46"/>
      <c r="E8" s="127" t="str">
        <f>IF(D8="","",IF(OR(D8="Non Acquis",D8="Non Evaluable"),0,MATCH(D8,Points_Validation,0)))</f>
        <v/>
      </c>
      <c r="F8" s="127"/>
      <c r="G8" s="127" t="str">
        <f>IF(D8="","",G$3)</f>
        <v/>
      </c>
      <c r="H8" s="127" t="str">
        <f>IF(D8="","",E8*G8)</f>
        <v/>
      </c>
      <c r="I8" s="46"/>
      <c r="J8" s="127" t="str">
        <f t="shared" ref="J8:J16" si="0">IF(I8="","",IF(OR(I8="Non Acquis",I8="Non Evaluable"),0,MATCH(I8,Points_Validation,0)))</f>
        <v/>
      </c>
      <c r="K8" s="127"/>
      <c r="L8" s="127" t="str">
        <f t="shared" ref="L8:L37" si="1">IF(I8="","",L$3)</f>
        <v/>
      </c>
      <c r="M8" s="127" t="str">
        <f t="shared" ref="M8:M37" si="2">IF(I8="","",J8*L8)</f>
        <v/>
      </c>
      <c r="N8" s="46"/>
      <c r="O8" s="127" t="str">
        <f t="shared" ref="O8:O15" si="3">IF(N8="","",IF(OR(N8="Non Acquis",N8="Non Evaluable"),0,MATCH(N8,Points_Validation,0)))</f>
        <v/>
      </c>
      <c r="P8" s="127"/>
      <c r="Q8" s="127" t="str">
        <f t="shared" ref="Q8:Q37" si="4">IF(N8="","",Q$3)</f>
        <v/>
      </c>
      <c r="R8" s="127" t="str">
        <f t="shared" ref="R8:R37" si="5">IF(N8="","",O8*Q8)</f>
        <v/>
      </c>
      <c r="S8" s="46"/>
      <c r="T8" s="46" t="str">
        <f t="shared" ref="T8:T15" si="6">IF(S8="","",IF(OR(S8="Non Acquis",S8="Non Evaluable"),0,MATCH(S8,Points_Validation,0)))</f>
        <v/>
      </c>
      <c r="U8" s="46"/>
      <c r="V8" s="46" t="str">
        <f t="shared" ref="V8:V37" si="7">IF(S8="","",V$3)</f>
        <v/>
      </c>
      <c r="W8" s="46" t="str">
        <f t="shared" ref="W8:W37" si="8">IF(S8="","",T8*V8)</f>
        <v/>
      </c>
      <c r="X8" s="46"/>
      <c r="Y8" s="46" t="str">
        <f t="shared" ref="Y8:Y15" si="9">IF(X8="","",IF(OR(X8="Non Acquis",X8="Non Evaluable"),0,MATCH(X8,Points_Validation,0)))</f>
        <v/>
      </c>
      <c r="Z8" s="46"/>
      <c r="AA8" s="46" t="str">
        <f t="shared" ref="AA8:AA37" si="10">IF(X8="","",AA$3)</f>
        <v/>
      </c>
      <c r="AB8" s="46" t="str">
        <f t="shared" ref="AB8:AB37" si="11">IF(X8="","",Y8*AA8)</f>
        <v/>
      </c>
      <c r="AC8" s="46"/>
      <c r="AD8" s="46" t="str">
        <f t="shared" ref="AD8:AD35" si="12">IF(AC8="","",IF(OR(AC8="Non Acquis",AC8="Non Evaluable"),0,MATCH(AC8,Points_Validation,0)))</f>
        <v/>
      </c>
      <c r="AE8" s="46"/>
      <c r="AF8" s="46" t="str">
        <f>IF(AC8="","",AF$3)</f>
        <v/>
      </c>
      <c r="AG8" s="46" t="str">
        <f>IF(AC8="","",AD8*AF8)</f>
        <v/>
      </c>
      <c r="AH8" s="46"/>
      <c r="AI8" s="46" t="str">
        <f t="shared" ref="AI8:AI35" si="13">IF(AH8="","",IF(OR(AH8="Non Acquis",AH8="Non Evaluable"),0,MATCH(AH8,Points_Validation,0)))</f>
        <v/>
      </c>
      <c r="AJ8" s="46"/>
      <c r="AK8" s="46" t="str">
        <f>IF(AH8="","",AK$3)</f>
        <v/>
      </c>
      <c r="AL8" s="46" t="str">
        <f>IF(AH8="","",AI8*AK8)</f>
        <v/>
      </c>
      <c r="AM8" s="46"/>
      <c r="AN8" s="46" t="str">
        <f t="shared" ref="AN8:AN35" si="14">IF(AM8="","",IF(OR(AM8="Non Acquis",AM8="Non Evaluable"),0,MATCH(AM8,Points_Validation,0)))</f>
        <v/>
      </c>
      <c r="AO8" s="46"/>
      <c r="AP8" s="46" t="str">
        <f>IF(AM8="","",AP$3)</f>
        <v/>
      </c>
      <c r="AQ8" s="46" t="str">
        <f>IF(AM8="","",AN8*AP8)</f>
        <v/>
      </c>
      <c r="AR8" s="46"/>
      <c r="AS8" s="46" t="str">
        <f t="shared" ref="AS8:AS35" si="15">IF(AR8="","",IF(OR(AR8="Non Acquis",AR8="Non Evaluable"),0,MATCH(AR8,Points_Validation,0)))</f>
        <v/>
      </c>
      <c r="AT8" s="46"/>
      <c r="AU8" s="46" t="str">
        <f>IF(AR8="","",AU$3)</f>
        <v/>
      </c>
      <c r="AV8" s="46" t="str">
        <f>IF(AR8="","",AS8*AU8)</f>
        <v/>
      </c>
      <c r="AW8" s="46"/>
      <c r="AX8" s="46" t="str">
        <f t="shared" ref="AX8:AX35" si="16">IF(AW8="","",IF(OR(AW8="Non Acquis",AW8="Non Evaluable"),0,MATCH(AW8,Points_Validation,0)))</f>
        <v/>
      </c>
      <c r="AY8" s="46"/>
      <c r="AZ8" s="46" t="str">
        <f>IF(AW8="","",AZ$3)</f>
        <v/>
      </c>
      <c r="BA8" s="46" t="str">
        <f>IF(AW8="","",AX8*AZ8)</f>
        <v/>
      </c>
      <c r="BB8" s="87"/>
      <c r="BC8" s="54" t="str">
        <f ca="1">IF(AND(A8="",C8=""),"",COUNTA(AW8,AR8,AM8,AH8,AC8,X8,S8,N8,I8,D8))</f>
        <v/>
      </c>
      <c r="BD8" s="54" t="str">
        <f ca="1">IF(AND(A8="",C8=""),"",SUM(BA8,AV8,AQ8,AL8,AG8,AB8,W8,R8,M8,H8))</f>
        <v/>
      </c>
      <c r="BE8" s="54"/>
      <c r="BF8" s="54" t="str">
        <f ca="1">IF(AND(A8="",C8=""),"",IF(A8="Absent","Absent",IF($BE$7="","",IF(BC8=0,"",IF(ROUND(BD8*$BE$7,1)&gt;20,20,ROUND(BD8*$BE$7,1))))))</f>
        <v/>
      </c>
      <c r="BG8" s="54" t="str">
        <f ca="1">IF(OR(BF8="",BF8="Absent"),"",IF(ROUND(BD8*$BE$7,1)&gt;20,ROUND(BD8*$BE$7,1),BF8))</f>
        <v/>
      </c>
      <c r="BH8" s="88" t="str">
        <f ca="1">IF(OR(A8="Absent",BF8=""),"",IF($B$5="LV2",INDEX(Base_Classes_Niveaux!$A$102:$M$153,MATCH(BG8,Base_Classes_Niveaux!$A$102:$A$1533),$BB$3),IF(OR($B$6="3A",$B$6="4A",$B$6="5A",$B$6="6A"),INDEX(Base_Classes_Niveaux!$A$162:$M$213,MATCH(BG8,Base_Classes_Niveaux!$A$102:$A$153),$AX$6),IF(OR($B$6&lt;&gt;"3A",$B$6&lt;&gt;"4A",$B$6&lt;&gt;"5A",$B$6&lt;&gt;"6A"),INDEX(Base_Classes_Niveaux!$A$39:$M$90,MATCH(BG8,Base_Classes_Niveaux!$A$39:$A$90),$AX$6)))))</f>
        <v/>
      </c>
      <c r="BI8" s="54" t="str">
        <f t="shared" ref="BI8:BI35" ca="1" si="17">IF(AND($A8="",$C8=""),"",SUM(AND($D$1=$BI$6,$D8=$BI$5),AND($I$1=$BI$6,$I8=$BI$5),AND($N$1=$BI$6,$N8=$BI$5),AND($S$1=$BI$6,$S8=$BI$5),AND($X$1=$BI$6,$X8=$BI$5),AND($AC$1=$BI$6,$AC8=$BI$5),AND($AH$1=$BI$6,$AH8=$BI$5),AND($AM$1=$BI$6,$AM8=$BI$5),AND($AR$1=$BI$6,$AR8=$BI$5),AND($AW$1=$BI$6,$AW8=$BI$5)))</f>
        <v/>
      </c>
      <c r="BJ8" s="54" t="str">
        <f t="shared" ref="BJ8:BJ35" ca="1" si="18">IF(AND($A8="",$C8=""),"",SUM(AND($D$1=$BJ$6,$D8=$BI$5),AND($I$1=$BJ$6,$I8=$BI$5),AND($N$1=$BJ$6,$N8=$BI$5),AND($S$1=$BJ$6,$S8=$BI$5),AND($X$1=$BJ$6,$X8=$BI$5),AND($AC$1=$BJ$6,$AC8=$BI$5),AND($AH$1=$BJ$6,$AH8=$BI$5),AND($AM$1=$BJ$6,$AM8=$BI$5),AND($AR$1=$BJ$6,$AR8=$BI$5),AND($AW$1=$BJ$6,$AW8=$BI$5)))</f>
        <v/>
      </c>
      <c r="BK8" s="54" t="str">
        <f t="shared" ref="BK8:BK35" ca="1" si="19">IF(AND($A8="",$C8=""),"",SUM(AND($D$1=$BK$6,$D8=$BI$5),AND($I$1=$BK$6,$I8=$BI$5),AND($N$1=$BK$6,$N8=$BI$5),AND($S$1=$BK$6,$S8=$BI$5),AND($X$1=$BK$6,$X8=$BI$5),AND($AC$1=$BK$6,$AC8=$BI$5),AND($AH$1=$BK$6,$AH8=$BI$5),AND($AM$1=$BK$6,$AM8=$BI$5),AND($AR$1=$BK$6,$AR8=$BI$5),AND($AW$1=$BK$6,$AW8=$BI$5)))</f>
        <v/>
      </c>
      <c r="BL8" s="54"/>
      <c r="BM8" s="54" t="str">
        <f t="shared" ref="BM8:BM21" ca="1" si="20">IF(AND($A8="",$C8=""),"",SUM(AND($D$1=$BI$6,$D8=$BM$5),AND($I$1=$BI$6,$I8=$BM$5),AND($N$1=$BI$6,$N8=$BM$5),AND($S$1=$BI$6,$S8=$BM$5),AND($X$1=$BI$6,$X8=$BM$5),AND($AC$1=$BI$6,$AC8=$BM$5),AND($AH$1=$BI$6,$AH8=$BM$5),AND($AM$1=$BI$6,$AM8=$BM$5),AND($AR$1=$BI$6,$AR8=$BM$5),AND($AW$1=$BI$6,$AW8=$BM$5)))</f>
        <v/>
      </c>
      <c r="BN8" s="54" t="str">
        <f t="shared" ref="BN8:BN21" ca="1" si="21">IF(AND($A8="",$C8=""),"",SUM(AND($D$1=$BJ$6,$D8=$BM$5),AND($I$1=$BJ$6,$I8=$BM$5),AND($N$1=$BJ$6,$N8=$BM$5),AND($S$1=$BJ$6,$S8=$BM$5),AND($X$1=$BJ$6,$X8=$BM$5),AND($AC$1=$BJ$6,$AC8=$BM$5),AND($AH$1=$BJ$6,$AH8=$BM$5),AND($AM$1=$BJ$6,$AM8=$BM$5),AND($AR$1=$BJ$6,$AR8=$BM$5),AND($AW$1=$BJ$6,$AW8=$BM$5)))</f>
        <v/>
      </c>
      <c r="BO8" s="54" t="str">
        <f t="shared" ref="BO8:BO21" ca="1" si="22">IF(AND($A8="",$C8=""),"",SUM(AND($D$1=$BK$6,$D8=$BM$5),AND($I$1=$BK$6,$I8=$BM$5),AND($N$1=$BK$6,$N8=$BM$5),AND($S$1=$BK$6,$S8=$BM$5),AND($X$1=$BK$6,$X8=$BM$5),AND($AC$1=$BK$6,$AC8=$BM$5),AND($AH$1=$BK$6,$AH8=$BM$5),AND($AM$1=$BK$6,$AM8=$BM$5),AND($AR$1=$BK$6,$AR8=$BM$5),AND($AW$1=$BK$6,$AW8=$BM$5)))</f>
        <v/>
      </c>
      <c r="BP8" s="54"/>
      <c r="BQ8" s="54" t="str">
        <f t="shared" ref="BQ8:BQ21" ca="1" si="23">IF(AND($A8="",$C8=""),"",SUM(AND($D$1=$BI$6,$D8=$BQ$5),AND($I$1=$BI$6,$I8=$BQ$5),AND($N$1=$BI$6,$N8=$BQ$5),AND($S$1=$BI$6,$S8=$BQ$5),AND($X$1=$BI$6,$X8=$BQ$5),AND($AC$1=$BI$6,$AC8=$BQ$5),AND($AH$1=$BI$6,$AH8=$BQ$5),AND($AM$1=$BI$6,$AM8=$BQ$5),AND($AR$1=$BI$6,$AR8=$BQ$5),AND($AW$1=$BI$6,$AW8=$BQ$5)))</f>
        <v/>
      </c>
      <c r="BR8" s="54" t="str">
        <f t="shared" ref="BR8:BR21" ca="1" si="24">IF(AND($A8="",$C8=""),"",SUM(AND($D$1=$BJ$6,$D8=$BQ$5),AND($I$1=$BJ$6,$I8=$BQ$5),AND($N$1=$BJ$6,$N8=$BQ$5),AND($S$1=$BJ$6,$S8=$BQ$5),AND($X$1=$BJ$6,$X8=$BQ$5),AND($AC$1=$BJ$6,$AC8=$BQ$5),AND($AH$1=$BJ$6,$AH8=$BQ$5),AND($AM$1=$BJ$6,$AM8=$BQ$5),AND($AR$1=$BJ$6,$AR8=$BQ$5),AND($AW$1=$BJ$6,$AW8=$BQ$5)))</f>
        <v/>
      </c>
      <c r="BS8" s="54" t="str">
        <f t="shared" ref="BS8:BS21" ca="1" si="25">IF(AND($A8="",$C8=""),"",SUM(AND($D$1=$BK$6,$D8=$BQ$5),AND($I$1=$BK$6,$I8=$BQ$5),AND($N$1=$BK$6,$N8=$BQ$5),AND($S$1=$BK$6,$S8=$BQ$5),AND($X$1=$BK$6,$X8=$BQ$5),AND($AC$1=$BK$6,$AC8=$BQ$5),AND($AH$1=$BK$6,$AH8=$BQ$5),AND($AM$1=$BK$6,$AM8=$BQ$5),AND($AR$1=$BK$6,$AR8=$BQ$5),AND($AW$1=$BK$6,$AW8=$BQ$5)))</f>
        <v/>
      </c>
      <c r="BT8" s="54"/>
      <c r="BU8" s="54" t="str">
        <f t="shared" ref="BU8:BU21" ca="1" si="26">IF(AND($A8="",$C8=""),"",SUM(AND($D$1=$BI$6,$D8=$BU$5),AND($I$1=$BI$6,$I8=$BU$5),AND($N$1=$BI$6,$N8=$BU$5),AND($S$1=$BI$6,$S8=$BU$5),AND($X$1=$BI$6,$X8=$BU$5),AND($AC$1=$BI$6,$AC8=$BU$5),AND($AH$1=$BI$6,$AH8=$BU$5),AND($AM$1=$BI$6,$AM8=$BU$5),AND($AR$1=$BI$6,$AR8=$BU$5),AND($AW$1=$BI$6,$AW8=$BU$5)))</f>
        <v/>
      </c>
      <c r="BV8" s="54" t="str">
        <f t="shared" ref="BV8:BV21" ca="1" si="27">IF(AND($A8="",$C8=""),"",SUM(AND($D$1=$BJ$6,$D8=$BU$5),AND($I$1=$BJ$6,$I8=$BU$5),AND($N$1=$BJ$6,$N8=$BU$5),AND($S$1=$BJ$6,$S8=$BU$5),AND($X$1=$BJ$6,$X8=$BU$5),AND($AC$1=$BJ$6,$AC8=$BU$5),AND($AH$1=$BJ$6,$AH8=$BU$5),AND($AM$1=$BJ$6,$AM8=$BU$5),AND($AR$1=$BJ$6,$AR8=$BU$5),AND($AW$1=$BJ$6,$AW8=$BU$5)))</f>
        <v/>
      </c>
      <c r="BW8" s="54" t="str">
        <f t="shared" ref="BW8:BW21" ca="1" si="28">IF(AND($A8="",$C8=""),"",SUM(AND($D$1=$BK$6,$D8=$BU$5),AND($I$1=$BK$6,$I8=$BU$5),AND($N$1=$BK$6,$N8=$BU$5),AND($S$1=$BK$6,$S8=$BU$5),AND($X$1=$BK$6,$X8=$BU$5),AND($AC$1=$BK$6,$AC8=$BU$5),AND($AH$1=$BK$6,$AH8=$BU$5),AND($AM$1=$BK$6,$AM8=$BU$5),AND($AR$1=$BK$6,$AR8=$BU$5),AND($AW$1=$BK$6,$AW8=$BU$5)))</f>
        <v/>
      </c>
      <c r="BX8" s="54"/>
      <c r="BY8" s="54" t="str">
        <f t="shared" ref="BY8:BY21" ca="1" si="29">IF(AND($A8="",$C8=""),"",SUM(AND($D$1=$BI$6,$D8=$BY$5),AND($I$1=$BI$6,$I8=$BY$5),AND($N$1=$BI$6,$N8=$BY$5),AND($S$1=$BI$6,$S8=$BY$5),AND($X$1=$BI$6,$X8=$BY$5),AND($AC$1=$BI$6,$AC8=$BY$5),AND($AH$1=$BI$6,$AH8=$BY$5),AND($AM$1=$BI$6,$AM8=$BY$5),AND($AR$1=$BI$6,$AR8=$BY$5),AND($AW$1=$BI$6,$AW8=$BY$5)))</f>
        <v/>
      </c>
      <c r="BZ8" s="54" t="str">
        <f t="shared" ref="BZ8:BZ21" ca="1" si="30">IF(AND($A8="",$C8=""),"",SUM(AND($D$1=$BJ$6,$D8=$BY$5),AND($I$1=$BJ$6,$I8=$BY$5),AND($N$1=$BJ$6,$N8=$BY$5),AND($S$1=$BJ$6,$S8=$BY$5),AND($X$1=$BJ$6,$X8=$BY$5),AND($AC$1=$BJ$6,$AC8=$BY$5),AND($AH$1=$BJ$6,$AH8=$BY$5),AND($AM$1=$BJ$6,$AM8=$BY$5),AND($AR$1=$BJ$6,$AR8=$BY$5),AND($AW$1=$BJ$6,$AW8=$BY$5)))</f>
        <v/>
      </c>
      <c r="CA8" s="54" t="str">
        <f t="shared" ref="CA8:CA21" ca="1" si="31">IF(AND($A8="",$C8=""),"",SUM(AND($D$1=$BK$6,$D8=$BY$5),AND($I$1=$BK$6,$I8=$BY$5),AND($N$1=$BK$6,$N8=$BY$5),AND($S$1=$BK$6,$S8=$BY$5),AND($X$1=$BK$6,$X8=$BY$5),AND($AC$1=$BK$6,$AC8=$BY$5),AND($AH$1=$BK$6,$AH8=$BY$5),AND($AM$1=$BK$6,$AM8=$BY$5),AND($AR$1=$BK$6,$AR8=$BY$5),AND($AW$1=$BK$6,$AW8=$BY$5)))</f>
        <v/>
      </c>
      <c r="CB8" s="54"/>
      <c r="CC8" s="54" t="str">
        <f t="shared" ref="CC8:CC21" ca="1" si="32">IF(AND($A8="",$C8=""),"",SUM(AND($D$1=$BI$6,$D8=$CC$5),AND($I$1=$BI$6,$I8=$CC$5),AND($N$1=$BI$6,$N8=$CC$5),AND($S$1=$BI$6,$S8=$CC$5),AND($X$1=$BI$6,$X8=$CC$5),AND($AC$1=$BI$6,$AC8=$CC$5),AND($AH$1=$BI$6,$AH8=$CC$5),AND($AM$1=$BI$6,$AM8=$CC$5),AND($AR$1=$BI$6,$AR8=$CC$5),AND($AW$1=$BI$6,$AW8=$CC$5)))</f>
        <v/>
      </c>
      <c r="CD8" s="54" t="str">
        <f t="shared" ref="CD8:CD21" ca="1" si="33">IF(AND($A8="",$C8=""),"",SUM(AND($D$1=$BJ$6,$D8=$CC$5),AND($I$1=$BJ$6,$I8=$CC$5),AND($N$1=$BJ$6,$N8=$CC$5),AND($S$1=$BJ$6,$S8=$CC$5),AND($X$1=$BJ$6,$X8=$CC$5),AND($AC$1=$BJ$6,$AC8=$CC$5),AND($AH$1=$BJ$6,$AH8=$CC$5),AND($AM$1=$BJ$6,$AM8=$CC$5),AND($AR$1=$BJ$6,$AR8=$CC$5),AND($AW$1=$BJ$6,$AW8=$CC$5)))</f>
        <v/>
      </c>
      <c r="CE8" s="54" t="str">
        <f t="shared" ref="CE8:CE21" ca="1" si="34">IF(AND($A8="",$C8=""),"",SUM(AND($D$1=$BK$6,$D8=$CC$5),AND($I$1=$BK$6,$I8=$CC$5),AND($N$1=$BK$6,$N8=$CC$5),AND($S$1=$BK$6,$S8=$CC$5),AND($X$1=$BK$6,$X8=$CC$5),AND($AC$1=$BK$6,$AC8=$CC$5),AND($AH$1=$BK$6,$AH8=$CC$5),AND($AM$1=$BK$6,$AM8=$CC$5),AND($AR$1=$BK$6,$AR8=$CC$5),AND($AW$1=$BK$6,$AW8=$CC$5)))</f>
        <v/>
      </c>
      <c r="CF8" s="54" t="str">
        <f ca="1">IF(AND($A8="",$C8=""),"",COUNTIF(D8:AW8,"Non Evaluable"))</f>
        <v/>
      </c>
      <c r="CG8" s="127"/>
      <c r="CH8" s="140"/>
      <c r="CI8" s="127"/>
    </row>
    <row r="9" spans="1:89">
      <c r="A9" s="102"/>
      <c r="B9" s="126" t="str">
        <f t="shared" ref="B9:B37" ca="1" si="35">IF(C9="","",SUM(B8,1))</f>
        <v/>
      </c>
      <c r="C9" s="162" t="str">
        <f ca="1">IF($B$6="","",IF(OFFSET(INDEX(Base_Elèves!$A$1:$BY$1,1,MATCH($B$6,Base_Elèves!$A$1:$BY$1,0)),Base_Elèves!$CA4,0,1,1)="","",OFFSET(INDEX(Base_Elèves!$A$1:$BY$1,1,MATCH($B$6,Base_Elèves!$A$1:$BY$1,0)),Base_Elèves!$CA4,0,1,1)))</f>
        <v/>
      </c>
      <c r="D9" s="46"/>
      <c r="E9" s="127" t="str">
        <f>IF(D9="","",IF(OR(D9="Non Acquis",D9="Non Evaluable"),0,MATCH(D9,Points_Validation,0)))</f>
        <v/>
      </c>
      <c r="F9" s="127"/>
      <c r="G9" s="127" t="str">
        <f>IF(D9="","",G$3)</f>
        <v/>
      </c>
      <c r="H9" s="127" t="str">
        <f>IF(D9="","",E9*G9)</f>
        <v/>
      </c>
      <c r="I9" s="46"/>
      <c r="J9" s="127" t="str">
        <f t="shared" si="0"/>
        <v/>
      </c>
      <c r="K9" s="127"/>
      <c r="L9" s="127" t="str">
        <f t="shared" si="1"/>
        <v/>
      </c>
      <c r="M9" s="127" t="str">
        <f t="shared" si="2"/>
        <v/>
      </c>
      <c r="N9" s="46"/>
      <c r="O9" s="127" t="str">
        <f t="shared" si="3"/>
        <v/>
      </c>
      <c r="P9" s="127"/>
      <c r="Q9" s="127" t="str">
        <f t="shared" si="4"/>
        <v/>
      </c>
      <c r="R9" s="127" t="str">
        <f t="shared" si="5"/>
        <v/>
      </c>
      <c r="S9" s="46"/>
      <c r="T9" s="46" t="str">
        <f t="shared" si="6"/>
        <v/>
      </c>
      <c r="U9" s="46"/>
      <c r="V9" s="46" t="str">
        <f t="shared" si="7"/>
        <v/>
      </c>
      <c r="W9" s="46" t="str">
        <f t="shared" si="8"/>
        <v/>
      </c>
      <c r="X9" s="46"/>
      <c r="Y9" s="46" t="str">
        <f t="shared" si="9"/>
        <v/>
      </c>
      <c r="Z9" s="46"/>
      <c r="AA9" s="46" t="str">
        <f t="shared" si="10"/>
        <v/>
      </c>
      <c r="AB9" s="46" t="str">
        <f t="shared" si="11"/>
        <v/>
      </c>
      <c r="AC9" s="46"/>
      <c r="AD9" s="46" t="str">
        <f t="shared" si="12"/>
        <v/>
      </c>
      <c r="AE9" s="46"/>
      <c r="AF9" s="46" t="str">
        <f t="shared" ref="AF9:AF37" si="36">IF(AC9="","",AF$3)</f>
        <v/>
      </c>
      <c r="AG9" s="46" t="str">
        <f t="shared" ref="AG9:AG37" si="37">IF(AC9="","",AD9*AF9)</f>
        <v/>
      </c>
      <c r="AH9" s="46"/>
      <c r="AI9" s="46" t="str">
        <f t="shared" si="13"/>
        <v/>
      </c>
      <c r="AJ9" s="46"/>
      <c r="AK9" s="46" t="str">
        <f t="shared" ref="AK9:AK37" si="38">IF(AH9="","",AK$3)</f>
        <v/>
      </c>
      <c r="AL9" s="46" t="str">
        <f t="shared" ref="AL9:AL37" si="39">IF(AH9="","",AI9*AK9)</f>
        <v/>
      </c>
      <c r="AM9" s="46"/>
      <c r="AN9" s="46" t="str">
        <f t="shared" si="14"/>
        <v/>
      </c>
      <c r="AO9" s="46"/>
      <c r="AP9" s="46" t="str">
        <f t="shared" ref="AP9:AP37" si="40">IF(AM9="","",AP$3)</f>
        <v/>
      </c>
      <c r="AQ9" s="46" t="str">
        <f t="shared" ref="AQ9:AQ37" si="41">IF(AM9="","",AN9*AP9)</f>
        <v/>
      </c>
      <c r="AR9" s="46"/>
      <c r="AS9" s="46" t="str">
        <f t="shared" si="15"/>
        <v/>
      </c>
      <c r="AT9" s="46"/>
      <c r="AU9" s="46" t="str">
        <f t="shared" ref="AU9:AU37" si="42">IF(AR9="","",AU$3)</f>
        <v/>
      </c>
      <c r="AV9" s="46" t="str">
        <f t="shared" ref="AV9:AV37" si="43">IF(AR9="","",AS9*AU9)</f>
        <v/>
      </c>
      <c r="AW9" s="46"/>
      <c r="AX9" s="46" t="str">
        <f t="shared" si="16"/>
        <v/>
      </c>
      <c r="AY9" s="46"/>
      <c r="AZ9" s="46" t="str">
        <f t="shared" ref="AZ9:AZ37" si="44">IF(AW9="","",AZ$3)</f>
        <v/>
      </c>
      <c r="BA9" s="46" t="str">
        <f t="shared" ref="BA9:BA37" si="45">IF(AW9="","",AX9*AZ9)</f>
        <v/>
      </c>
      <c r="BB9" s="80"/>
      <c r="BC9" s="46" t="str">
        <f t="shared" ref="BC9:BC37" ca="1" si="46">IF(AND(A9="",C9=""),"",COUNTA(AW9,AR9,AM9,AH9,AC9,X9,S9,N9,I9,D9))</f>
        <v/>
      </c>
      <c r="BD9" s="46" t="str">
        <f t="shared" ref="BD9:BD37" ca="1" si="47">IF(AND(A9="",C9=""),"",SUM(BA9,AV9,AQ9,AL9,AG9,AB9,W9,R9,M9,H9))</f>
        <v/>
      </c>
      <c r="BE9" s="46"/>
      <c r="BF9" s="54" t="str">
        <f ca="1">IF(AND(A9="",C9=""),"",IF(A9="Absent","Absent",IF($BE$7="","",IF(BC9=0,"",IF(ROUND(BD9*$BE$7,1)&gt;20,20,ROUND(BD9*$BE$7,1))))))</f>
        <v/>
      </c>
      <c r="BG9" s="54" t="str">
        <f t="shared" ref="BG9:BG37" ca="1" si="48">IF(OR(BF9="",BF9="Absent"),"",IF(ROUND(BD9*$BE$7,1)&gt;20,ROUND(BD9*$BE$7,1),BF9))</f>
        <v/>
      </c>
      <c r="BH9" s="88" t="str">
        <f ca="1">IF(OR(A9="Absent",BF9=""),"",IF($B$5="LV2",INDEX(Base_Classes_Niveaux!$A$102:$M$153,MATCH(BG9,Base_Classes_Niveaux!$A$102:$A$1533),$BB$3),IF(OR($B$6="3A",$B$6="4A",$B$6="5A",$B$6="6A"),INDEX(Base_Classes_Niveaux!$A$162:$M$213,MATCH(BG9,Base_Classes_Niveaux!$A$102:$A$153),$AX$6),IF(OR($B$6&lt;&gt;"3A",$B$6&lt;&gt;"4A",$B$6&lt;&gt;"5A",$B$6&lt;&gt;"6A"),INDEX(Base_Classes_Niveaux!$A$39:$M$90,MATCH(BG9,Base_Classes_Niveaux!$A$39:$A$90),$AX$6)))))</f>
        <v/>
      </c>
      <c r="BI9" s="46" t="str">
        <f t="shared" ca="1" si="17"/>
        <v/>
      </c>
      <c r="BJ9" s="46" t="str">
        <f t="shared" ca="1" si="18"/>
        <v/>
      </c>
      <c r="BK9" s="46" t="str">
        <f t="shared" ca="1" si="19"/>
        <v/>
      </c>
      <c r="BL9" s="46"/>
      <c r="BM9" s="46" t="str">
        <f t="shared" ca="1" si="20"/>
        <v/>
      </c>
      <c r="BN9" s="46" t="str">
        <f t="shared" ca="1" si="21"/>
        <v/>
      </c>
      <c r="BO9" s="46" t="str">
        <f t="shared" ca="1" si="22"/>
        <v/>
      </c>
      <c r="BP9" s="46"/>
      <c r="BQ9" s="46" t="str">
        <f t="shared" ca="1" si="23"/>
        <v/>
      </c>
      <c r="BR9" s="46" t="str">
        <f t="shared" ca="1" si="24"/>
        <v/>
      </c>
      <c r="BS9" s="46" t="str">
        <f t="shared" ca="1" si="25"/>
        <v/>
      </c>
      <c r="BT9" s="46"/>
      <c r="BU9" s="46" t="str">
        <f t="shared" ca="1" si="26"/>
        <v/>
      </c>
      <c r="BV9" s="46" t="str">
        <f t="shared" ca="1" si="27"/>
        <v/>
      </c>
      <c r="BW9" s="46" t="str">
        <f t="shared" ca="1" si="28"/>
        <v/>
      </c>
      <c r="BX9" s="46"/>
      <c r="BY9" s="46" t="str">
        <f t="shared" ca="1" si="29"/>
        <v/>
      </c>
      <c r="BZ9" s="46" t="str">
        <f t="shared" ca="1" si="30"/>
        <v/>
      </c>
      <c r="CA9" s="46" t="str">
        <f t="shared" ca="1" si="31"/>
        <v/>
      </c>
      <c r="CB9" s="46"/>
      <c r="CC9" s="46" t="str">
        <f t="shared" ca="1" si="32"/>
        <v/>
      </c>
      <c r="CD9" s="46" t="str">
        <f t="shared" ca="1" si="33"/>
        <v/>
      </c>
      <c r="CE9" s="46" t="str">
        <f t="shared" ca="1" si="34"/>
        <v/>
      </c>
      <c r="CF9" s="46" t="str">
        <f t="shared" ref="CF9:CF35" ca="1" si="49">IF(AND($A9="",$C9=""),"",COUNTIF(D9:AW9,"Non Evaluable"))</f>
        <v/>
      </c>
      <c r="CG9" s="127"/>
      <c r="CH9" s="140"/>
      <c r="CI9" s="127"/>
    </row>
    <row r="10" spans="1:89">
      <c r="A10" s="102"/>
      <c r="B10" s="126" t="str">
        <f t="shared" ca="1" si="35"/>
        <v/>
      </c>
      <c r="C10" s="162" t="str">
        <f ca="1">IF($B$6="","",IF(OFFSET(INDEX(Base_Elèves!$A$1:$BY$1,1,MATCH($B$6,Base_Elèves!$A$1:$BY$1,0)),Base_Elèves!$CA5,0,1,1)="","",OFFSET(INDEX(Base_Elèves!$A$1:$BY$1,1,MATCH($B$6,Base_Elèves!$A$1:$BY$1,0)),Base_Elèves!$CA5,0,1,1)))</f>
        <v/>
      </c>
      <c r="D10" s="46"/>
      <c r="E10" s="127" t="str">
        <f t="shared" ref="E10:E16" si="50">IF(D10="","",IF(OR(D10="Non Acquis",D10="Non Evaluable"),0,MATCH(D10,Points_Validation,0)))</f>
        <v/>
      </c>
      <c r="F10" s="127"/>
      <c r="G10" s="127" t="str">
        <f t="shared" ref="G10:G37" si="51">IF(D10="","",G$3)</f>
        <v/>
      </c>
      <c r="H10" s="127" t="str">
        <f t="shared" ref="H10:H37" si="52">IF(D10="","",E10*G10)</f>
        <v/>
      </c>
      <c r="I10" s="46"/>
      <c r="J10" s="127" t="str">
        <f t="shared" si="0"/>
        <v/>
      </c>
      <c r="K10" s="127"/>
      <c r="L10" s="127" t="str">
        <f t="shared" si="1"/>
        <v/>
      </c>
      <c r="M10" s="127" t="str">
        <f t="shared" si="2"/>
        <v/>
      </c>
      <c r="N10" s="46"/>
      <c r="O10" s="127" t="str">
        <f t="shared" si="3"/>
        <v/>
      </c>
      <c r="P10" s="127"/>
      <c r="Q10" s="127" t="str">
        <f t="shared" si="4"/>
        <v/>
      </c>
      <c r="R10" s="127" t="str">
        <f t="shared" si="5"/>
        <v/>
      </c>
      <c r="S10" s="46"/>
      <c r="T10" s="46" t="str">
        <f t="shared" si="6"/>
        <v/>
      </c>
      <c r="U10" s="46"/>
      <c r="V10" s="46" t="str">
        <f t="shared" si="7"/>
        <v/>
      </c>
      <c r="W10" s="46" t="str">
        <f t="shared" si="8"/>
        <v/>
      </c>
      <c r="X10" s="46"/>
      <c r="Y10" s="46" t="str">
        <f t="shared" si="9"/>
        <v/>
      </c>
      <c r="Z10" s="46"/>
      <c r="AA10" s="46" t="str">
        <f t="shared" si="10"/>
        <v/>
      </c>
      <c r="AB10" s="46" t="str">
        <f t="shared" si="11"/>
        <v/>
      </c>
      <c r="AC10" s="46"/>
      <c r="AD10" s="46" t="str">
        <f t="shared" si="12"/>
        <v/>
      </c>
      <c r="AE10" s="46"/>
      <c r="AF10" s="46" t="str">
        <f t="shared" si="36"/>
        <v/>
      </c>
      <c r="AG10" s="46" t="str">
        <f t="shared" si="37"/>
        <v/>
      </c>
      <c r="AH10" s="46"/>
      <c r="AI10" s="46" t="str">
        <f t="shared" si="13"/>
        <v/>
      </c>
      <c r="AJ10" s="46"/>
      <c r="AK10" s="46" t="str">
        <f t="shared" si="38"/>
        <v/>
      </c>
      <c r="AL10" s="46" t="str">
        <f t="shared" si="39"/>
        <v/>
      </c>
      <c r="AM10" s="46"/>
      <c r="AN10" s="46" t="str">
        <f t="shared" si="14"/>
        <v/>
      </c>
      <c r="AO10" s="46"/>
      <c r="AP10" s="46" t="str">
        <f t="shared" si="40"/>
        <v/>
      </c>
      <c r="AQ10" s="46" t="str">
        <f t="shared" si="41"/>
        <v/>
      </c>
      <c r="AR10" s="46"/>
      <c r="AS10" s="46" t="str">
        <f t="shared" si="15"/>
        <v/>
      </c>
      <c r="AT10" s="46"/>
      <c r="AU10" s="46" t="str">
        <f t="shared" si="42"/>
        <v/>
      </c>
      <c r="AV10" s="46" t="str">
        <f t="shared" si="43"/>
        <v/>
      </c>
      <c r="AW10" s="46"/>
      <c r="AX10" s="46" t="str">
        <f t="shared" si="16"/>
        <v/>
      </c>
      <c r="AY10" s="46"/>
      <c r="AZ10" s="46" t="str">
        <f t="shared" si="44"/>
        <v/>
      </c>
      <c r="BA10" s="46" t="str">
        <f t="shared" si="45"/>
        <v/>
      </c>
      <c r="BB10" s="80"/>
      <c r="BC10" s="46" t="str">
        <f t="shared" ca="1" si="46"/>
        <v/>
      </c>
      <c r="BD10" s="46" t="str">
        <f t="shared" ca="1" si="47"/>
        <v/>
      </c>
      <c r="BE10" s="46"/>
      <c r="BF10" s="54" t="str">
        <f t="shared" ref="BF10:BF37" ca="1" si="53">IF(AND(A10="",C10=""),"",IF(A10="Absent","Absent",IF($BE$7="","",IF(BC10=0,"",IF(ROUND(BD10*$BE$7,1)&gt;20,20,ROUND(BD10*$BE$7,1))))))</f>
        <v/>
      </c>
      <c r="BG10" s="54" t="str">
        <f t="shared" ca="1" si="48"/>
        <v/>
      </c>
      <c r="BH10" s="88" t="str">
        <f ca="1">IF(OR(A10="Absent",BF10=""),"",IF($B$5="LV2",INDEX(Base_Classes_Niveaux!$A$102:$M$153,MATCH(BG10,Base_Classes_Niveaux!$A$102:$A$1533),$BB$3),IF(OR($B$6="3A",$B$6="4A",$B$6="5A",$B$6="6A"),INDEX(Base_Classes_Niveaux!$A$162:$M$213,MATCH(BG10,Base_Classes_Niveaux!$A$102:$A$153),$AX$6),IF(OR($B$6&lt;&gt;"3A",$B$6&lt;&gt;"4A",$B$6&lt;&gt;"5A",$B$6&lt;&gt;"6A"),INDEX(Base_Classes_Niveaux!$A$39:$M$90,MATCH(BG10,Base_Classes_Niveaux!$A$39:$A$90),$AX$6)))))</f>
        <v/>
      </c>
      <c r="BI10" s="46" t="str">
        <f t="shared" ca="1" si="17"/>
        <v/>
      </c>
      <c r="BJ10" s="46" t="str">
        <f t="shared" ca="1" si="18"/>
        <v/>
      </c>
      <c r="BK10" s="46" t="str">
        <f t="shared" ca="1" si="19"/>
        <v/>
      </c>
      <c r="BL10" s="46"/>
      <c r="BM10" s="46" t="str">
        <f t="shared" ca="1" si="20"/>
        <v/>
      </c>
      <c r="BN10" s="46" t="str">
        <f t="shared" ca="1" si="21"/>
        <v/>
      </c>
      <c r="BO10" s="46" t="str">
        <f t="shared" ca="1" si="22"/>
        <v/>
      </c>
      <c r="BP10" s="46"/>
      <c r="BQ10" s="46" t="str">
        <f t="shared" ca="1" si="23"/>
        <v/>
      </c>
      <c r="BR10" s="46" t="str">
        <f t="shared" ca="1" si="24"/>
        <v/>
      </c>
      <c r="BS10" s="46" t="str">
        <f t="shared" ca="1" si="25"/>
        <v/>
      </c>
      <c r="BT10" s="46"/>
      <c r="BU10" s="46" t="str">
        <f t="shared" ca="1" si="26"/>
        <v/>
      </c>
      <c r="BV10" s="46" t="str">
        <f t="shared" ca="1" si="27"/>
        <v/>
      </c>
      <c r="BW10" s="46" t="str">
        <f t="shared" ca="1" si="28"/>
        <v/>
      </c>
      <c r="BX10" s="46"/>
      <c r="BY10" s="46" t="str">
        <f t="shared" ca="1" si="29"/>
        <v/>
      </c>
      <c r="BZ10" s="46" t="str">
        <f t="shared" ca="1" si="30"/>
        <v/>
      </c>
      <c r="CA10" s="46" t="str">
        <f t="shared" ca="1" si="31"/>
        <v/>
      </c>
      <c r="CB10" s="46"/>
      <c r="CC10" s="46" t="str">
        <f t="shared" ca="1" si="32"/>
        <v/>
      </c>
      <c r="CD10" s="46" t="str">
        <f t="shared" ca="1" si="33"/>
        <v/>
      </c>
      <c r="CE10" s="46" t="str">
        <f t="shared" ca="1" si="34"/>
        <v/>
      </c>
      <c r="CF10" s="46" t="str">
        <f t="shared" ca="1" si="49"/>
        <v/>
      </c>
      <c r="CG10" s="127"/>
      <c r="CH10" s="140"/>
      <c r="CI10" s="89"/>
      <c r="CJ10" s="90"/>
    </row>
    <row r="11" spans="1:89" ht="16.5" customHeight="1">
      <c r="A11" s="102"/>
      <c r="B11" s="126" t="str">
        <f t="shared" ca="1" si="35"/>
        <v/>
      </c>
      <c r="C11" s="162" t="str">
        <f ca="1">IF($B$6="","",IF(OFFSET(INDEX(Base_Elèves!$A$1:$BY$1,1,MATCH($B$6,Base_Elèves!$A$1:$BY$1,0)),Base_Elèves!$CA6,0,1,1)="","",OFFSET(INDEX(Base_Elèves!$A$1:$BY$1,1,MATCH($B$6,Base_Elèves!$A$1:$BY$1,0)),Base_Elèves!$CA6,0,1,1)))</f>
        <v/>
      </c>
      <c r="D11" s="46"/>
      <c r="E11" s="127" t="str">
        <f t="shared" si="50"/>
        <v/>
      </c>
      <c r="F11" s="127"/>
      <c r="G11" s="127" t="str">
        <f t="shared" si="51"/>
        <v/>
      </c>
      <c r="H11" s="127" t="str">
        <f t="shared" si="52"/>
        <v/>
      </c>
      <c r="I11" s="46"/>
      <c r="J11" s="127" t="str">
        <f t="shared" si="0"/>
        <v/>
      </c>
      <c r="K11" s="127"/>
      <c r="L11" s="127" t="str">
        <f t="shared" si="1"/>
        <v/>
      </c>
      <c r="M11" s="127" t="str">
        <f t="shared" si="2"/>
        <v/>
      </c>
      <c r="N11" s="46"/>
      <c r="O11" s="127" t="str">
        <f t="shared" si="3"/>
        <v/>
      </c>
      <c r="P11" s="127"/>
      <c r="Q11" s="127" t="str">
        <f t="shared" si="4"/>
        <v/>
      </c>
      <c r="R11" s="127" t="str">
        <f t="shared" si="5"/>
        <v/>
      </c>
      <c r="S11" s="46"/>
      <c r="T11" s="46" t="str">
        <f t="shared" si="6"/>
        <v/>
      </c>
      <c r="U11" s="46"/>
      <c r="V11" s="46" t="str">
        <f t="shared" si="7"/>
        <v/>
      </c>
      <c r="W11" s="46" t="str">
        <f t="shared" si="8"/>
        <v/>
      </c>
      <c r="X11" s="46"/>
      <c r="Y11" s="46" t="str">
        <f t="shared" si="9"/>
        <v/>
      </c>
      <c r="Z11" s="46"/>
      <c r="AA11" s="46" t="str">
        <f t="shared" si="10"/>
        <v/>
      </c>
      <c r="AB11" s="46" t="str">
        <f t="shared" si="11"/>
        <v/>
      </c>
      <c r="AC11" s="46"/>
      <c r="AD11" s="46" t="str">
        <f t="shared" si="12"/>
        <v/>
      </c>
      <c r="AE11" s="46"/>
      <c r="AF11" s="46" t="str">
        <f t="shared" si="36"/>
        <v/>
      </c>
      <c r="AG11" s="46" t="str">
        <f t="shared" si="37"/>
        <v/>
      </c>
      <c r="AH11" s="46"/>
      <c r="AI11" s="46" t="str">
        <f t="shared" si="13"/>
        <v/>
      </c>
      <c r="AJ11" s="46"/>
      <c r="AK11" s="46" t="str">
        <f t="shared" si="38"/>
        <v/>
      </c>
      <c r="AL11" s="46" t="str">
        <f t="shared" si="39"/>
        <v/>
      </c>
      <c r="AM11" s="46"/>
      <c r="AN11" s="46" t="str">
        <f t="shared" si="14"/>
        <v/>
      </c>
      <c r="AO11" s="46"/>
      <c r="AP11" s="46" t="str">
        <f t="shared" si="40"/>
        <v/>
      </c>
      <c r="AQ11" s="46" t="str">
        <f t="shared" si="41"/>
        <v/>
      </c>
      <c r="AR11" s="46"/>
      <c r="AS11" s="46" t="str">
        <f t="shared" si="15"/>
        <v/>
      </c>
      <c r="AT11" s="46"/>
      <c r="AU11" s="46" t="str">
        <f t="shared" si="42"/>
        <v/>
      </c>
      <c r="AV11" s="46" t="str">
        <f t="shared" si="43"/>
        <v/>
      </c>
      <c r="AW11" s="46"/>
      <c r="AX11" s="46" t="str">
        <f t="shared" si="16"/>
        <v/>
      </c>
      <c r="AY11" s="46"/>
      <c r="AZ11" s="46" t="str">
        <f t="shared" si="44"/>
        <v/>
      </c>
      <c r="BA11" s="46" t="str">
        <f t="shared" si="45"/>
        <v/>
      </c>
      <c r="BB11" s="80"/>
      <c r="BC11" s="46" t="str">
        <f t="shared" ca="1" si="46"/>
        <v/>
      </c>
      <c r="BD11" s="46" t="str">
        <f t="shared" ca="1" si="47"/>
        <v/>
      </c>
      <c r="BE11" s="46"/>
      <c r="BF11" s="54" t="str">
        <f t="shared" ca="1" si="53"/>
        <v/>
      </c>
      <c r="BG11" s="54" t="str">
        <f t="shared" ca="1" si="48"/>
        <v/>
      </c>
      <c r="BH11" s="88" t="str">
        <f ca="1">IF(OR(A11="Absent",BF11=""),"",IF($B$5="LV2",INDEX(Base_Classes_Niveaux!$A$102:$M$153,MATCH(BG11,Base_Classes_Niveaux!$A$102:$A$1533),$BB$3),IF(OR($B$6="3A",$B$6="4A",$B$6="5A",$B$6="6A"),INDEX(Base_Classes_Niveaux!$A$162:$M$213,MATCH(BG11,Base_Classes_Niveaux!$A$102:$A$153),$AX$6),IF(OR($B$6&lt;&gt;"3A",$B$6&lt;&gt;"4A",$B$6&lt;&gt;"5A",$B$6&lt;&gt;"6A"),INDEX(Base_Classes_Niveaux!$A$39:$M$90,MATCH(BG11,Base_Classes_Niveaux!$A$39:$A$90),$AX$6)))))</f>
        <v/>
      </c>
      <c r="BI11" s="46" t="str">
        <f t="shared" ca="1" si="17"/>
        <v/>
      </c>
      <c r="BJ11" s="46" t="str">
        <f t="shared" ca="1" si="18"/>
        <v/>
      </c>
      <c r="BK11" s="46" t="str">
        <f t="shared" ca="1" si="19"/>
        <v/>
      </c>
      <c r="BL11" s="46"/>
      <c r="BM11" s="46" t="str">
        <f t="shared" ca="1" si="20"/>
        <v/>
      </c>
      <c r="BN11" s="46" t="str">
        <f t="shared" ca="1" si="21"/>
        <v/>
      </c>
      <c r="BO11" s="46" t="str">
        <f t="shared" ca="1" si="22"/>
        <v/>
      </c>
      <c r="BP11" s="46"/>
      <c r="BQ11" s="46" t="str">
        <f t="shared" ca="1" si="23"/>
        <v/>
      </c>
      <c r="BR11" s="46" t="str">
        <f t="shared" ca="1" si="24"/>
        <v/>
      </c>
      <c r="BS11" s="46" t="str">
        <f t="shared" ca="1" si="25"/>
        <v/>
      </c>
      <c r="BT11" s="46"/>
      <c r="BU11" s="46" t="str">
        <f t="shared" ca="1" si="26"/>
        <v/>
      </c>
      <c r="BV11" s="46" t="str">
        <f t="shared" ca="1" si="27"/>
        <v/>
      </c>
      <c r="BW11" s="46" t="str">
        <f t="shared" ca="1" si="28"/>
        <v/>
      </c>
      <c r="BX11" s="46"/>
      <c r="BY11" s="46" t="str">
        <f t="shared" ca="1" si="29"/>
        <v/>
      </c>
      <c r="BZ11" s="46" t="str">
        <f t="shared" ca="1" si="30"/>
        <v/>
      </c>
      <c r="CA11" s="46" t="str">
        <f t="shared" ca="1" si="31"/>
        <v/>
      </c>
      <c r="CB11" s="46"/>
      <c r="CC11" s="46" t="str">
        <f t="shared" ca="1" si="32"/>
        <v/>
      </c>
      <c r="CD11" s="46" t="str">
        <f t="shared" ca="1" si="33"/>
        <v/>
      </c>
      <c r="CE11" s="46" t="str">
        <f t="shared" ca="1" si="34"/>
        <v/>
      </c>
      <c r="CF11" s="46" t="str">
        <f t="shared" ca="1" si="49"/>
        <v/>
      </c>
      <c r="CG11" s="127"/>
      <c r="CH11" s="140"/>
      <c r="CI11" s="89"/>
      <c r="CJ11" s="89"/>
    </row>
    <row r="12" spans="1:89">
      <c r="A12" s="102"/>
      <c r="B12" s="126" t="str">
        <f t="shared" ca="1" si="35"/>
        <v/>
      </c>
      <c r="C12" s="162" t="str">
        <f ca="1">IF($B$6="","",IF(OFFSET(INDEX(Base_Elèves!$A$1:$BY$1,1,MATCH($B$6,Base_Elèves!$A$1:$BY$1,0)),Base_Elèves!$CA7,0,1,1)="","",OFFSET(INDEX(Base_Elèves!$A$1:$BY$1,1,MATCH($B$6,Base_Elèves!$A$1:$BY$1,0)),Base_Elèves!$CA7,0,1,1)))</f>
        <v/>
      </c>
      <c r="D12" s="46"/>
      <c r="E12" s="127" t="str">
        <f t="shared" si="50"/>
        <v/>
      </c>
      <c r="F12" s="127"/>
      <c r="G12" s="127" t="str">
        <f t="shared" si="51"/>
        <v/>
      </c>
      <c r="H12" s="127" t="str">
        <f t="shared" si="52"/>
        <v/>
      </c>
      <c r="I12" s="46"/>
      <c r="J12" s="127" t="str">
        <f t="shared" si="0"/>
        <v/>
      </c>
      <c r="K12" s="127"/>
      <c r="L12" s="127" t="str">
        <f t="shared" si="1"/>
        <v/>
      </c>
      <c r="M12" s="127" t="str">
        <f t="shared" si="2"/>
        <v/>
      </c>
      <c r="N12" s="46"/>
      <c r="O12" s="127" t="str">
        <f t="shared" si="3"/>
        <v/>
      </c>
      <c r="P12" s="127"/>
      <c r="Q12" s="127" t="str">
        <f t="shared" si="4"/>
        <v/>
      </c>
      <c r="R12" s="127" t="str">
        <f t="shared" si="5"/>
        <v/>
      </c>
      <c r="S12" s="46"/>
      <c r="T12" s="46" t="str">
        <f t="shared" si="6"/>
        <v/>
      </c>
      <c r="U12" s="46"/>
      <c r="V12" s="46" t="str">
        <f t="shared" si="7"/>
        <v/>
      </c>
      <c r="W12" s="46" t="str">
        <f t="shared" si="8"/>
        <v/>
      </c>
      <c r="X12" s="46"/>
      <c r="Y12" s="46" t="str">
        <f t="shared" si="9"/>
        <v/>
      </c>
      <c r="Z12" s="46"/>
      <c r="AA12" s="46" t="str">
        <f t="shared" si="10"/>
        <v/>
      </c>
      <c r="AB12" s="46" t="str">
        <f t="shared" si="11"/>
        <v/>
      </c>
      <c r="AC12" s="46"/>
      <c r="AD12" s="46" t="str">
        <f t="shared" si="12"/>
        <v/>
      </c>
      <c r="AE12" s="46"/>
      <c r="AF12" s="46" t="str">
        <f t="shared" si="36"/>
        <v/>
      </c>
      <c r="AG12" s="46" t="str">
        <f t="shared" si="37"/>
        <v/>
      </c>
      <c r="AH12" s="46"/>
      <c r="AI12" s="46" t="str">
        <f t="shared" si="13"/>
        <v/>
      </c>
      <c r="AJ12" s="46"/>
      <c r="AK12" s="46" t="str">
        <f t="shared" si="38"/>
        <v/>
      </c>
      <c r="AL12" s="46" t="str">
        <f t="shared" si="39"/>
        <v/>
      </c>
      <c r="AM12" s="46"/>
      <c r="AN12" s="46" t="str">
        <f t="shared" si="14"/>
        <v/>
      </c>
      <c r="AO12" s="46"/>
      <c r="AP12" s="46" t="str">
        <f t="shared" si="40"/>
        <v/>
      </c>
      <c r="AQ12" s="46" t="str">
        <f t="shared" si="41"/>
        <v/>
      </c>
      <c r="AR12" s="46"/>
      <c r="AS12" s="46" t="str">
        <f t="shared" si="15"/>
        <v/>
      </c>
      <c r="AT12" s="46"/>
      <c r="AU12" s="46" t="str">
        <f t="shared" si="42"/>
        <v/>
      </c>
      <c r="AV12" s="46" t="str">
        <f t="shared" si="43"/>
        <v/>
      </c>
      <c r="AW12" s="46"/>
      <c r="AX12" s="46" t="str">
        <f t="shared" si="16"/>
        <v/>
      </c>
      <c r="AY12" s="46"/>
      <c r="AZ12" s="46" t="str">
        <f t="shared" si="44"/>
        <v/>
      </c>
      <c r="BA12" s="46" t="str">
        <f t="shared" si="45"/>
        <v/>
      </c>
      <c r="BB12" s="80"/>
      <c r="BC12" s="46" t="str">
        <f t="shared" ca="1" si="46"/>
        <v/>
      </c>
      <c r="BD12" s="46" t="str">
        <f t="shared" ca="1" si="47"/>
        <v/>
      </c>
      <c r="BE12" s="46"/>
      <c r="BF12" s="54" t="str">
        <f t="shared" ca="1" si="53"/>
        <v/>
      </c>
      <c r="BG12" s="54" t="str">
        <f t="shared" ca="1" si="48"/>
        <v/>
      </c>
      <c r="BH12" s="88" t="str">
        <f ca="1">IF(OR(A12="Absent",BF12=""),"",IF($B$5="LV2",INDEX(Base_Classes_Niveaux!$A$102:$M$153,MATCH(BG12,Base_Classes_Niveaux!$A$102:$A$1533),$BB$3),IF(OR($B$6="3A",$B$6="4A",$B$6="5A",$B$6="6A"),INDEX(Base_Classes_Niveaux!$A$162:$M$213,MATCH(BG12,Base_Classes_Niveaux!$A$102:$A$153),$AX$6),IF(OR($B$6&lt;&gt;"3A",$B$6&lt;&gt;"4A",$B$6&lt;&gt;"5A",$B$6&lt;&gt;"6A"),INDEX(Base_Classes_Niveaux!$A$39:$M$90,MATCH(BG12,Base_Classes_Niveaux!$A$39:$A$90),$AX$6)))))</f>
        <v/>
      </c>
      <c r="BI12" s="46" t="str">
        <f t="shared" ca="1" si="17"/>
        <v/>
      </c>
      <c r="BJ12" s="46" t="str">
        <f t="shared" ca="1" si="18"/>
        <v/>
      </c>
      <c r="BK12" s="46" t="str">
        <f t="shared" ca="1" si="19"/>
        <v/>
      </c>
      <c r="BL12" s="46"/>
      <c r="BM12" s="46" t="str">
        <f t="shared" ca="1" si="20"/>
        <v/>
      </c>
      <c r="BN12" s="46" t="str">
        <f t="shared" ca="1" si="21"/>
        <v/>
      </c>
      <c r="BO12" s="46" t="str">
        <f t="shared" ca="1" si="22"/>
        <v/>
      </c>
      <c r="BP12" s="46"/>
      <c r="BQ12" s="46" t="str">
        <f t="shared" ca="1" si="23"/>
        <v/>
      </c>
      <c r="BR12" s="46" t="str">
        <f t="shared" ca="1" si="24"/>
        <v/>
      </c>
      <c r="BS12" s="46" t="str">
        <f t="shared" ca="1" si="25"/>
        <v/>
      </c>
      <c r="BT12" s="46"/>
      <c r="BU12" s="46" t="str">
        <f t="shared" ca="1" si="26"/>
        <v/>
      </c>
      <c r="BV12" s="46" t="str">
        <f t="shared" ca="1" si="27"/>
        <v/>
      </c>
      <c r="BW12" s="46" t="str">
        <f t="shared" ca="1" si="28"/>
        <v/>
      </c>
      <c r="BX12" s="46"/>
      <c r="BY12" s="46" t="str">
        <f t="shared" ca="1" si="29"/>
        <v/>
      </c>
      <c r="BZ12" s="46" t="str">
        <f t="shared" ca="1" si="30"/>
        <v/>
      </c>
      <c r="CA12" s="46" t="str">
        <f t="shared" ca="1" si="31"/>
        <v/>
      </c>
      <c r="CB12" s="46"/>
      <c r="CC12" s="46" t="str">
        <f t="shared" ca="1" si="32"/>
        <v/>
      </c>
      <c r="CD12" s="46" t="str">
        <f t="shared" ca="1" si="33"/>
        <v/>
      </c>
      <c r="CE12" s="46" t="str">
        <f t="shared" ca="1" si="34"/>
        <v/>
      </c>
      <c r="CF12" s="46" t="str">
        <f t="shared" ca="1" si="49"/>
        <v/>
      </c>
      <c r="CG12" s="127"/>
      <c r="CH12" s="140"/>
      <c r="CI12" s="89"/>
      <c r="CJ12" s="89"/>
    </row>
    <row r="13" spans="1:89">
      <c r="A13" s="102"/>
      <c r="B13" s="126" t="str">
        <f t="shared" ca="1" si="35"/>
        <v/>
      </c>
      <c r="C13" s="162" t="str">
        <f ca="1">IF($B$6="","",IF(OFFSET(INDEX(Base_Elèves!$A$1:$BY$1,1,MATCH($B$6,Base_Elèves!$A$1:$BY$1,0)),Base_Elèves!$CA8,0,1,1)="","",OFFSET(INDEX(Base_Elèves!$A$1:$BY$1,1,MATCH($B$6,Base_Elèves!$A$1:$BY$1,0)),Base_Elèves!$CA8,0,1,1)))</f>
        <v/>
      </c>
      <c r="D13" s="46"/>
      <c r="E13" s="127" t="str">
        <f t="shared" si="50"/>
        <v/>
      </c>
      <c r="F13" s="127"/>
      <c r="G13" s="127" t="str">
        <f t="shared" si="51"/>
        <v/>
      </c>
      <c r="H13" s="127" t="str">
        <f t="shared" si="52"/>
        <v/>
      </c>
      <c r="I13" s="46"/>
      <c r="J13" s="127" t="str">
        <f t="shared" si="0"/>
        <v/>
      </c>
      <c r="K13" s="127"/>
      <c r="L13" s="127" t="str">
        <f t="shared" si="1"/>
        <v/>
      </c>
      <c r="M13" s="127" t="str">
        <f t="shared" si="2"/>
        <v/>
      </c>
      <c r="N13" s="46"/>
      <c r="O13" s="127" t="str">
        <f t="shared" si="3"/>
        <v/>
      </c>
      <c r="P13" s="127"/>
      <c r="Q13" s="127" t="str">
        <f t="shared" si="4"/>
        <v/>
      </c>
      <c r="R13" s="127" t="str">
        <f t="shared" si="5"/>
        <v/>
      </c>
      <c r="S13" s="46"/>
      <c r="T13" s="46" t="str">
        <f t="shared" si="6"/>
        <v/>
      </c>
      <c r="U13" s="46"/>
      <c r="V13" s="46" t="str">
        <f t="shared" si="7"/>
        <v/>
      </c>
      <c r="W13" s="46" t="str">
        <f t="shared" si="8"/>
        <v/>
      </c>
      <c r="X13" s="46"/>
      <c r="Y13" s="46" t="str">
        <f t="shared" si="9"/>
        <v/>
      </c>
      <c r="Z13" s="46"/>
      <c r="AA13" s="46" t="str">
        <f t="shared" si="10"/>
        <v/>
      </c>
      <c r="AB13" s="46" t="str">
        <f t="shared" si="11"/>
        <v/>
      </c>
      <c r="AC13" s="46"/>
      <c r="AD13" s="46" t="str">
        <f t="shared" si="12"/>
        <v/>
      </c>
      <c r="AE13" s="46"/>
      <c r="AF13" s="46" t="str">
        <f t="shared" si="36"/>
        <v/>
      </c>
      <c r="AG13" s="46" t="str">
        <f t="shared" si="37"/>
        <v/>
      </c>
      <c r="AH13" s="46"/>
      <c r="AI13" s="46" t="str">
        <f t="shared" si="13"/>
        <v/>
      </c>
      <c r="AJ13" s="46"/>
      <c r="AK13" s="46" t="str">
        <f t="shared" si="38"/>
        <v/>
      </c>
      <c r="AL13" s="46" t="str">
        <f t="shared" si="39"/>
        <v/>
      </c>
      <c r="AM13" s="46"/>
      <c r="AN13" s="46" t="str">
        <f t="shared" si="14"/>
        <v/>
      </c>
      <c r="AO13" s="46"/>
      <c r="AP13" s="46" t="str">
        <f t="shared" si="40"/>
        <v/>
      </c>
      <c r="AQ13" s="46" t="str">
        <f t="shared" si="41"/>
        <v/>
      </c>
      <c r="AR13" s="46"/>
      <c r="AS13" s="46" t="str">
        <f t="shared" si="15"/>
        <v/>
      </c>
      <c r="AT13" s="46"/>
      <c r="AU13" s="46" t="str">
        <f t="shared" si="42"/>
        <v/>
      </c>
      <c r="AV13" s="46" t="str">
        <f t="shared" si="43"/>
        <v/>
      </c>
      <c r="AW13" s="46"/>
      <c r="AX13" s="46" t="str">
        <f t="shared" si="16"/>
        <v/>
      </c>
      <c r="AY13" s="46"/>
      <c r="AZ13" s="46" t="str">
        <f t="shared" si="44"/>
        <v/>
      </c>
      <c r="BA13" s="46" t="str">
        <f t="shared" si="45"/>
        <v/>
      </c>
      <c r="BB13" s="80"/>
      <c r="BC13" s="46" t="str">
        <f t="shared" ca="1" si="46"/>
        <v/>
      </c>
      <c r="BD13" s="46" t="str">
        <f t="shared" ca="1" si="47"/>
        <v/>
      </c>
      <c r="BE13" s="46"/>
      <c r="BF13" s="54" t="str">
        <f t="shared" ca="1" si="53"/>
        <v/>
      </c>
      <c r="BG13" s="54" t="str">
        <f t="shared" ca="1" si="48"/>
        <v/>
      </c>
      <c r="BH13" s="88" t="str">
        <f ca="1">IF(OR(A13="Absent",BF13=""),"",IF($B$5="LV2",INDEX(Base_Classes_Niveaux!$A$102:$M$153,MATCH(BG13,Base_Classes_Niveaux!$A$102:$A$1533),$BB$3),IF(OR($B$6="3A",$B$6="4A",$B$6="5A",$B$6="6A"),INDEX(Base_Classes_Niveaux!$A$162:$M$213,MATCH(BG13,Base_Classes_Niveaux!$A$102:$A$153),$AX$6),IF(OR($B$6&lt;&gt;"3A",$B$6&lt;&gt;"4A",$B$6&lt;&gt;"5A",$B$6&lt;&gt;"6A"),INDEX(Base_Classes_Niveaux!$A$39:$M$90,MATCH(BG13,Base_Classes_Niveaux!$A$39:$A$90),$AX$6)))))</f>
        <v/>
      </c>
      <c r="BI13" s="46" t="str">
        <f t="shared" ca="1" si="17"/>
        <v/>
      </c>
      <c r="BJ13" s="46" t="str">
        <f t="shared" ca="1" si="18"/>
        <v/>
      </c>
      <c r="BK13" s="46" t="str">
        <f t="shared" ca="1" si="19"/>
        <v/>
      </c>
      <c r="BL13" s="46"/>
      <c r="BM13" s="46" t="str">
        <f t="shared" ca="1" si="20"/>
        <v/>
      </c>
      <c r="BN13" s="46" t="str">
        <f t="shared" ca="1" si="21"/>
        <v/>
      </c>
      <c r="BO13" s="46" t="str">
        <f t="shared" ca="1" si="22"/>
        <v/>
      </c>
      <c r="BP13" s="46"/>
      <c r="BQ13" s="46" t="str">
        <f t="shared" ca="1" si="23"/>
        <v/>
      </c>
      <c r="BR13" s="46" t="str">
        <f t="shared" ca="1" si="24"/>
        <v/>
      </c>
      <c r="BS13" s="46" t="str">
        <f t="shared" ca="1" si="25"/>
        <v/>
      </c>
      <c r="BT13" s="46"/>
      <c r="BU13" s="46" t="str">
        <f t="shared" ca="1" si="26"/>
        <v/>
      </c>
      <c r="BV13" s="46" t="str">
        <f t="shared" ca="1" si="27"/>
        <v/>
      </c>
      <c r="BW13" s="46" t="str">
        <f t="shared" ca="1" si="28"/>
        <v/>
      </c>
      <c r="BX13" s="46"/>
      <c r="BY13" s="46" t="str">
        <f t="shared" ca="1" si="29"/>
        <v/>
      </c>
      <c r="BZ13" s="46" t="str">
        <f t="shared" ca="1" si="30"/>
        <v/>
      </c>
      <c r="CA13" s="46" t="str">
        <f t="shared" ca="1" si="31"/>
        <v/>
      </c>
      <c r="CB13" s="46"/>
      <c r="CC13" s="46" t="str">
        <f t="shared" ca="1" si="32"/>
        <v/>
      </c>
      <c r="CD13" s="46" t="str">
        <f t="shared" ca="1" si="33"/>
        <v/>
      </c>
      <c r="CE13" s="46" t="str">
        <f t="shared" ca="1" si="34"/>
        <v/>
      </c>
      <c r="CF13" s="46" t="str">
        <f t="shared" ca="1" si="49"/>
        <v/>
      </c>
      <c r="CG13" s="127"/>
      <c r="CH13" s="140"/>
      <c r="CI13" s="89"/>
      <c r="CJ13" s="89"/>
    </row>
    <row r="14" spans="1:89">
      <c r="A14" s="102"/>
      <c r="B14" s="126" t="str">
        <f t="shared" ca="1" si="35"/>
        <v/>
      </c>
      <c r="C14" s="162" t="str">
        <f ca="1">IF($B$6="","",IF(OFFSET(INDEX(Base_Elèves!$A$1:$BY$1,1,MATCH($B$6,Base_Elèves!$A$1:$BY$1,0)),Base_Elèves!$CA9,0,1,1)="","",OFFSET(INDEX(Base_Elèves!$A$1:$BY$1,1,MATCH($B$6,Base_Elèves!$A$1:$BY$1,0)),Base_Elèves!$CA9,0,1,1)))</f>
        <v/>
      </c>
      <c r="D14" s="46"/>
      <c r="E14" s="127" t="str">
        <f t="shared" si="50"/>
        <v/>
      </c>
      <c r="F14" s="127"/>
      <c r="G14" s="127" t="str">
        <f t="shared" si="51"/>
        <v/>
      </c>
      <c r="H14" s="127" t="str">
        <f t="shared" si="52"/>
        <v/>
      </c>
      <c r="I14" s="46"/>
      <c r="J14" s="127" t="str">
        <f t="shared" si="0"/>
        <v/>
      </c>
      <c r="K14" s="127"/>
      <c r="L14" s="127" t="str">
        <f t="shared" si="1"/>
        <v/>
      </c>
      <c r="M14" s="127" t="str">
        <f t="shared" si="2"/>
        <v/>
      </c>
      <c r="N14" s="46"/>
      <c r="O14" s="127" t="str">
        <f t="shared" si="3"/>
        <v/>
      </c>
      <c r="P14" s="127"/>
      <c r="Q14" s="127" t="str">
        <f t="shared" si="4"/>
        <v/>
      </c>
      <c r="R14" s="127" t="str">
        <f t="shared" si="5"/>
        <v/>
      </c>
      <c r="S14" s="46"/>
      <c r="T14" s="46" t="str">
        <f t="shared" si="6"/>
        <v/>
      </c>
      <c r="U14" s="46"/>
      <c r="V14" s="46" t="str">
        <f t="shared" si="7"/>
        <v/>
      </c>
      <c r="W14" s="46" t="str">
        <f t="shared" si="8"/>
        <v/>
      </c>
      <c r="X14" s="46"/>
      <c r="Y14" s="46" t="str">
        <f t="shared" si="9"/>
        <v/>
      </c>
      <c r="Z14" s="46"/>
      <c r="AA14" s="46" t="str">
        <f t="shared" si="10"/>
        <v/>
      </c>
      <c r="AB14" s="46" t="str">
        <f t="shared" si="11"/>
        <v/>
      </c>
      <c r="AC14" s="46"/>
      <c r="AD14" s="46" t="str">
        <f t="shared" si="12"/>
        <v/>
      </c>
      <c r="AE14" s="46"/>
      <c r="AF14" s="46" t="str">
        <f t="shared" si="36"/>
        <v/>
      </c>
      <c r="AG14" s="46" t="str">
        <f t="shared" si="37"/>
        <v/>
      </c>
      <c r="AH14" s="46"/>
      <c r="AI14" s="46" t="str">
        <f t="shared" si="13"/>
        <v/>
      </c>
      <c r="AJ14" s="46"/>
      <c r="AK14" s="46" t="str">
        <f t="shared" si="38"/>
        <v/>
      </c>
      <c r="AL14" s="46" t="str">
        <f t="shared" si="39"/>
        <v/>
      </c>
      <c r="AM14" s="46"/>
      <c r="AN14" s="46" t="str">
        <f t="shared" si="14"/>
        <v/>
      </c>
      <c r="AO14" s="46"/>
      <c r="AP14" s="46" t="str">
        <f t="shared" si="40"/>
        <v/>
      </c>
      <c r="AQ14" s="46" t="str">
        <f t="shared" si="41"/>
        <v/>
      </c>
      <c r="AR14" s="46"/>
      <c r="AS14" s="46" t="str">
        <f t="shared" si="15"/>
        <v/>
      </c>
      <c r="AT14" s="46"/>
      <c r="AU14" s="46" t="str">
        <f t="shared" si="42"/>
        <v/>
      </c>
      <c r="AV14" s="46" t="str">
        <f t="shared" si="43"/>
        <v/>
      </c>
      <c r="AW14" s="46"/>
      <c r="AX14" s="46" t="str">
        <f t="shared" si="16"/>
        <v/>
      </c>
      <c r="AY14" s="46"/>
      <c r="AZ14" s="46" t="str">
        <f t="shared" si="44"/>
        <v/>
      </c>
      <c r="BA14" s="46" t="str">
        <f t="shared" si="45"/>
        <v/>
      </c>
      <c r="BB14" s="80"/>
      <c r="BC14" s="46" t="str">
        <f t="shared" ca="1" si="46"/>
        <v/>
      </c>
      <c r="BD14" s="46" t="str">
        <f t="shared" ca="1" si="47"/>
        <v/>
      </c>
      <c r="BE14" s="46"/>
      <c r="BF14" s="54" t="str">
        <f t="shared" ca="1" si="53"/>
        <v/>
      </c>
      <c r="BG14" s="54" t="str">
        <f t="shared" ca="1" si="48"/>
        <v/>
      </c>
      <c r="BH14" s="88" t="str">
        <f ca="1">IF(OR(A14="Absent",BF14=""),"",IF($B$5="LV2",INDEX(Base_Classes_Niveaux!$A$102:$M$153,MATCH(BG14,Base_Classes_Niveaux!$A$102:$A$1533),$BB$3),IF(OR($B$6="3A",$B$6="4A",$B$6="5A",$B$6="6A"),INDEX(Base_Classes_Niveaux!$A$162:$M$213,MATCH(BG14,Base_Classes_Niveaux!$A$102:$A$153),$AX$6),IF(OR($B$6&lt;&gt;"3A",$B$6&lt;&gt;"4A",$B$6&lt;&gt;"5A",$B$6&lt;&gt;"6A"),INDEX(Base_Classes_Niveaux!$A$39:$M$90,MATCH(BG14,Base_Classes_Niveaux!$A$39:$A$90),$AX$6)))))</f>
        <v/>
      </c>
      <c r="BI14" s="46" t="str">
        <f t="shared" ca="1" si="17"/>
        <v/>
      </c>
      <c r="BJ14" s="46" t="str">
        <f t="shared" ca="1" si="18"/>
        <v/>
      </c>
      <c r="BK14" s="46" t="str">
        <f t="shared" ca="1" si="19"/>
        <v/>
      </c>
      <c r="BL14" s="46"/>
      <c r="BM14" s="46" t="str">
        <f t="shared" ca="1" si="20"/>
        <v/>
      </c>
      <c r="BN14" s="46" t="str">
        <f t="shared" ca="1" si="21"/>
        <v/>
      </c>
      <c r="BO14" s="46" t="str">
        <f t="shared" ca="1" si="22"/>
        <v/>
      </c>
      <c r="BP14" s="46"/>
      <c r="BQ14" s="46" t="str">
        <f t="shared" ca="1" si="23"/>
        <v/>
      </c>
      <c r="BR14" s="46" t="str">
        <f t="shared" ca="1" si="24"/>
        <v/>
      </c>
      <c r="BS14" s="46" t="str">
        <f t="shared" ca="1" si="25"/>
        <v/>
      </c>
      <c r="BT14" s="46"/>
      <c r="BU14" s="46" t="str">
        <f t="shared" ca="1" si="26"/>
        <v/>
      </c>
      <c r="BV14" s="46" t="str">
        <f t="shared" ca="1" si="27"/>
        <v/>
      </c>
      <c r="BW14" s="46" t="str">
        <f t="shared" ca="1" si="28"/>
        <v/>
      </c>
      <c r="BX14" s="46"/>
      <c r="BY14" s="46" t="str">
        <f t="shared" ca="1" si="29"/>
        <v/>
      </c>
      <c r="BZ14" s="46" t="str">
        <f t="shared" ca="1" si="30"/>
        <v/>
      </c>
      <c r="CA14" s="46" t="str">
        <f t="shared" ca="1" si="31"/>
        <v/>
      </c>
      <c r="CB14" s="46"/>
      <c r="CC14" s="46" t="str">
        <f t="shared" ca="1" si="32"/>
        <v/>
      </c>
      <c r="CD14" s="46" t="str">
        <f t="shared" ca="1" si="33"/>
        <v/>
      </c>
      <c r="CE14" s="46" t="str">
        <f t="shared" ca="1" si="34"/>
        <v/>
      </c>
      <c r="CF14" s="46" t="str">
        <f t="shared" ca="1" si="49"/>
        <v/>
      </c>
      <c r="CG14" s="127"/>
      <c r="CH14" s="140"/>
      <c r="CI14" s="89"/>
      <c r="CJ14" s="89"/>
    </row>
    <row r="15" spans="1:89">
      <c r="A15" s="102"/>
      <c r="B15" s="126" t="str">
        <f t="shared" ca="1" si="35"/>
        <v/>
      </c>
      <c r="C15" s="162" t="str">
        <f ca="1">IF($B$6="","",IF(OFFSET(INDEX(Base_Elèves!$A$1:$BY$1,1,MATCH($B$6,Base_Elèves!$A$1:$BY$1,0)),Base_Elèves!$CA10,0,1,1)="","",OFFSET(INDEX(Base_Elèves!$A$1:$BY$1,1,MATCH($B$6,Base_Elèves!$A$1:$BY$1,0)),Base_Elèves!$CA10,0,1,1)))</f>
        <v/>
      </c>
      <c r="D15" s="46"/>
      <c r="E15" s="127" t="str">
        <f t="shared" si="50"/>
        <v/>
      </c>
      <c r="F15" s="127"/>
      <c r="G15" s="127" t="str">
        <f t="shared" si="51"/>
        <v/>
      </c>
      <c r="H15" s="127" t="str">
        <f t="shared" si="52"/>
        <v/>
      </c>
      <c r="I15" s="46"/>
      <c r="J15" s="127" t="str">
        <f t="shared" si="0"/>
        <v/>
      </c>
      <c r="K15" s="127"/>
      <c r="L15" s="127" t="str">
        <f t="shared" si="1"/>
        <v/>
      </c>
      <c r="M15" s="127" t="str">
        <f t="shared" si="2"/>
        <v/>
      </c>
      <c r="N15" s="46"/>
      <c r="O15" s="127" t="str">
        <f t="shared" si="3"/>
        <v/>
      </c>
      <c r="P15" s="127"/>
      <c r="Q15" s="127" t="str">
        <f t="shared" si="4"/>
        <v/>
      </c>
      <c r="R15" s="127" t="str">
        <f t="shared" si="5"/>
        <v/>
      </c>
      <c r="S15" s="46"/>
      <c r="T15" s="46" t="str">
        <f t="shared" si="6"/>
        <v/>
      </c>
      <c r="U15" s="46"/>
      <c r="V15" s="46" t="str">
        <f t="shared" si="7"/>
        <v/>
      </c>
      <c r="W15" s="46" t="str">
        <f t="shared" si="8"/>
        <v/>
      </c>
      <c r="X15" s="46"/>
      <c r="Y15" s="46" t="str">
        <f t="shared" si="9"/>
        <v/>
      </c>
      <c r="Z15" s="46"/>
      <c r="AA15" s="46" t="str">
        <f t="shared" si="10"/>
        <v/>
      </c>
      <c r="AB15" s="46" t="str">
        <f t="shared" si="11"/>
        <v/>
      </c>
      <c r="AC15" s="46"/>
      <c r="AD15" s="46" t="str">
        <f t="shared" si="12"/>
        <v/>
      </c>
      <c r="AE15" s="46"/>
      <c r="AF15" s="46" t="str">
        <f t="shared" si="36"/>
        <v/>
      </c>
      <c r="AG15" s="46" t="str">
        <f t="shared" si="37"/>
        <v/>
      </c>
      <c r="AH15" s="46"/>
      <c r="AI15" s="46" t="str">
        <f t="shared" si="13"/>
        <v/>
      </c>
      <c r="AJ15" s="46"/>
      <c r="AK15" s="46" t="str">
        <f t="shared" si="38"/>
        <v/>
      </c>
      <c r="AL15" s="46" t="str">
        <f t="shared" si="39"/>
        <v/>
      </c>
      <c r="AM15" s="46"/>
      <c r="AN15" s="46" t="str">
        <f t="shared" si="14"/>
        <v/>
      </c>
      <c r="AO15" s="46"/>
      <c r="AP15" s="46" t="str">
        <f t="shared" si="40"/>
        <v/>
      </c>
      <c r="AQ15" s="46" t="str">
        <f t="shared" si="41"/>
        <v/>
      </c>
      <c r="AR15" s="46"/>
      <c r="AS15" s="46" t="str">
        <f t="shared" si="15"/>
        <v/>
      </c>
      <c r="AT15" s="46"/>
      <c r="AU15" s="46" t="str">
        <f t="shared" si="42"/>
        <v/>
      </c>
      <c r="AV15" s="46" t="str">
        <f t="shared" si="43"/>
        <v/>
      </c>
      <c r="AW15" s="46"/>
      <c r="AX15" s="46" t="str">
        <f t="shared" si="16"/>
        <v/>
      </c>
      <c r="AY15" s="46"/>
      <c r="AZ15" s="46" t="str">
        <f t="shared" si="44"/>
        <v/>
      </c>
      <c r="BA15" s="46" t="str">
        <f t="shared" si="45"/>
        <v/>
      </c>
      <c r="BB15" s="80"/>
      <c r="BC15" s="46" t="str">
        <f t="shared" ca="1" si="46"/>
        <v/>
      </c>
      <c r="BD15" s="46" t="str">
        <f t="shared" ca="1" si="47"/>
        <v/>
      </c>
      <c r="BE15" s="46"/>
      <c r="BF15" s="54" t="str">
        <f t="shared" ca="1" si="53"/>
        <v/>
      </c>
      <c r="BG15" s="54" t="str">
        <f t="shared" ca="1" si="48"/>
        <v/>
      </c>
      <c r="BH15" s="88" t="str">
        <f ca="1">IF(OR(A15="Absent",BF15=""),"",IF($B$5="LV2",INDEX(Base_Classes_Niveaux!$A$102:$M$153,MATCH(BG15,Base_Classes_Niveaux!$A$102:$A$1533),$BB$3),IF(OR($B$6="3A",$B$6="4A",$B$6="5A",$B$6="6A"),INDEX(Base_Classes_Niveaux!$A$162:$M$213,MATCH(BG15,Base_Classes_Niveaux!$A$102:$A$153),$AX$6),IF(OR($B$6&lt;&gt;"3A",$B$6&lt;&gt;"4A",$B$6&lt;&gt;"5A",$B$6&lt;&gt;"6A"),INDEX(Base_Classes_Niveaux!$A$39:$M$90,MATCH(BG15,Base_Classes_Niveaux!$A$39:$A$90),$AX$6)))))</f>
        <v/>
      </c>
      <c r="BI15" s="46" t="str">
        <f t="shared" ca="1" si="17"/>
        <v/>
      </c>
      <c r="BJ15" s="46" t="str">
        <f t="shared" ca="1" si="18"/>
        <v/>
      </c>
      <c r="BK15" s="46" t="str">
        <f t="shared" ca="1" si="19"/>
        <v/>
      </c>
      <c r="BL15" s="46"/>
      <c r="BM15" s="46" t="str">
        <f t="shared" ca="1" si="20"/>
        <v/>
      </c>
      <c r="BN15" s="46" t="str">
        <f t="shared" ca="1" si="21"/>
        <v/>
      </c>
      <c r="BO15" s="46" t="str">
        <f t="shared" ca="1" si="22"/>
        <v/>
      </c>
      <c r="BP15" s="46"/>
      <c r="BQ15" s="46" t="str">
        <f t="shared" ca="1" si="23"/>
        <v/>
      </c>
      <c r="BR15" s="46" t="str">
        <f t="shared" ca="1" si="24"/>
        <v/>
      </c>
      <c r="BS15" s="46" t="str">
        <f t="shared" ca="1" si="25"/>
        <v/>
      </c>
      <c r="BT15" s="46"/>
      <c r="BU15" s="46" t="str">
        <f t="shared" ca="1" si="26"/>
        <v/>
      </c>
      <c r="BV15" s="46" t="str">
        <f t="shared" ca="1" si="27"/>
        <v/>
      </c>
      <c r="BW15" s="46" t="str">
        <f t="shared" ca="1" si="28"/>
        <v/>
      </c>
      <c r="BX15" s="46"/>
      <c r="BY15" s="46" t="str">
        <f t="shared" ca="1" si="29"/>
        <v/>
      </c>
      <c r="BZ15" s="46" t="str">
        <f t="shared" ca="1" si="30"/>
        <v/>
      </c>
      <c r="CA15" s="46" t="str">
        <f t="shared" ca="1" si="31"/>
        <v/>
      </c>
      <c r="CB15" s="46"/>
      <c r="CC15" s="46" t="str">
        <f t="shared" ca="1" si="32"/>
        <v/>
      </c>
      <c r="CD15" s="46" t="str">
        <f t="shared" ca="1" si="33"/>
        <v/>
      </c>
      <c r="CE15" s="46" t="str">
        <f t="shared" ca="1" si="34"/>
        <v/>
      </c>
      <c r="CF15" s="46" t="str">
        <f t="shared" ca="1" si="49"/>
        <v/>
      </c>
      <c r="CG15" s="127"/>
      <c r="CH15" s="140"/>
      <c r="CI15" s="89"/>
      <c r="CJ15" s="89"/>
    </row>
    <row r="16" spans="1:89">
      <c r="A16" s="102"/>
      <c r="B16" s="126" t="str">
        <f t="shared" ca="1" si="35"/>
        <v/>
      </c>
      <c r="C16" s="162" t="str">
        <f ca="1">IF($B$6="","",IF(OFFSET(INDEX(Base_Elèves!$A$1:$BY$1,1,MATCH($B$6,Base_Elèves!$A$1:$BY$1,0)),Base_Elèves!$CA11,0,1,1)="","",OFFSET(INDEX(Base_Elèves!$A$1:$BY$1,1,MATCH($B$6,Base_Elèves!$A$1:$BY$1,0)),Base_Elèves!$CA11,0,1,1)))</f>
        <v/>
      </c>
      <c r="D16" s="46"/>
      <c r="E16" s="127" t="str">
        <f t="shared" si="50"/>
        <v/>
      </c>
      <c r="F16" s="127"/>
      <c r="G16" s="127" t="str">
        <f t="shared" si="51"/>
        <v/>
      </c>
      <c r="H16" s="127" t="str">
        <f t="shared" si="52"/>
        <v/>
      </c>
      <c r="I16" s="46"/>
      <c r="J16" s="127" t="str">
        <f t="shared" si="0"/>
        <v/>
      </c>
      <c r="K16" s="127"/>
      <c r="L16" s="127" t="str">
        <f t="shared" si="1"/>
        <v/>
      </c>
      <c r="M16" s="127" t="str">
        <f t="shared" si="2"/>
        <v/>
      </c>
      <c r="N16" s="46"/>
      <c r="O16" s="127" t="str">
        <f t="shared" ref="O16:O35" si="54">IF(N16="","",IF(OR(N16="Non Acquis",N16="Non Evaluable"),0,MATCH(N16,Points_Validation,0)))</f>
        <v/>
      </c>
      <c r="P16" s="127"/>
      <c r="Q16" s="127" t="str">
        <f t="shared" si="4"/>
        <v/>
      </c>
      <c r="R16" s="127" t="str">
        <f t="shared" si="5"/>
        <v/>
      </c>
      <c r="S16" s="46"/>
      <c r="T16" s="46" t="str">
        <f t="shared" ref="T16:T35" si="55">IF(S16="","",IF(OR(S16="Non Acquis",S16="Non Evaluable"),0,MATCH(S16,Points_Validation,0)))</f>
        <v/>
      </c>
      <c r="U16" s="46"/>
      <c r="V16" s="46" t="str">
        <f t="shared" si="7"/>
        <v/>
      </c>
      <c r="W16" s="46" t="str">
        <f t="shared" si="8"/>
        <v/>
      </c>
      <c r="X16" s="46"/>
      <c r="Y16" s="46" t="str">
        <f t="shared" ref="Y16:Y35" si="56">IF(X16="","",IF(OR(X16="Non Acquis",X16="Non Evaluable"),0,MATCH(X16,Points_Validation,0)))</f>
        <v/>
      </c>
      <c r="Z16" s="46"/>
      <c r="AA16" s="46" t="str">
        <f t="shared" si="10"/>
        <v/>
      </c>
      <c r="AB16" s="46" t="str">
        <f t="shared" si="11"/>
        <v/>
      </c>
      <c r="AC16" s="46"/>
      <c r="AD16" s="46" t="str">
        <f t="shared" si="12"/>
        <v/>
      </c>
      <c r="AE16" s="46"/>
      <c r="AF16" s="46" t="str">
        <f t="shared" si="36"/>
        <v/>
      </c>
      <c r="AG16" s="46" t="str">
        <f t="shared" si="37"/>
        <v/>
      </c>
      <c r="AH16" s="46"/>
      <c r="AI16" s="46" t="str">
        <f t="shared" si="13"/>
        <v/>
      </c>
      <c r="AJ16" s="46"/>
      <c r="AK16" s="46" t="str">
        <f t="shared" si="38"/>
        <v/>
      </c>
      <c r="AL16" s="46" t="str">
        <f t="shared" si="39"/>
        <v/>
      </c>
      <c r="AM16" s="46"/>
      <c r="AN16" s="46" t="str">
        <f t="shared" si="14"/>
        <v/>
      </c>
      <c r="AO16" s="46"/>
      <c r="AP16" s="46" t="str">
        <f t="shared" si="40"/>
        <v/>
      </c>
      <c r="AQ16" s="46" t="str">
        <f t="shared" si="41"/>
        <v/>
      </c>
      <c r="AR16" s="46"/>
      <c r="AS16" s="46" t="str">
        <f t="shared" si="15"/>
        <v/>
      </c>
      <c r="AT16" s="46"/>
      <c r="AU16" s="46" t="str">
        <f t="shared" si="42"/>
        <v/>
      </c>
      <c r="AV16" s="46" t="str">
        <f t="shared" si="43"/>
        <v/>
      </c>
      <c r="AW16" s="46"/>
      <c r="AX16" s="46" t="str">
        <f t="shared" si="16"/>
        <v/>
      </c>
      <c r="AY16" s="46"/>
      <c r="AZ16" s="46" t="str">
        <f t="shared" si="44"/>
        <v/>
      </c>
      <c r="BA16" s="46" t="str">
        <f t="shared" si="45"/>
        <v/>
      </c>
      <c r="BB16" s="80"/>
      <c r="BC16" s="46" t="str">
        <f t="shared" ca="1" si="46"/>
        <v/>
      </c>
      <c r="BD16" s="46" t="str">
        <f t="shared" ca="1" si="47"/>
        <v/>
      </c>
      <c r="BE16" s="46"/>
      <c r="BF16" s="54" t="str">
        <f t="shared" ca="1" si="53"/>
        <v/>
      </c>
      <c r="BG16" s="54" t="str">
        <f t="shared" ca="1" si="48"/>
        <v/>
      </c>
      <c r="BH16" s="88" t="str">
        <f ca="1">IF(OR(A16="Absent",BF16=""),"",IF($B$5="LV2",INDEX(Base_Classes_Niveaux!$A$102:$M$153,MATCH(BG16,Base_Classes_Niveaux!$A$102:$A$1533),$BB$3),IF(OR($B$6="3A",$B$6="4A",$B$6="5A",$B$6="6A"),INDEX(Base_Classes_Niveaux!$A$162:$M$213,MATCH(BG16,Base_Classes_Niveaux!$A$102:$A$153),$AX$6),IF(OR($B$6&lt;&gt;"3A",$B$6&lt;&gt;"4A",$B$6&lt;&gt;"5A",$B$6&lt;&gt;"6A"),INDEX(Base_Classes_Niveaux!$A$39:$M$90,MATCH(BG16,Base_Classes_Niveaux!$A$39:$A$90),$AX$6)))))</f>
        <v/>
      </c>
      <c r="BI16" s="46" t="str">
        <f t="shared" ca="1" si="17"/>
        <v/>
      </c>
      <c r="BJ16" s="46" t="str">
        <f t="shared" ca="1" si="18"/>
        <v/>
      </c>
      <c r="BK16" s="46" t="str">
        <f t="shared" ca="1" si="19"/>
        <v/>
      </c>
      <c r="BL16" s="46"/>
      <c r="BM16" s="46" t="str">
        <f t="shared" ca="1" si="20"/>
        <v/>
      </c>
      <c r="BN16" s="46" t="str">
        <f t="shared" ca="1" si="21"/>
        <v/>
      </c>
      <c r="BO16" s="46" t="str">
        <f t="shared" ca="1" si="22"/>
        <v/>
      </c>
      <c r="BP16" s="46"/>
      <c r="BQ16" s="46" t="str">
        <f t="shared" ca="1" si="23"/>
        <v/>
      </c>
      <c r="BR16" s="46" t="str">
        <f t="shared" ca="1" si="24"/>
        <v/>
      </c>
      <c r="BS16" s="46" t="str">
        <f t="shared" ca="1" si="25"/>
        <v/>
      </c>
      <c r="BT16" s="46"/>
      <c r="BU16" s="46" t="str">
        <f t="shared" ca="1" si="26"/>
        <v/>
      </c>
      <c r="BV16" s="46" t="str">
        <f t="shared" ca="1" si="27"/>
        <v/>
      </c>
      <c r="BW16" s="46" t="str">
        <f t="shared" ca="1" si="28"/>
        <v/>
      </c>
      <c r="BX16" s="46"/>
      <c r="BY16" s="46" t="str">
        <f t="shared" ca="1" si="29"/>
        <v/>
      </c>
      <c r="BZ16" s="46" t="str">
        <f t="shared" ca="1" si="30"/>
        <v/>
      </c>
      <c r="CA16" s="46" t="str">
        <f t="shared" ca="1" si="31"/>
        <v/>
      </c>
      <c r="CB16" s="46"/>
      <c r="CC16" s="46" t="str">
        <f t="shared" ca="1" si="32"/>
        <v/>
      </c>
      <c r="CD16" s="46" t="str">
        <f t="shared" ca="1" si="33"/>
        <v/>
      </c>
      <c r="CE16" s="46" t="str">
        <f t="shared" ca="1" si="34"/>
        <v/>
      </c>
      <c r="CF16" s="46" t="str">
        <f t="shared" ca="1" si="49"/>
        <v/>
      </c>
      <c r="CG16" s="127"/>
      <c r="CH16" s="140"/>
      <c r="CI16" s="89"/>
      <c r="CJ16" s="89"/>
    </row>
    <row r="17" spans="1:88">
      <c r="A17" s="102"/>
      <c r="B17" s="126" t="str">
        <f t="shared" ca="1" si="35"/>
        <v/>
      </c>
      <c r="C17" s="162" t="str">
        <f ca="1">IF($B$6="","",IF(OFFSET(INDEX(Base_Elèves!$A$1:$BY$1,1,MATCH($B$6,Base_Elèves!$A$1:$BY$1,0)),Base_Elèves!$CA12,0,1,1)="","",OFFSET(INDEX(Base_Elèves!$A$1:$BY$1,1,MATCH($B$6,Base_Elèves!$A$1:$BY$1,0)),Base_Elèves!$CA12,0,1,1)))</f>
        <v/>
      </c>
      <c r="D17" s="46"/>
      <c r="E17" s="127" t="str">
        <f t="shared" ref="E17:E35" si="57">IF(D17="","",IF(OR(D17="Non Acquis",D17="Non Evaluable"),0,MATCH(D17,Points_Validation,0)))</f>
        <v/>
      </c>
      <c r="F17" s="127"/>
      <c r="G17" s="127" t="str">
        <f t="shared" si="51"/>
        <v/>
      </c>
      <c r="H17" s="127" t="str">
        <f t="shared" si="52"/>
        <v/>
      </c>
      <c r="I17" s="46"/>
      <c r="J17" s="127" t="str">
        <f t="shared" ref="J17:J35" si="58">IF(I17="","",IF(OR(I17="Non Acquis",I17="Non Evaluable"),0,MATCH(I17,Points_Validation,0)))</f>
        <v/>
      </c>
      <c r="K17" s="127"/>
      <c r="L17" s="127" t="str">
        <f t="shared" si="1"/>
        <v/>
      </c>
      <c r="M17" s="127" t="str">
        <f t="shared" si="2"/>
        <v/>
      </c>
      <c r="N17" s="46"/>
      <c r="O17" s="127" t="str">
        <f t="shared" si="54"/>
        <v/>
      </c>
      <c r="P17" s="127"/>
      <c r="Q17" s="127" t="str">
        <f t="shared" si="4"/>
        <v/>
      </c>
      <c r="R17" s="127" t="str">
        <f t="shared" si="5"/>
        <v/>
      </c>
      <c r="S17" s="46"/>
      <c r="T17" s="46" t="str">
        <f t="shared" si="55"/>
        <v/>
      </c>
      <c r="U17" s="46"/>
      <c r="V17" s="46" t="str">
        <f t="shared" si="7"/>
        <v/>
      </c>
      <c r="W17" s="46" t="str">
        <f t="shared" si="8"/>
        <v/>
      </c>
      <c r="X17" s="46"/>
      <c r="Y17" s="46" t="str">
        <f t="shared" si="56"/>
        <v/>
      </c>
      <c r="Z17" s="46"/>
      <c r="AA17" s="46" t="str">
        <f t="shared" si="10"/>
        <v/>
      </c>
      <c r="AB17" s="46" t="str">
        <f t="shared" si="11"/>
        <v/>
      </c>
      <c r="AC17" s="46"/>
      <c r="AD17" s="46" t="str">
        <f t="shared" si="12"/>
        <v/>
      </c>
      <c r="AE17" s="46"/>
      <c r="AF17" s="46" t="str">
        <f t="shared" si="36"/>
        <v/>
      </c>
      <c r="AG17" s="46" t="str">
        <f t="shared" si="37"/>
        <v/>
      </c>
      <c r="AH17" s="46"/>
      <c r="AI17" s="46" t="str">
        <f t="shared" si="13"/>
        <v/>
      </c>
      <c r="AJ17" s="46"/>
      <c r="AK17" s="46" t="str">
        <f t="shared" si="38"/>
        <v/>
      </c>
      <c r="AL17" s="46" t="str">
        <f t="shared" si="39"/>
        <v/>
      </c>
      <c r="AM17" s="46"/>
      <c r="AN17" s="46" t="str">
        <f t="shared" si="14"/>
        <v/>
      </c>
      <c r="AO17" s="46"/>
      <c r="AP17" s="46" t="str">
        <f t="shared" si="40"/>
        <v/>
      </c>
      <c r="AQ17" s="46" t="str">
        <f t="shared" si="41"/>
        <v/>
      </c>
      <c r="AR17" s="46"/>
      <c r="AS17" s="46" t="str">
        <f t="shared" si="15"/>
        <v/>
      </c>
      <c r="AT17" s="46"/>
      <c r="AU17" s="46" t="str">
        <f t="shared" si="42"/>
        <v/>
      </c>
      <c r="AV17" s="46" t="str">
        <f t="shared" si="43"/>
        <v/>
      </c>
      <c r="AW17" s="46"/>
      <c r="AX17" s="46" t="str">
        <f t="shared" si="16"/>
        <v/>
      </c>
      <c r="AY17" s="46"/>
      <c r="AZ17" s="46" t="str">
        <f t="shared" si="44"/>
        <v/>
      </c>
      <c r="BA17" s="46" t="str">
        <f t="shared" si="45"/>
        <v/>
      </c>
      <c r="BB17" s="80"/>
      <c r="BC17" s="46" t="str">
        <f t="shared" ca="1" si="46"/>
        <v/>
      </c>
      <c r="BD17" s="46" t="str">
        <f t="shared" ca="1" si="47"/>
        <v/>
      </c>
      <c r="BE17" s="46"/>
      <c r="BF17" s="54" t="str">
        <f t="shared" ca="1" si="53"/>
        <v/>
      </c>
      <c r="BG17" s="54" t="str">
        <f t="shared" ca="1" si="48"/>
        <v/>
      </c>
      <c r="BH17" s="88" t="str">
        <f ca="1">IF(OR(A17="Absent",BF17=""),"",IF($B$5="LV2",INDEX(Base_Classes_Niveaux!$A$102:$M$153,MATCH(BG17,Base_Classes_Niveaux!$A$102:$A$1533),$BB$3),IF(OR($B$6="3A",$B$6="4A",$B$6="5A",$B$6="6A"),INDEX(Base_Classes_Niveaux!$A$162:$M$213,MATCH(BG17,Base_Classes_Niveaux!$A$102:$A$153),$AX$6),IF(OR($B$6&lt;&gt;"3A",$B$6&lt;&gt;"4A",$B$6&lt;&gt;"5A",$B$6&lt;&gt;"6A"),INDEX(Base_Classes_Niveaux!$A$39:$M$90,MATCH(BG17,Base_Classes_Niveaux!$A$39:$A$90),$AX$6)))))</f>
        <v/>
      </c>
      <c r="BI17" s="46" t="str">
        <f t="shared" ca="1" si="17"/>
        <v/>
      </c>
      <c r="BJ17" s="46" t="str">
        <f t="shared" ca="1" si="18"/>
        <v/>
      </c>
      <c r="BK17" s="46" t="str">
        <f t="shared" ca="1" si="19"/>
        <v/>
      </c>
      <c r="BL17" s="46"/>
      <c r="BM17" s="46" t="str">
        <f t="shared" ca="1" si="20"/>
        <v/>
      </c>
      <c r="BN17" s="46" t="str">
        <f t="shared" ca="1" si="21"/>
        <v/>
      </c>
      <c r="BO17" s="46" t="str">
        <f t="shared" ca="1" si="22"/>
        <v/>
      </c>
      <c r="BP17" s="46"/>
      <c r="BQ17" s="46" t="str">
        <f t="shared" ca="1" si="23"/>
        <v/>
      </c>
      <c r="BR17" s="46" t="str">
        <f t="shared" ca="1" si="24"/>
        <v/>
      </c>
      <c r="BS17" s="46" t="str">
        <f t="shared" ca="1" si="25"/>
        <v/>
      </c>
      <c r="BT17" s="46"/>
      <c r="BU17" s="46" t="str">
        <f t="shared" ca="1" si="26"/>
        <v/>
      </c>
      <c r="BV17" s="46" t="str">
        <f t="shared" ca="1" si="27"/>
        <v/>
      </c>
      <c r="BW17" s="46" t="str">
        <f t="shared" ca="1" si="28"/>
        <v/>
      </c>
      <c r="BX17" s="46"/>
      <c r="BY17" s="46" t="str">
        <f t="shared" ca="1" si="29"/>
        <v/>
      </c>
      <c r="BZ17" s="46" t="str">
        <f t="shared" ca="1" si="30"/>
        <v/>
      </c>
      <c r="CA17" s="46" t="str">
        <f t="shared" ca="1" si="31"/>
        <v/>
      </c>
      <c r="CB17" s="46"/>
      <c r="CC17" s="46" t="str">
        <f t="shared" ca="1" si="32"/>
        <v/>
      </c>
      <c r="CD17" s="46" t="str">
        <f t="shared" ca="1" si="33"/>
        <v/>
      </c>
      <c r="CE17" s="46" t="str">
        <f t="shared" ca="1" si="34"/>
        <v/>
      </c>
      <c r="CF17" s="46" t="str">
        <f t="shared" ca="1" si="49"/>
        <v/>
      </c>
      <c r="CG17" s="127"/>
      <c r="CH17" s="140"/>
      <c r="CI17" s="89"/>
      <c r="CJ17" s="89"/>
    </row>
    <row r="18" spans="1:88">
      <c r="A18" s="102"/>
      <c r="B18" s="126" t="str">
        <f t="shared" ca="1" si="35"/>
        <v/>
      </c>
      <c r="C18" s="162" t="str">
        <f ca="1">IF($B$6="","",IF(OFFSET(INDEX(Base_Elèves!$A$1:$BY$1,1,MATCH($B$6,Base_Elèves!$A$1:$BY$1,0)),Base_Elèves!$CA13,0,1,1)="","",OFFSET(INDEX(Base_Elèves!$A$1:$BY$1,1,MATCH($B$6,Base_Elèves!$A$1:$BY$1,0)),Base_Elèves!$CA13,0,1,1)))</f>
        <v/>
      </c>
      <c r="D18" s="46"/>
      <c r="E18" s="127" t="str">
        <f t="shared" si="57"/>
        <v/>
      </c>
      <c r="F18" s="127"/>
      <c r="G18" s="127" t="str">
        <f t="shared" si="51"/>
        <v/>
      </c>
      <c r="H18" s="127" t="str">
        <f t="shared" si="52"/>
        <v/>
      </c>
      <c r="I18" s="46"/>
      <c r="J18" s="127" t="str">
        <f t="shared" si="58"/>
        <v/>
      </c>
      <c r="K18" s="127"/>
      <c r="L18" s="127" t="str">
        <f t="shared" si="1"/>
        <v/>
      </c>
      <c r="M18" s="127" t="str">
        <f t="shared" si="2"/>
        <v/>
      </c>
      <c r="N18" s="46"/>
      <c r="O18" s="127" t="str">
        <f t="shared" si="54"/>
        <v/>
      </c>
      <c r="P18" s="127"/>
      <c r="Q18" s="127" t="str">
        <f t="shared" si="4"/>
        <v/>
      </c>
      <c r="R18" s="127" t="str">
        <f t="shared" si="5"/>
        <v/>
      </c>
      <c r="S18" s="46"/>
      <c r="T18" s="46" t="str">
        <f t="shared" si="55"/>
        <v/>
      </c>
      <c r="U18" s="46"/>
      <c r="V18" s="46" t="str">
        <f t="shared" si="7"/>
        <v/>
      </c>
      <c r="W18" s="46" t="str">
        <f t="shared" si="8"/>
        <v/>
      </c>
      <c r="X18" s="46"/>
      <c r="Y18" s="46" t="str">
        <f t="shared" si="56"/>
        <v/>
      </c>
      <c r="Z18" s="46"/>
      <c r="AA18" s="46" t="str">
        <f t="shared" si="10"/>
        <v/>
      </c>
      <c r="AB18" s="46" t="str">
        <f t="shared" si="11"/>
        <v/>
      </c>
      <c r="AC18" s="46"/>
      <c r="AD18" s="46" t="str">
        <f t="shared" si="12"/>
        <v/>
      </c>
      <c r="AE18" s="46"/>
      <c r="AF18" s="46" t="str">
        <f t="shared" si="36"/>
        <v/>
      </c>
      <c r="AG18" s="46" t="str">
        <f t="shared" si="37"/>
        <v/>
      </c>
      <c r="AH18" s="46"/>
      <c r="AI18" s="46" t="str">
        <f t="shared" si="13"/>
        <v/>
      </c>
      <c r="AJ18" s="46"/>
      <c r="AK18" s="46" t="str">
        <f t="shared" si="38"/>
        <v/>
      </c>
      <c r="AL18" s="46" t="str">
        <f t="shared" si="39"/>
        <v/>
      </c>
      <c r="AM18" s="46"/>
      <c r="AN18" s="46" t="str">
        <f t="shared" si="14"/>
        <v/>
      </c>
      <c r="AO18" s="46"/>
      <c r="AP18" s="46" t="str">
        <f t="shared" si="40"/>
        <v/>
      </c>
      <c r="AQ18" s="46" t="str">
        <f t="shared" si="41"/>
        <v/>
      </c>
      <c r="AR18" s="46"/>
      <c r="AS18" s="46" t="str">
        <f t="shared" si="15"/>
        <v/>
      </c>
      <c r="AT18" s="46"/>
      <c r="AU18" s="46" t="str">
        <f t="shared" si="42"/>
        <v/>
      </c>
      <c r="AV18" s="46" t="str">
        <f t="shared" si="43"/>
        <v/>
      </c>
      <c r="AW18" s="46"/>
      <c r="AX18" s="46" t="str">
        <f t="shared" si="16"/>
        <v/>
      </c>
      <c r="AY18" s="46"/>
      <c r="AZ18" s="46" t="str">
        <f t="shared" si="44"/>
        <v/>
      </c>
      <c r="BA18" s="46" t="str">
        <f t="shared" si="45"/>
        <v/>
      </c>
      <c r="BB18" s="80"/>
      <c r="BC18" s="46" t="str">
        <f t="shared" ca="1" si="46"/>
        <v/>
      </c>
      <c r="BD18" s="46" t="str">
        <f t="shared" ca="1" si="47"/>
        <v/>
      </c>
      <c r="BE18" s="46"/>
      <c r="BF18" s="54" t="str">
        <f t="shared" ca="1" si="53"/>
        <v/>
      </c>
      <c r="BG18" s="54" t="str">
        <f t="shared" ca="1" si="48"/>
        <v/>
      </c>
      <c r="BH18" s="88" t="str">
        <f ca="1">IF(OR(A18="Absent",BF18=""),"",IF($B$5="LV2",INDEX(Base_Classes_Niveaux!$A$102:$M$153,MATCH(BG18,Base_Classes_Niveaux!$A$102:$A$1533),$BB$3),IF(OR($B$6="3A",$B$6="4A",$B$6="5A",$B$6="6A"),INDEX(Base_Classes_Niveaux!$A$162:$M$213,MATCH(BG18,Base_Classes_Niveaux!$A$102:$A$153),$AX$6),IF(OR($B$6&lt;&gt;"3A",$B$6&lt;&gt;"4A",$B$6&lt;&gt;"5A",$B$6&lt;&gt;"6A"),INDEX(Base_Classes_Niveaux!$A$39:$M$90,MATCH(BG18,Base_Classes_Niveaux!$A$39:$A$90),$AX$6)))))</f>
        <v/>
      </c>
      <c r="BI18" s="46" t="str">
        <f t="shared" ca="1" si="17"/>
        <v/>
      </c>
      <c r="BJ18" s="46" t="str">
        <f t="shared" ca="1" si="18"/>
        <v/>
      </c>
      <c r="BK18" s="46" t="str">
        <f t="shared" ca="1" si="19"/>
        <v/>
      </c>
      <c r="BL18" s="46"/>
      <c r="BM18" s="46" t="str">
        <f t="shared" ca="1" si="20"/>
        <v/>
      </c>
      <c r="BN18" s="46" t="str">
        <f t="shared" ca="1" si="21"/>
        <v/>
      </c>
      <c r="BO18" s="46" t="str">
        <f t="shared" ca="1" si="22"/>
        <v/>
      </c>
      <c r="BP18" s="46"/>
      <c r="BQ18" s="46" t="str">
        <f t="shared" ca="1" si="23"/>
        <v/>
      </c>
      <c r="BR18" s="46" t="str">
        <f t="shared" ca="1" si="24"/>
        <v/>
      </c>
      <c r="BS18" s="46" t="str">
        <f t="shared" ca="1" si="25"/>
        <v/>
      </c>
      <c r="BT18" s="46"/>
      <c r="BU18" s="46" t="str">
        <f t="shared" ca="1" si="26"/>
        <v/>
      </c>
      <c r="BV18" s="46" t="str">
        <f t="shared" ca="1" si="27"/>
        <v/>
      </c>
      <c r="BW18" s="46" t="str">
        <f t="shared" ca="1" si="28"/>
        <v/>
      </c>
      <c r="BX18" s="46"/>
      <c r="BY18" s="46" t="str">
        <f t="shared" ca="1" si="29"/>
        <v/>
      </c>
      <c r="BZ18" s="46" t="str">
        <f t="shared" ca="1" si="30"/>
        <v/>
      </c>
      <c r="CA18" s="46" t="str">
        <f t="shared" ca="1" si="31"/>
        <v/>
      </c>
      <c r="CB18" s="46"/>
      <c r="CC18" s="46" t="str">
        <f t="shared" ca="1" si="32"/>
        <v/>
      </c>
      <c r="CD18" s="46" t="str">
        <f t="shared" ca="1" si="33"/>
        <v/>
      </c>
      <c r="CE18" s="46" t="str">
        <f t="shared" ca="1" si="34"/>
        <v/>
      </c>
      <c r="CF18" s="46" t="str">
        <f t="shared" ca="1" si="49"/>
        <v/>
      </c>
      <c r="CG18" s="127"/>
      <c r="CH18" s="140"/>
      <c r="CI18" s="89"/>
      <c r="CJ18" s="89"/>
    </row>
    <row r="19" spans="1:88">
      <c r="A19" s="102"/>
      <c r="B19" s="126" t="str">
        <f t="shared" ca="1" si="35"/>
        <v/>
      </c>
      <c r="C19" s="162" t="str">
        <f ca="1">IF($B$6="","",IF(OFFSET(INDEX(Base_Elèves!$A$1:$BY$1,1,MATCH($B$6,Base_Elèves!$A$1:$BY$1,0)),Base_Elèves!$CA14,0,1,1)="","",OFFSET(INDEX(Base_Elèves!$A$1:$BY$1,1,MATCH($B$6,Base_Elèves!$A$1:$BY$1,0)),Base_Elèves!$CA14,0,1,1)))</f>
        <v/>
      </c>
      <c r="D19" s="46"/>
      <c r="E19" s="127" t="str">
        <f t="shared" si="57"/>
        <v/>
      </c>
      <c r="F19" s="127"/>
      <c r="G19" s="127" t="str">
        <f t="shared" si="51"/>
        <v/>
      </c>
      <c r="H19" s="127" t="str">
        <f t="shared" si="52"/>
        <v/>
      </c>
      <c r="I19" s="46"/>
      <c r="J19" s="127" t="str">
        <f t="shared" si="58"/>
        <v/>
      </c>
      <c r="K19" s="127"/>
      <c r="L19" s="127" t="str">
        <f t="shared" si="1"/>
        <v/>
      </c>
      <c r="M19" s="127" t="str">
        <f t="shared" si="2"/>
        <v/>
      </c>
      <c r="N19" s="46"/>
      <c r="O19" s="127" t="str">
        <f t="shared" si="54"/>
        <v/>
      </c>
      <c r="P19" s="127"/>
      <c r="Q19" s="127" t="str">
        <f t="shared" si="4"/>
        <v/>
      </c>
      <c r="R19" s="127" t="str">
        <f t="shared" si="5"/>
        <v/>
      </c>
      <c r="S19" s="46"/>
      <c r="T19" s="46" t="str">
        <f t="shared" si="55"/>
        <v/>
      </c>
      <c r="U19" s="46"/>
      <c r="V19" s="46" t="str">
        <f t="shared" si="7"/>
        <v/>
      </c>
      <c r="W19" s="46" t="str">
        <f t="shared" si="8"/>
        <v/>
      </c>
      <c r="X19" s="46"/>
      <c r="Y19" s="46" t="str">
        <f t="shared" si="56"/>
        <v/>
      </c>
      <c r="Z19" s="46"/>
      <c r="AA19" s="46" t="str">
        <f t="shared" si="10"/>
        <v/>
      </c>
      <c r="AB19" s="46" t="str">
        <f t="shared" si="11"/>
        <v/>
      </c>
      <c r="AC19" s="46"/>
      <c r="AD19" s="46" t="str">
        <f t="shared" si="12"/>
        <v/>
      </c>
      <c r="AE19" s="46"/>
      <c r="AF19" s="46" t="str">
        <f t="shared" si="36"/>
        <v/>
      </c>
      <c r="AG19" s="46" t="str">
        <f t="shared" si="37"/>
        <v/>
      </c>
      <c r="AH19" s="46"/>
      <c r="AI19" s="46" t="str">
        <f t="shared" si="13"/>
        <v/>
      </c>
      <c r="AJ19" s="46"/>
      <c r="AK19" s="46" t="str">
        <f t="shared" si="38"/>
        <v/>
      </c>
      <c r="AL19" s="46" t="str">
        <f t="shared" si="39"/>
        <v/>
      </c>
      <c r="AM19" s="46"/>
      <c r="AN19" s="46" t="str">
        <f t="shared" si="14"/>
        <v/>
      </c>
      <c r="AO19" s="46"/>
      <c r="AP19" s="46" t="str">
        <f t="shared" si="40"/>
        <v/>
      </c>
      <c r="AQ19" s="46" t="str">
        <f t="shared" si="41"/>
        <v/>
      </c>
      <c r="AR19" s="46"/>
      <c r="AS19" s="46" t="str">
        <f t="shared" si="15"/>
        <v/>
      </c>
      <c r="AT19" s="46"/>
      <c r="AU19" s="46" t="str">
        <f t="shared" si="42"/>
        <v/>
      </c>
      <c r="AV19" s="46" t="str">
        <f t="shared" si="43"/>
        <v/>
      </c>
      <c r="AW19" s="46"/>
      <c r="AX19" s="46" t="str">
        <f t="shared" si="16"/>
        <v/>
      </c>
      <c r="AY19" s="46"/>
      <c r="AZ19" s="46" t="str">
        <f t="shared" si="44"/>
        <v/>
      </c>
      <c r="BA19" s="46" t="str">
        <f t="shared" si="45"/>
        <v/>
      </c>
      <c r="BB19" s="80"/>
      <c r="BC19" s="46" t="str">
        <f t="shared" ca="1" si="46"/>
        <v/>
      </c>
      <c r="BD19" s="46" t="str">
        <f t="shared" ca="1" si="47"/>
        <v/>
      </c>
      <c r="BE19" s="46"/>
      <c r="BF19" s="54" t="str">
        <f t="shared" ca="1" si="53"/>
        <v/>
      </c>
      <c r="BG19" s="54" t="str">
        <f t="shared" ca="1" si="48"/>
        <v/>
      </c>
      <c r="BH19" s="88" t="str">
        <f ca="1">IF(OR(A19="Absent",BF19=""),"",IF($B$5="LV2",INDEX(Base_Classes_Niveaux!$A$102:$M$153,MATCH(BG19,Base_Classes_Niveaux!$A$102:$A$1533),$BB$3),IF(OR($B$6="3A",$B$6="4A",$B$6="5A",$B$6="6A"),INDEX(Base_Classes_Niveaux!$A$162:$M$213,MATCH(BG19,Base_Classes_Niveaux!$A$102:$A$153),$AX$6),IF(OR($B$6&lt;&gt;"3A",$B$6&lt;&gt;"4A",$B$6&lt;&gt;"5A",$B$6&lt;&gt;"6A"),INDEX(Base_Classes_Niveaux!$A$39:$M$90,MATCH(BG19,Base_Classes_Niveaux!$A$39:$A$90),$AX$6)))))</f>
        <v/>
      </c>
      <c r="BI19" s="46" t="str">
        <f t="shared" ca="1" si="17"/>
        <v/>
      </c>
      <c r="BJ19" s="46" t="str">
        <f t="shared" ca="1" si="18"/>
        <v/>
      </c>
      <c r="BK19" s="46" t="str">
        <f t="shared" ca="1" si="19"/>
        <v/>
      </c>
      <c r="BL19" s="46"/>
      <c r="BM19" s="46" t="str">
        <f t="shared" ca="1" si="20"/>
        <v/>
      </c>
      <c r="BN19" s="46" t="str">
        <f t="shared" ca="1" si="21"/>
        <v/>
      </c>
      <c r="BO19" s="46" t="str">
        <f t="shared" ca="1" si="22"/>
        <v/>
      </c>
      <c r="BP19" s="46"/>
      <c r="BQ19" s="46" t="str">
        <f t="shared" ca="1" si="23"/>
        <v/>
      </c>
      <c r="BR19" s="46" t="str">
        <f t="shared" ca="1" si="24"/>
        <v/>
      </c>
      <c r="BS19" s="46" t="str">
        <f t="shared" ca="1" si="25"/>
        <v/>
      </c>
      <c r="BT19" s="46"/>
      <c r="BU19" s="46" t="str">
        <f t="shared" ca="1" si="26"/>
        <v/>
      </c>
      <c r="BV19" s="46" t="str">
        <f t="shared" ca="1" si="27"/>
        <v/>
      </c>
      <c r="BW19" s="46" t="str">
        <f t="shared" ca="1" si="28"/>
        <v/>
      </c>
      <c r="BX19" s="46"/>
      <c r="BY19" s="46" t="str">
        <f t="shared" ca="1" si="29"/>
        <v/>
      </c>
      <c r="BZ19" s="46" t="str">
        <f t="shared" ca="1" si="30"/>
        <v/>
      </c>
      <c r="CA19" s="46" t="str">
        <f t="shared" ca="1" si="31"/>
        <v/>
      </c>
      <c r="CB19" s="46"/>
      <c r="CC19" s="46" t="str">
        <f t="shared" ca="1" si="32"/>
        <v/>
      </c>
      <c r="CD19" s="46" t="str">
        <f t="shared" ca="1" si="33"/>
        <v/>
      </c>
      <c r="CE19" s="46" t="str">
        <f t="shared" ca="1" si="34"/>
        <v/>
      </c>
      <c r="CF19" s="46" t="str">
        <f t="shared" ca="1" si="49"/>
        <v/>
      </c>
      <c r="CG19" s="127"/>
      <c r="CH19" s="140"/>
      <c r="CI19" s="89"/>
      <c r="CJ19" s="89"/>
    </row>
    <row r="20" spans="1:88">
      <c r="A20" s="102"/>
      <c r="B20" s="126" t="str">
        <f t="shared" ca="1" si="35"/>
        <v/>
      </c>
      <c r="C20" s="162" t="str">
        <f ca="1">IF($B$6="","",IF(OFFSET(INDEX(Base_Elèves!$A$1:$BY$1,1,MATCH($B$6,Base_Elèves!$A$1:$BY$1,0)),Base_Elèves!$CA15,0,1,1)="","",OFFSET(INDEX(Base_Elèves!$A$1:$BY$1,1,MATCH($B$6,Base_Elèves!$A$1:$BY$1,0)),Base_Elèves!$CA15,0,1,1)))</f>
        <v/>
      </c>
      <c r="D20" s="46"/>
      <c r="E20" s="127" t="str">
        <f t="shared" si="57"/>
        <v/>
      </c>
      <c r="F20" s="127"/>
      <c r="G20" s="127" t="str">
        <f t="shared" si="51"/>
        <v/>
      </c>
      <c r="H20" s="127" t="str">
        <f t="shared" si="52"/>
        <v/>
      </c>
      <c r="I20" s="46"/>
      <c r="J20" s="127" t="str">
        <f t="shared" si="58"/>
        <v/>
      </c>
      <c r="K20" s="127"/>
      <c r="L20" s="127" t="str">
        <f t="shared" si="1"/>
        <v/>
      </c>
      <c r="M20" s="127" t="str">
        <f t="shared" si="2"/>
        <v/>
      </c>
      <c r="N20" s="46"/>
      <c r="O20" s="127" t="str">
        <f t="shared" si="54"/>
        <v/>
      </c>
      <c r="P20" s="127"/>
      <c r="Q20" s="127" t="str">
        <f t="shared" si="4"/>
        <v/>
      </c>
      <c r="R20" s="127" t="str">
        <f t="shared" si="5"/>
        <v/>
      </c>
      <c r="S20" s="46"/>
      <c r="T20" s="46" t="str">
        <f t="shared" si="55"/>
        <v/>
      </c>
      <c r="U20" s="46"/>
      <c r="V20" s="46" t="str">
        <f t="shared" si="7"/>
        <v/>
      </c>
      <c r="W20" s="46" t="str">
        <f t="shared" si="8"/>
        <v/>
      </c>
      <c r="X20" s="46"/>
      <c r="Y20" s="46" t="str">
        <f t="shared" si="56"/>
        <v/>
      </c>
      <c r="Z20" s="46"/>
      <c r="AA20" s="46" t="str">
        <f t="shared" si="10"/>
        <v/>
      </c>
      <c r="AB20" s="46" t="str">
        <f t="shared" si="11"/>
        <v/>
      </c>
      <c r="AC20" s="46"/>
      <c r="AD20" s="46" t="str">
        <f t="shared" si="12"/>
        <v/>
      </c>
      <c r="AE20" s="46"/>
      <c r="AF20" s="46" t="str">
        <f t="shared" si="36"/>
        <v/>
      </c>
      <c r="AG20" s="46" t="str">
        <f t="shared" si="37"/>
        <v/>
      </c>
      <c r="AH20" s="46"/>
      <c r="AI20" s="46" t="str">
        <f t="shared" si="13"/>
        <v/>
      </c>
      <c r="AJ20" s="46"/>
      <c r="AK20" s="46" t="str">
        <f t="shared" si="38"/>
        <v/>
      </c>
      <c r="AL20" s="46" t="str">
        <f t="shared" si="39"/>
        <v/>
      </c>
      <c r="AM20" s="46"/>
      <c r="AN20" s="46" t="str">
        <f t="shared" si="14"/>
        <v/>
      </c>
      <c r="AO20" s="46"/>
      <c r="AP20" s="46" t="str">
        <f t="shared" si="40"/>
        <v/>
      </c>
      <c r="AQ20" s="46" t="str">
        <f t="shared" si="41"/>
        <v/>
      </c>
      <c r="AR20" s="46"/>
      <c r="AS20" s="46" t="str">
        <f t="shared" si="15"/>
        <v/>
      </c>
      <c r="AT20" s="46"/>
      <c r="AU20" s="46" t="str">
        <f t="shared" si="42"/>
        <v/>
      </c>
      <c r="AV20" s="46" t="str">
        <f t="shared" si="43"/>
        <v/>
      </c>
      <c r="AW20" s="46"/>
      <c r="AX20" s="46" t="str">
        <f t="shared" si="16"/>
        <v/>
      </c>
      <c r="AY20" s="46"/>
      <c r="AZ20" s="46" t="str">
        <f t="shared" si="44"/>
        <v/>
      </c>
      <c r="BA20" s="46" t="str">
        <f t="shared" si="45"/>
        <v/>
      </c>
      <c r="BB20" s="80"/>
      <c r="BC20" s="46" t="str">
        <f t="shared" ca="1" si="46"/>
        <v/>
      </c>
      <c r="BD20" s="46" t="str">
        <f t="shared" ca="1" si="47"/>
        <v/>
      </c>
      <c r="BE20" s="46"/>
      <c r="BF20" s="54" t="str">
        <f t="shared" ca="1" si="53"/>
        <v/>
      </c>
      <c r="BG20" s="54" t="str">
        <f t="shared" ca="1" si="48"/>
        <v/>
      </c>
      <c r="BH20" s="88" t="str">
        <f ca="1">IF(OR(A20="Absent",BF20=""),"",IF($B$5="LV2",INDEX(Base_Classes_Niveaux!$A$102:$M$153,MATCH(BG20,Base_Classes_Niveaux!$A$102:$A$1533),$BB$3),IF(OR($B$6="3A",$B$6="4A",$B$6="5A",$B$6="6A"),INDEX(Base_Classes_Niveaux!$A$162:$M$213,MATCH(BG20,Base_Classes_Niveaux!$A$102:$A$153),$AX$6),IF(OR($B$6&lt;&gt;"3A",$B$6&lt;&gt;"4A",$B$6&lt;&gt;"5A",$B$6&lt;&gt;"6A"),INDEX(Base_Classes_Niveaux!$A$39:$M$90,MATCH(BG20,Base_Classes_Niveaux!$A$39:$A$90),$AX$6)))))</f>
        <v/>
      </c>
      <c r="BI20" s="46" t="str">
        <f t="shared" ca="1" si="17"/>
        <v/>
      </c>
      <c r="BJ20" s="46" t="str">
        <f t="shared" ca="1" si="18"/>
        <v/>
      </c>
      <c r="BK20" s="46" t="str">
        <f t="shared" ca="1" si="19"/>
        <v/>
      </c>
      <c r="BL20" s="46"/>
      <c r="BM20" s="46" t="str">
        <f t="shared" ca="1" si="20"/>
        <v/>
      </c>
      <c r="BN20" s="46" t="str">
        <f t="shared" ca="1" si="21"/>
        <v/>
      </c>
      <c r="BO20" s="46" t="str">
        <f t="shared" ca="1" si="22"/>
        <v/>
      </c>
      <c r="BP20" s="46"/>
      <c r="BQ20" s="46" t="str">
        <f t="shared" ca="1" si="23"/>
        <v/>
      </c>
      <c r="BR20" s="46" t="str">
        <f t="shared" ca="1" si="24"/>
        <v/>
      </c>
      <c r="BS20" s="46" t="str">
        <f t="shared" ca="1" si="25"/>
        <v/>
      </c>
      <c r="BT20" s="46"/>
      <c r="BU20" s="46" t="str">
        <f t="shared" ca="1" si="26"/>
        <v/>
      </c>
      <c r="BV20" s="46" t="str">
        <f t="shared" ca="1" si="27"/>
        <v/>
      </c>
      <c r="BW20" s="46" t="str">
        <f t="shared" ca="1" si="28"/>
        <v/>
      </c>
      <c r="BX20" s="46"/>
      <c r="BY20" s="46" t="str">
        <f t="shared" ca="1" si="29"/>
        <v/>
      </c>
      <c r="BZ20" s="46" t="str">
        <f t="shared" ca="1" si="30"/>
        <v/>
      </c>
      <c r="CA20" s="46" t="str">
        <f t="shared" ca="1" si="31"/>
        <v/>
      </c>
      <c r="CB20" s="46"/>
      <c r="CC20" s="46" t="str">
        <f t="shared" ca="1" si="32"/>
        <v/>
      </c>
      <c r="CD20" s="46" t="str">
        <f t="shared" ca="1" si="33"/>
        <v/>
      </c>
      <c r="CE20" s="46" t="str">
        <f t="shared" ca="1" si="34"/>
        <v/>
      </c>
      <c r="CF20" s="46" t="str">
        <f t="shared" ca="1" si="49"/>
        <v/>
      </c>
      <c r="CG20" s="127"/>
      <c r="CH20" s="140"/>
      <c r="CI20" s="89"/>
      <c r="CJ20" s="89"/>
    </row>
    <row r="21" spans="1:88">
      <c r="A21" s="102"/>
      <c r="B21" s="126" t="str">
        <f t="shared" ca="1" si="35"/>
        <v/>
      </c>
      <c r="C21" s="162" t="str">
        <f ca="1">IF($B$6="","",IF(OFFSET(INDEX(Base_Elèves!$A$1:$BY$1,1,MATCH($B$6,Base_Elèves!$A$1:$BY$1,0)),Base_Elèves!$CA16,0,1,1)="","",OFFSET(INDEX(Base_Elèves!$A$1:$BY$1,1,MATCH($B$6,Base_Elèves!$A$1:$BY$1,0)),Base_Elèves!$CA16,0,1,1)))</f>
        <v/>
      </c>
      <c r="D21" s="46"/>
      <c r="E21" s="127" t="str">
        <f t="shared" si="57"/>
        <v/>
      </c>
      <c r="F21" s="127"/>
      <c r="G21" s="127" t="str">
        <f t="shared" si="51"/>
        <v/>
      </c>
      <c r="H21" s="127" t="str">
        <f t="shared" si="52"/>
        <v/>
      </c>
      <c r="I21" s="46"/>
      <c r="J21" s="127" t="str">
        <f t="shared" si="58"/>
        <v/>
      </c>
      <c r="K21" s="127"/>
      <c r="L21" s="127" t="str">
        <f t="shared" si="1"/>
        <v/>
      </c>
      <c r="M21" s="127" t="str">
        <f t="shared" si="2"/>
        <v/>
      </c>
      <c r="N21" s="46"/>
      <c r="O21" s="127" t="str">
        <f t="shared" si="54"/>
        <v/>
      </c>
      <c r="P21" s="127"/>
      <c r="Q21" s="127" t="str">
        <f t="shared" si="4"/>
        <v/>
      </c>
      <c r="R21" s="127" t="str">
        <f t="shared" si="5"/>
        <v/>
      </c>
      <c r="S21" s="46"/>
      <c r="T21" s="46" t="str">
        <f t="shared" si="55"/>
        <v/>
      </c>
      <c r="U21" s="46"/>
      <c r="V21" s="46" t="str">
        <f t="shared" si="7"/>
        <v/>
      </c>
      <c r="W21" s="46" t="str">
        <f t="shared" si="8"/>
        <v/>
      </c>
      <c r="X21" s="46"/>
      <c r="Y21" s="46" t="str">
        <f t="shared" si="56"/>
        <v/>
      </c>
      <c r="Z21" s="46"/>
      <c r="AA21" s="46" t="str">
        <f t="shared" si="10"/>
        <v/>
      </c>
      <c r="AB21" s="46" t="str">
        <f t="shared" si="11"/>
        <v/>
      </c>
      <c r="AC21" s="46"/>
      <c r="AD21" s="46" t="str">
        <f t="shared" si="12"/>
        <v/>
      </c>
      <c r="AE21" s="46"/>
      <c r="AF21" s="46" t="str">
        <f t="shared" si="36"/>
        <v/>
      </c>
      <c r="AG21" s="46" t="str">
        <f t="shared" si="37"/>
        <v/>
      </c>
      <c r="AH21" s="46"/>
      <c r="AI21" s="46" t="str">
        <f t="shared" si="13"/>
        <v/>
      </c>
      <c r="AJ21" s="46"/>
      <c r="AK21" s="46" t="str">
        <f t="shared" si="38"/>
        <v/>
      </c>
      <c r="AL21" s="46" t="str">
        <f t="shared" si="39"/>
        <v/>
      </c>
      <c r="AM21" s="46"/>
      <c r="AN21" s="46" t="str">
        <f t="shared" si="14"/>
        <v/>
      </c>
      <c r="AO21" s="46"/>
      <c r="AP21" s="46" t="str">
        <f t="shared" si="40"/>
        <v/>
      </c>
      <c r="AQ21" s="46" t="str">
        <f t="shared" si="41"/>
        <v/>
      </c>
      <c r="AR21" s="46"/>
      <c r="AS21" s="46" t="str">
        <f t="shared" si="15"/>
        <v/>
      </c>
      <c r="AT21" s="46"/>
      <c r="AU21" s="46" t="str">
        <f t="shared" si="42"/>
        <v/>
      </c>
      <c r="AV21" s="46" t="str">
        <f t="shared" si="43"/>
        <v/>
      </c>
      <c r="AW21" s="46"/>
      <c r="AX21" s="46" t="str">
        <f t="shared" si="16"/>
        <v/>
      </c>
      <c r="AY21" s="46"/>
      <c r="AZ21" s="46" t="str">
        <f t="shared" si="44"/>
        <v/>
      </c>
      <c r="BA21" s="46" t="str">
        <f t="shared" si="45"/>
        <v/>
      </c>
      <c r="BB21" s="80"/>
      <c r="BC21" s="46" t="str">
        <f t="shared" ca="1" si="46"/>
        <v/>
      </c>
      <c r="BD21" s="46" t="str">
        <f t="shared" ca="1" si="47"/>
        <v/>
      </c>
      <c r="BE21" s="46"/>
      <c r="BF21" s="54" t="str">
        <f t="shared" ca="1" si="53"/>
        <v/>
      </c>
      <c r="BG21" s="54" t="str">
        <f t="shared" ca="1" si="48"/>
        <v/>
      </c>
      <c r="BH21" s="88" t="str">
        <f ca="1">IF(OR(A21="Absent",BF21=""),"",IF($B$5="LV2",INDEX(Base_Classes_Niveaux!$A$102:$M$153,MATCH(BG21,Base_Classes_Niveaux!$A$102:$A$1533),$BB$3),IF(OR($B$6="3A",$B$6="4A",$B$6="5A",$B$6="6A"),INDEX(Base_Classes_Niveaux!$A$162:$M$213,MATCH(BG21,Base_Classes_Niveaux!$A$102:$A$153),$AX$6),IF(OR($B$6&lt;&gt;"3A",$B$6&lt;&gt;"4A",$B$6&lt;&gt;"5A",$B$6&lt;&gt;"6A"),INDEX(Base_Classes_Niveaux!$A$39:$M$90,MATCH(BG21,Base_Classes_Niveaux!$A$39:$A$90),$AX$6)))))</f>
        <v/>
      </c>
      <c r="BI21" s="46" t="str">
        <f t="shared" ca="1" si="17"/>
        <v/>
      </c>
      <c r="BJ21" s="46" t="str">
        <f t="shared" ca="1" si="18"/>
        <v/>
      </c>
      <c r="BK21" s="46" t="str">
        <f t="shared" ca="1" si="19"/>
        <v/>
      </c>
      <c r="BL21" s="46"/>
      <c r="BM21" s="46" t="str">
        <f t="shared" ca="1" si="20"/>
        <v/>
      </c>
      <c r="BN21" s="46" t="str">
        <f t="shared" ca="1" si="21"/>
        <v/>
      </c>
      <c r="BO21" s="46" t="str">
        <f t="shared" ca="1" si="22"/>
        <v/>
      </c>
      <c r="BP21" s="46"/>
      <c r="BQ21" s="46" t="str">
        <f t="shared" ca="1" si="23"/>
        <v/>
      </c>
      <c r="BR21" s="46" t="str">
        <f t="shared" ca="1" si="24"/>
        <v/>
      </c>
      <c r="BS21" s="46" t="str">
        <f t="shared" ca="1" si="25"/>
        <v/>
      </c>
      <c r="BT21" s="46"/>
      <c r="BU21" s="46" t="str">
        <f t="shared" ca="1" si="26"/>
        <v/>
      </c>
      <c r="BV21" s="46" t="str">
        <f t="shared" ca="1" si="27"/>
        <v/>
      </c>
      <c r="BW21" s="46" t="str">
        <f t="shared" ca="1" si="28"/>
        <v/>
      </c>
      <c r="BX21" s="46"/>
      <c r="BY21" s="46" t="str">
        <f t="shared" ca="1" si="29"/>
        <v/>
      </c>
      <c r="BZ21" s="46" t="str">
        <f t="shared" ca="1" si="30"/>
        <v/>
      </c>
      <c r="CA21" s="46" t="str">
        <f t="shared" ca="1" si="31"/>
        <v/>
      </c>
      <c r="CB21" s="46"/>
      <c r="CC21" s="46" t="str">
        <f t="shared" ca="1" si="32"/>
        <v/>
      </c>
      <c r="CD21" s="46" t="str">
        <f t="shared" ca="1" si="33"/>
        <v/>
      </c>
      <c r="CE21" s="46" t="str">
        <f t="shared" ca="1" si="34"/>
        <v/>
      </c>
      <c r="CF21" s="46" t="str">
        <f t="shared" ca="1" si="49"/>
        <v/>
      </c>
      <c r="CG21" s="127"/>
      <c r="CH21" s="140"/>
      <c r="CI21" s="89"/>
      <c r="CJ21" s="89"/>
    </row>
    <row r="22" spans="1:88">
      <c r="A22" s="102"/>
      <c r="B22" s="126" t="str">
        <f t="shared" ca="1" si="35"/>
        <v/>
      </c>
      <c r="C22" s="162" t="str">
        <f ca="1">IF($B$6="","",IF(OFFSET(INDEX(Base_Elèves!$A$1:$BY$1,1,MATCH($B$6,Base_Elèves!$A$1:$BY$1,0)),Base_Elèves!$CA17,0,1,1)="","",OFFSET(INDEX(Base_Elèves!$A$1:$BY$1,1,MATCH($B$6,Base_Elèves!$A$1:$BY$1,0)),Base_Elèves!$CA17,0,1,1)))</f>
        <v/>
      </c>
      <c r="D22" s="46"/>
      <c r="E22" s="127" t="str">
        <f t="shared" si="57"/>
        <v/>
      </c>
      <c r="F22" s="127"/>
      <c r="G22" s="127" t="str">
        <f t="shared" si="51"/>
        <v/>
      </c>
      <c r="H22" s="127" t="str">
        <f t="shared" si="52"/>
        <v/>
      </c>
      <c r="I22" s="46"/>
      <c r="J22" s="127" t="str">
        <f t="shared" si="58"/>
        <v/>
      </c>
      <c r="K22" s="127"/>
      <c r="L22" s="127" t="str">
        <f t="shared" si="1"/>
        <v/>
      </c>
      <c r="M22" s="127" t="str">
        <f t="shared" si="2"/>
        <v/>
      </c>
      <c r="N22" s="46"/>
      <c r="O22" s="127" t="str">
        <f t="shared" si="54"/>
        <v/>
      </c>
      <c r="P22" s="127"/>
      <c r="Q22" s="127" t="str">
        <f t="shared" si="4"/>
        <v/>
      </c>
      <c r="R22" s="127" t="str">
        <f t="shared" si="5"/>
        <v/>
      </c>
      <c r="S22" s="46"/>
      <c r="T22" s="46" t="str">
        <f t="shared" si="55"/>
        <v/>
      </c>
      <c r="U22" s="46"/>
      <c r="V22" s="46" t="str">
        <f t="shared" si="7"/>
        <v/>
      </c>
      <c r="W22" s="46" t="str">
        <f t="shared" si="8"/>
        <v/>
      </c>
      <c r="X22" s="46"/>
      <c r="Y22" s="46" t="str">
        <f t="shared" si="56"/>
        <v/>
      </c>
      <c r="Z22" s="46"/>
      <c r="AA22" s="46" t="str">
        <f t="shared" si="10"/>
        <v/>
      </c>
      <c r="AB22" s="46" t="str">
        <f t="shared" si="11"/>
        <v/>
      </c>
      <c r="AC22" s="46"/>
      <c r="AD22" s="46" t="str">
        <f t="shared" si="12"/>
        <v/>
      </c>
      <c r="AE22" s="46"/>
      <c r="AF22" s="46" t="str">
        <f t="shared" si="36"/>
        <v/>
      </c>
      <c r="AG22" s="46" t="str">
        <f t="shared" si="37"/>
        <v/>
      </c>
      <c r="AH22" s="46"/>
      <c r="AI22" s="46" t="str">
        <f t="shared" si="13"/>
        <v/>
      </c>
      <c r="AJ22" s="46"/>
      <c r="AK22" s="46" t="str">
        <f t="shared" si="38"/>
        <v/>
      </c>
      <c r="AL22" s="46" t="str">
        <f t="shared" si="39"/>
        <v/>
      </c>
      <c r="AM22" s="46"/>
      <c r="AN22" s="46" t="str">
        <f t="shared" si="14"/>
        <v/>
      </c>
      <c r="AO22" s="46"/>
      <c r="AP22" s="46" t="str">
        <f t="shared" si="40"/>
        <v/>
      </c>
      <c r="AQ22" s="46" t="str">
        <f t="shared" si="41"/>
        <v/>
      </c>
      <c r="AR22" s="46"/>
      <c r="AS22" s="46" t="str">
        <f t="shared" si="15"/>
        <v/>
      </c>
      <c r="AT22" s="46"/>
      <c r="AU22" s="46" t="str">
        <f t="shared" si="42"/>
        <v/>
      </c>
      <c r="AV22" s="46" t="str">
        <f t="shared" si="43"/>
        <v/>
      </c>
      <c r="AW22" s="46"/>
      <c r="AX22" s="46" t="str">
        <f t="shared" si="16"/>
        <v/>
      </c>
      <c r="AY22" s="46"/>
      <c r="AZ22" s="46" t="str">
        <f t="shared" si="44"/>
        <v/>
      </c>
      <c r="BA22" s="46" t="str">
        <f t="shared" si="45"/>
        <v/>
      </c>
      <c r="BB22" s="80"/>
      <c r="BC22" s="46" t="str">
        <f t="shared" ca="1" si="46"/>
        <v/>
      </c>
      <c r="BD22" s="46" t="str">
        <f t="shared" ca="1" si="47"/>
        <v/>
      </c>
      <c r="BE22" s="46"/>
      <c r="BF22" s="54" t="str">
        <f t="shared" ca="1" si="53"/>
        <v/>
      </c>
      <c r="BG22" s="54" t="str">
        <f t="shared" ca="1" si="48"/>
        <v/>
      </c>
      <c r="BH22" s="88" t="str">
        <f ca="1">IF(OR(A22="Absent",BF22=""),"",IF($B$5="LV2",INDEX(Base_Classes_Niveaux!$A$102:$M$153,MATCH(BG22,Base_Classes_Niveaux!$A$102:$A$1533),$BB$3),IF(OR($B$6="3A",$B$6="4A",$B$6="5A",$B$6="6A"),INDEX(Base_Classes_Niveaux!$A$162:$M$213,MATCH(BG22,Base_Classes_Niveaux!$A$102:$A$153),$AX$6),IF(OR($B$6&lt;&gt;"3A",$B$6&lt;&gt;"4A",$B$6&lt;&gt;"5A",$B$6&lt;&gt;"6A"),INDEX(Base_Classes_Niveaux!$A$39:$M$90,MATCH(BG22,Base_Classes_Niveaux!$A$39:$A$90),$AX$6)))))</f>
        <v/>
      </c>
      <c r="BI22" s="46" t="str">
        <f t="shared" ca="1" si="17"/>
        <v/>
      </c>
      <c r="BJ22" s="46" t="str">
        <f t="shared" ca="1" si="18"/>
        <v/>
      </c>
      <c r="BK22" s="46" t="str">
        <f t="shared" ca="1" si="19"/>
        <v/>
      </c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 t="str">
        <f t="shared" ca="1" si="49"/>
        <v/>
      </c>
      <c r="CG22" s="127"/>
      <c r="CH22" s="140"/>
      <c r="CI22" s="89"/>
      <c r="CJ22" s="89"/>
    </row>
    <row r="23" spans="1:88">
      <c r="A23" s="102"/>
      <c r="B23" s="126" t="str">
        <f t="shared" ca="1" si="35"/>
        <v/>
      </c>
      <c r="C23" s="162" t="str">
        <f ca="1">IF($B$6="","",IF(OFFSET(INDEX(Base_Elèves!$A$1:$BY$1,1,MATCH($B$6,Base_Elèves!$A$1:$BY$1,0)),Base_Elèves!$CA18,0,1,1)="","",OFFSET(INDEX(Base_Elèves!$A$1:$BY$1,1,MATCH($B$6,Base_Elèves!$A$1:$BY$1,0)),Base_Elèves!$CA18,0,1,1)))</f>
        <v/>
      </c>
      <c r="D23" s="46"/>
      <c r="E23" s="127" t="str">
        <f t="shared" si="57"/>
        <v/>
      </c>
      <c r="F23" s="127"/>
      <c r="G23" s="127" t="str">
        <f t="shared" si="51"/>
        <v/>
      </c>
      <c r="H23" s="127" t="str">
        <f t="shared" si="52"/>
        <v/>
      </c>
      <c r="I23" s="46"/>
      <c r="J23" s="127" t="str">
        <f t="shared" si="58"/>
        <v/>
      </c>
      <c r="K23" s="127"/>
      <c r="L23" s="127" t="str">
        <f t="shared" si="1"/>
        <v/>
      </c>
      <c r="M23" s="127" t="str">
        <f t="shared" si="2"/>
        <v/>
      </c>
      <c r="N23" s="46"/>
      <c r="O23" s="127" t="str">
        <f t="shared" si="54"/>
        <v/>
      </c>
      <c r="P23" s="127"/>
      <c r="Q23" s="127" t="str">
        <f t="shared" si="4"/>
        <v/>
      </c>
      <c r="R23" s="127" t="str">
        <f t="shared" si="5"/>
        <v/>
      </c>
      <c r="S23" s="46"/>
      <c r="T23" s="46" t="str">
        <f t="shared" si="55"/>
        <v/>
      </c>
      <c r="U23" s="46"/>
      <c r="V23" s="46" t="str">
        <f t="shared" si="7"/>
        <v/>
      </c>
      <c r="W23" s="46" t="str">
        <f t="shared" si="8"/>
        <v/>
      </c>
      <c r="X23" s="46"/>
      <c r="Y23" s="46" t="str">
        <f t="shared" si="56"/>
        <v/>
      </c>
      <c r="Z23" s="46"/>
      <c r="AA23" s="46" t="str">
        <f t="shared" si="10"/>
        <v/>
      </c>
      <c r="AB23" s="46" t="str">
        <f t="shared" si="11"/>
        <v/>
      </c>
      <c r="AC23" s="46"/>
      <c r="AD23" s="46" t="str">
        <f t="shared" si="12"/>
        <v/>
      </c>
      <c r="AE23" s="46"/>
      <c r="AF23" s="46" t="str">
        <f t="shared" si="36"/>
        <v/>
      </c>
      <c r="AG23" s="46" t="str">
        <f t="shared" si="37"/>
        <v/>
      </c>
      <c r="AH23" s="46"/>
      <c r="AI23" s="46" t="str">
        <f t="shared" si="13"/>
        <v/>
      </c>
      <c r="AJ23" s="46"/>
      <c r="AK23" s="46" t="str">
        <f t="shared" si="38"/>
        <v/>
      </c>
      <c r="AL23" s="46" t="str">
        <f t="shared" si="39"/>
        <v/>
      </c>
      <c r="AM23" s="46"/>
      <c r="AN23" s="46" t="str">
        <f t="shared" si="14"/>
        <v/>
      </c>
      <c r="AO23" s="46"/>
      <c r="AP23" s="46" t="str">
        <f t="shared" si="40"/>
        <v/>
      </c>
      <c r="AQ23" s="46" t="str">
        <f t="shared" si="41"/>
        <v/>
      </c>
      <c r="AR23" s="46"/>
      <c r="AS23" s="46" t="str">
        <f t="shared" si="15"/>
        <v/>
      </c>
      <c r="AT23" s="46"/>
      <c r="AU23" s="46" t="str">
        <f t="shared" si="42"/>
        <v/>
      </c>
      <c r="AV23" s="46" t="str">
        <f t="shared" si="43"/>
        <v/>
      </c>
      <c r="AW23" s="46"/>
      <c r="AX23" s="46" t="str">
        <f t="shared" si="16"/>
        <v/>
      </c>
      <c r="AY23" s="46"/>
      <c r="AZ23" s="46" t="str">
        <f t="shared" si="44"/>
        <v/>
      </c>
      <c r="BA23" s="46" t="str">
        <f t="shared" si="45"/>
        <v/>
      </c>
      <c r="BB23" s="80"/>
      <c r="BC23" s="46" t="str">
        <f t="shared" ca="1" si="46"/>
        <v/>
      </c>
      <c r="BD23" s="46" t="str">
        <f t="shared" ca="1" si="47"/>
        <v/>
      </c>
      <c r="BE23" s="46"/>
      <c r="BF23" s="54" t="str">
        <f t="shared" ca="1" si="53"/>
        <v/>
      </c>
      <c r="BG23" s="54" t="str">
        <f t="shared" ca="1" si="48"/>
        <v/>
      </c>
      <c r="BH23" s="88" t="str">
        <f ca="1">IF(OR(A23="Absent",BF23=""),"",IF($B$5="LV2",INDEX(Base_Classes_Niveaux!$A$102:$M$153,MATCH(BG23,Base_Classes_Niveaux!$A$102:$A$1533),$BB$3),IF(OR($B$6="3A",$B$6="4A",$B$6="5A",$B$6="6A"),INDEX(Base_Classes_Niveaux!$A$162:$M$213,MATCH(BG23,Base_Classes_Niveaux!$A$102:$A$153),$AX$6),IF(OR($B$6&lt;&gt;"3A",$B$6&lt;&gt;"4A",$B$6&lt;&gt;"5A",$B$6&lt;&gt;"6A"),INDEX(Base_Classes_Niveaux!$A$39:$M$90,MATCH(BG23,Base_Classes_Niveaux!$A$39:$A$90),$AX$6)))))</f>
        <v/>
      </c>
      <c r="BI23" s="46" t="str">
        <f t="shared" ca="1" si="17"/>
        <v/>
      </c>
      <c r="BJ23" s="46" t="str">
        <f t="shared" ca="1" si="18"/>
        <v/>
      </c>
      <c r="BK23" s="46" t="str">
        <f t="shared" ca="1" si="19"/>
        <v/>
      </c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 t="str">
        <f t="shared" ca="1" si="49"/>
        <v/>
      </c>
      <c r="CG23" s="127"/>
      <c r="CH23" s="140"/>
      <c r="CI23" s="89"/>
      <c r="CJ23" s="89"/>
    </row>
    <row r="24" spans="1:88">
      <c r="A24" s="102"/>
      <c r="B24" s="126" t="str">
        <f t="shared" ca="1" si="35"/>
        <v/>
      </c>
      <c r="C24" s="162" t="str">
        <f ca="1">IF($B$6="","",IF(OFFSET(INDEX(Base_Elèves!$A$1:$BY$1,1,MATCH($B$6,Base_Elèves!$A$1:$BY$1,0)),Base_Elèves!$CA19,0,1,1)="","",OFFSET(INDEX(Base_Elèves!$A$1:$BY$1,1,MATCH($B$6,Base_Elèves!$A$1:$BY$1,0)),Base_Elèves!$CA19,0,1,1)))</f>
        <v/>
      </c>
      <c r="D24" s="46"/>
      <c r="E24" s="127" t="str">
        <f t="shared" si="57"/>
        <v/>
      </c>
      <c r="F24" s="127"/>
      <c r="G24" s="127" t="str">
        <f t="shared" si="51"/>
        <v/>
      </c>
      <c r="H24" s="127" t="str">
        <f t="shared" si="52"/>
        <v/>
      </c>
      <c r="I24" s="46"/>
      <c r="J24" s="127" t="str">
        <f t="shared" si="58"/>
        <v/>
      </c>
      <c r="K24" s="127"/>
      <c r="L24" s="127" t="str">
        <f t="shared" si="1"/>
        <v/>
      </c>
      <c r="M24" s="127" t="str">
        <f t="shared" si="2"/>
        <v/>
      </c>
      <c r="N24" s="46"/>
      <c r="O24" s="127" t="str">
        <f t="shared" si="54"/>
        <v/>
      </c>
      <c r="P24" s="127"/>
      <c r="Q24" s="127" t="str">
        <f t="shared" si="4"/>
        <v/>
      </c>
      <c r="R24" s="127" t="str">
        <f t="shared" si="5"/>
        <v/>
      </c>
      <c r="S24" s="46"/>
      <c r="T24" s="46" t="str">
        <f t="shared" si="55"/>
        <v/>
      </c>
      <c r="U24" s="46"/>
      <c r="V24" s="46" t="str">
        <f t="shared" si="7"/>
        <v/>
      </c>
      <c r="W24" s="46" t="str">
        <f t="shared" si="8"/>
        <v/>
      </c>
      <c r="X24" s="46"/>
      <c r="Y24" s="46" t="str">
        <f t="shared" si="56"/>
        <v/>
      </c>
      <c r="Z24" s="46"/>
      <c r="AA24" s="46" t="str">
        <f t="shared" si="10"/>
        <v/>
      </c>
      <c r="AB24" s="46" t="str">
        <f t="shared" si="11"/>
        <v/>
      </c>
      <c r="AC24" s="46"/>
      <c r="AD24" s="46" t="str">
        <f t="shared" si="12"/>
        <v/>
      </c>
      <c r="AE24" s="46"/>
      <c r="AF24" s="46" t="str">
        <f t="shared" si="36"/>
        <v/>
      </c>
      <c r="AG24" s="46" t="str">
        <f t="shared" si="37"/>
        <v/>
      </c>
      <c r="AH24" s="46"/>
      <c r="AI24" s="46" t="str">
        <f t="shared" si="13"/>
        <v/>
      </c>
      <c r="AJ24" s="46"/>
      <c r="AK24" s="46" t="str">
        <f t="shared" si="38"/>
        <v/>
      </c>
      <c r="AL24" s="46" t="str">
        <f t="shared" si="39"/>
        <v/>
      </c>
      <c r="AM24" s="46"/>
      <c r="AN24" s="46" t="str">
        <f t="shared" si="14"/>
        <v/>
      </c>
      <c r="AO24" s="46"/>
      <c r="AP24" s="46" t="str">
        <f t="shared" si="40"/>
        <v/>
      </c>
      <c r="AQ24" s="46" t="str">
        <f t="shared" si="41"/>
        <v/>
      </c>
      <c r="AR24" s="46"/>
      <c r="AS24" s="46" t="str">
        <f t="shared" si="15"/>
        <v/>
      </c>
      <c r="AT24" s="46"/>
      <c r="AU24" s="46" t="str">
        <f t="shared" si="42"/>
        <v/>
      </c>
      <c r="AV24" s="46" t="str">
        <f t="shared" si="43"/>
        <v/>
      </c>
      <c r="AW24" s="46"/>
      <c r="AX24" s="46" t="str">
        <f t="shared" si="16"/>
        <v/>
      </c>
      <c r="AY24" s="46"/>
      <c r="AZ24" s="46" t="str">
        <f t="shared" si="44"/>
        <v/>
      </c>
      <c r="BA24" s="46" t="str">
        <f t="shared" si="45"/>
        <v/>
      </c>
      <c r="BB24" s="80"/>
      <c r="BC24" s="46" t="str">
        <f t="shared" ca="1" si="46"/>
        <v/>
      </c>
      <c r="BD24" s="46" t="str">
        <f t="shared" ca="1" si="47"/>
        <v/>
      </c>
      <c r="BE24" s="46"/>
      <c r="BF24" s="54" t="str">
        <f t="shared" ca="1" si="53"/>
        <v/>
      </c>
      <c r="BG24" s="54" t="str">
        <f t="shared" ca="1" si="48"/>
        <v/>
      </c>
      <c r="BH24" s="88" t="str">
        <f ca="1">IF(OR(A24="Absent",BF24=""),"",IF($B$5="LV2",INDEX(Base_Classes_Niveaux!$A$102:$M$153,MATCH(BG24,Base_Classes_Niveaux!$A$102:$A$1533),$BB$3),IF(OR($B$6="3A",$B$6="4A",$B$6="5A",$B$6="6A"),INDEX(Base_Classes_Niveaux!$A$162:$M$213,MATCH(BG24,Base_Classes_Niveaux!$A$102:$A$153),$AX$6),IF(OR($B$6&lt;&gt;"3A",$B$6&lt;&gt;"4A",$B$6&lt;&gt;"5A",$B$6&lt;&gt;"6A"),INDEX(Base_Classes_Niveaux!$A$39:$M$90,MATCH(BG24,Base_Classes_Niveaux!$A$39:$A$90),$AX$6)))))</f>
        <v/>
      </c>
      <c r="BI24" s="46" t="str">
        <f t="shared" ca="1" si="17"/>
        <v/>
      </c>
      <c r="BJ24" s="46" t="str">
        <f t="shared" ca="1" si="18"/>
        <v/>
      </c>
      <c r="BK24" s="46" t="str">
        <f t="shared" ca="1" si="19"/>
        <v/>
      </c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 t="str">
        <f t="shared" ca="1" si="49"/>
        <v/>
      </c>
      <c r="CG24" s="127"/>
      <c r="CH24" s="140"/>
      <c r="CI24" s="89"/>
      <c r="CJ24" s="89"/>
    </row>
    <row r="25" spans="1:88">
      <c r="A25" s="102"/>
      <c r="B25" s="126" t="str">
        <f t="shared" ca="1" si="35"/>
        <v/>
      </c>
      <c r="C25" s="162" t="str">
        <f ca="1">IF($B$6="","",IF(OFFSET(INDEX(Base_Elèves!$A$1:$BY$1,1,MATCH($B$6,Base_Elèves!$A$1:$BY$1,0)),Base_Elèves!$CA20,0,1,1)="","",OFFSET(INDEX(Base_Elèves!$A$1:$BY$1,1,MATCH($B$6,Base_Elèves!$A$1:$BY$1,0)),Base_Elèves!$CA20,0,1,1)))</f>
        <v/>
      </c>
      <c r="D25" s="46"/>
      <c r="E25" s="127" t="str">
        <f t="shared" si="57"/>
        <v/>
      </c>
      <c r="F25" s="127"/>
      <c r="G25" s="127" t="str">
        <f t="shared" si="51"/>
        <v/>
      </c>
      <c r="H25" s="127" t="str">
        <f t="shared" si="52"/>
        <v/>
      </c>
      <c r="I25" s="46"/>
      <c r="J25" s="127" t="str">
        <f t="shared" si="58"/>
        <v/>
      </c>
      <c r="K25" s="127"/>
      <c r="L25" s="127" t="str">
        <f t="shared" si="1"/>
        <v/>
      </c>
      <c r="M25" s="127" t="str">
        <f t="shared" si="2"/>
        <v/>
      </c>
      <c r="N25" s="46"/>
      <c r="O25" s="127" t="str">
        <f t="shared" si="54"/>
        <v/>
      </c>
      <c r="P25" s="127"/>
      <c r="Q25" s="127" t="str">
        <f t="shared" si="4"/>
        <v/>
      </c>
      <c r="R25" s="127" t="str">
        <f t="shared" si="5"/>
        <v/>
      </c>
      <c r="S25" s="46"/>
      <c r="T25" s="46" t="str">
        <f t="shared" si="55"/>
        <v/>
      </c>
      <c r="U25" s="46"/>
      <c r="V25" s="46" t="str">
        <f t="shared" si="7"/>
        <v/>
      </c>
      <c r="W25" s="46" t="str">
        <f t="shared" si="8"/>
        <v/>
      </c>
      <c r="X25" s="46"/>
      <c r="Y25" s="46" t="str">
        <f t="shared" si="56"/>
        <v/>
      </c>
      <c r="Z25" s="46"/>
      <c r="AA25" s="46" t="str">
        <f t="shared" si="10"/>
        <v/>
      </c>
      <c r="AB25" s="46" t="str">
        <f t="shared" si="11"/>
        <v/>
      </c>
      <c r="AC25" s="46"/>
      <c r="AD25" s="46" t="str">
        <f t="shared" si="12"/>
        <v/>
      </c>
      <c r="AE25" s="46"/>
      <c r="AF25" s="46" t="str">
        <f t="shared" si="36"/>
        <v/>
      </c>
      <c r="AG25" s="46" t="str">
        <f t="shared" si="37"/>
        <v/>
      </c>
      <c r="AH25" s="46"/>
      <c r="AI25" s="46" t="str">
        <f t="shared" si="13"/>
        <v/>
      </c>
      <c r="AJ25" s="46"/>
      <c r="AK25" s="46" t="str">
        <f t="shared" si="38"/>
        <v/>
      </c>
      <c r="AL25" s="46" t="str">
        <f t="shared" si="39"/>
        <v/>
      </c>
      <c r="AM25" s="46"/>
      <c r="AN25" s="46" t="str">
        <f t="shared" si="14"/>
        <v/>
      </c>
      <c r="AO25" s="46"/>
      <c r="AP25" s="46" t="str">
        <f t="shared" si="40"/>
        <v/>
      </c>
      <c r="AQ25" s="46" t="str">
        <f t="shared" si="41"/>
        <v/>
      </c>
      <c r="AR25" s="46"/>
      <c r="AS25" s="46" t="str">
        <f t="shared" si="15"/>
        <v/>
      </c>
      <c r="AT25" s="46"/>
      <c r="AU25" s="46" t="str">
        <f t="shared" si="42"/>
        <v/>
      </c>
      <c r="AV25" s="46" t="str">
        <f t="shared" si="43"/>
        <v/>
      </c>
      <c r="AW25" s="46"/>
      <c r="AX25" s="46" t="str">
        <f t="shared" si="16"/>
        <v/>
      </c>
      <c r="AY25" s="46"/>
      <c r="AZ25" s="46" t="str">
        <f t="shared" si="44"/>
        <v/>
      </c>
      <c r="BA25" s="46" t="str">
        <f t="shared" si="45"/>
        <v/>
      </c>
      <c r="BB25" s="80"/>
      <c r="BC25" s="46" t="str">
        <f t="shared" ca="1" si="46"/>
        <v/>
      </c>
      <c r="BD25" s="46" t="str">
        <f t="shared" ca="1" si="47"/>
        <v/>
      </c>
      <c r="BE25" s="46"/>
      <c r="BF25" s="54" t="str">
        <f t="shared" ca="1" si="53"/>
        <v/>
      </c>
      <c r="BG25" s="54" t="str">
        <f t="shared" ca="1" si="48"/>
        <v/>
      </c>
      <c r="BH25" s="88" t="str">
        <f ca="1">IF(OR(A25="Absent",BF25=""),"",IF($B$5="LV2",INDEX(Base_Classes_Niveaux!$A$102:$M$153,MATCH(BG25,Base_Classes_Niveaux!$A$102:$A$1533),$BB$3),IF(OR($B$6="3A",$B$6="4A",$B$6="5A",$B$6="6A"),INDEX(Base_Classes_Niveaux!$A$162:$M$213,MATCH(BG25,Base_Classes_Niveaux!$A$102:$A$153),$AX$6),IF(OR($B$6&lt;&gt;"3A",$B$6&lt;&gt;"4A",$B$6&lt;&gt;"5A",$B$6&lt;&gt;"6A"),INDEX(Base_Classes_Niveaux!$A$39:$M$90,MATCH(BG25,Base_Classes_Niveaux!$A$39:$A$90),$AX$6)))))</f>
        <v/>
      </c>
      <c r="BI25" s="46" t="str">
        <f t="shared" ca="1" si="17"/>
        <v/>
      </c>
      <c r="BJ25" s="46" t="str">
        <f t="shared" ca="1" si="18"/>
        <v/>
      </c>
      <c r="BK25" s="46" t="str">
        <f t="shared" ca="1" si="19"/>
        <v/>
      </c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 t="str">
        <f t="shared" ca="1" si="49"/>
        <v/>
      </c>
      <c r="CG25" s="127"/>
      <c r="CH25" s="140"/>
      <c r="CI25" s="89"/>
      <c r="CJ25" s="89"/>
    </row>
    <row r="26" spans="1:88">
      <c r="A26" s="102"/>
      <c r="B26" s="126" t="str">
        <f t="shared" ca="1" si="35"/>
        <v/>
      </c>
      <c r="C26" s="162" t="str">
        <f ca="1">IF($B$6="","",IF(OFFSET(INDEX(Base_Elèves!$A$1:$BY$1,1,MATCH($B$6,Base_Elèves!$A$1:$BY$1,0)),Base_Elèves!$CA21,0,1,1)="","",OFFSET(INDEX(Base_Elèves!$A$1:$BY$1,1,MATCH($B$6,Base_Elèves!$A$1:$BY$1,0)),Base_Elèves!$CA21,0,1,1)))</f>
        <v/>
      </c>
      <c r="D26" s="46"/>
      <c r="E26" s="127" t="str">
        <f t="shared" si="57"/>
        <v/>
      </c>
      <c r="F26" s="127"/>
      <c r="G26" s="127" t="str">
        <f t="shared" si="51"/>
        <v/>
      </c>
      <c r="H26" s="127" t="str">
        <f t="shared" si="52"/>
        <v/>
      </c>
      <c r="I26" s="46"/>
      <c r="J26" s="127" t="str">
        <f t="shared" si="58"/>
        <v/>
      </c>
      <c r="K26" s="127"/>
      <c r="L26" s="127" t="str">
        <f t="shared" si="1"/>
        <v/>
      </c>
      <c r="M26" s="127" t="str">
        <f t="shared" si="2"/>
        <v/>
      </c>
      <c r="N26" s="46"/>
      <c r="O26" s="127" t="str">
        <f t="shared" si="54"/>
        <v/>
      </c>
      <c r="P26" s="127"/>
      <c r="Q26" s="127" t="str">
        <f t="shared" si="4"/>
        <v/>
      </c>
      <c r="R26" s="127" t="str">
        <f t="shared" si="5"/>
        <v/>
      </c>
      <c r="S26" s="46"/>
      <c r="T26" s="46" t="str">
        <f t="shared" si="55"/>
        <v/>
      </c>
      <c r="U26" s="46"/>
      <c r="V26" s="46" t="str">
        <f t="shared" si="7"/>
        <v/>
      </c>
      <c r="W26" s="46" t="str">
        <f t="shared" si="8"/>
        <v/>
      </c>
      <c r="X26" s="46"/>
      <c r="Y26" s="46" t="str">
        <f t="shared" si="56"/>
        <v/>
      </c>
      <c r="Z26" s="46"/>
      <c r="AA26" s="46" t="str">
        <f t="shared" si="10"/>
        <v/>
      </c>
      <c r="AB26" s="46" t="str">
        <f t="shared" si="11"/>
        <v/>
      </c>
      <c r="AC26" s="46"/>
      <c r="AD26" s="46" t="str">
        <f t="shared" si="12"/>
        <v/>
      </c>
      <c r="AE26" s="46"/>
      <c r="AF26" s="46" t="str">
        <f t="shared" si="36"/>
        <v/>
      </c>
      <c r="AG26" s="46" t="str">
        <f t="shared" si="37"/>
        <v/>
      </c>
      <c r="AH26" s="46"/>
      <c r="AI26" s="46" t="str">
        <f t="shared" si="13"/>
        <v/>
      </c>
      <c r="AJ26" s="46"/>
      <c r="AK26" s="46" t="str">
        <f t="shared" si="38"/>
        <v/>
      </c>
      <c r="AL26" s="46" t="str">
        <f t="shared" si="39"/>
        <v/>
      </c>
      <c r="AM26" s="46"/>
      <c r="AN26" s="46" t="str">
        <f t="shared" si="14"/>
        <v/>
      </c>
      <c r="AO26" s="46"/>
      <c r="AP26" s="46" t="str">
        <f t="shared" si="40"/>
        <v/>
      </c>
      <c r="AQ26" s="46" t="str">
        <f t="shared" si="41"/>
        <v/>
      </c>
      <c r="AR26" s="46"/>
      <c r="AS26" s="46" t="str">
        <f t="shared" si="15"/>
        <v/>
      </c>
      <c r="AT26" s="46"/>
      <c r="AU26" s="46" t="str">
        <f t="shared" si="42"/>
        <v/>
      </c>
      <c r="AV26" s="46" t="str">
        <f t="shared" si="43"/>
        <v/>
      </c>
      <c r="AW26" s="46"/>
      <c r="AX26" s="46" t="str">
        <f t="shared" si="16"/>
        <v/>
      </c>
      <c r="AY26" s="46"/>
      <c r="AZ26" s="46" t="str">
        <f t="shared" si="44"/>
        <v/>
      </c>
      <c r="BA26" s="46" t="str">
        <f t="shared" si="45"/>
        <v/>
      </c>
      <c r="BB26" s="80"/>
      <c r="BC26" s="46" t="str">
        <f t="shared" ca="1" si="46"/>
        <v/>
      </c>
      <c r="BD26" s="46" t="str">
        <f t="shared" ca="1" si="47"/>
        <v/>
      </c>
      <c r="BE26" s="46"/>
      <c r="BF26" s="54" t="str">
        <f t="shared" ca="1" si="53"/>
        <v/>
      </c>
      <c r="BG26" s="54" t="str">
        <f t="shared" ca="1" si="48"/>
        <v/>
      </c>
      <c r="BH26" s="88" t="str">
        <f ca="1">IF(OR(A26="Absent",BF26=""),"",IF($B$5="LV2",INDEX(Base_Classes_Niveaux!$A$102:$M$153,MATCH(BG26,Base_Classes_Niveaux!$A$102:$A$1533),$BB$3),IF(OR($B$6="3A",$B$6="4A",$B$6="5A",$B$6="6A"),INDEX(Base_Classes_Niveaux!$A$162:$M$213,MATCH(BG26,Base_Classes_Niveaux!$A$102:$A$153),$AX$6),IF(OR($B$6&lt;&gt;"3A",$B$6&lt;&gt;"4A",$B$6&lt;&gt;"5A",$B$6&lt;&gt;"6A"),INDEX(Base_Classes_Niveaux!$A$39:$M$90,MATCH(BG26,Base_Classes_Niveaux!$A$39:$A$90),$AX$6)))))</f>
        <v/>
      </c>
      <c r="BI26" s="46" t="str">
        <f t="shared" ca="1" si="17"/>
        <v/>
      </c>
      <c r="BJ26" s="46" t="str">
        <f t="shared" ca="1" si="18"/>
        <v/>
      </c>
      <c r="BK26" s="46" t="str">
        <f t="shared" ca="1" si="19"/>
        <v/>
      </c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 t="str">
        <f t="shared" ca="1" si="49"/>
        <v/>
      </c>
      <c r="CG26" s="127"/>
      <c r="CH26" s="140"/>
      <c r="CI26" s="89"/>
      <c r="CJ26" s="89"/>
    </row>
    <row r="27" spans="1:88">
      <c r="A27" s="102"/>
      <c r="B27" s="126" t="str">
        <f t="shared" ca="1" si="35"/>
        <v/>
      </c>
      <c r="C27" s="162" t="str">
        <f ca="1">IF($B$6="","",IF(OFFSET(INDEX(Base_Elèves!$A$1:$BY$1,1,MATCH($B$6,Base_Elèves!$A$1:$BY$1,0)),Base_Elèves!$CA22,0,1,1)="","",OFFSET(INDEX(Base_Elèves!$A$1:$BY$1,1,MATCH($B$6,Base_Elèves!$A$1:$BY$1,0)),Base_Elèves!$CA22,0,1,1)))</f>
        <v/>
      </c>
      <c r="D27" s="46"/>
      <c r="E27" s="127" t="str">
        <f t="shared" si="57"/>
        <v/>
      </c>
      <c r="F27" s="127"/>
      <c r="G27" s="127" t="str">
        <f t="shared" si="51"/>
        <v/>
      </c>
      <c r="H27" s="127" t="str">
        <f t="shared" si="52"/>
        <v/>
      </c>
      <c r="I27" s="46"/>
      <c r="J27" s="127" t="str">
        <f t="shared" si="58"/>
        <v/>
      </c>
      <c r="K27" s="127"/>
      <c r="L27" s="127" t="str">
        <f t="shared" si="1"/>
        <v/>
      </c>
      <c r="M27" s="127" t="str">
        <f t="shared" si="2"/>
        <v/>
      </c>
      <c r="N27" s="46"/>
      <c r="O27" s="127" t="str">
        <f t="shared" si="54"/>
        <v/>
      </c>
      <c r="P27" s="127"/>
      <c r="Q27" s="127" t="str">
        <f t="shared" si="4"/>
        <v/>
      </c>
      <c r="R27" s="127" t="str">
        <f t="shared" si="5"/>
        <v/>
      </c>
      <c r="S27" s="46"/>
      <c r="T27" s="46" t="str">
        <f t="shared" si="55"/>
        <v/>
      </c>
      <c r="U27" s="46"/>
      <c r="V27" s="46" t="str">
        <f t="shared" si="7"/>
        <v/>
      </c>
      <c r="W27" s="46" t="str">
        <f t="shared" si="8"/>
        <v/>
      </c>
      <c r="X27" s="46"/>
      <c r="Y27" s="46" t="str">
        <f t="shared" si="56"/>
        <v/>
      </c>
      <c r="Z27" s="46"/>
      <c r="AA27" s="46" t="str">
        <f t="shared" si="10"/>
        <v/>
      </c>
      <c r="AB27" s="46" t="str">
        <f t="shared" si="11"/>
        <v/>
      </c>
      <c r="AC27" s="46"/>
      <c r="AD27" s="46" t="str">
        <f t="shared" si="12"/>
        <v/>
      </c>
      <c r="AE27" s="46"/>
      <c r="AF27" s="46" t="str">
        <f t="shared" si="36"/>
        <v/>
      </c>
      <c r="AG27" s="46" t="str">
        <f t="shared" si="37"/>
        <v/>
      </c>
      <c r="AH27" s="46"/>
      <c r="AI27" s="46" t="str">
        <f t="shared" si="13"/>
        <v/>
      </c>
      <c r="AJ27" s="46"/>
      <c r="AK27" s="46" t="str">
        <f t="shared" si="38"/>
        <v/>
      </c>
      <c r="AL27" s="46" t="str">
        <f t="shared" si="39"/>
        <v/>
      </c>
      <c r="AM27" s="46"/>
      <c r="AN27" s="46" t="str">
        <f t="shared" si="14"/>
        <v/>
      </c>
      <c r="AO27" s="46"/>
      <c r="AP27" s="46" t="str">
        <f t="shared" si="40"/>
        <v/>
      </c>
      <c r="AQ27" s="46" t="str">
        <f t="shared" si="41"/>
        <v/>
      </c>
      <c r="AR27" s="46"/>
      <c r="AS27" s="46" t="str">
        <f t="shared" si="15"/>
        <v/>
      </c>
      <c r="AT27" s="46"/>
      <c r="AU27" s="46" t="str">
        <f t="shared" si="42"/>
        <v/>
      </c>
      <c r="AV27" s="46" t="str">
        <f t="shared" si="43"/>
        <v/>
      </c>
      <c r="AW27" s="46"/>
      <c r="AX27" s="46" t="str">
        <f t="shared" si="16"/>
        <v/>
      </c>
      <c r="AY27" s="46"/>
      <c r="AZ27" s="46" t="str">
        <f t="shared" si="44"/>
        <v/>
      </c>
      <c r="BA27" s="46" t="str">
        <f t="shared" si="45"/>
        <v/>
      </c>
      <c r="BB27" s="80"/>
      <c r="BC27" s="46" t="str">
        <f t="shared" ca="1" si="46"/>
        <v/>
      </c>
      <c r="BD27" s="46" t="str">
        <f t="shared" ca="1" si="47"/>
        <v/>
      </c>
      <c r="BE27" s="46"/>
      <c r="BF27" s="54" t="str">
        <f t="shared" ca="1" si="53"/>
        <v/>
      </c>
      <c r="BG27" s="54" t="str">
        <f t="shared" ca="1" si="48"/>
        <v/>
      </c>
      <c r="BH27" s="88" t="str">
        <f ca="1">IF(OR(A27="Absent",BF27=""),"",IF($B$5="LV2",INDEX(Base_Classes_Niveaux!$A$102:$M$153,MATCH(BG27,Base_Classes_Niveaux!$A$102:$A$1533),$BB$3),IF(OR($B$6="3A",$B$6="4A",$B$6="5A",$B$6="6A"),INDEX(Base_Classes_Niveaux!$A$162:$M$213,MATCH(BG27,Base_Classes_Niveaux!$A$102:$A$153),$AX$6),IF(OR($B$6&lt;&gt;"3A",$B$6&lt;&gt;"4A",$B$6&lt;&gt;"5A",$B$6&lt;&gt;"6A"),INDEX(Base_Classes_Niveaux!$A$39:$M$90,MATCH(BG27,Base_Classes_Niveaux!$A$39:$A$90),$AX$6)))))</f>
        <v/>
      </c>
      <c r="BI27" s="46" t="str">
        <f t="shared" ca="1" si="17"/>
        <v/>
      </c>
      <c r="BJ27" s="46" t="str">
        <f t="shared" ca="1" si="18"/>
        <v/>
      </c>
      <c r="BK27" s="46" t="str">
        <f t="shared" ca="1" si="19"/>
        <v/>
      </c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 t="str">
        <f t="shared" ca="1" si="49"/>
        <v/>
      </c>
      <c r="CG27" s="127"/>
      <c r="CH27" s="140"/>
      <c r="CI27" s="89"/>
      <c r="CJ27" s="89"/>
    </row>
    <row r="28" spans="1:88">
      <c r="A28" s="102"/>
      <c r="B28" s="126" t="str">
        <f t="shared" ca="1" si="35"/>
        <v/>
      </c>
      <c r="C28" s="162" t="str">
        <f ca="1">IF($B$6="","",IF(OFFSET(INDEX(Base_Elèves!$A$1:$BY$1,1,MATCH($B$6,Base_Elèves!$A$1:$BY$1,0)),Base_Elèves!$CA23,0,1,1)="","",OFFSET(INDEX(Base_Elèves!$A$1:$BY$1,1,MATCH($B$6,Base_Elèves!$A$1:$BY$1,0)),Base_Elèves!$CA23,0,1,1)))</f>
        <v/>
      </c>
      <c r="D28" s="46"/>
      <c r="E28" s="127" t="str">
        <f t="shared" si="57"/>
        <v/>
      </c>
      <c r="F28" s="127"/>
      <c r="G28" s="127" t="str">
        <f t="shared" si="51"/>
        <v/>
      </c>
      <c r="H28" s="127" t="str">
        <f t="shared" si="52"/>
        <v/>
      </c>
      <c r="I28" s="46"/>
      <c r="J28" s="127" t="str">
        <f t="shared" si="58"/>
        <v/>
      </c>
      <c r="K28" s="127"/>
      <c r="L28" s="127" t="str">
        <f t="shared" si="1"/>
        <v/>
      </c>
      <c r="M28" s="127" t="str">
        <f t="shared" si="2"/>
        <v/>
      </c>
      <c r="N28" s="46"/>
      <c r="O28" s="127" t="str">
        <f t="shared" si="54"/>
        <v/>
      </c>
      <c r="P28" s="127"/>
      <c r="Q28" s="127" t="str">
        <f t="shared" si="4"/>
        <v/>
      </c>
      <c r="R28" s="127" t="str">
        <f t="shared" si="5"/>
        <v/>
      </c>
      <c r="S28" s="46"/>
      <c r="T28" s="46" t="str">
        <f t="shared" si="55"/>
        <v/>
      </c>
      <c r="U28" s="46"/>
      <c r="V28" s="46" t="str">
        <f t="shared" si="7"/>
        <v/>
      </c>
      <c r="W28" s="46" t="str">
        <f t="shared" si="8"/>
        <v/>
      </c>
      <c r="X28" s="46"/>
      <c r="Y28" s="46" t="str">
        <f t="shared" si="56"/>
        <v/>
      </c>
      <c r="Z28" s="46"/>
      <c r="AA28" s="46" t="str">
        <f t="shared" si="10"/>
        <v/>
      </c>
      <c r="AB28" s="46" t="str">
        <f t="shared" si="11"/>
        <v/>
      </c>
      <c r="AC28" s="46"/>
      <c r="AD28" s="46" t="str">
        <f t="shared" si="12"/>
        <v/>
      </c>
      <c r="AE28" s="46"/>
      <c r="AF28" s="46" t="str">
        <f t="shared" si="36"/>
        <v/>
      </c>
      <c r="AG28" s="46" t="str">
        <f t="shared" si="37"/>
        <v/>
      </c>
      <c r="AH28" s="46"/>
      <c r="AI28" s="46" t="str">
        <f t="shared" si="13"/>
        <v/>
      </c>
      <c r="AJ28" s="46"/>
      <c r="AK28" s="46" t="str">
        <f t="shared" si="38"/>
        <v/>
      </c>
      <c r="AL28" s="46" t="str">
        <f t="shared" si="39"/>
        <v/>
      </c>
      <c r="AM28" s="46"/>
      <c r="AN28" s="46" t="str">
        <f t="shared" si="14"/>
        <v/>
      </c>
      <c r="AO28" s="46"/>
      <c r="AP28" s="46" t="str">
        <f t="shared" si="40"/>
        <v/>
      </c>
      <c r="AQ28" s="46" t="str">
        <f t="shared" si="41"/>
        <v/>
      </c>
      <c r="AR28" s="46"/>
      <c r="AS28" s="46" t="str">
        <f t="shared" si="15"/>
        <v/>
      </c>
      <c r="AT28" s="46"/>
      <c r="AU28" s="46" t="str">
        <f t="shared" si="42"/>
        <v/>
      </c>
      <c r="AV28" s="46" t="str">
        <f t="shared" si="43"/>
        <v/>
      </c>
      <c r="AW28" s="46"/>
      <c r="AX28" s="46" t="str">
        <f t="shared" si="16"/>
        <v/>
      </c>
      <c r="AY28" s="46"/>
      <c r="AZ28" s="46" t="str">
        <f t="shared" si="44"/>
        <v/>
      </c>
      <c r="BA28" s="46" t="str">
        <f t="shared" si="45"/>
        <v/>
      </c>
      <c r="BB28" s="80"/>
      <c r="BC28" s="46" t="str">
        <f t="shared" ca="1" si="46"/>
        <v/>
      </c>
      <c r="BD28" s="46" t="str">
        <f t="shared" ca="1" si="47"/>
        <v/>
      </c>
      <c r="BE28" s="46"/>
      <c r="BF28" s="54" t="str">
        <f t="shared" ca="1" si="53"/>
        <v/>
      </c>
      <c r="BG28" s="54" t="str">
        <f t="shared" ca="1" si="48"/>
        <v/>
      </c>
      <c r="BH28" s="88" t="str">
        <f ca="1">IF(OR(A28="Absent",BF28=""),"",IF($B$5="LV2",INDEX(Base_Classes_Niveaux!$A$102:$M$153,MATCH(BG28,Base_Classes_Niveaux!$A$102:$A$1533),$BB$3),IF(OR($B$6="3A",$B$6="4A",$B$6="5A",$B$6="6A"),INDEX(Base_Classes_Niveaux!$A$162:$M$213,MATCH(BG28,Base_Classes_Niveaux!$A$102:$A$153),$AX$6),IF(OR($B$6&lt;&gt;"3A",$B$6&lt;&gt;"4A",$B$6&lt;&gt;"5A",$B$6&lt;&gt;"6A"),INDEX(Base_Classes_Niveaux!$A$39:$M$90,MATCH(BG28,Base_Classes_Niveaux!$A$39:$A$90),$AX$6)))))</f>
        <v/>
      </c>
      <c r="BI28" s="46" t="str">
        <f t="shared" ca="1" si="17"/>
        <v/>
      </c>
      <c r="BJ28" s="46" t="str">
        <f t="shared" ca="1" si="18"/>
        <v/>
      </c>
      <c r="BK28" s="46" t="str">
        <f t="shared" ca="1" si="19"/>
        <v/>
      </c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 t="str">
        <f t="shared" ca="1" si="49"/>
        <v/>
      </c>
      <c r="CG28" s="127"/>
      <c r="CH28" s="140"/>
      <c r="CI28" s="89"/>
      <c r="CJ28" s="89"/>
    </row>
    <row r="29" spans="1:88">
      <c r="A29" s="102"/>
      <c r="B29" s="126" t="str">
        <f t="shared" ca="1" si="35"/>
        <v/>
      </c>
      <c r="C29" s="162" t="str">
        <f ca="1">IF($B$6="","",IF(OFFSET(INDEX(Base_Elèves!$A$1:$BY$1,1,MATCH($B$6,Base_Elèves!$A$1:$BY$1,0)),Base_Elèves!$CA24,0,1,1)="","",OFFSET(INDEX(Base_Elèves!$A$1:$BY$1,1,MATCH($B$6,Base_Elèves!$A$1:$BY$1,0)),Base_Elèves!$CA24,0,1,1)))</f>
        <v/>
      </c>
      <c r="D29" s="46"/>
      <c r="E29" s="127" t="str">
        <f t="shared" si="57"/>
        <v/>
      </c>
      <c r="F29" s="127"/>
      <c r="G29" s="127" t="str">
        <f t="shared" si="51"/>
        <v/>
      </c>
      <c r="H29" s="127" t="str">
        <f t="shared" si="52"/>
        <v/>
      </c>
      <c r="I29" s="46"/>
      <c r="J29" s="127" t="str">
        <f t="shared" si="58"/>
        <v/>
      </c>
      <c r="K29" s="127"/>
      <c r="L29" s="127" t="str">
        <f t="shared" si="1"/>
        <v/>
      </c>
      <c r="M29" s="127" t="str">
        <f t="shared" si="2"/>
        <v/>
      </c>
      <c r="N29" s="46"/>
      <c r="O29" s="127" t="str">
        <f t="shared" si="54"/>
        <v/>
      </c>
      <c r="P29" s="127"/>
      <c r="Q29" s="127" t="str">
        <f t="shared" si="4"/>
        <v/>
      </c>
      <c r="R29" s="127" t="str">
        <f t="shared" si="5"/>
        <v/>
      </c>
      <c r="S29" s="46"/>
      <c r="T29" s="46" t="str">
        <f t="shared" si="55"/>
        <v/>
      </c>
      <c r="U29" s="46"/>
      <c r="V29" s="46" t="str">
        <f t="shared" si="7"/>
        <v/>
      </c>
      <c r="W29" s="46" t="str">
        <f t="shared" si="8"/>
        <v/>
      </c>
      <c r="X29" s="46"/>
      <c r="Y29" s="46" t="str">
        <f t="shared" si="56"/>
        <v/>
      </c>
      <c r="Z29" s="46"/>
      <c r="AA29" s="46" t="str">
        <f t="shared" si="10"/>
        <v/>
      </c>
      <c r="AB29" s="46" t="str">
        <f t="shared" si="11"/>
        <v/>
      </c>
      <c r="AC29" s="46"/>
      <c r="AD29" s="46" t="str">
        <f t="shared" si="12"/>
        <v/>
      </c>
      <c r="AE29" s="46"/>
      <c r="AF29" s="46" t="str">
        <f t="shared" si="36"/>
        <v/>
      </c>
      <c r="AG29" s="46" t="str">
        <f t="shared" si="37"/>
        <v/>
      </c>
      <c r="AH29" s="46"/>
      <c r="AI29" s="46" t="str">
        <f t="shared" si="13"/>
        <v/>
      </c>
      <c r="AJ29" s="46"/>
      <c r="AK29" s="46" t="str">
        <f t="shared" si="38"/>
        <v/>
      </c>
      <c r="AL29" s="46" t="str">
        <f t="shared" si="39"/>
        <v/>
      </c>
      <c r="AM29" s="46"/>
      <c r="AN29" s="46" t="str">
        <f t="shared" si="14"/>
        <v/>
      </c>
      <c r="AO29" s="46"/>
      <c r="AP29" s="46" t="str">
        <f t="shared" si="40"/>
        <v/>
      </c>
      <c r="AQ29" s="46" t="str">
        <f t="shared" si="41"/>
        <v/>
      </c>
      <c r="AR29" s="46"/>
      <c r="AS29" s="46" t="str">
        <f t="shared" si="15"/>
        <v/>
      </c>
      <c r="AT29" s="46"/>
      <c r="AU29" s="46" t="str">
        <f t="shared" si="42"/>
        <v/>
      </c>
      <c r="AV29" s="46" t="str">
        <f t="shared" si="43"/>
        <v/>
      </c>
      <c r="AW29" s="46"/>
      <c r="AX29" s="46" t="str">
        <f t="shared" si="16"/>
        <v/>
      </c>
      <c r="AY29" s="46"/>
      <c r="AZ29" s="46" t="str">
        <f t="shared" si="44"/>
        <v/>
      </c>
      <c r="BA29" s="46" t="str">
        <f t="shared" si="45"/>
        <v/>
      </c>
      <c r="BB29" s="80"/>
      <c r="BC29" s="46" t="str">
        <f t="shared" ca="1" si="46"/>
        <v/>
      </c>
      <c r="BD29" s="46" t="str">
        <f t="shared" ca="1" si="47"/>
        <v/>
      </c>
      <c r="BE29" s="46"/>
      <c r="BF29" s="54" t="str">
        <f t="shared" ca="1" si="53"/>
        <v/>
      </c>
      <c r="BG29" s="54" t="str">
        <f t="shared" ca="1" si="48"/>
        <v/>
      </c>
      <c r="BH29" s="88" t="str">
        <f ca="1">IF(OR(A29="Absent",BF29=""),"",IF($B$5="LV2",INDEX(Base_Classes_Niveaux!$A$102:$M$153,MATCH(BG29,Base_Classes_Niveaux!$A$102:$A$1533),$BB$3),IF(OR($B$6="3A",$B$6="4A",$B$6="5A",$B$6="6A"),INDEX(Base_Classes_Niveaux!$A$162:$M$213,MATCH(BG29,Base_Classes_Niveaux!$A$102:$A$153),$AX$6),IF(OR($B$6&lt;&gt;"3A",$B$6&lt;&gt;"4A",$B$6&lt;&gt;"5A",$B$6&lt;&gt;"6A"),INDEX(Base_Classes_Niveaux!$A$39:$M$90,MATCH(BG29,Base_Classes_Niveaux!$A$39:$A$90),$AX$6)))))</f>
        <v/>
      </c>
      <c r="BI29" s="46" t="str">
        <f t="shared" ca="1" si="17"/>
        <v/>
      </c>
      <c r="BJ29" s="46" t="str">
        <f t="shared" ca="1" si="18"/>
        <v/>
      </c>
      <c r="BK29" s="46" t="str">
        <f t="shared" ca="1" si="19"/>
        <v/>
      </c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 t="str">
        <f t="shared" ca="1" si="49"/>
        <v/>
      </c>
      <c r="CG29" s="127"/>
      <c r="CH29" s="140"/>
      <c r="CI29" s="89"/>
      <c r="CJ29" s="89"/>
    </row>
    <row r="30" spans="1:88">
      <c r="A30" s="102"/>
      <c r="B30" s="126" t="str">
        <f t="shared" ca="1" si="35"/>
        <v/>
      </c>
      <c r="C30" s="162" t="str">
        <f ca="1">IF($B$6="","",IF(OFFSET(INDEX(Base_Elèves!$A$1:$BY$1,1,MATCH($B$6,Base_Elèves!$A$1:$BY$1,0)),Base_Elèves!$CA25,0,1,1)="","",OFFSET(INDEX(Base_Elèves!$A$1:$BY$1,1,MATCH($B$6,Base_Elèves!$A$1:$BY$1,0)),Base_Elèves!$CA25,0,1,1)))</f>
        <v/>
      </c>
      <c r="D30" s="46"/>
      <c r="E30" s="127" t="str">
        <f t="shared" si="57"/>
        <v/>
      </c>
      <c r="F30" s="127"/>
      <c r="G30" s="127" t="str">
        <f t="shared" si="51"/>
        <v/>
      </c>
      <c r="H30" s="127" t="str">
        <f t="shared" si="52"/>
        <v/>
      </c>
      <c r="I30" s="46"/>
      <c r="J30" s="127" t="str">
        <f t="shared" si="58"/>
        <v/>
      </c>
      <c r="K30" s="127"/>
      <c r="L30" s="127" t="str">
        <f t="shared" si="1"/>
        <v/>
      </c>
      <c r="M30" s="127" t="str">
        <f t="shared" si="2"/>
        <v/>
      </c>
      <c r="N30" s="46"/>
      <c r="O30" s="127" t="str">
        <f t="shared" si="54"/>
        <v/>
      </c>
      <c r="P30" s="127"/>
      <c r="Q30" s="127" t="str">
        <f t="shared" si="4"/>
        <v/>
      </c>
      <c r="R30" s="127" t="str">
        <f t="shared" si="5"/>
        <v/>
      </c>
      <c r="S30" s="46"/>
      <c r="T30" s="46" t="str">
        <f t="shared" si="55"/>
        <v/>
      </c>
      <c r="U30" s="46"/>
      <c r="V30" s="46" t="str">
        <f t="shared" si="7"/>
        <v/>
      </c>
      <c r="W30" s="46" t="str">
        <f t="shared" si="8"/>
        <v/>
      </c>
      <c r="X30" s="46"/>
      <c r="Y30" s="46" t="str">
        <f t="shared" si="56"/>
        <v/>
      </c>
      <c r="Z30" s="46"/>
      <c r="AA30" s="46" t="str">
        <f t="shared" si="10"/>
        <v/>
      </c>
      <c r="AB30" s="46" t="str">
        <f t="shared" si="11"/>
        <v/>
      </c>
      <c r="AC30" s="46"/>
      <c r="AD30" s="46" t="str">
        <f t="shared" si="12"/>
        <v/>
      </c>
      <c r="AE30" s="46"/>
      <c r="AF30" s="46" t="str">
        <f t="shared" si="36"/>
        <v/>
      </c>
      <c r="AG30" s="46" t="str">
        <f t="shared" si="37"/>
        <v/>
      </c>
      <c r="AH30" s="46"/>
      <c r="AI30" s="46" t="str">
        <f t="shared" si="13"/>
        <v/>
      </c>
      <c r="AJ30" s="46"/>
      <c r="AK30" s="46" t="str">
        <f t="shared" si="38"/>
        <v/>
      </c>
      <c r="AL30" s="46" t="str">
        <f t="shared" si="39"/>
        <v/>
      </c>
      <c r="AM30" s="46"/>
      <c r="AN30" s="46" t="str">
        <f t="shared" si="14"/>
        <v/>
      </c>
      <c r="AO30" s="46"/>
      <c r="AP30" s="46" t="str">
        <f t="shared" si="40"/>
        <v/>
      </c>
      <c r="AQ30" s="46" t="str">
        <f t="shared" si="41"/>
        <v/>
      </c>
      <c r="AR30" s="46"/>
      <c r="AS30" s="46" t="str">
        <f t="shared" si="15"/>
        <v/>
      </c>
      <c r="AT30" s="46"/>
      <c r="AU30" s="46" t="str">
        <f t="shared" si="42"/>
        <v/>
      </c>
      <c r="AV30" s="46" t="str">
        <f t="shared" si="43"/>
        <v/>
      </c>
      <c r="AW30" s="46"/>
      <c r="AX30" s="46" t="str">
        <f t="shared" si="16"/>
        <v/>
      </c>
      <c r="AY30" s="46"/>
      <c r="AZ30" s="46" t="str">
        <f t="shared" si="44"/>
        <v/>
      </c>
      <c r="BA30" s="46" t="str">
        <f t="shared" si="45"/>
        <v/>
      </c>
      <c r="BB30" s="80"/>
      <c r="BC30" s="46" t="str">
        <f t="shared" ca="1" si="46"/>
        <v/>
      </c>
      <c r="BD30" s="46" t="str">
        <f t="shared" ca="1" si="47"/>
        <v/>
      </c>
      <c r="BE30" s="46"/>
      <c r="BF30" s="54" t="str">
        <f t="shared" ca="1" si="53"/>
        <v/>
      </c>
      <c r="BG30" s="54" t="str">
        <f t="shared" ca="1" si="48"/>
        <v/>
      </c>
      <c r="BH30" s="88" t="str">
        <f ca="1">IF(OR(A30="Absent",BF30=""),"",IF($B$5="LV2",INDEX(Base_Classes_Niveaux!$A$102:$M$153,MATCH(BG30,Base_Classes_Niveaux!$A$102:$A$1533),$BB$3),IF(OR($B$6="3A",$B$6="4A",$B$6="5A",$B$6="6A"),INDEX(Base_Classes_Niveaux!$A$162:$M$213,MATCH(BG30,Base_Classes_Niveaux!$A$102:$A$153),$AX$6),IF(OR($B$6&lt;&gt;"3A",$B$6&lt;&gt;"4A",$B$6&lt;&gt;"5A",$B$6&lt;&gt;"6A"),INDEX(Base_Classes_Niveaux!$A$39:$M$90,MATCH(BG30,Base_Classes_Niveaux!$A$39:$A$90),$AX$6)))))</f>
        <v/>
      </c>
      <c r="BI30" s="46" t="str">
        <f t="shared" ca="1" si="17"/>
        <v/>
      </c>
      <c r="BJ30" s="46" t="str">
        <f t="shared" ca="1" si="18"/>
        <v/>
      </c>
      <c r="BK30" s="46" t="str">
        <f t="shared" ca="1" si="19"/>
        <v/>
      </c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 t="str">
        <f t="shared" ca="1" si="49"/>
        <v/>
      </c>
      <c r="CG30" s="127"/>
      <c r="CH30" s="140"/>
      <c r="CI30" s="89"/>
      <c r="CJ30" s="89"/>
    </row>
    <row r="31" spans="1:88">
      <c r="A31" s="102"/>
      <c r="B31" s="126" t="str">
        <f t="shared" ca="1" si="35"/>
        <v/>
      </c>
      <c r="C31" s="162" t="str">
        <f ca="1">IF($B$6="","",IF(OFFSET(INDEX(Base_Elèves!$A$1:$BY$1,1,MATCH($B$6,Base_Elèves!$A$1:$BY$1,0)),Base_Elèves!$CA26,0,1,1)="","",OFFSET(INDEX(Base_Elèves!$A$1:$BY$1,1,MATCH($B$6,Base_Elèves!$A$1:$BY$1,0)),Base_Elèves!$CA26,0,1,1)))</f>
        <v/>
      </c>
      <c r="D31" s="45"/>
      <c r="E31" s="127" t="str">
        <f t="shared" si="57"/>
        <v/>
      </c>
      <c r="F31" s="127"/>
      <c r="G31" s="127" t="str">
        <f t="shared" si="51"/>
        <v/>
      </c>
      <c r="H31" s="127" t="str">
        <f t="shared" si="52"/>
        <v/>
      </c>
      <c r="I31" s="45"/>
      <c r="J31" s="127" t="str">
        <f t="shared" si="58"/>
        <v/>
      </c>
      <c r="K31" s="127"/>
      <c r="L31" s="127" t="str">
        <f t="shared" si="1"/>
        <v/>
      </c>
      <c r="M31" s="127" t="str">
        <f t="shared" si="2"/>
        <v/>
      </c>
      <c r="N31" s="45"/>
      <c r="O31" s="127" t="str">
        <f t="shared" si="54"/>
        <v/>
      </c>
      <c r="P31" s="127"/>
      <c r="Q31" s="127" t="str">
        <f t="shared" si="4"/>
        <v/>
      </c>
      <c r="R31" s="127" t="str">
        <f t="shared" si="5"/>
        <v/>
      </c>
      <c r="S31" s="45"/>
      <c r="T31" s="45" t="str">
        <f t="shared" si="55"/>
        <v/>
      </c>
      <c r="U31" s="45"/>
      <c r="V31" s="45" t="str">
        <f t="shared" si="7"/>
        <v/>
      </c>
      <c r="W31" s="45" t="str">
        <f t="shared" si="8"/>
        <v/>
      </c>
      <c r="X31" s="45"/>
      <c r="Y31" s="45" t="str">
        <f t="shared" si="56"/>
        <v/>
      </c>
      <c r="Z31" s="45"/>
      <c r="AA31" s="45" t="str">
        <f t="shared" si="10"/>
        <v/>
      </c>
      <c r="AB31" s="45" t="str">
        <f t="shared" si="11"/>
        <v/>
      </c>
      <c r="AC31" s="45"/>
      <c r="AD31" s="45" t="str">
        <f t="shared" si="12"/>
        <v/>
      </c>
      <c r="AE31" s="45"/>
      <c r="AF31" s="45" t="str">
        <f t="shared" si="36"/>
        <v/>
      </c>
      <c r="AG31" s="45" t="str">
        <f t="shared" si="37"/>
        <v/>
      </c>
      <c r="AH31" s="45"/>
      <c r="AI31" s="45" t="str">
        <f t="shared" si="13"/>
        <v/>
      </c>
      <c r="AJ31" s="45"/>
      <c r="AK31" s="45" t="str">
        <f t="shared" si="38"/>
        <v/>
      </c>
      <c r="AL31" s="45" t="str">
        <f t="shared" si="39"/>
        <v/>
      </c>
      <c r="AM31" s="45"/>
      <c r="AN31" s="45" t="str">
        <f t="shared" si="14"/>
        <v/>
      </c>
      <c r="AO31" s="45"/>
      <c r="AP31" s="45" t="str">
        <f t="shared" si="40"/>
        <v/>
      </c>
      <c r="AQ31" s="45" t="str">
        <f t="shared" si="41"/>
        <v/>
      </c>
      <c r="AR31" s="45"/>
      <c r="AS31" s="45" t="str">
        <f t="shared" si="15"/>
        <v/>
      </c>
      <c r="AT31" s="45"/>
      <c r="AU31" s="45" t="str">
        <f t="shared" si="42"/>
        <v/>
      </c>
      <c r="AV31" s="45" t="str">
        <f t="shared" si="43"/>
        <v/>
      </c>
      <c r="AW31" s="45"/>
      <c r="AX31" s="45" t="str">
        <f t="shared" si="16"/>
        <v/>
      </c>
      <c r="AY31" s="45"/>
      <c r="AZ31" s="45" t="str">
        <f t="shared" si="44"/>
        <v/>
      </c>
      <c r="BA31" s="45" t="str">
        <f t="shared" si="45"/>
        <v/>
      </c>
      <c r="BB31" s="91"/>
      <c r="BC31" s="45" t="str">
        <f t="shared" ca="1" si="46"/>
        <v/>
      </c>
      <c r="BD31" s="45" t="str">
        <f t="shared" ca="1" si="47"/>
        <v/>
      </c>
      <c r="BE31" s="45"/>
      <c r="BF31" s="54" t="str">
        <f t="shared" ca="1" si="53"/>
        <v/>
      </c>
      <c r="BG31" s="54" t="str">
        <f t="shared" ca="1" si="48"/>
        <v/>
      </c>
      <c r="BH31" s="88" t="str">
        <f ca="1">IF(OR(A31="Absent",BF31=""),"",IF($B$5="LV2",INDEX(Base_Classes_Niveaux!$A$102:$M$153,MATCH(BG31,Base_Classes_Niveaux!$A$102:$A$1533),$BB$3),IF(OR($B$6="3A",$B$6="4A",$B$6="5A",$B$6="6A"),INDEX(Base_Classes_Niveaux!$A$162:$M$213,MATCH(BG31,Base_Classes_Niveaux!$A$102:$A$153),$AX$6),IF(OR($B$6&lt;&gt;"3A",$B$6&lt;&gt;"4A",$B$6&lt;&gt;"5A",$B$6&lt;&gt;"6A"),INDEX(Base_Classes_Niveaux!$A$39:$M$90,MATCH(BG31,Base_Classes_Niveaux!$A$39:$A$90),$AX$6)))))</f>
        <v/>
      </c>
      <c r="BI31" s="46" t="str">
        <f t="shared" ca="1" si="17"/>
        <v/>
      </c>
      <c r="BJ31" s="46" t="str">
        <f t="shared" ca="1" si="18"/>
        <v/>
      </c>
      <c r="BK31" s="46" t="str">
        <f t="shared" ca="1" si="19"/>
        <v/>
      </c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 t="str">
        <f t="shared" ca="1" si="49"/>
        <v/>
      </c>
      <c r="CG31" s="127"/>
      <c r="CH31" s="140"/>
      <c r="CI31" s="127"/>
    </row>
    <row r="32" spans="1:88">
      <c r="A32" s="102"/>
      <c r="B32" s="126" t="str">
        <f t="shared" ca="1" si="35"/>
        <v/>
      </c>
      <c r="C32" s="162" t="str">
        <f ca="1">IF($B$6="","",IF(OFFSET(INDEX(Base_Elèves!$A$1:$BY$1,1,MATCH($B$6,Base_Elèves!$A$1:$BY$1,0)),Base_Elèves!$CA27,0,1,1)="","",OFFSET(INDEX(Base_Elèves!$A$1:$BY$1,1,MATCH($B$6,Base_Elèves!$A$1:$BY$1,0)),Base_Elèves!$CA27,0,1,1)))</f>
        <v/>
      </c>
      <c r="D32" s="46"/>
      <c r="E32" s="46" t="str">
        <f t="shared" si="57"/>
        <v/>
      </c>
      <c r="F32" s="46"/>
      <c r="G32" s="46" t="str">
        <f t="shared" si="51"/>
        <v/>
      </c>
      <c r="H32" s="46" t="str">
        <f t="shared" si="52"/>
        <v/>
      </c>
      <c r="I32" s="46"/>
      <c r="J32" s="46" t="str">
        <f t="shared" si="58"/>
        <v/>
      </c>
      <c r="K32" s="46"/>
      <c r="L32" s="46" t="str">
        <f t="shared" si="1"/>
        <v/>
      </c>
      <c r="M32" s="46" t="str">
        <f t="shared" si="2"/>
        <v/>
      </c>
      <c r="N32" s="46"/>
      <c r="O32" s="46" t="str">
        <f t="shared" si="54"/>
        <v/>
      </c>
      <c r="P32" s="46"/>
      <c r="Q32" s="46" t="str">
        <f t="shared" si="4"/>
        <v/>
      </c>
      <c r="R32" s="46" t="str">
        <f t="shared" si="5"/>
        <v/>
      </c>
      <c r="S32" s="46"/>
      <c r="T32" s="46" t="str">
        <f t="shared" si="55"/>
        <v/>
      </c>
      <c r="U32" s="46"/>
      <c r="V32" s="46" t="str">
        <f t="shared" si="7"/>
        <v/>
      </c>
      <c r="W32" s="46" t="str">
        <f t="shared" si="8"/>
        <v/>
      </c>
      <c r="X32" s="46"/>
      <c r="Y32" s="46" t="str">
        <f t="shared" si="56"/>
        <v/>
      </c>
      <c r="Z32" s="46"/>
      <c r="AA32" s="46" t="str">
        <f t="shared" si="10"/>
        <v/>
      </c>
      <c r="AB32" s="46" t="str">
        <f t="shared" si="11"/>
        <v/>
      </c>
      <c r="AC32" s="46"/>
      <c r="AD32" s="46" t="str">
        <f t="shared" si="12"/>
        <v/>
      </c>
      <c r="AE32" s="46"/>
      <c r="AF32" s="46" t="str">
        <f t="shared" si="36"/>
        <v/>
      </c>
      <c r="AG32" s="46" t="str">
        <f t="shared" si="37"/>
        <v/>
      </c>
      <c r="AH32" s="46"/>
      <c r="AI32" s="46" t="str">
        <f t="shared" si="13"/>
        <v/>
      </c>
      <c r="AJ32" s="46"/>
      <c r="AK32" s="46" t="str">
        <f t="shared" si="38"/>
        <v/>
      </c>
      <c r="AL32" s="46" t="str">
        <f t="shared" si="39"/>
        <v/>
      </c>
      <c r="AM32" s="46"/>
      <c r="AN32" s="46" t="str">
        <f t="shared" si="14"/>
        <v/>
      </c>
      <c r="AO32" s="46"/>
      <c r="AP32" s="46" t="str">
        <f t="shared" si="40"/>
        <v/>
      </c>
      <c r="AQ32" s="46" t="str">
        <f t="shared" si="41"/>
        <v/>
      </c>
      <c r="AR32" s="46"/>
      <c r="AS32" s="46" t="str">
        <f t="shared" si="15"/>
        <v/>
      </c>
      <c r="AT32" s="46"/>
      <c r="AU32" s="46" t="str">
        <f t="shared" si="42"/>
        <v/>
      </c>
      <c r="AV32" s="46" t="str">
        <f t="shared" si="43"/>
        <v/>
      </c>
      <c r="AW32" s="46"/>
      <c r="AX32" s="46" t="str">
        <f t="shared" si="16"/>
        <v/>
      </c>
      <c r="AY32" s="46"/>
      <c r="AZ32" s="46" t="str">
        <f t="shared" si="44"/>
        <v/>
      </c>
      <c r="BA32" s="46" t="str">
        <f t="shared" si="45"/>
        <v/>
      </c>
      <c r="BB32" s="80"/>
      <c r="BC32" s="46" t="str">
        <f t="shared" ca="1" si="46"/>
        <v/>
      </c>
      <c r="BD32" s="46" t="str">
        <f t="shared" ca="1" si="47"/>
        <v/>
      </c>
      <c r="BE32" s="46"/>
      <c r="BF32" s="54" t="str">
        <f t="shared" ca="1" si="53"/>
        <v/>
      </c>
      <c r="BG32" s="54" t="str">
        <f t="shared" ca="1" si="48"/>
        <v/>
      </c>
      <c r="BH32" s="88" t="str">
        <f ca="1">IF(OR(A32="Absent",BF32=""),"",IF($B$5="LV2",INDEX(Base_Classes_Niveaux!$A$102:$M$153,MATCH(BG32,Base_Classes_Niveaux!$A$102:$A$1533),$BB$3),IF(OR($B$6="3A",$B$6="4A",$B$6="5A",$B$6="6A"),INDEX(Base_Classes_Niveaux!$A$162:$M$213,MATCH(BG32,Base_Classes_Niveaux!$A$102:$A$153),$AX$6),IF(OR($B$6&lt;&gt;"3A",$B$6&lt;&gt;"4A",$B$6&lt;&gt;"5A",$B$6&lt;&gt;"6A"),INDEX(Base_Classes_Niveaux!$A$39:$M$90,MATCH(BG32,Base_Classes_Niveaux!$A$39:$A$90),$AX$6)))))</f>
        <v/>
      </c>
      <c r="BI32" s="46" t="str">
        <f t="shared" ca="1" si="17"/>
        <v/>
      </c>
      <c r="BJ32" s="46" t="str">
        <f t="shared" ca="1" si="18"/>
        <v/>
      </c>
      <c r="BK32" s="46" t="str">
        <f t="shared" ca="1" si="19"/>
        <v/>
      </c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46" t="str">
        <f t="shared" ca="1" si="49"/>
        <v/>
      </c>
      <c r="CG32" s="127"/>
      <c r="CH32" s="140"/>
      <c r="CI32" s="127"/>
    </row>
    <row r="33" spans="1:87">
      <c r="A33" s="102"/>
      <c r="B33" s="126" t="str">
        <f t="shared" ca="1" si="35"/>
        <v/>
      </c>
      <c r="C33" s="162" t="str">
        <f ca="1">IF($B$6="","",IF(OFFSET(INDEX(Base_Elèves!$A$1:$BY$1,1,MATCH($B$6,Base_Elèves!$A$1:$BY$1,0)),Base_Elèves!$CA28,0,1,1)="","",OFFSET(INDEX(Base_Elèves!$A$1:$BY$1,1,MATCH($B$6,Base_Elèves!$A$1:$BY$1,0)),Base_Elèves!$CA28,0,1,1)))</f>
        <v/>
      </c>
      <c r="D33" s="46"/>
      <c r="E33" s="46" t="str">
        <f t="shared" si="57"/>
        <v/>
      </c>
      <c r="F33" s="46"/>
      <c r="G33" s="46" t="str">
        <f t="shared" si="51"/>
        <v/>
      </c>
      <c r="H33" s="46" t="str">
        <f t="shared" si="52"/>
        <v/>
      </c>
      <c r="I33" s="46"/>
      <c r="J33" s="46" t="str">
        <f t="shared" si="58"/>
        <v/>
      </c>
      <c r="K33" s="46"/>
      <c r="L33" s="46" t="str">
        <f t="shared" si="1"/>
        <v/>
      </c>
      <c r="M33" s="46" t="str">
        <f t="shared" si="2"/>
        <v/>
      </c>
      <c r="N33" s="46"/>
      <c r="O33" s="46" t="str">
        <f t="shared" si="54"/>
        <v/>
      </c>
      <c r="P33" s="46"/>
      <c r="Q33" s="46" t="str">
        <f t="shared" si="4"/>
        <v/>
      </c>
      <c r="R33" s="46" t="str">
        <f t="shared" si="5"/>
        <v/>
      </c>
      <c r="S33" s="46"/>
      <c r="T33" s="46" t="str">
        <f t="shared" si="55"/>
        <v/>
      </c>
      <c r="U33" s="46"/>
      <c r="V33" s="46" t="str">
        <f t="shared" si="7"/>
        <v/>
      </c>
      <c r="W33" s="46" t="str">
        <f t="shared" si="8"/>
        <v/>
      </c>
      <c r="X33" s="46"/>
      <c r="Y33" s="46" t="str">
        <f t="shared" si="56"/>
        <v/>
      </c>
      <c r="Z33" s="46"/>
      <c r="AA33" s="46" t="str">
        <f t="shared" si="10"/>
        <v/>
      </c>
      <c r="AB33" s="46" t="str">
        <f t="shared" si="11"/>
        <v/>
      </c>
      <c r="AC33" s="46"/>
      <c r="AD33" s="46" t="str">
        <f t="shared" si="12"/>
        <v/>
      </c>
      <c r="AE33" s="46"/>
      <c r="AF33" s="46" t="str">
        <f t="shared" si="36"/>
        <v/>
      </c>
      <c r="AG33" s="46" t="str">
        <f t="shared" si="37"/>
        <v/>
      </c>
      <c r="AH33" s="46"/>
      <c r="AI33" s="46" t="str">
        <f t="shared" si="13"/>
        <v/>
      </c>
      <c r="AJ33" s="46"/>
      <c r="AK33" s="46" t="str">
        <f t="shared" si="38"/>
        <v/>
      </c>
      <c r="AL33" s="46" t="str">
        <f t="shared" si="39"/>
        <v/>
      </c>
      <c r="AM33" s="46"/>
      <c r="AN33" s="46" t="str">
        <f t="shared" si="14"/>
        <v/>
      </c>
      <c r="AO33" s="46"/>
      <c r="AP33" s="46" t="str">
        <f t="shared" si="40"/>
        <v/>
      </c>
      <c r="AQ33" s="46" t="str">
        <f t="shared" si="41"/>
        <v/>
      </c>
      <c r="AR33" s="46"/>
      <c r="AS33" s="46" t="str">
        <f t="shared" si="15"/>
        <v/>
      </c>
      <c r="AT33" s="46"/>
      <c r="AU33" s="46" t="str">
        <f t="shared" si="42"/>
        <v/>
      </c>
      <c r="AV33" s="46" t="str">
        <f t="shared" si="43"/>
        <v/>
      </c>
      <c r="AW33" s="46"/>
      <c r="AX33" s="46" t="str">
        <f t="shared" si="16"/>
        <v/>
      </c>
      <c r="AY33" s="46"/>
      <c r="AZ33" s="46" t="str">
        <f t="shared" si="44"/>
        <v/>
      </c>
      <c r="BA33" s="46" t="str">
        <f t="shared" si="45"/>
        <v/>
      </c>
      <c r="BB33" s="80"/>
      <c r="BC33" s="46" t="str">
        <f t="shared" ca="1" si="46"/>
        <v/>
      </c>
      <c r="BD33" s="46" t="str">
        <f t="shared" ca="1" si="47"/>
        <v/>
      </c>
      <c r="BE33" s="46"/>
      <c r="BF33" s="54" t="str">
        <f t="shared" ca="1" si="53"/>
        <v/>
      </c>
      <c r="BG33" s="54" t="str">
        <f t="shared" ca="1" si="48"/>
        <v/>
      </c>
      <c r="BH33" s="88" t="str">
        <f ca="1">IF(OR(A33="Absent",BF33=""),"",IF($B$5="LV2",INDEX(Base_Classes_Niveaux!$A$102:$M$153,MATCH(BG33,Base_Classes_Niveaux!$A$102:$A$1533),$BB$3),IF(OR($B$6="3A",$B$6="4A",$B$6="5A",$B$6="6A"),INDEX(Base_Classes_Niveaux!$A$162:$M$213,MATCH(BG33,Base_Classes_Niveaux!$A$102:$A$153),$AX$6),IF(OR($B$6&lt;&gt;"3A",$B$6&lt;&gt;"4A",$B$6&lt;&gt;"5A",$B$6&lt;&gt;"6A"),INDEX(Base_Classes_Niveaux!$A$39:$M$90,MATCH(BG33,Base_Classes_Niveaux!$A$39:$A$90),$AX$6)))))</f>
        <v/>
      </c>
      <c r="BI33" s="46" t="str">
        <f t="shared" ca="1" si="17"/>
        <v/>
      </c>
      <c r="BJ33" s="46" t="str">
        <f t="shared" ca="1" si="18"/>
        <v/>
      </c>
      <c r="BK33" s="46" t="str">
        <f t="shared" ca="1" si="19"/>
        <v/>
      </c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6"/>
      <c r="BX33" s="46"/>
      <c r="BY33" s="46"/>
      <c r="BZ33" s="46"/>
      <c r="CA33" s="46"/>
      <c r="CB33" s="46"/>
      <c r="CC33" s="46"/>
      <c r="CD33" s="46"/>
      <c r="CE33" s="46"/>
      <c r="CF33" s="46" t="str">
        <f t="shared" ca="1" si="49"/>
        <v/>
      </c>
      <c r="CG33" s="127"/>
      <c r="CH33" s="140"/>
      <c r="CI33" s="127"/>
    </row>
    <row r="34" spans="1:87">
      <c r="A34" s="102"/>
      <c r="B34" s="126" t="str">
        <f t="shared" ca="1" si="35"/>
        <v/>
      </c>
      <c r="C34" s="162" t="str">
        <f ca="1">IF($B$6="","",IF(OFFSET(INDEX(Base_Elèves!$A$1:$BY$1,1,MATCH($B$6,Base_Elèves!$A$1:$BY$1,0)),Base_Elèves!$CA29,0,1,1)="","",OFFSET(INDEX(Base_Elèves!$A$1:$BY$1,1,MATCH($B$6,Base_Elèves!$A$1:$BY$1,0)),Base_Elèves!$CA29,0,1,1)))</f>
        <v/>
      </c>
      <c r="D34" s="46"/>
      <c r="E34" s="46" t="str">
        <f t="shared" si="57"/>
        <v/>
      </c>
      <c r="F34" s="46"/>
      <c r="G34" s="46" t="str">
        <f t="shared" si="51"/>
        <v/>
      </c>
      <c r="H34" s="46" t="str">
        <f t="shared" si="52"/>
        <v/>
      </c>
      <c r="I34" s="46"/>
      <c r="J34" s="46" t="str">
        <f t="shared" si="58"/>
        <v/>
      </c>
      <c r="K34" s="46"/>
      <c r="L34" s="46" t="str">
        <f t="shared" si="1"/>
        <v/>
      </c>
      <c r="M34" s="46" t="str">
        <f t="shared" si="2"/>
        <v/>
      </c>
      <c r="N34" s="46"/>
      <c r="O34" s="46" t="str">
        <f t="shared" si="54"/>
        <v/>
      </c>
      <c r="P34" s="46"/>
      <c r="Q34" s="46" t="str">
        <f t="shared" si="4"/>
        <v/>
      </c>
      <c r="R34" s="46" t="str">
        <f t="shared" si="5"/>
        <v/>
      </c>
      <c r="S34" s="46"/>
      <c r="T34" s="46" t="str">
        <f t="shared" si="55"/>
        <v/>
      </c>
      <c r="U34" s="46"/>
      <c r="V34" s="46" t="str">
        <f t="shared" si="7"/>
        <v/>
      </c>
      <c r="W34" s="46" t="str">
        <f t="shared" si="8"/>
        <v/>
      </c>
      <c r="X34" s="46"/>
      <c r="Y34" s="46" t="str">
        <f t="shared" si="56"/>
        <v/>
      </c>
      <c r="Z34" s="46"/>
      <c r="AA34" s="46" t="str">
        <f t="shared" si="10"/>
        <v/>
      </c>
      <c r="AB34" s="46" t="str">
        <f t="shared" si="11"/>
        <v/>
      </c>
      <c r="AC34" s="46"/>
      <c r="AD34" s="46" t="str">
        <f t="shared" si="12"/>
        <v/>
      </c>
      <c r="AE34" s="46"/>
      <c r="AF34" s="46" t="str">
        <f t="shared" si="36"/>
        <v/>
      </c>
      <c r="AG34" s="46" t="str">
        <f t="shared" si="37"/>
        <v/>
      </c>
      <c r="AH34" s="46"/>
      <c r="AI34" s="46" t="str">
        <f t="shared" si="13"/>
        <v/>
      </c>
      <c r="AJ34" s="46"/>
      <c r="AK34" s="46" t="str">
        <f t="shared" si="38"/>
        <v/>
      </c>
      <c r="AL34" s="46" t="str">
        <f t="shared" si="39"/>
        <v/>
      </c>
      <c r="AM34" s="46"/>
      <c r="AN34" s="46" t="str">
        <f t="shared" si="14"/>
        <v/>
      </c>
      <c r="AO34" s="46"/>
      <c r="AP34" s="46" t="str">
        <f t="shared" si="40"/>
        <v/>
      </c>
      <c r="AQ34" s="46" t="str">
        <f t="shared" si="41"/>
        <v/>
      </c>
      <c r="AR34" s="46"/>
      <c r="AS34" s="46" t="str">
        <f t="shared" si="15"/>
        <v/>
      </c>
      <c r="AT34" s="46"/>
      <c r="AU34" s="46" t="str">
        <f t="shared" si="42"/>
        <v/>
      </c>
      <c r="AV34" s="46" t="str">
        <f t="shared" si="43"/>
        <v/>
      </c>
      <c r="AW34" s="46"/>
      <c r="AX34" s="46" t="str">
        <f t="shared" si="16"/>
        <v/>
      </c>
      <c r="AY34" s="46"/>
      <c r="AZ34" s="46" t="str">
        <f t="shared" si="44"/>
        <v/>
      </c>
      <c r="BA34" s="46" t="str">
        <f t="shared" si="45"/>
        <v/>
      </c>
      <c r="BB34" s="80"/>
      <c r="BC34" s="46" t="str">
        <f t="shared" ca="1" si="46"/>
        <v/>
      </c>
      <c r="BD34" s="46" t="str">
        <f t="shared" ca="1" si="47"/>
        <v/>
      </c>
      <c r="BE34" s="46"/>
      <c r="BF34" s="54" t="str">
        <f t="shared" ca="1" si="53"/>
        <v/>
      </c>
      <c r="BG34" s="54" t="str">
        <f t="shared" ca="1" si="48"/>
        <v/>
      </c>
      <c r="BH34" s="88" t="str">
        <f ca="1">IF(OR(A34="Absent",BF34=""),"",IF($B$5="LV2",INDEX(Base_Classes_Niveaux!$A$102:$M$153,MATCH(BG34,Base_Classes_Niveaux!$A$102:$A$1533),$BB$3),IF(OR($B$6="3A",$B$6="4A",$B$6="5A",$B$6="6A"),INDEX(Base_Classes_Niveaux!$A$162:$M$213,MATCH(BG34,Base_Classes_Niveaux!$A$102:$A$153),$AX$6),IF(OR($B$6&lt;&gt;"3A",$B$6&lt;&gt;"4A",$B$6&lt;&gt;"5A",$B$6&lt;&gt;"6A"),INDEX(Base_Classes_Niveaux!$A$39:$M$90,MATCH(BG34,Base_Classes_Niveaux!$A$39:$A$90),$AX$6)))))</f>
        <v/>
      </c>
      <c r="BI34" s="46" t="str">
        <f t="shared" ca="1" si="17"/>
        <v/>
      </c>
      <c r="BJ34" s="46" t="str">
        <f t="shared" ca="1" si="18"/>
        <v/>
      </c>
      <c r="BK34" s="46" t="str">
        <f t="shared" ca="1" si="19"/>
        <v/>
      </c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 t="str">
        <f t="shared" ca="1" si="49"/>
        <v/>
      </c>
      <c r="CG34" s="127"/>
      <c r="CH34" s="140"/>
      <c r="CI34" s="127"/>
    </row>
    <row r="35" spans="1:87">
      <c r="A35" s="102"/>
      <c r="B35" s="126" t="str">
        <f t="shared" ca="1" si="35"/>
        <v/>
      </c>
      <c r="C35" s="162" t="str">
        <f ca="1">IF($B$6="","",IF(OFFSET(INDEX(Base_Elèves!$A$1:$BY$1,1,MATCH($B$6,Base_Elèves!$A$1:$BY$1,0)),Base_Elèves!$CA30,0,1,1)="","",OFFSET(INDEX(Base_Elèves!$A$1:$BY$1,1,MATCH($B$6,Base_Elèves!$A$1:$BY$1,0)),Base_Elèves!$CA30,0,1,1)))</f>
        <v/>
      </c>
      <c r="D35" s="46"/>
      <c r="E35" s="46" t="str">
        <f t="shared" si="57"/>
        <v/>
      </c>
      <c r="F35" s="46"/>
      <c r="G35" s="46" t="str">
        <f t="shared" si="51"/>
        <v/>
      </c>
      <c r="H35" s="46" t="str">
        <f t="shared" si="52"/>
        <v/>
      </c>
      <c r="I35" s="46"/>
      <c r="J35" s="46" t="str">
        <f t="shared" si="58"/>
        <v/>
      </c>
      <c r="K35" s="46"/>
      <c r="L35" s="46" t="str">
        <f t="shared" si="1"/>
        <v/>
      </c>
      <c r="M35" s="46" t="str">
        <f t="shared" si="2"/>
        <v/>
      </c>
      <c r="N35" s="46"/>
      <c r="O35" s="46" t="str">
        <f t="shared" si="54"/>
        <v/>
      </c>
      <c r="P35" s="46"/>
      <c r="Q35" s="46" t="str">
        <f t="shared" si="4"/>
        <v/>
      </c>
      <c r="R35" s="46" t="str">
        <f t="shared" si="5"/>
        <v/>
      </c>
      <c r="S35" s="46"/>
      <c r="T35" s="46" t="str">
        <f t="shared" si="55"/>
        <v/>
      </c>
      <c r="U35" s="46"/>
      <c r="V35" s="46" t="str">
        <f t="shared" si="7"/>
        <v/>
      </c>
      <c r="W35" s="46" t="str">
        <f t="shared" si="8"/>
        <v/>
      </c>
      <c r="X35" s="46"/>
      <c r="Y35" s="46" t="str">
        <f t="shared" si="56"/>
        <v/>
      </c>
      <c r="Z35" s="46"/>
      <c r="AA35" s="46" t="str">
        <f t="shared" si="10"/>
        <v/>
      </c>
      <c r="AB35" s="46" t="str">
        <f t="shared" si="11"/>
        <v/>
      </c>
      <c r="AC35" s="46"/>
      <c r="AD35" s="46" t="str">
        <f t="shared" si="12"/>
        <v/>
      </c>
      <c r="AE35" s="46"/>
      <c r="AF35" s="46" t="str">
        <f t="shared" si="36"/>
        <v/>
      </c>
      <c r="AG35" s="46" t="str">
        <f t="shared" si="37"/>
        <v/>
      </c>
      <c r="AH35" s="46"/>
      <c r="AI35" s="46" t="str">
        <f t="shared" si="13"/>
        <v/>
      </c>
      <c r="AJ35" s="46"/>
      <c r="AK35" s="46" t="str">
        <f t="shared" si="38"/>
        <v/>
      </c>
      <c r="AL35" s="46" t="str">
        <f t="shared" si="39"/>
        <v/>
      </c>
      <c r="AM35" s="46"/>
      <c r="AN35" s="46" t="str">
        <f t="shared" si="14"/>
        <v/>
      </c>
      <c r="AO35" s="46"/>
      <c r="AP35" s="46" t="str">
        <f t="shared" si="40"/>
        <v/>
      </c>
      <c r="AQ35" s="46" t="str">
        <f t="shared" si="41"/>
        <v/>
      </c>
      <c r="AR35" s="46"/>
      <c r="AS35" s="46" t="str">
        <f t="shared" si="15"/>
        <v/>
      </c>
      <c r="AT35" s="46"/>
      <c r="AU35" s="46" t="str">
        <f t="shared" si="42"/>
        <v/>
      </c>
      <c r="AV35" s="46" t="str">
        <f t="shared" si="43"/>
        <v/>
      </c>
      <c r="AW35" s="46"/>
      <c r="AX35" s="46" t="str">
        <f t="shared" si="16"/>
        <v/>
      </c>
      <c r="AY35" s="46"/>
      <c r="AZ35" s="46" t="str">
        <f t="shared" si="44"/>
        <v/>
      </c>
      <c r="BA35" s="46" t="str">
        <f t="shared" si="45"/>
        <v/>
      </c>
      <c r="BB35" s="80"/>
      <c r="BC35" s="46" t="str">
        <f t="shared" ca="1" si="46"/>
        <v/>
      </c>
      <c r="BD35" s="46" t="str">
        <f t="shared" ca="1" si="47"/>
        <v/>
      </c>
      <c r="BE35" s="46"/>
      <c r="BF35" s="54" t="str">
        <f t="shared" ca="1" si="53"/>
        <v/>
      </c>
      <c r="BG35" s="54" t="str">
        <f t="shared" ca="1" si="48"/>
        <v/>
      </c>
      <c r="BH35" s="88" t="str">
        <f ca="1">IF(OR(A35="Absent",BF35=""),"",IF($B$5="LV2",INDEX(Base_Classes_Niveaux!$A$102:$M$153,MATCH(BG35,Base_Classes_Niveaux!$A$102:$A$1533),$BB$3),IF(OR($B$6="3A",$B$6="4A",$B$6="5A",$B$6="6A"),INDEX(Base_Classes_Niveaux!$A$162:$M$213,MATCH(BG35,Base_Classes_Niveaux!$A$102:$A$153),$AX$6),IF(OR($B$6&lt;&gt;"3A",$B$6&lt;&gt;"4A",$B$6&lt;&gt;"5A",$B$6&lt;&gt;"6A"),INDEX(Base_Classes_Niveaux!$A$39:$M$90,MATCH(BG35,Base_Classes_Niveaux!$A$39:$A$90),$AX$6)))))</f>
        <v/>
      </c>
      <c r="BI35" s="46" t="str">
        <f t="shared" ca="1" si="17"/>
        <v/>
      </c>
      <c r="BJ35" s="46" t="str">
        <f t="shared" ca="1" si="18"/>
        <v/>
      </c>
      <c r="BK35" s="46" t="str">
        <f t="shared" ca="1" si="19"/>
        <v/>
      </c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 t="str">
        <f t="shared" ca="1" si="49"/>
        <v/>
      </c>
      <c r="CG35" s="127"/>
      <c r="CH35" s="140"/>
      <c r="CI35" s="127"/>
    </row>
    <row r="36" spans="1:87">
      <c r="A36" s="102"/>
      <c r="B36" s="126" t="str">
        <f t="shared" ca="1" si="35"/>
        <v/>
      </c>
      <c r="C36" s="162" t="str">
        <f ca="1">IF($B$6="","",IF(OFFSET(INDEX(Base_Elèves!$A$1:$BY$1,1,MATCH($B$6,Base_Elèves!$A$1:$BY$1,0)),Base_Elèves!$CA31,0,1,1)="","",OFFSET(INDEX(Base_Elèves!$A$1:$BY$1,1,MATCH($B$6,Base_Elèves!$A$1:$BY$1,0)),Base_Elèves!$CA31,0,1,1)))</f>
        <v/>
      </c>
      <c r="D36" s="46"/>
      <c r="E36" s="46" t="str">
        <f>IF(D36="","",IF(OR(D36="Non Acquis",D36="Non Evaluable"),0,MATCH(D36,Points_Validation,0)))</f>
        <v/>
      </c>
      <c r="F36" s="46"/>
      <c r="G36" s="46" t="str">
        <f t="shared" si="51"/>
        <v/>
      </c>
      <c r="H36" s="46" t="str">
        <f t="shared" si="52"/>
        <v/>
      </c>
      <c r="I36" s="46"/>
      <c r="J36" s="46" t="str">
        <f>IF(I36="","",IF(OR(I36="Non Acquis",I36="Non Evaluable"),0,MATCH(I36,Points_Validation,0)))</f>
        <v/>
      </c>
      <c r="K36" s="46"/>
      <c r="L36" s="46" t="str">
        <f t="shared" si="1"/>
        <v/>
      </c>
      <c r="M36" s="46" t="str">
        <f t="shared" si="2"/>
        <v/>
      </c>
      <c r="N36" s="46"/>
      <c r="O36" s="46" t="str">
        <f>IF(N36="","",IF(OR(N36="Non Acquis",N36="Non Evaluable"),0,MATCH(N36,Points_Validation,0)))</f>
        <v/>
      </c>
      <c r="P36" s="46"/>
      <c r="Q36" s="46" t="str">
        <f t="shared" si="4"/>
        <v/>
      </c>
      <c r="R36" s="46" t="str">
        <f t="shared" si="5"/>
        <v/>
      </c>
      <c r="S36" s="46"/>
      <c r="T36" s="46" t="str">
        <f>IF(S36="","",IF(OR(S36="Non Acquis",S36="Non Evaluable"),0,MATCH(S36,Points_Validation,0)))</f>
        <v/>
      </c>
      <c r="U36" s="46"/>
      <c r="V36" s="46" t="str">
        <f t="shared" si="7"/>
        <v/>
      </c>
      <c r="W36" s="46" t="str">
        <f t="shared" si="8"/>
        <v/>
      </c>
      <c r="X36" s="46"/>
      <c r="Y36" s="46" t="str">
        <f>IF(X36="","",IF(OR(X36="Non Acquis",X36="Non Evaluable"),0,MATCH(X36,Points_Validation,0)))</f>
        <v/>
      </c>
      <c r="Z36" s="46"/>
      <c r="AA36" s="46" t="str">
        <f t="shared" si="10"/>
        <v/>
      </c>
      <c r="AB36" s="46" t="str">
        <f t="shared" si="11"/>
        <v/>
      </c>
      <c r="AC36" s="46"/>
      <c r="AD36" s="46" t="str">
        <f>IF(AC36="","",IF(OR(AC36="Non Acquis",AC36="Non Evaluable"),0,MATCH(AC36,Points_Validation,0)))</f>
        <v/>
      </c>
      <c r="AE36" s="46"/>
      <c r="AF36" s="46" t="str">
        <f t="shared" si="36"/>
        <v/>
      </c>
      <c r="AG36" s="46" t="str">
        <f t="shared" si="37"/>
        <v/>
      </c>
      <c r="AH36" s="46"/>
      <c r="AI36" s="46" t="str">
        <f>IF(AH36="","",IF(OR(AH36="Non Acquis",AH36="Non Evaluable"),0,MATCH(AH36,Points_Validation,0)))</f>
        <v/>
      </c>
      <c r="AJ36" s="46"/>
      <c r="AK36" s="46" t="str">
        <f t="shared" si="38"/>
        <v/>
      </c>
      <c r="AL36" s="46" t="str">
        <f t="shared" si="39"/>
        <v/>
      </c>
      <c r="AM36" s="46"/>
      <c r="AN36" s="46" t="str">
        <f>IF(AM36="","",IF(OR(AM36="Non Acquis",AM36="Non Evaluable"),0,MATCH(AM36,Points_Validation,0)))</f>
        <v/>
      </c>
      <c r="AO36" s="46"/>
      <c r="AP36" s="46" t="str">
        <f t="shared" si="40"/>
        <v/>
      </c>
      <c r="AQ36" s="46" t="str">
        <f t="shared" si="41"/>
        <v/>
      </c>
      <c r="AR36" s="46"/>
      <c r="AS36" s="46" t="str">
        <f>IF(AR36="","",IF(OR(AR36="Non Acquis",AR36="Non Evaluable"),0,MATCH(AR36,Points_Validation,0)))</f>
        <v/>
      </c>
      <c r="AT36" s="46"/>
      <c r="AU36" s="46" t="str">
        <f t="shared" si="42"/>
        <v/>
      </c>
      <c r="AV36" s="46" t="str">
        <f t="shared" si="43"/>
        <v/>
      </c>
      <c r="AW36" s="46"/>
      <c r="AX36" s="46" t="str">
        <f>IF(AW36="","",IF(OR(AW36="Non Acquis",AW36="Non Evaluable"),0,MATCH(AW36,Points_Validation,0)))</f>
        <v/>
      </c>
      <c r="AY36" s="46"/>
      <c r="AZ36" s="46" t="str">
        <f t="shared" si="44"/>
        <v/>
      </c>
      <c r="BA36" s="46" t="str">
        <f t="shared" si="45"/>
        <v/>
      </c>
      <c r="BB36" s="80"/>
      <c r="BC36" s="46" t="str">
        <f t="shared" ca="1" si="46"/>
        <v/>
      </c>
      <c r="BD36" s="46" t="str">
        <f t="shared" ca="1" si="47"/>
        <v/>
      </c>
      <c r="BE36" s="46"/>
      <c r="BF36" s="54" t="str">
        <f t="shared" ca="1" si="53"/>
        <v/>
      </c>
      <c r="BG36" s="54" t="str">
        <f t="shared" ca="1" si="48"/>
        <v/>
      </c>
      <c r="BH36" s="88" t="str">
        <f ca="1">IF(OR(A36="Absent",BF36=""),"",IF($B$5="LV2",INDEX(Base_Classes_Niveaux!$A$102:$M$153,MATCH(BG36,Base_Classes_Niveaux!$A$102:$A$1533),$BB$3),IF(OR($B$6="3A",$B$6="4A",$B$6="5A",$B$6="6A"),INDEX(Base_Classes_Niveaux!$A$162:$M$213,MATCH(BG36,Base_Classes_Niveaux!$A$102:$A$153),$AX$6),IF(OR($B$6&lt;&gt;"3A",$B$6&lt;&gt;"4A",$B$6&lt;&gt;"5A",$B$6&lt;&gt;"6A"),INDEX(Base_Classes_Niveaux!$A$39:$M$90,MATCH(BG36,Base_Classes_Niveaux!$A$39:$A$90),$AX$6)))))</f>
        <v/>
      </c>
    </row>
    <row r="37" spans="1:87">
      <c r="A37" s="102"/>
      <c r="B37" s="126" t="str">
        <f t="shared" ca="1" si="35"/>
        <v/>
      </c>
      <c r="C37" s="162" t="str">
        <f ca="1">IF($B$6="","",IF(OFFSET(INDEX(Base_Elèves!$A$1:$BY$1,1,MATCH($B$6,Base_Elèves!$A$1:$BY$1,0)),Base_Elèves!$CA32,0,1,1)="","",OFFSET(INDEX(Base_Elèves!$A$1:$BY$1,1,MATCH($B$6,Base_Elèves!$A$1:$BY$1,0)),Base_Elèves!$CA32,0,1,1)))</f>
        <v/>
      </c>
      <c r="D37" s="46"/>
      <c r="E37" s="46" t="str">
        <f>IF(D37="","",IF(OR(D37="Non Acquis",D37="Non Evaluable"),0,MATCH(D37,Points_Validation,0)))</f>
        <v/>
      </c>
      <c r="F37" s="46"/>
      <c r="G37" s="46" t="str">
        <f t="shared" si="51"/>
        <v/>
      </c>
      <c r="H37" s="46" t="str">
        <f t="shared" si="52"/>
        <v/>
      </c>
      <c r="I37" s="46"/>
      <c r="J37" s="46" t="str">
        <f>IF(I37="","",IF(OR(I37="Non Acquis",I37="Non Evaluable"),0,MATCH(I37,Points_Validation,0)))</f>
        <v/>
      </c>
      <c r="K37" s="46"/>
      <c r="L37" s="46" t="str">
        <f t="shared" si="1"/>
        <v/>
      </c>
      <c r="M37" s="46" t="str">
        <f t="shared" si="2"/>
        <v/>
      </c>
      <c r="N37" s="46"/>
      <c r="O37" s="46" t="str">
        <f>IF(N37="","",IF(OR(N37="Non Acquis",N37="Non Evaluable"),0,MATCH(N37,Points_Validation,0)))</f>
        <v/>
      </c>
      <c r="P37" s="46"/>
      <c r="Q37" s="46" t="str">
        <f t="shared" si="4"/>
        <v/>
      </c>
      <c r="R37" s="46" t="str">
        <f t="shared" si="5"/>
        <v/>
      </c>
      <c r="S37" s="46"/>
      <c r="T37" s="46" t="str">
        <f>IF(S37="","",IF(OR(S37="Non Acquis",S37="Non Evaluable"),0,MATCH(S37,Points_Validation,0)))</f>
        <v/>
      </c>
      <c r="U37" s="46"/>
      <c r="V37" s="46" t="str">
        <f t="shared" si="7"/>
        <v/>
      </c>
      <c r="W37" s="46" t="str">
        <f t="shared" si="8"/>
        <v/>
      </c>
      <c r="X37" s="46"/>
      <c r="Y37" s="46" t="str">
        <f>IF(X37="","",IF(OR(X37="Non Acquis",X37="Non Evaluable"),0,MATCH(X37,Points_Validation,0)))</f>
        <v/>
      </c>
      <c r="Z37" s="46"/>
      <c r="AA37" s="46" t="str">
        <f t="shared" si="10"/>
        <v/>
      </c>
      <c r="AB37" s="46" t="str">
        <f t="shared" si="11"/>
        <v/>
      </c>
      <c r="AC37" s="46"/>
      <c r="AD37" s="46" t="str">
        <f>IF(AC37="","",IF(OR(AC37="Non Acquis",AC37="Non Evaluable"),0,MATCH(AC37,Points_Validation,0)))</f>
        <v/>
      </c>
      <c r="AE37" s="46"/>
      <c r="AF37" s="46" t="str">
        <f t="shared" si="36"/>
        <v/>
      </c>
      <c r="AG37" s="46" t="str">
        <f t="shared" si="37"/>
        <v/>
      </c>
      <c r="AH37" s="46"/>
      <c r="AI37" s="46" t="str">
        <f>IF(AH37="","",IF(OR(AH37="Non Acquis",AH37="Non Evaluable"),0,MATCH(AH37,Points_Validation,0)))</f>
        <v/>
      </c>
      <c r="AJ37" s="46"/>
      <c r="AK37" s="46" t="str">
        <f t="shared" si="38"/>
        <v/>
      </c>
      <c r="AL37" s="46" t="str">
        <f t="shared" si="39"/>
        <v/>
      </c>
      <c r="AM37" s="46"/>
      <c r="AN37" s="46" t="str">
        <f>IF(AM37="","",IF(OR(AM37="Non Acquis",AM37="Non Evaluable"),0,MATCH(AM37,Points_Validation,0)))</f>
        <v/>
      </c>
      <c r="AO37" s="46"/>
      <c r="AP37" s="46" t="str">
        <f t="shared" si="40"/>
        <v/>
      </c>
      <c r="AQ37" s="46" t="str">
        <f t="shared" si="41"/>
        <v/>
      </c>
      <c r="AR37" s="46"/>
      <c r="AS37" s="46" t="str">
        <f>IF(AR37="","",IF(OR(AR37="Non Acquis",AR37="Non Evaluable"),0,MATCH(AR37,Points_Validation,0)))</f>
        <v/>
      </c>
      <c r="AT37" s="46"/>
      <c r="AU37" s="46" t="str">
        <f t="shared" si="42"/>
        <v/>
      </c>
      <c r="AV37" s="46" t="str">
        <f t="shared" si="43"/>
        <v/>
      </c>
      <c r="AW37" s="46"/>
      <c r="AX37" s="46" t="str">
        <f>IF(AW37="","",IF(OR(AW37="Non Acquis",AW37="Non Evaluable"),0,MATCH(AW37,Points_Validation,0)))</f>
        <v/>
      </c>
      <c r="AY37" s="46"/>
      <c r="AZ37" s="46" t="str">
        <f t="shared" si="44"/>
        <v/>
      </c>
      <c r="BA37" s="46" t="str">
        <f t="shared" si="45"/>
        <v/>
      </c>
      <c r="BB37" s="80"/>
      <c r="BC37" s="46" t="str">
        <f t="shared" ca="1" si="46"/>
        <v/>
      </c>
      <c r="BD37" s="46" t="str">
        <f t="shared" ca="1" si="47"/>
        <v/>
      </c>
      <c r="BE37" s="46"/>
      <c r="BF37" s="54" t="str">
        <f t="shared" ca="1" si="53"/>
        <v/>
      </c>
      <c r="BG37" s="54" t="str">
        <f t="shared" ca="1" si="48"/>
        <v/>
      </c>
      <c r="BH37" s="88" t="str">
        <f ca="1">IF(OR(A37="Absent",BF37=""),"",IF($B$5="LV2",INDEX(Base_Classes_Niveaux!$A$102:$M$153,MATCH(BG37,Base_Classes_Niveaux!$A$102:$A$1533),$BB$3),IF(OR($B$6="3A",$B$6="4A",$B$6="5A",$B$6="6A"),INDEX(Base_Classes_Niveaux!$A$162:$M$213,MATCH(BG37,Base_Classes_Niveaux!$A$102:$A$153),$AX$6),IF(OR($B$6&lt;&gt;"3A",$B$6&lt;&gt;"4A",$B$6&lt;&gt;"5A",$B$6&lt;&gt;"6A"),INDEX(Base_Classes_Niveaux!$A$39:$M$90,MATCH(BG37,Base_Classes_Niveaux!$A$39:$A$90),$AX$6)))))</f>
        <v/>
      </c>
    </row>
    <row r="38" spans="1:87" ht="15.75" thickBot="1">
      <c r="C38" s="93"/>
    </row>
    <row r="39" spans="1:87" ht="15.75" thickBot="1">
      <c r="AX39" s="94"/>
    </row>
  </sheetData>
  <mergeCells count="8">
    <mergeCell ref="BU5:BW5"/>
    <mergeCell ref="BY5:CA5"/>
    <mergeCell ref="CC5:CE5"/>
    <mergeCell ref="BF4:BF5"/>
    <mergeCell ref="BH4:BH5"/>
    <mergeCell ref="BI5:BK5"/>
    <mergeCell ref="BM5:BO5"/>
    <mergeCell ref="BQ5:BS5"/>
  </mergeCells>
  <conditionalFormatting sqref="BL8:CD34 CF8:CF34 CG7:CH34 S7:BB36 N7:N36 I7:I36 D7:D36">
    <cfRule type="expression" dxfId="85" priority="47">
      <formula>D7="Presque Acquis"</formula>
    </cfRule>
    <cfRule type="expression" dxfId="84" priority="48">
      <formula>D7="Début d'Acquisition"</formula>
    </cfRule>
    <cfRule type="expression" dxfId="83" priority="49">
      <formula>D7="Non Evaluable"</formula>
    </cfRule>
    <cfRule type="expression" dxfId="82" priority="50">
      <formula>D7="Non Acquis"</formula>
    </cfRule>
    <cfRule type="expression" dxfId="81" priority="51">
      <formula>D7="En Cours"</formula>
    </cfRule>
    <cfRule type="expression" dxfId="80" priority="52">
      <formula>D7="Acquis"</formula>
    </cfRule>
    <cfRule type="expression" dxfId="79" priority="53">
      <formula>D7="Expert"</formula>
    </cfRule>
  </conditionalFormatting>
  <conditionalFormatting sqref="BF7:BF36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F7:BG36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F7:BG36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F8:BG3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8:A37 A3:B3 A5:B5 B6 D1:AW2 D5:AW6">
    <cfRule type="expression" dxfId="78" priority="1">
      <formula>$A$3="Niveau_6"</formula>
    </cfRule>
    <cfRule type="expression" dxfId="77" priority="5">
      <formula>$A$3="Niveau_5"</formula>
    </cfRule>
    <cfRule type="expression" dxfId="76" priority="21">
      <formula>$A$3="Niveau_3"</formula>
    </cfRule>
    <cfRule type="expression" dxfId="75" priority="45">
      <formula>$A$3="Niveau_4"</formula>
    </cfRule>
  </conditionalFormatting>
  <dataValidations count="10">
    <dataValidation type="list" allowBlank="1" showInputMessage="1" showErrorMessage="1" sqref="A5">
      <formula1>Matières</formula1>
    </dataValidation>
    <dataValidation type="list" allowBlank="1" showInputMessage="1" showErrorMessage="1" sqref="B5">
      <formula1>LV</formula1>
    </dataValidation>
    <dataValidation type="list" allowBlank="1" showInputMessage="1" showErrorMessage="1" sqref="B6">
      <formula1>INDIRECT(CONCATENATE("Classes_",$A$3))</formula1>
    </dataValidation>
    <dataValidation type="list" allowBlank="1" showInputMessage="1" showErrorMessage="1" sqref="B3">
      <formula1>Trimestres</formula1>
    </dataValidation>
    <dataValidation type="list" allowBlank="1" showInputMessage="1" showErrorMessage="1" sqref="D5 N5 I5 AW5 AR5 AM5 AH5 AC5 S5 X5">
      <formula1>Compétences</formula1>
    </dataValidation>
    <dataValidation type="list" allowBlank="1" showInputMessage="1" showErrorMessage="1" sqref="S1:S2 I1:I2 D1:D2 AR1:AR2 AM1:AM2 AH1:AH2 AC1:AC2 X1:X2 N1:N2 AW1:AW2">
      <formula1>Niveaux_CECRL</formula1>
    </dataValidation>
    <dataValidation type="list" allowBlank="1" showInputMessage="1" showErrorMessage="1" sqref="CI31:CI35 CI8:CI10 AH8:AH37 AM8:AM37 AR8:AR37 AW8:AW37 X8:X37 S8:S37 AC8:AC37 N8:N37 D8:D37 I8:I37">
      <formula1>Validation</formula1>
    </dataValidation>
    <dataValidation type="list" allowBlank="1" showInputMessage="1" showErrorMessage="1" sqref="A8:A37">
      <formula1>Présence</formula1>
    </dataValidation>
    <dataValidation type="list" allowBlank="1" showInputMessage="1" showErrorMessage="1" sqref="A3">
      <formula1>IF($B$5="LV1",Niveaux,IF($B$5="LV2",Niveaux_LV2))</formula1>
    </dataValidation>
    <dataValidation type="list" allowBlank="1" showInputMessage="1" showErrorMessage="1" sqref="D6 N6 I6 X6 AW6 AR6 AM6 AH6 AC6 S6">
      <formula1>INDIRECT(CONCATENATE(D$1,D$5))</formula1>
    </dataValidation>
  </dataValidations>
  <pageMargins left="0.7" right="0.7" top="0.75" bottom="0.75" header="0.3" footer="0.3"/>
  <pageSetup paperSize="9" orientation="portrait" horizontalDpi="4294967293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CK39"/>
  <sheetViews>
    <sheetView zoomScale="80" zoomScaleNormal="80" workbookViewId="0">
      <pane xSplit="3" topLeftCell="D1" activePane="topRight" state="frozen"/>
      <selection activeCell="CK10" sqref="A1:XFD1048576"/>
      <selection pane="topRight" activeCell="D27" sqref="D14:S27"/>
    </sheetView>
  </sheetViews>
  <sheetFormatPr baseColWidth="10" defaultRowHeight="15"/>
  <cols>
    <col min="1" max="1" width="14.85546875" style="92" customWidth="1"/>
    <col min="2" max="2" width="12.85546875" style="92" customWidth="1"/>
    <col min="3" max="3" width="27" style="92" customWidth="1"/>
    <col min="4" max="4" width="30.7109375" style="92" customWidth="1"/>
    <col min="5" max="8" width="6.7109375" style="92" hidden="1" customWidth="1"/>
    <col min="9" max="9" width="30.7109375" style="92" customWidth="1"/>
    <col min="10" max="13" width="6.7109375" style="92" hidden="1" customWidth="1"/>
    <col min="14" max="14" width="30.7109375" style="49" customWidth="1"/>
    <col min="15" max="18" width="6.7109375" style="49" hidden="1" customWidth="1"/>
    <col min="19" max="19" width="30.7109375" style="49" customWidth="1"/>
    <col min="20" max="23" width="4.7109375" style="49" hidden="1" customWidth="1"/>
    <col min="24" max="24" width="30.7109375" style="49" customWidth="1"/>
    <col min="25" max="28" width="4.7109375" style="49" hidden="1" customWidth="1"/>
    <col min="29" max="29" width="30.7109375" style="49" customWidth="1"/>
    <col min="30" max="33" width="4.7109375" style="49" hidden="1" customWidth="1"/>
    <col min="34" max="34" width="30.7109375" style="49" customWidth="1"/>
    <col min="35" max="38" width="4.7109375" style="49" hidden="1" customWidth="1"/>
    <col min="39" max="39" width="30.7109375" style="49" customWidth="1"/>
    <col min="40" max="43" width="4.7109375" style="49" hidden="1" customWidth="1"/>
    <col min="44" max="44" width="30.7109375" style="49" customWidth="1"/>
    <col min="45" max="45" width="4.7109375" style="49" hidden="1" customWidth="1"/>
    <col min="46" max="46" width="7.7109375" style="49" hidden="1" customWidth="1"/>
    <col min="47" max="48" width="4.7109375" style="49" hidden="1" customWidth="1"/>
    <col min="49" max="49" width="30.7109375" style="49" customWidth="1"/>
    <col min="50" max="50" width="4.7109375" style="49" hidden="1" customWidth="1"/>
    <col min="51" max="51" width="11" style="49" hidden="1" customWidth="1"/>
    <col min="52" max="53" width="4.7109375" style="49" hidden="1" customWidth="1"/>
    <col min="54" max="54" width="15.5703125" style="49" hidden="1" customWidth="1"/>
    <col min="55" max="55" width="16.28515625" style="49" hidden="1" customWidth="1"/>
    <col min="56" max="56" width="9.28515625" style="49" hidden="1" customWidth="1"/>
    <col min="57" max="57" width="18.140625" style="49" hidden="1" customWidth="1"/>
    <col min="58" max="58" width="30.28515625" style="49" customWidth="1"/>
    <col min="59" max="59" width="30.28515625" style="49" hidden="1" customWidth="1"/>
    <col min="60" max="60" width="27" style="49" customWidth="1"/>
    <col min="61" max="84" width="10.7109375" style="49" hidden="1" customWidth="1"/>
    <col min="85" max="85" width="14.5703125" style="49" customWidth="1"/>
    <col min="86" max="86" width="14.5703125" style="49" hidden="1" customWidth="1"/>
    <col min="87" max="87" width="15.42578125" style="49" customWidth="1"/>
    <col min="88" max="88" width="13.7109375" style="49" customWidth="1"/>
    <col min="89" max="89" width="20.28515625" style="49" customWidth="1"/>
    <col min="90" max="16384" width="11.42578125" style="49"/>
  </cols>
  <sheetData>
    <row r="1" spans="1:89" ht="48.75" customHeight="1" thickBot="1">
      <c r="A1" s="45" t="s">
        <v>219</v>
      </c>
      <c r="B1" s="45" t="s">
        <v>33</v>
      </c>
      <c r="C1" s="46" t="s">
        <v>202</v>
      </c>
      <c r="D1" s="47" t="s">
        <v>39</v>
      </c>
      <c r="E1" s="46" t="s">
        <v>220</v>
      </c>
      <c r="F1" s="46"/>
      <c r="G1" s="46" t="s">
        <v>221</v>
      </c>
      <c r="H1" s="46" t="s">
        <v>222</v>
      </c>
      <c r="I1" s="47" t="s">
        <v>36</v>
      </c>
      <c r="J1" s="46" t="s">
        <v>220</v>
      </c>
      <c r="K1" s="46"/>
      <c r="L1" s="46" t="s">
        <v>221</v>
      </c>
      <c r="M1" s="46" t="s">
        <v>222</v>
      </c>
      <c r="N1" s="47" t="s">
        <v>36</v>
      </c>
      <c r="O1" s="46" t="s">
        <v>220</v>
      </c>
      <c r="P1" s="46"/>
      <c r="Q1" s="46" t="s">
        <v>221</v>
      </c>
      <c r="R1" s="46" t="s">
        <v>222</v>
      </c>
      <c r="S1" s="47" t="s">
        <v>36</v>
      </c>
      <c r="T1" s="45" t="s">
        <v>220</v>
      </c>
      <c r="U1" s="45"/>
      <c r="V1" s="45" t="s">
        <v>221</v>
      </c>
      <c r="W1" s="45" t="s">
        <v>222</v>
      </c>
      <c r="X1" s="47"/>
      <c r="Y1" s="45" t="s">
        <v>220</v>
      </c>
      <c r="Z1" s="45"/>
      <c r="AA1" s="45" t="s">
        <v>221</v>
      </c>
      <c r="AB1" s="45" t="s">
        <v>222</v>
      </c>
      <c r="AC1" s="47"/>
      <c r="AD1" s="45" t="s">
        <v>220</v>
      </c>
      <c r="AE1" s="45"/>
      <c r="AF1" s="45" t="s">
        <v>221</v>
      </c>
      <c r="AG1" s="45" t="s">
        <v>222</v>
      </c>
      <c r="AH1" s="47"/>
      <c r="AI1" s="45" t="s">
        <v>220</v>
      </c>
      <c r="AJ1" s="45"/>
      <c r="AK1" s="45" t="s">
        <v>221</v>
      </c>
      <c r="AL1" s="45" t="s">
        <v>222</v>
      </c>
      <c r="AM1" s="47"/>
      <c r="AN1" s="45" t="s">
        <v>220</v>
      </c>
      <c r="AO1" s="45"/>
      <c r="AP1" s="45" t="s">
        <v>221</v>
      </c>
      <c r="AQ1" s="45" t="s">
        <v>222</v>
      </c>
      <c r="AR1" s="47"/>
      <c r="AS1" s="45" t="s">
        <v>220</v>
      </c>
      <c r="AT1" s="45"/>
      <c r="AU1" s="45" t="s">
        <v>221</v>
      </c>
      <c r="AV1" s="45" t="s">
        <v>222</v>
      </c>
      <c r="AW1" s="47"/>
      <c r="AX1" s="46" t="s">
        <v>220</v>
      </c>
      <c r="AY1" s="46"/>
      <c r="AZ1" s="46" t="s">
        <v>221</v>
      </c>
      <c r="BA1" s="48" t="s">
        <v>222</v>
      </c>
      <c r="BF1" s="50" t="s">
        <v>223</v>
      </c>
      <c r="BG1" s="50"/>
      <c r="BH1" s="51">
        <f ca="1">IF(SUM($CG$5:$CK$5)=0,"",IF($BI$3&gt;$BJ$3,1.5,IF($BI$3&lt;$BJ$3,0.5,1)))</f>
        <v>0.5</v>
      </c>
      <c r="BI1" s="127"/>
      <c r="BJ1" s="127"/>
      <c r="BK1" s="127"/>
      <c r="BL1" s="127"/>
      <c r="BM1" s="127"/>
      <c r="BN1" s="127"/>
      <c r="BO1" s="127"/>
      <c r="BP1" s="127"/>
      <c r="BQ1" s="127"/>
      <c r="BR1" s="127"/>
      <c r="BS1" s="127"/>
      <c r="BT1" s="127"/>
      <c r="BU1" s="127"/>
      <c r="BV1" s="127"/>
      <c r="BW1" s="127"/>
      <c r="BX1" s="127"/>
      <c r="BY1" s="127"/>
      <c r="BZ1" s="127"/>
      <c r="CA1" s="127"/>
      <c r="CB1" s="127"/>
      <c r="CC1" s="127"/>
      <c r="CD1" s="127"/>
      <c r="CE1" s="127"/>
      <c r="CF1" s="127"/>
      <c r="CG1" s="52" t="str">
        <f>IF(SUM($CG$5:$CK$5)=0,"",CONCATENATE(CG2,"%"))</f>
        <v>0%</v>
      </c>
      <c r="CH1" s="52"/>
      <c r="CI1" s="52" t="str">
        <f>IF(SUM($CG$5:$CK$5)=0,"",CONCATENATE(CI2,"%"))</f>
        <v>75%</v>
      </c>
      <c r="CJ1" s="52" t="str">
        <f>IF(SUM($CG$5:$CK$5)=0,"",CONCATENATE(CJ2,"%"))</f>
        <v>25%</v>
      </c>
      <c r="CK1" s="52" t="str">
        <f>IF(SUM($CG$5:$CK$5)=0,"",CONCATENATE(CK2,"%"))</f>
        <v>0%</v>
      </c>
    </row>
    <row r="2" spans="1:89" ht="48.75" hidden="1" customHeight="1">
      <c r="A2" s="45"/>
      <c r="B2" s="45"/>
      <c r="C2" s="127"/>
      <c r="D2" s="53"/>
      <c r="E2" s="127"/>
      <c r="F2" s="54"/>
      <c r="G2" s="54"/>
      <c r="H2" s="55"/>
      <c r="I2" s="53"/>
      <c r="J2" s="127"/>
      <c r="K2" s="54"/>
      <c r="L2" s="54"/>
      <c r="M2" s="55"/>
      <c r="N2" s="53"/>
      <c r="O2" s="127"/>
      <c r="P2" s="54"/>
      <c r="Q2" s="54"/>
      <c r="R2" s="55"/>
      <c r="S2" s="53"/>
      <c r="T2" s="56"/>
      <c r="U2" s="57"/>
      <c r="V2" s="57"/>
      <c r="W2" s="58"/>
      <c r="X2" s="53"/>
      <c r="Y2" s="56"/>
      <c r="Z2" s="57"/>
      <c r="AA2" s="57"/>
      <c r="AB2" s="58"/>
      <c r="AC2" s="53"/>
      <c r="AD2" s="56"/>
      <c r="AE2" s="57"/>
      <c r="AF2" s="57"/>
      <c r="AG2" s="58"/>
      <c r="AH2" s="53"/>
      <c r="AI2" s="56"/>
      <c r="AJ2" s="57"/>
      <c r="AK2" s="57"/>
      <c r="AL2" s="58"/>
      <c r="AM2" s="53"/>
      <c r="AN2" s="56"/>
      <c r="AO2" s="57"/>
      <c r="AP2" s="57"/>
      <c r="AQ2" s="58"/>
      <c r="AR2" s="53"/>
      <c r="AS2" s="56"/>
      <c r="AT2" s="57"/>
      <c r="AU2" s="57"/>
      <c r="AV2" s="58"/>
      <c r="AW2" s="53"/>
      <c r="AX2" s="59"/>
      <c r="AY2" s="54"/>
      <c r="AZ2" s="54"/>
      <c r="BA2" s="55"/>
      <c r="BF2" s="50"/>
      <c r="BG2" s="50"/>
      <c r="BH2" s="51"/>
      <c r="BI2" s="127"/>
      <c r="BJ2" s="127"/>
      <c r="BK2" s="127"/>
      <c r="BL2" s="127"/>
      <c r="BM2" s="127"/>
      <c r="BN2" s="127"/>
      <c r="BO2" s="127"/>
      <c r="BP2" s="127"/>
      <c r="BQ2" s="127"/>
      <c r="BR2" s="127"/>
      <c r="BS2" s="127"/>
      <c r="BT2" s="127"/>
      <c r="BU2" s="127"/>
      <c r="BV2" s="127"/>
      <c r="BW2" s="127"/>
      <c r="BX2" s="127"/>
      <c r="BY2" s="127"/>
      <c r="BZ2" s="127"/>
      <c r="CA2" s="127"/>
      <c r="CB2" s="127"/>
      <c r="CC2" s="127"/>
      <c r="CD2" s="127"/>
      <c r="CE2" s="127"/>
      <c r="CF2" s="127"/>
      <c r="CG2" s="52">
        <f>IF(SUM(CG$5:CJ$5)=0,"",ROUND(100/SUM($CG$5:$CK$5)*CG$5,1))</f>
        <v>0</v>
      </c>
      <c r="CH2" s="52"/>
      <c r="CI2" s="52">
        <f>IF(SUM($CG$5:$CK$5)=0,"",ROUND(100/SUM($CG5:$CK5)*CI5,1))</f>
        <v>75</v>
      </c>
      <c r="CJ2" s="52">
        <f>IF(SUM($CG$5:$CK$5)=0,"",ROUND(100/SUM($CG5:$CK5)*CJ5,1))</f>
        <v>25</v>
      </c>
      <c r="CK2" s="52">
        <f>IF(SUM($CG$5:$CK$5)=0,"",ROUND(100/SUM($CG5:$CK5)*CK5,1))</f>
        <v>0</v>
      </c>
    </row>
    <row r="3" spans="1:89" ht="68.25" thickBot="1">
      <c r="A3" s="113" t="s">
        <v>28</v>
      </c>
      <c r="B3" s="111">
        <v>1</v>
      </c>
      <c r="C3" s="61"/>
      <c r="D3" s="61"/>
      <c r="E3" s="127">
        <v>4</v>
      </c>
      <c r="F3" s="54" t="e">
        <f>IF(D1="","",MATCH(D1,Base_Classes_Niveaux!$A$27:$A$35,0))</f>
        <v>#N/A</v>
      </c>
      <c r="G3" s="54">
        <f ca="1">IF(D1="","",IF(D1&lt;$BH$4,0.5,IF(D1&gt;$BH$4,1.5,1)))</f>
        <v>0.5</v>
      </c>
      <c r="H3" s="55">
        <f ca="1">IF(D1="","",E3*G3)</f>
        <v>2</v>
      </c>
      <c r="I3" s="61"/>
      <c r="J3" s="127">
        <v>4</v>
      </c>
      <c r="K3" s="54" t="e">
        <f>IF(I1="","",MATCH(I1,Base_Classes_Niveaux!$A$27:$A$35,0))</f>
        <v>#N/A</v>
      </c>
      <c r="L3" s="54">
        <f ca="1">IF(I1="","",IF(I1&lt;$BH$4,0.5,IF(I1&gt;$BH$4,1.5,1)))</f>
        <v>1</v>
      </c>
      <c r="M3" s="55">
        <f ca="1">IF(I1="","",J3*L3)</f>
        <v>4</v>
      </c>
      <c r="N3" s="61"/>
      <c r="O3" s="127">
        <v>4</v>
      </c>
      <c r="P3" s="54" t="e">
        <f>IF(N1="","",MATCH(N1,Base_Classes_Niveaux!$A$27:$A$35,0))</f>
        <v>#N/A</v>
      </c>
      <c r="Q3" s="54">
        <f ca="1">IF(N1="","",IF(N1&lt;$BH$4,0.5,IF(N1&gt;$BH$4,1.5,1)))</f>
        <v>1</v>
      </c>
      <c r="R3" s="55">
        <f ca="1">IF(N1="","",O3*Q3)</f>
        <v>4</v>
      </c>
      <c r="S3" s="61"/>
      <c r="T3" s="62">
        <v>4</v>
      </c>
      <c r="U3" s="54" t="e">
        <f>IF(S1="","",MATCH(S1,Base_Classes_Niveaux!$A$27:$A$35,0))</f>
        <v>#N/A</v>
      </c>
      <c r="V3" s="54">
        <f ca="1">IF(S1="","",IF(S1&lt;$BH$4,0.5,IF(S1&gt;$BH$4,1.5,1)))</f>
        <v>1</v>
      </c>
      <c r="W3" s="55">
        <f ca="1">IF(S1="","",T3*V3)</f>
        <v>4</v>
      </c>
      <c r="X3" s="61"/>
      <c r="Y3" s="62">
        <v>4</v>
      </c>
      <c r="Z3" s="54" t="str">
        <f>IF(X1="","",MATCH(X1,Base_Classes_Niveaux!$A$27:$A$35,0))</f>
        <v/>
      </c>
      <c r="AA3" s="54" t="str">
        <f>IF(X1="","",IF(X1&lt;$BH$4,0.5,IF(X1&gt;$BH$4,1.5,1)))</f>
        <v/>
      </c>
      <c r="AB3" s="55" t="str">
        <f>IF(X1="","",Y3*AA3)</f>
        <v/>
      </c>
      <c r="AC3" s="61"/>
      <c r="AD3" s="62">
        <v>4</v>
      </c>
      <c r="AE3" s="54" t="str">
        <f>IF(AC1="","",MATCH(AC1,Base_Classes_Niveaux!$A$27:$A$35,0))</f>
        <v/>
      </c>
      <c r="AF3" s="54" t="str">
        <f>IF(AC1="","",IF(AC1&lt;$BH$4,0.5,IF(AC1&gt;$BH$4,1.5,1)))</f>
        <v/>
      </c>
      <c r="AG3" s="55" t="str">
        <f>IF(AC1="","",AD3*AF3)</f>
        <v/>
      </c>
      <c r="AH3" s="61"/>
      <c r="AI3" s="62">
        <v>4</v>
      </c>
      <c r="AJ3" s="54" t="str">
        <f>IF(AH1="","",MATCH(AH1,Base_Classes_Niveaux!$A$27:$A$35,0))</f>
        <v/>
      </c>
      <c r="AK3" s="54" t="str">
        <f>IF(AH1="","",IF(AH1&lt;$BH$4,0.5,IF(AH1&gt;$BH$4,1.5,1)))</f>
        <v/>
      </c>
      <c r="AL3" s="55" t="str">
        <f>IF(AH1="","",AI3*AK3)</f>
        <v/>
      </c>
      <c r="AM3" s="61"/>
      <c r="AN3" s="62">
        <v>4</v>
      </c>
      <c r="AO3" s="54" t="str">
        <f>IF(AM1="","",MATCH(AM1,Base_Classes_Niveaux!$A$27:$A$35,0))</f>
        <v/>
      </c>
      <c r="AP3" s="54" t="str">
        <f>IF(AM1="","",IF(AM1&lt;$BH$4,0.5,IF(AM1&gt;$BH$4,1.5,1)))</f>
        <v/>
      </c>
      <c r="AQ3" s="55" t="str">
        <f>IF(AM1="","",AN3*AP3)</f>
        <v/>
      </c>
      <c r="AR3" s="61"/>
      <c r="AS3" s="62">
        <v>4</v>
      </c>
      <c r="AT3" s="54" t="str">
        <f>IF(AR1="","",MATCH(AR1,Base_Classes_Niveaux!$A$27:$A$35,0))</f>
        <v/>
      </c>
      <c r="AU3" s="54" t="str">
        <f>IF(AR1="","",IF(AR1&lt;$BH$4,0.5,IF(AR1&gt;$BH$4,1.5,1)))</f>
        <v/>
      </c>
      <c r="AV3" s="55" t="str">
        <f>IF(AR1="","",AS3*AU3)</f>
        <v/>
      </c>
      <c r="AW3" s="61"/>
      <c r="AX3" s="59">
        <v>4</v>
      </c>
      <c r="AY3" s="54" t="str">
        <f>IF(AW1="","",MATCH(AW1,Base_Classes_Niveaux!$A$27:$A$35,0))</f>
        <v/>
      </c>
      <c r="AZ3" s="54" t="str">
        <f>IF(AW1="","",IF(AW1&lt;$BH$4,0.5,IF(AW1&gt;$BH$4,1.5,1)))</f>
        <v/>
      </c>
      <c r="BA3" s="55" t="str">
        <f>IF(AW1="","",AX3*AZ3)</f>
        <v/>
      </c>
      <c r="BB3" s="127" t="str">
        <f>IF(OR(AY6="",AZ6=""),"",IF(CONCATENATE($B$5,$AZ$6,$AY$6)="LV2T14",8,IF(CONCATENATE($B$5,$AZ$6,$AY$6)="LV2T24",9,IF(CONCATENATE($B$5,$AZ$6,$AY$6)="LV2T34",10,IF(CONCATENATE($B$5,$AZ$6,$AY$6)="LV2T13",11,IF(CONCATENATE($B$5,$AZ$6,$AY$6)="LV2T23",12,IF(CONCATENATE($B$5,$AZ$6,$AY$6)="LV2T33",13,"Gros Naze")))))))</f>
        <v>Gros Naze</v>
      </c>
      <c r="BF3" s="63" t="s">
        <v>224</v>
      </c>
      <c r="BG3" s="104"/>
      <c r="BH3" s="64" t="s">
        <v>225</v>
      </c>
      <c r="BI3" s="127">
        <f>IF($BF$4="","",MATCH($BF$4,Niveaux_Détaillés,0))</f>
        <v>5</v>
      </c>
      <c r="BJ3" s="127">
        <f ca="1">IF($BH$4="","",MATCH($BH$4,Niveaux_Détaillés,0))</f>
        <v>6</v>
      </c>
      <c r="BK3" s="127"/>
      <c r="BL3" s="127"/>
      <c r="BM3" s="127"/>
      <c r="BN3" s="127"/>
      <c r="BO3" s="127"/>
      <c r="BP3" s="127"/>
      <c r="BQ3" s="127"/>
      <c r="BR3" s="127"/>
      <c r="BS3" s="127"/>
      <c r="BT3" s="127"/>
      <c r="BU3" s="127"/>
      <c r="BV3" s="127"/>
      <c r="BW3" s="127"/>
      <c r="BX3" s="127"/>
      <c r="BY3" s="127"/>
      <c r="BZ3" s="127"/>
      <c r="CA3" s="127"/>
      <c r="CB3" s="127"/>
      <c r="CC3" s="127"/>
      <c r="CD3" s="127"/>
      <c r="CG3" s="65" t="s">
        <v>49</v>
      </c>
      <c r="CH3" s="153"/>
      <c r="CI3" s="66" t="s">
        <v>36</v>
      </c>
      <c r="CJ3" s="66" t="s">
        <v>39</v>
      </c>
      <c r="CK3" s="66" t="s">
        <v>246</v>
      </c>
    </row>
    <row r="4" spans="1:89" ht="33.75">
      <c r="A4" s="88" t="s">
        <v>203</v>
      </c>
      <c r="B4" s="146" t="s">
        <v>260</v>
      </c>
      <c r="C4" s="152"/>
      <c r="D4" s="152"/>
      <c r="E4" s="127"/>
      <c r="F4" s="127"/>
      <c r="G4" s="127"/>
      <c r="H4" s="127"/>
      <c r="I4" s="152"/>
      <c r="J4" s="127"/>
      <c r="K4" s="127"/>
      <c r="L4" s="127"/>
      <c r="M4" s="127"/>
      <c r="N4" s="152"/>
      <c r="O4" s="127"/>
      <c r="P4" s="127"/>
      <c r="Q4" s="127"/>
      <c r="R4" s="127"/>
      <c r="S4" s="152"/>
      <c r="T4" s="62"/>
      <c r="U4" s="54"/>
      <c r="V4" s="54"/>
      <c r="W4" s="55"/>
      <c r="X4" s="152"/>
      <c r="Y4" s="62"/>
      <c r="Z4" s="54"/>
      <c r="AA4" s="54"/>
      <c r="AB4" s="55"/>
      <c r="AC4" s="152"/>
      <c r="AD4" s="62"/>
      <c r="AE4" s="54"/>
      <c r="AF4" s="54"/>
      <c r="AG4" s="55"/>
      <c r="AH4" s="152"/>
      <c r="AI4" s="62"/>
      <c r="AJ4" s="54"/>
      <c r="AK4" s="54"/>
      <c r="AL4" s="55"/>
      <c r="AM4" s="152"/>
      <c r="AN4" s="62"/>
      <c r="AO4" s="54"/>
      <c r="AP4" s="54"/>
      <c r="AQ4" s="55"/>
      <c r="AR4" s="152"/>
      <c r="AS4" s="62"/>
      <c r="AT4" s="54"/>
      <c r="AU4" s="54"/>
      <c r="AV4" s="55"/>
      <c r="AW4" s="152"/>
      <c r="AX4" s="59"/>
      <c r="AY4" s="54"/>
      <c r="AZ4" s="54"/>
      <c r="BA4" s="55"/>
      <c r="BB4" s="127"/>
      <c r="BF4" s="182" t="str">
        <f>IF(SUM($CG5:$CK5)=0,"",IF($CG2&gt;75,"B1",IF(AND($CG2&lt;=75,$CG2&gt;25),"B1-",IF(AND($CG2&lt;&gt;0,$CG2&lt;=25,$CI2&gt;75),"A2+",IF($CI2&gt;75,"A2",IF(AND($CI2&lt;=75,$CI2&gt;25),"A2-",IF(AND($CI2&lt;&gt;0,$CI2&lt;=25,$CJ2&gt;75),"A1+",IF($CJ2&gt;75,"A1",IF(AND($CJ2&lt;=75,$CJ2&gt;25),"A1-",IF(AND($CJ2&lt;&gt;0,$CJ2&lt;=25,$CK2&gt;75),"A1-",IF($CK2&gt;75,"A1-","N.E.")))))))))))</f>
        <v>A2-</v>
      </c>
      <c r="BG4" s="151"/>
      <c r="BH4" s="184" t="str">
        <f ca="1">IF($B$6="","",IF(OR($B$6="3A",$B$6="4A",$B$6="5A",$B$6="6A"),INDIRECT(CONCATENATE($AY$5,$B$6,$B$3)),INDIRECT(CONCATENATE($B$5,$A$3,$B$3))))</f>
        <v>A2</v>
      </c>
      <c r="BI4" s="127"/>
      <c r="BJ4" s="127"/>
      <c r="BK4" s="127"/>
      <c r="BL4" s="127"/>
      <c r="BM4" s="127"/>
      <c r="BN4" s="127"/>
      <c r="BO4" s="127"/>
      <c r="BP4" s="127"/>
      <c r="BQ4" s="127"/>
      <c r="BR4" s="127"/>
      <c r="BS4" s="127"/>
      <c r="BT4" s="127"/>
      <c r="BU4" s="127"/>
      <c r="BV4" s="127"/>
      <c r="BW4" s="127"/>
      <c r="BX4" s="127"/>
      <c r="BY4" s="127"/>
      <c r="BZ4" s="127"/>
      <c r="CA4" s="127"/>
      <c r="CB4" s="127"/>
      <c r="CC4" s="127"/>
      <c r="CD4" s="127"/>
      <c r="CG4" s="65"/>
      <c r="CH4" s="153"/>
      <c r="CI4" s="66"/>
      <c r="CJ4" s="66"/>
      <c r="CK4" s="66"/>
    </row>
    <row r="5" spans="1:89" ht="32.25" customHeight="1">
      <c r="A5" s="60" t="s">
        <v>206</v>
      </c>
      <c r="B5" s="112" t="s">
        <v>47</v>
      </c>
      <c r="C5" s="46" t="s">
        <v>226</v>
      </c>
      <c r="D5" s="67" t="s">
        <v>142</v>
      </c>
      <c r="E5" s="127" t="s">
        <v>39</v>
      </c>
      <c r="F5" s="127"/>
      <c r="G5" s="127" t="s">
        <v>36</v>
      </c>
      <c r="H5" s="127" t="s">
        <v>49</v>
      </c>
      <c r="I5" s="67" t="s">
        <v>142</v>
      </c>
      <c r="J5" s="127" t="s">
        <v>39</v>
      </c>
      <c r="K5" s="127"/>
      <c r="L5" s="127" t="s">
        <v>36</v>
      </c>
      <c r="M5" s="127" t="s">
        <v>49</v>
      </c>
      <c r="N5" s="67" t="s">
        <v>142</v>
      </c>
      <c r="O5" s="127" t="s">
        <v>39</v>
      </c>
      <c r="P5" s="127"/>
      <c r="Q5" s="127" t="s">
        <v>36</v>
      </c>
      <c r="R5" s="127" t="s">
        <v>49</v>
      </c>
      <c r="S5" s="67" t="s">
        <v>142</v>
      </c>
      <c r="T5" s="46" t="s">
        <v>39</v>
      </c>
      <c r="U5" s="46"/>
      <c r="V5" s="46" t="s">
        <v>36</v>
      </c>
      <c r="W5" s="46" t="s">
        <v>49</v>
      </c>
      <c r="X5" s="67" t="s">
        <v>61</v>
      </c>
      <c r="Y5" s="46" t="s">
        <v>39</v>
      </c>
      <c r="Z5" s="46"/>
      <c r="AA5" s="46" t="s">
        <v>36</v>
      </c>
      <c r="AB5" s="46" t="s">
        <v>49</v>
      </c>
      <c r="AC5" s="67" t="s">
        <v>61</v>
      </c>
      <c r="AD5" s="46" t="s">
        <v>39</v>
      </c>
      <c r="AE5" s="46"/>
      <c r="AF5" s="46" t="s">
        <v>36</v>
      </c>
      <c r="AG5" s="46" t="s">
        <v>49</v>
      </c>
      <c r="AH5" s="67" t="s">
        <v>61</v>
      </c>
      <c r="AI5" s="46" t="s">
        <v>39</v>
      </c>
      <c r="AJ5" s="46"/>
      <c r="AK5" s="46" t="s">
        <v>36</v>
      </c>
      <c r="AL5" s="46" t="s">
        <v>49</v>
      </c>
      <c r="AM5" s="67" t="s">
        <v>61</v>
      </c>
      <c r="AN5" s="46" t="s">
        <v>39</v>
      </c>
      <c r="AO5" s="46"/>
      <c r="AP5" s="46" t="s">
        <v>36</v>
      </c>
      <c r="AQ5" s="46" t="s">
        <v>49</v>
      </c>
      <c r="AR5" s="67" t="s">
        <v>61</v>
      </c>
      <c r="AS5" s="46" t="s">
        <v>39</v>
      </c>
      <c r="AT5" s="46"/>
      <c r="AU5" s="46" t="s">
        <v>36</v>
      </c>
      <c r="AV5" s="46" t="s">
        <v>49</v>
      </c>
      <c r="AW5" s="67" t="s">
        <v>61</v>
      </c>
      <c r="AX5" s="46" t="s">
        <v>39</v>
      </c>
      <c r="AY5" s="46" t="str">
        <f>MID($A$3,1,7)</f>
        <v>Niveau_</v>
      </c>
      <c r="AZ5" s="46" t="s">
        <v>36</v>
      </c>
      <c r="BA5" s="48" t="s">
        <v>49</v>
      </c>
      <c r="BF5" s="183"/>
      <c r="BG5" s="105"/>
      <c r="BH5" s="185"/>
      <c r="BI5" s="186" t="s">
        <v>182</v>
      </c>
      <c r="BJ5" s="181"/>
      <c r="BK5" s="181"/>
      <c r="BL5" s="127"/>
      <c r="BM5" s="181" t="s">
        <v>191</v>
      </c>
      <c r="BN5" s="181"/>
      <c r="BO5" s="181"/>
      <c r="BP5" s="127"/>
      <c r="BQ5" s="181" t="s">
        <v>207</v>
      </c>
      <c r="BR5" s="181"/>
      <c r="BS5" s="181"/>
      <c r="BT5" s="127"/>
      <c r="BU5" s="181" t="s">
        <v>196</v>
      </c>
      <c r="BV5" s="181"/>
      <c r="BW5" s="181"/>
      <c r="BX5" s="127"/>
      <c r="BY5" s="181" t="s">
        <v>204</v>
      </c>
      <c r="BZ5" s="181"/>
      <c r="CA5" s="181"/>
      <c r="CB5" s="127"/>
      <c r="CC5" s="181" t="s">
        <v>198</v>
      </c>
      <c r="CD5" s="181"/>
      <c r="CE5" s="181"/>
      <c r="CF5" s="127"/>
      <c r="CG5" s="70">
        <f>IF(OR($A$3="Niveau_6",$A$3="Niveau_5"),0,COUNTIF($D1:$AW1,$CG$3))</f>
        <v>0</v>
      </c>
      <c r="CH5" s="154"/>
      <c r="CI5" s="68">
        <f>COUNTIF($D1:$AW1,$CI$3)</f>
        <v>3</v>
      </c>
      <c r="CJ5" s="68">
        <f>COUNTIF($D1:$AW1,$CJ$3)</f>
        <v>1</v>
      </c>
      <c r="CK5" s="68">
        <f>COUNTIF($D1:$AW1,$CK$3)</f>
        <v>0</v>
      </c>
    </row>
    <row r="6" spans="1:89" s="78" customFormat="1" ht="105.75" customHeight="1" thickBot="1">
      <c r="A6" s="100" t="s">
        <v>227</v>
      </c>
      <c r="B6" s="71" t="s">
        <v>6</v>
      </c>
      <c r="C6" s="46" t="s">
        <v>228</v>
      </c>
      <c r="D6" s="60" t="s">
        <v>156</v>
      </c>
      <c r="E6" s="46"/>
      <c r="F6" s="46"/>
      <c r="G6" s="46"/>
      <c r="H6" s="46"/>
      <c r="I6" s="60" t="s">
        <v>120</v>
      </c>
      <c r="J6" s="46"/>
      <c r="K6" s="46"/>
      <c r="L6" s="46"/>
      <c r="M6" s="46"/>
      <c r="N6" s="60" t="s">
        <v>157</v>
      </c>
      <c r="O6" s="46"/>
      <c r="P6" s="46"/>
      <c r="Q6" s="46"/>
      <c r="R6" s="46"/>
      <c r="S6" s="60" t="s">
        <v>140</v>
      </c>
      <c r="T6" s="46"/>
      <c r="U6" s="46"/>
      <c r="V6" s="46"/>
      <c r="W6" s="46"/>
      <c r="X6" s="60"/>
      <c r="Y6" s="46"/>
      <c r="Z6" s="46"/>
      <c r="AA6" s="46"/>
      <c r="AB6" s="46"/>
      <c r="AC6" s="60"/>
      <c r="AD6" s="46"/>
      <c r="AE6" s="46"/>
      <c r="AF6" s="46"/>
      <c r="AG6" s="46"/>
      <c r="AH6" s="60"/>
      <c r="AI6" s="46"/>
      <c r="AJ6" s="46"/>
      <c r="AK6" s="46"/>
      <c r="AL6" s="46"/>
      <c r="AM6" s="60"/>
      <c r="AN6" s="46"/>
      <c r="AO6" s="46"/>
      <c r="AP6" s="46"/>
      <c r="AQ6" s="46"/>
      <c r="AR6" s="60"/>
      <c r="AS6" s="46"/>
      <c r="AT6" s="46"/>
      <c r="AU6" s="46"/>
      <c r="AV6" s="46"/>
      <c r="AW6" s="60"/>
      <c r="AX6" s="127">
        <f>IF(OR(AY6="",AZ6=""),"",IF(CONCATENATE($AZ$6,$AY$6)="T16",2,IF(CONCATENATE($AZ$6,$AY$6)="T26",3,IF(CONCATENATE($AZ$6,$AY$6)="T36",4,IF(CONCATENATE($AZ$6,$AY$6)="T15",5,IF(CONCATENATE($AZ$6,$AY$6)="T25",6,IF(CONCATENATE($AZ$6,$AY$6)="T35",7,IF(CONCATENATE($AZ$6,$AY$6)="T14",8,IF(CONCATENATE($AZ$6,$AY$6)="T24",9,IF(CONCATENATE($AZ$6,$AY$6)="T34",10,IF(CONCATENATE($AZ$6,$AY$6)="T13",11,IF(CONCATENATE($AZ$6,$AY$6)="T23",12,IF(CONCATENATE($AZ$6,$AY$6)="T33",13,"Gros Naze")))))))))))))</f>
        <v>8</v>
      </c>
      <c r="AY6" s="127" t="str">
        <f>MID($B$6,1,1)</f>
        <v>4</v>
      </c>
      <c r="AZ6" s="127" t="str">
        <f>IF($B$3="","",CONCATENATE("T",$B$3))</f>
        <v>T1</v>
      </c>
      <c r="BA6" s="127">
        <f>IF(OR(AY6="",AZ6=""),"",IF(CONCATENATE($AZ$6,$AY$6)="T16",2,IF(CONCATENATE($AZ$6,$AY$6)="T26",3,IF(CONCATENATE($AZ$6,$AY$6)="T36",4,IF(CONCATENATE($AZ$6,$AY$6)="T15",5,IF(CONCATENATE($AZ$6,$AY$6)="T25",6,IF(CONCATENATE($AZ$6,$AY$6)="T35",7,IF(CONCATENATE($AZ$6,$AY$6)="T14",8,IF(CONCATENATE($AZ$6,$AY$6)="T24",9,IF(CONCATENATE($AZ$6,$AY$6)="T34",10,IF(CONCATENATE($AZ$6,$AY$6)="T13",11,IF(CONCATENATE($AZ$6,$AY$6)="T23",12,IF(CONCATENATE($AZ$6,$AY$6)="T33",13,"Gros Naze")))))))))))))</f>
        <v>8</v>
      </c>
      <c r="BB6" s="72"/>
      <c r="BC6" s="73" t="s">
        <v>229</v>
      </c>
      <c r="BD6" s="74" t="s">
        <v>230</v>
      </c>
      <c r="BE6" s="74"/>
      <c r="BF6" s="75" t="s">
        <v>231</v>
      </c>
      <c r="BG6" s="106"/>
      <c r="BH6" s="76" t="s">
        <v>232</v>
      </c>
      <c r="BI6" s="127" t="s">
        <v>39</v>
      </c>
      <c r="BJ6" s="127" t="s">
        <v>36</v>
      </c>
      <c r="BK6" s="127" t="s">
        <v>49</v>
      </c>
      <c r="BL6" s="127"/>
      <c r="BM6" s="127" t="s">
        <v>39</v>
      </c>
      <c r="BN6" s="127" t="s">
        <v>36</v>
      </c>
      <c r="BO6" s="127" t="s">
        <v>49</v>
      </c>
      <c r="BP6" s="127"/>
      <c r="BQ6" s="127" t="s">
        <v>39</v>
      </c>
      <c r="BR6" s="127" t="s">
        <v>36</v>
      </c>
      <c r="BS6" s="127" t="s">
        <v>49</v>
      </c>
      <c r="BT6" s="127"/>
      <c r="BU6" s="127" t="s">
        <v>39</v>
      </c>
      <c r="BV6" s="127" t="s">
        <v>36</v>
      </c>
      <c r="BW6" s="127" t="s">
        <v>49</v>
      </c>
      <c r="BX6" s="127"/>
      <c r="BY6" s="127" t="s">
        <v>39</v>
      </c>
      <c r="BZ6" s="127" t="s">
        <v>36</v>
      </c>
      <c r="CA6" s="127" t="s">
        <v>49</v>
      </c>
      <c r="CB6" s="127"/>
      <c r="CC6" s="127" t="s">
        <v>39</v>
      </c>
      <c r="CD6" s="127" t="s">
        <v>36</v>
      </c>
      <c r="CE6" s="127" t="s">
        <v>49</v>
      </c>
      <c r="CF6" s="127" t="s">
        <v>200</v>
      </c>
      <c r="CG6" s="107" t="s">
        <v>235</v>
      </c>
      <c r="CH6" s="107"/>
      <c r="CI6" s="107" t="s">
        <v>236</v>
      </c>
      <c r="CJ6" s="77"/>
    </row>
    <row r="7" spans="1:89" ht="32.25" customHeight="1" thickBot="1">
      <c r="A7" s="103" t="s">
        <v>233</v>
      </c>
      <c r="B7" s="79"/>
      <c r="C7" s="79" t="s">
        <v>23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1"/>
      <c r="BB7" s="72"/>
      <c r="BC7" s="82">
        <f>COUNTA(AW1,AR1,AM1,AH1,AC1,X1,S1,N1,I1,D1)</f>
        <v>4</v>
      </c>
      <c r="BD7" s="83">
        <f ca="1">SUM(BA3,AV3,AQ3,AL3,AG3,AB3,W3,R3,M3,H3)</f>
        <v>14</v>
      </c>
      <c r="BE7" s="83">
        <f ca="1">IF(BD7=0,"",20/BD7)</f>
        <v>1.4285714285714286</v>
      </c>
      <c r="BF7" s="83">
        <f ca="1">IF(BE7="","",BD7*$BE$7)</f>
        <v>20</v>
      </c>
      <c r="BG7" s="108">
        <f ca="1">IF(OR(BF7="",BF7="Absent"),"",IF(ROUND(BD7*$BE$7,1)&gt;20,ROUND(BD7*$BE$7,1),BF7))</f>
        <v>20</v>
      </c>
      <c r="BH7" s="84" t="str">
        <f ca="1">IF(OR(A7="Absent",BF7=""),"",IF($B$5="LV2",INDEX(Base_Classes_Niveaux!$A$162:$M$213,MATCH(BG7,Base_Classes_Niveaux!$A$162:$A$213),$BB$3),IF(OR($B$6="3A",$B$6="4A",$B$6="5A",$B$6="6A"),INDEX(Base_Classes_Niveaux!$A$162:$M$213,MATCH(BG7,Base_Classes_Niveaux!$A$162:$A$213),$AX$6),IF(OR($B$6&lt;&gt;"3A",$B$6&lt;&gt;"4A",$B$6&lt;&gt;"5A",$B$6&lt;&gt;"6A"),INDEX(Base_Classes_Niveaux!$A$39:$M$120,MATCH(BG7,Base_Classes_Niveaux!$A$39:$A$120),$AX$6)))))</f>
        <v>A2</v>
      </c>
      <c r="BI7" s="85">
        <f ca="1">SUM(BI8:BI35)</f>
        <v>1</v>
      </c>
      <c r="BJ7" s="85">
        <f ca="1">SUM(BJ8:BJ35)</f>
        <v>0</v>
      </c>
      <c r="BK7" s="85">
        <f ca="1">SUM(BK8:BK35)</f>
        <v>0</v>
      </c>
      <c r="BL7" s="85"/>
      <c r="BM7" s="85">
        <f ca="1">SUM(BM8:BM35)</f>
        <v>3</v>
      </c>
      <c r="BN7" s="85">
        <f ca="1">SUM(BN8:BN35)</f>
        <v>5</v>
      </c>
      <c r="BO7" s="85">
        <f ca="1">SUM(BO8:BO35)</f>
        <v>0</v>
      </c>
      <c r="BP7" s="85"/>
      <c r="BQ7" s="85">
        <f ca="1">SUM(BQ8:BQ35)</f>
        <v>0</v>
      </c>
      <c r="BR7" s="85">
        <f ca="1">SUM(BR8:BR35)</f>
        <v>1</v>
      </c>
      <c r="BS7" s="85">
        <f ca="1">SUM(BS8:BS35)</f>
        <v>0</v>
      </c>
      <c r="BT7" s="85"/>
      <c r="BU7" s="85">
        <f ca="1">SUM(BU8:BU35)</f>
        <v>1</v>
      </c>
      <c r="BV7" s="85">
        <f ca="1">SUM(BV8:BV35)</f>
        <v>4</v>
      </c>
      <c r="BW7" s="85">
        <f ca="1">SUM(BW8:BW35)</f>
        <v>0</v>
      </c>
      <c r="BX7" s="85"/>
      <c r="BY7" s="85">
        <f ca="1">SUM(BY8:BY35)</f>
        <v>0</v>
      </c>
      <c r="BZ7" s="85">
        <f ca="1">SUM(BZ8:BZ35)</f>
        <v>4</v>
      </c>
      <c r="CA7" s="85">
        <f ca="1">SUM(CA8:CA35)</f>
        <v>0</v>
      </c>
      <c r="CB7" s="85"/>
      <c r="CC7" s="85">
        <f ca="1">SUM(CC8:CC35)</f>
        <v>0</v>
      </c>
      <c r="CD7" s="85">
        <f ca="1">SUM(CD8:CD35)</f>
        <v>1</v>
      </c>
      <c r="CE7" s="85">
        <f ca="1">SUM(CE8:CE35)</f>
        <v>0</v>
      </c>
      <c r="CF7" s="109">
        <f ca="1">SUM(CF8:CF35)</f>
        <v>0</v>
      </c>
      <c r="CG7" s="110">
        <f ca="1">IF(COUNTBLANK($BG8:$BG37)&gt;=30,"",IF(AVERAGE($BG8:$BG37)&gt;20,20,AVERAGE($BG8:$BG37)))</f>
        <v>12.7</v>
      </c>
      <c r="CH7" s="110">
        <f ca="1">IF(COUNTBLANK($BG8:$BG37)&gt;=30,"",AVERAGE($BG8:$BG37))</f>
        <v>12.7</v>
      </c>
      <c r="CI7" s="110" t="str">
        <f ca="1">IF(OR(AA7="Absent e",CH7=""),"",IF($B$5="LV2",INDEX(Base_Classes_Niveaux!$A$102:$M$153,MATCH(CH7,Base_Classes_Niveaux!$A$102:$A$153),$BB$3),IF(OR($B$6="3A",$B$6="4A",$B$6="5A",$B$6="6A"),INDEX(Base_Classes_Niveaux!$A$102:$M$153,MATCH(CH7,Base_Classes_Niveaux!$A$102:$A$153),$AX$6),IF(OR($B$6&lt;&gt;"3A",$B$6&lt;&gt;"4A",$B$6&lt;&gt;"5A",$B$6&lt;&gt;"6A"),INDEX(Base_Classes_Niveaux!$A$39:$M$90,MATCH(CH7,Base_Classes_Niveaux!$A$39:$A$90),$AX$6)))))</f>
        <v>A1</v>
      </c>
    </row>
    <row r="8" spans="1:89" ht="15.75" customHeight="1">
      <c r="A8" s="101"/>
      <c r="B8" s="86">
        <f ca="1">IF(C8="","",1)</f>
        <v>1</v>
      </c>
      <c r="C8" s="86" t="str">
        <f ca="1">IF($B$6="","",IF(OFFSET(INDEX(Base_Elèves!$A$1:$BZ$1,1,MATCH($B$6,Base_Elèves!$A$1:$BZ$1,0)),Base_Elèves!CA3,0,1,1)="","",OFFSET(INDEX(Base_Elèves!$A$1:$BZ$1,1,MATCH($B$6,Base_Elèves!$A$1:$BZ$1,0)),Base_Elèves!CA3,0,1,1)))</f>
        <v>DEY Kelly</v>
      </c>
      <c r="D8" s="46" t="s">
        <v>191</v>
      </c>
      <c r="E8" s="69">
        <f t="shared" ref="E8:E37" si="0">IF(D8="","",IF(OR(D8="Non Acquis",D8="Non Evaluable"),0,MATCH(D8,Points_Validation,0)))</f>
        <v>4</v>
      </c>
      <c r="F8" s="69"/>
      <c r="G8" s="69">
        <f t="shared" ref="G8:G37" ca="1" si="1">IF(D8="","",G$3)</f>
        <v>0.5</v>
      </c>
      <c r="H8" s="69">
        <f t="shared" ref="H8:H37" ca="1" si="2">IF(D8="","",E8*G8)</f>
        <v>2</v>
      </c>
      <c r="I8" s="46" t="s">
        <v>191</v>
      </c>
      <c r="J8" s="69">
        <f t="shared" ref="J8:J37" si="3">IF(I8="","",IF(OR(I8="Non Acquis",I8="Non Evaluable"),0,MATCH(I8,Points_Validation,0)))</f>
        <v>4</v>
      </c>
      <c r="K8" s="69"/>
      <c r="L8" s="69">
        <f t="shared" ref="L8:L37" ca="1" si="4">IF(I8="","",L$3)</f>
        <v>1</v>
      </c>
      <c r="M8" s="69">
        <f t="shared" ref="M8:M37" ca="1" si="5">IF(I8="","",J8*L8)</f>
        <v>4</v>
      </c>
      <c r="N8" s="46" t="s">
        <v>191</v>
      </c>
      <c r="O8" s="69">
        <f t="shared" ref="O8:O37" si="6">IF(N8="","",IF(OR(N8="Non Acquis",N8="Non Evaluable"),0,MATCH(N8,Points_Validation,0)))</f>
        <v>4</v>
      </c>
      <c r="P8" s="69"/>
      <c r="Q8" s="69">
        <f t="shared" ref="Q8:Q37" ca="1" si="7">IF(N8="","",Q$3)</f>
        <v>1</v>
      </c>
      <c r="R8" s="69">
        <f t="shared" ref="R8:R37" ca="1" si="8">IF(N8="","",O8*Q8)</f>
        <v>4</v>
      </c>
      <c r="S8" s="46" t="s">
        <v>196</v>
      </c>
      <c r="T8" s="46">
        <f t="shared" ref="T8:T37" si="9">IF(S8="","",IF(OR(S8="Non Acquis",S8="Non Evaluable"),0,MATCH(S8,Points_Validation,0)))</f>
        <v>2</v>
      </c>
      <c r="U8" s="46"/>
      <c r="V8" s="46">
        <f t="shared" ref="V8:V37" ca="1" si="10">IF(S8="","",V$3)</f>
        <v>1</v>
      </c>
      <c r="W8" s="46">
        <f t="shared" ref="W8:W37" ca="1" si="11">IF(S8="","",T8*V8)</f>
        <v>2</v>
      </c>
      <c r="X8" s="46"/>
      <c r="Y8" s="46" t="str">
        <f t="shared" ref="Y8:Y37" si="12">IF(X8="","",IF(OR(X8="Non Acquis",X8="Non Evaluable"),0,MATCH(X8,Points_Validation,0)))</f>
        <v/>
      </c>
      <c r="Z8" s="46"/>
      <c r="AA8" s="46" t="str">
        <f t="shared" ref="AA8:AA37" si="13">IF(X8="","",AA$3)</f>
        <v/>
      </c>
      <c r="AB8" s="46" t="str">
        <f t="shared" ref="AB8:AB37" si="14">IF(X8="","",Y8*AA8)</f>
        <v/>
      </c>
      <c r="AC8" s="46"/>
      <c r="AD8" s="46" t="str">
        <f t="shared" ref="AD8:AD37" si="15">IF(AC8="","",IF(OR(AC8="Non Acquis",AC8="Non Evaluable"),0,MATCH(AC8,Points_Validation,0)))</f>
        <v/>
      </c>
      <c r="AE8" s="46"/>
      <c r="AF8" s="46" t="str">
        <f>IF(AC8="","",AF$3)</f>
        <v/>
      </c>
      <c r="AG8" s="46" t="str">
        <f>IF(AC8="","",AD8*AF8)</f>
        <v/>
      </c>
      <c r="AH8" s="46"/>
      <c r="AI8" s="46" t="str">
        <f t="shared" ref="AI8:AI37" si="16">IF(AH8="","",IF(OR(AH8="Non Acquis",AH8="Non Evaluable"),0,MATCH(AH8,Points_Validation,0)))</f>
        <v/>
      </c>
      <c r="AJ8" s="46"/>
      <c r="AK8" s="46" t="str">
        <f>IF(AH8="","",AK$3)</f>
        <v/>
      </c>
      <c r="AL8" s="46" t="str">
        <f>IF(AH8="","",AI8*AK8)</f>
        <v/>
      </c>
      <c r="AM8" s="46"/>
      <c r="AN8" s="46" t="str">
        <f t="shared" ref="AN8:AN37" si="17">IF(AM8="","",IF(OR(AM8="Non Acquis",AM8="Non Evaluable"),0,MATCH(AM8,Points_Validation,0)))</f>
        <v/>
      </c>
      <c r="AO8" s="46"/>
      <c r="AP8" s="46" t="str">
        <f>IF(AM8="","",AP$3)</f>
        <v/>
      </c>
      <c r="AQ8" s="46" t="str">
        <f>IF(AM8="","",AN8*AP8)</f>
        <v/>
      </c>
      <c r="AR8" s="46"/>
      <c r="AS8" s="46" t="str">
        <f t="shared" ref="AS8:AS37" si="18">IF(AR8="","",IF(OR(AR8="Non Acquis",AR8="Non Evaluable"),0,MATCH(AR8,Points_Validation,0)))</f>
        <v/>
      </c>
      <c r="AT8" s="46"/>
      <c r="AU8" s="46" t="str">
        <f>IF(AR8="","",AU$3)</f>
        <v/>
      </c>
      <c r="AV8" s="46" t="str">
        <f>IF(AR8="","",AS8*AU8)</f>
        <v/>
      </c>
      <c r="AW8" s="46"/>
      <c r="AX8" s="46" t="str">
        <f t="shared" ref="AX8:AX37" si="19">IF(AW8="","",IF(OR(AW8="Non Acquis",AW8="Non Evaluable"),0,MATCH(AW8,Points_Validation,0)))</f>
        <v/>
      </c>
      <c r="AY8" s="46"/>
      <c r="AZ8" s="46" t="str">
        <f>IF(AW8="","",AZ$3)</f>
        <v/>
      </c>
      <c r="BA8" s="46" t="str">
        <f>IF(AW8="","",AX8*AZ8)</f>
        <v/>
      </c>
      <c r="BB8" s="87"/>
      <c r="BC8" s="54">
        <f ca="1">IF(AND(A8="",C8=""),"",COUNTA(AW8,AR8,AM8,AH8,AC8,X8,S8,N8,I8,D8))</f>
        <v>4</v>
      </c>
      <c r="BD8" s="54">
        <f ca="1">IF(AND(A8="",C8=""),"",SUM(BA8,AV8,AQ8,AL8,AG8,AB8,W8,R8,M8,H8))</f>
        <v>12</v>
      </c>
      <c r="BE8" s="54"/>
      <c r="BF8" s="54">
        <f ca="1">IF(AND(A8="",C8=""),"",IF(A8="Absent","Absent",IF($BE$7="","",IF(BC8=0,"",IF(ROUND(BD8*$BE$7,1)&gt;20,20,ROUND(BD8*$BE$7,1))))))</f>
        <v>17.100000000000001</v>
      </c>
      <c r="BG8" s="54">
        <f ca="1">IF(OR(BF8="",BF8="Absent"),"",IF(ROUND(BD8*$BE$7,1)&gt;20,ROUND(BD8*$BE$7,1),BF8))</f>
        <v>17.100000000000001</v>
      </c>
      <c r="BH8" s="88" t="str">
        <f ca="1">IF(OR(A8="Absent",BF8=""),"",IF($B$5="LV2",INDEX(Base_Classes_Niveaux!$A$102:$M$153,MATCH(BG8,Base_Classes_Niveaux!$A$102:$A$1533),$BB$3),IF(OR($B$6="3A",$B$6="4A",$B$6="5A",$B$6="6A"),INDEX(Base_Classes_Niveaux!$A$162:$M$213,MATCH(BG8,Base_Classes_Niveaux!$A$102:$A$153),$AX$6),IF(OR($B$6&lt;&gt;"3A",$B$6&lt;&gt;"4A",$B$6&lt;&gt;"5A",$B$6&lt;&gt;"6A"),INDEX(Base_Classes_Niveaux!$A$39:$M$90,MATCH(BG8,Base_Classes_Niveaux!$A$39:$A$90),$AX$6)))))</f>
        <v>A2-</v>
      </c>
      <c r="BI8" s="54">
        <f t="shared" ref="BI8:BI35" ca="1" si="20">IF(AND($A8="",$C8=""),"",SUM(AND($D$1=$BI$6,$D8=$BI$5),AND($I$1=$BI$6,$I8=$BI$5),AND($N$1=$BI$6,$N8=$BI$5),AND($S$1=$BI$6,$S8=$BI$5),AND($X$1=$BI$6,$X8=$BI$5),AND($AC$1=$BI$6,$AC8=$BI$5),AND($AH$1=$BI$6,$AH8=$BI$5),AND($AM$1=$BI$6,$AM8=$BI$5),AND($AR$1=$BI$6,$AR8=$BI$5),AND($AW$1=$BI$6,$AW8=$BI$5)))</f>
        <v>0</v>
      </c>
      <c r="BJ8" s="54">
        <f t="shared" ref="BJ8:BJ35" ca="1" si="21">IF(AND($A8="",$C8=""),"",SUM(AND($D$1=$BJ$6,$D8=$BI$5),AND($I$1=$BJ$6,$I8=$BI$5),AND($N$1=$BJ$6,$N8=$BI$5),AND($S$1=$BJ$6,$S8=$BI$5),AND($X$1=$BJ$6,$X8=$BI$5),AND($AC$1=$BJ$6,$AC8=$BI$5),AND($AH$1=$BJ$6,$AH8=$BI$5),AND($AM$1=$BJ$6,$AM8=$BI$5),AND($AR$1=$BJ$6,$AR8=$BI$5),AND($AW$1=$BJ$6,$AW8=$BI$5)))</f>
        <v>0</v>
      </c>
      <c r="BK8" s="54">
        <f t="shared" ref="BK8:BK35" ca="1" si="22">IF(AND($A8="",$C8=""),"",SUM(AND($D$1=$BK$6,$D8=$BI$5),AND($I$1=$BK$6,$I8=$BI$5),AND($N$1=$BK$6,$N8=$BI$5),AND($S$1=$BK$6,$S8=$BI$5),AND($X$1=$BK$6,$X8=$BI$5),AND($AC$1=$BK$6,$AC8=$BI$5),AND($AH$1=$BK$6,$AH8=$BI$5),AND($AM$1=$BK$6,$AM8=$BI$5),AND($AR$1=$BK$6,$AR8=$BI$5),AND($AW$1=$BK$6,$AW8=$BI$5)))</f>
        <v>0</v>
      </c>
      <c r="BL8" s="54"/>
      <c r="BM8" s="54">
        <f t="shared" ref="BM8:BM21" ca="1" si="23">IF(AND($A8="",$C8=""),"",SUM(AND($D$1=$BI$6,$D8=$BM$5),AND($I$1=$BI$6,$I8=$BM$5),AND($N$1=$BI$6,$N8=$BM$5),AND($S$1=$BI$6,$S8=$BM$5),AND($X$1=$BI$6,$X8=$BM$5),AND($AC$1=$BI$6,$AC8=$BM$5),AND($AH$1=$BI$6,$AH8=$BM$5),AND($AM$1=$BI$6,$AM8=$BM$5),AND($AR$1=$BI$6,$AR8=$BM$5),AND($AW$1=$BI$6,$AW8=$BM$5)))</f>
        <v>1</v>
      </c>
      <c r="BN8" s="54">
        <f t="shared" ref="BN8:BN21" ca="1" si="24">IF(AND($A8="",$C8=""),"",SUM(AND($D$1=$BJ$6,$D8=$BM$5),AND($I$1=$BJ$6,$I8=$BM$5),AND($N$1=$BJ$6,$N8=$BM$5),AND($S$1=$BJ$6,$S8=$BM$5),AND($X$1=$BJ$6,$X8=$BM$5),AND($AC$1=$BJ$6,$AC8=$BM$5),AND($AH$1=$BJ$6,$AH8=$BM$5),AND($AM$1=$BJ$6,$AM8=$BM$5),AND($AR$1=$BJ$6,$AR8=$BM$5),AND($AW$1=$BJ$6,$AW8=$BM$5)))</f>
        <v>2</v>
      </c>
      <c r="BO8" s="54">
        <f t="shared" ref="BO8:BO21" ca="1" si="25">IF(AND($A8="",$C8=""),"",SUM(AND($D$1=$BK$6,$D8=$BM$5),AND($I$1=$BK$6,$I8=$BM$5),AND($N$1=$BK$6,$N8=$BM$5),AND($S$1=$BK$6,$S8=$BM$5),AND($X$1=$BK$6,$X8=$BM$5),AND($AC$1=$BK$6,$AC8=$BM$5),AND($AH$1=$BK$6,$AH8=$BM$5),AND($AM$1=$BK$6,$AM8=$BM$5),AND($AR$1=$BK$6,$AR8=$BM$5),AND($AW$1=$BK$6,$AW8=$BM$5)))</f>
        <v>0</v>
      </c>
      <c r="BP8" s="54"/>
      <c r="BQ8" s="54">
        <f t="shared" ref="BQ8:BQ21" ca="1" si="26">IF(AND($A8="",$C8=""),"",SUM(AND($D$1=$BI$6,$D8=$BQ$5),AND($I$1=$BI$6,$I8=$BQ$5),AND($N$1=$BI$6,$N8=$BQ$5),AND($S$1=$BI$6,$S8=$BQ$5),AND($X$1=$BI$6,$X8=$BQ$5),AND($AC$1=$BI$6,$AC8=$BQ$5),AND($AH$1=$BI$6,$AH8=$BQ$5),AND($AM$1=$BI$6,$AM8=$BQ$5),AND($AR$1=$BI$6,$AR8=$BQ$5),AND($AW$1=$BI$6,$AW8=$BQ$5)))</f>
        <v>0</v>
      </c>
      <c r="BR8" s="54">
        <f t="shared" ref="BR8:BR21" ca="1" si="27">IF(AND($A8="",$C8=""),"",SUM(AND($D$1=$BJ$6,$D8=$BQ$5),AND($I$1=$BJ$6,$I8=$BQ$5),AND($N$1=$BJ$6,$N8=$BQ$5),AND($S$1=$BJ$6,$S8=$BQ$5),AND($X$1=$BJ$6,$X8=$BQ$5),AND($AC$1=$BJ$6,$AC8=$BQ$5),AND($AH$1=$BJ$6,$AH8=$BQ$5),AND($AM$1=$BJ$6,$AM8=$BQ$5),AND($AR$1=$BJ$6,$AR8=$BQ$5),AND($AW$1=$BJ$6,$AW8=$BQ$5)))</f>
        <v>0</v>
      </c>
      <c r="BS8" s="54">
        <f t="shared" ref="BS8:BS21" ca="1" si="28">IF(AND($A8="",$C8=""),"",SUM(AND($D$1=$BK$6,$D8=$BQ$5),AND($I$1=$BK$6,$I8=$BQ$5),AND($N$1=$BK$6,$N8=$BQ$5),AND($S$1=$BK$6,$S8=$BQ$5),AND($X$1=$BK$6,$X8=$BQ$5),AND($AC$1=$BK$6,$AC8=$BQ$5),AND($AH$1=$BK$6,$AH8=$BQ$5),AND($AM$1=$BK$6,$AM8=$BQ$5),AND($AR$1=$BK$6,$AR8=$BQ$5),AND($AW$1=$BK$6,$AW8=$BQ$5)))</f>
        <v>0</v>
      </c>
      <c r="BT8" s="54"/>
      <c r="BU8" s="54">
        <f t="shared" ref="BU8:BU21" ca="1" si="29">IF(AND($A8="",$C8=""),"",SUM(AND($D$1=$BI$6,$D8=$BU$5),AND($I$1=$BI$6,$I8=$BU$5),AND($N$1=$BI$6,$N8=$BU$5),AND($S$1=$BI$6,$S8=$BU$5),AND($X$1=$BI$6,$X8=$BU$5),AND($AC$1=$BI$6,$AC8=$BU$5),AND($AH$1=$BI$6,$AH8=$BU$5),AND($AM$1=$BI$6,$AM8=$BU$5),AND($AR$1=$BI$6,$AR8=$BU$5),AND($AW$1=$BI$6,$AW8=$BU$5)))</f>
        <v>0</v>
      </c>
      <c r="BV8" s="54">
        <f t="shared" ref="BV8:BV21" ca="1" si="30">IF(AND($A8="",$C8=""),"",SUM(AND($D$1=$BJ$6,$D8=$BU$5),AND($I$1=$BJ$6,$I8=$BU$5),AND($N$1=$BJ$6,$N8=$BU$5),AND($S$1=$BJ$6,$S8=$BU$5),AND($X$1=$BJ$6,$X8=$BU$5),AND($AC$1=$BJ$6,$AC8=$BU$5),AND($AH$1=$BJ$6,$AH8=$BU$5),AND($AM$1=$BJ$6,$AM8=$BU$5),AND($AR$1=$BJ$6,$AR8=$BU$5),AND($AW$1=$BJ$6,$AW8=$BU$5)))</f>
        <v>1</v>
      </c>
      <c r="BW8" s="54">
        <f t="shared" ref="BW8:BW21" ca="1" si="31">IF(AND($A8="",$C8=""),"",SUM(AND($D$1=$BK$6,$D8=$BU$5),AND($I$1=$BK$6,$I8=$BU$5),AND($N$1=$BK$6,$N8=$BU$5),AND($S$1=$BK$6,$S8=$BU$5),AND($X$1=$BK$6,$X8=$BU$5),AND($AC$1=$BK$6,$AC8=$BU$5),AND($AH$1=$BK$6,$AH8=$BU$5),AND($AM$1=$BK$6,$AM8=$BU$5),AND($AR$1=$BK$6,$AR8=$BU$5),AND($AW$1=$BK$6,$AW8=$BU$5)))</f>
        <v>0</v>
      </c>
      <c r="BX8" s="54"/>
      <c r="BY8" s="54">
        <f t="shared" ref="BY8:BY21" ca="1" si="32">IF(AND($A8="",$C8=""),"",SUM(AND($D$1=$BI$6,$D8=$BY$5),AND($I$1=$BI$6,$I8=$BY$5),AND($N$1=$BI$6,$N8=$BY$5),AND($S$1=$BI$6,$S8=$BY$5),AND($X$1=$BI$6,$X8=$BY$5),AND($AC$1=$BI$6,$AC8=$BY$5),AND($AH$1=$BI$6,$AH8=$BY$5),AND($AM$1=$BI$6,$AM8=$BY$5),AND($AR$1=$BI$6,$AR8=$BY$5),AND($AW$1=$BI$6,$AW8=$BY$5)))</f>
        <v>0</v>
      </c>
      <c r="BZ8" s="54">
        <f t="shared" ref="BZ8:BZ21" ca="1" si="33">IF(AND($A8="",$C8=""),"",SUM(AND($D$1=$BJ$6,$D8=$BY$5),AND($I$1=$BJ$6,$I8=$BY$5),AND($N$1=$BJ$6,$N8=$BY$5),AND($S$1=$BJ$6,$S8=$BY$5),AND($X$1=$BJ$6,$X8=$BY$5),AND($AC$1=$BJ$6,$AC8=$BY$5),AND($AH$1=$BJ$6,$AH8=$BY$5),AND($AM$1=$BJ$6,$AM8=$BY$5),AND($AR$1=$BJ$6,$AR8=$BY$5),AND($AW$1=$BJ$6,$AW8=$BY$5)))</f>
        <v>0</v>
      </c>
      <c r="CA8" s="54">
        <f t="shared" ref="CA8:CA21" ca="1" si="34">IF(AND($A8="",$C8=""),"",SUM(AND($D$1=$BK$6,$D8=$BY$5),AND($I$1=$BK$6,$I8=$BY$5),AND($N$1=$BK$6,$N8=$BY$5),AND($S$1=$BK$6,$S8=$BY$5),AND($X$1=$BK$6,$X8=$BY$5),AND($AC$1=$BK$6,$AC8=$BY$5),AND($AH$1=$BK$6,$AH8=$BY$5),AND($AM$1=$BK$6,$AM8=$BY$5),AND($AR$1=$BK$6,$AR8=$BY$5),AND($AW$1=$BK$6,$AW8=$BY$5)))</f>
        <v>0</v>
      </c>
      <c r="CB8" s="54"/>
      <c r="CC8" s="54">
        <f t="shared" ref="CC8:CC21" ca="1" si="35">IF(AND($A8="",$C8=""),"",SUM(AND($D$1=$BI$6,$D8=$CC$5),AND($I$1=$BI$6,$I8=$CC$5),AND($N$1=$BI$6,$N8=$CC$5),AND($S$1=$BI$6,$S8=$CC$5),AND($X$1=$BI$6,$X8=$CC$5),AND($AC$1=$BI$6,$AC8=$CC$5),AND($AH$1=$BI$6,$AH8=$CC$5),AND($AM$1=$BI$6,$AM8=$CC$5),AND($AR$1=$BI$6,$AR8=$CC$5),AND($AW$1=$BI$6,$AW8=$CC$5)))</f>
        <v>0</v>
      </c>
      <c r="CD8" s="54">
        <f t="shared" ref="CD8:CD21" ca="1" si="36">IF(AND($A8="",$C8=""),"",SUM(AND($D$1=$BJ$6,$D8=$CC$5),AND($I$1=$BJ$6,$I8=$CC$5),AND($N$1=$BJ$6,$N8=$CC$5),AND($S$1=$BJ$6,$S8=$CC$5),AND($X$1=$BJ$6,$X8=$CC$5),AND($AC$1=$BJ$6,$AC8=$CC$5),AND($AH$1=$BJ$6,$AH8=$CC$5),AND($AM$1=$BJ$6,$AM8=$CC$5),AND($AR$1=$BJ$6,$AR8=$CC$5),AND($AW$1=$BJ$6,$AW8=$CC$5)))</f>
        <v>0</v>
      </c>
      <c r="CE8" s="54">
        <f t="shared" ref="CE8:CE21" ca="1" si="37">IF(AND($A8="",$C8=""),"",SUM(AND($D$1=$BK$6,$D8=$CC$5),AND($I$1=$BK$6,$I8=$CC$5),AND($N$1=$BK$6,$N8=$CC$5),AND($S$1=$BK$6,$S8=$CC$5),AND($X$1=$BK$6,$X8=$CC$5),AND($AC$1=$BK$6,$AC8=$CC$5),AND($AH$1=$BK$6,$AH8=$CC$5),AND($AM$1=$BK$6,$AM8=$CC$5),AND($AR$1=$BK$6,$AR8=$CC$5),AND($AW$1=$BK$6,$AW8=$CC$5)))</f>
        <v>0</v>
      </c>
      <c r="CF8" s="54">
        <f ca="1">IF(AND($A8="",$C8=""),"",COUNTIF(D8:AW8,"Non Evaluable"))</f>
        <v>0</v>
      </c>
      <c r="CG8" s="69"/>
      <c r="CH8" s="140"/>
      <c r="CI8" s="69"/>
    </row>
    <row r="9" spans="1:89">
      <c r="A9" s="102" t="s">
        <v>237</v>
      </c>
      <c r="B9" s="86">
        <f t="shared" ref="B9:B37" ca="1" si="38">IF(C9="","",SUM(B8,1))</f>
        <v>2</v>
      </c>
      <c r="C9" s="115" t="str">
        <f ca="1">IF($B$6="","",IF(OFFSET(INDEX(Base_Elèves!$A$1:$BZ$1,1,MATCH($B$6,Base_Elèves!$A$1:$BZ$1,0)),Base_Elèves!CA4,0,1,1)="","",OFFSET(INDEX(Base_Elèves!$A$1:$BZ$1,1,MATCH($B$6,Base_Elèves!$A$1:$BZ$1,0)),Base_Elèves!CA4,0,1,1)))</f>
        <v>CHATERE Tom</v>
      </c>
      <c r="D9" s="46"/>
      <c r="E9" s="69" t="str">
        <f t="shared" si="0"/>
        <v/>
      </c>
      <c r="F9" s="69"/>
      <c r="G9" s="69" t="str">
        <f t="shared" si="1"/>
        <v/>
      </c>
      <c r="H9" s="69" t="str">
        <f t="shared" si="2"/>
        <v/>
      </c>
      <c r="I9" s="46"/>
      <c r="J9" s="69" t="str">
        <f t="shared" si="3"/>
        <v/>
      </c>
      <c r="K9" s="69"/>
      <c r="L9" s="69" t="str">
        <f t="shared" si="4"/>
        <v/>
      </c>
      <c r="M9" s="69" t="str">
        <f t="shared" si="5"/>
        <v/>
      </c>
      <c r="N9" s="46"/>
      <c r="O9" s="69" t="str">
        <f t="shared" si="6"/>
        <v/>
      </c>
      <c r="P9" s="69"/>
      <c r="Q9" s="69" t="str">
        <f t="shared" si="7"/>
        <v/>
      </c>
      <c r="R9" s="69" t="str">
        <f t="shared" si="8"/>
        <v/>
      </c>
      <c r="S9" s="46"/>
      <c r="T9" s="46" t="str">
        <f t="shared" si="9"/>
        <v/>
      </c>
      <c r="U9" s="46"/>
      <c r="V9" s="46" t="str">
        <f t="shared" si="10"/>
        <v/>
      </c>
      <c r="W9" s="46" t="str">
        <f t="shared" si="11"/>
        <v/>
      </c>
      <c r="X9" s="46"/>
      <c r="Y9" s="46" t="str">
        <f t="shared" si="12"/>
        <v/>
      </c>
      <c r="Z9" s="46"/>
      <c r="AA9" s="46" t="str">
        <f t="shared" si="13"/>
        <v/>
      </c>
      <c r="AB9" s="46" t="str">
        <f t="shared" si="14"/>
        <v/>
      </c>
      <c r="AC9" s="46"/>
      <c r="AD9" s="46" t="str">
        <f t="shared" si="15"/>
        <v/>
      </c>
      <c r="AE9" s="46"/>
      <c r="AF9" s="46" t="str">
        <f t="shared" ref="AF9:AF37" si="39">IF(AC9="","",AF$3)</f>
        <v/>
      </c>
      <c r="AG9" s="46" t="str">
        <f t="shared" ref="AG9:AG37" si="40">IF(AC9="","",AD9*AF9)</f>
        <v/>
      </c>
      <c r="AH9" s="46"/>
      <c r="AI9" s="46" t="str">
        <f t="shared" si="16"/>
        <v/>
      </c>
      <c r="AJ9" s="46"/>
      <c r="AK9" s="46" t="str">
        <f t="shared" ref="AK9:AK37" si="41">IF(AH9="","",AK$3)</f>
        <v/>
      </c>
      <c r="AL9" s="46" t="str">
        <f t="shared" ref="AL9:AL37" si="42">IF(AH9="","",AI9*AK9)</f>
        <v/>
      </c>
      <c r="AM9" s="46"/>
      <c r="AN9" s="46" t="str">
        <f t="shared" si="17"/>
        <v/>
      </c>
      <c r="AO9" s="46"/>
      <c r="AP9" s="46" t="str">
        <f t="shared" ref="AP9:AP37" si="43">IF(AM9="","",AP$3)</f>
        <v/>
      </c>
      <c r="AQ9" s="46" t="str">
        <f t="shared" ref="AQ9:AQ37" si="44">IF(AM9="","",AN9*AP9)</f>
        <v/>
      </c>
      <c r="AR9" s="46"/>
      <c r="AS9" s="46" t="str">
        <f t="shared" si="18"/>
        <v/>
      </c>
      <c r="AT9" s="46"/>
      <c r="AU9" s="46" t="str">
        <f t="shared" ref="AU9:AU37" si="45">IF(AR9="","",AU$3)</f>
        <v/>
      </c>
      <c r="AV9" s="46" t="str">
        <f t="shared" ref="AV9:AV37" si="46">IF(AR9="","",AS9*AU9)</f>
        <v/>
      </c>
      <c r="AW9" s="46"/>
      <c r="AX9" s="46" t="str">
        <f t="shared" si="19"/>
        <v/>
      </c>
      <c r="AY9" s="46"/>
      <c r="AZ9" s="46" t="str">
        <f t="shared" ref="AZ9:AZ37" si="47">IF(AW9="","",AZ$3)</f>
        <v/>
      </c>
      <c r="BA9" s="46" t="str">
        <f t="shared" ref="BA9:BA37" si="48">IF(AW9="","",AX9*AZ9)</f>
        <v/>
      </c>
      <c r="BB9" s="80"/>
      <c r="BC9" s="46">
        <f t="shared" ref="BC9:BC37" ca="1" si="49">IF(AND(A9="",C9=""),"",COUNTA(AW9,AR9,AM9,AH9,AC9,X9,S9,N9,I9,D9))</f>
        <v>0</v>
      </c>
      <c r="BD9" s="46">
        <f t="shared" ref="BD9:BD37" ca="1" si="50">IF(AND(A9="",C9=""),"",SUM(BA9,AV9,AQ9,AL9,AG9,AB9,W9,R9,M9,H9))</f>
        <v>0</v>
      </c>
      <c r="BE9" s="46"/>
      <c r="BF9" s="54" t="str">
        <f ca="1">IF(AND(A9="",C9=""),"",IF(A9="Absent","Absent",IF($BE$7="","",IF(BC9=0,"",IF(ROUND(BD9*$BE$7,1)&gt;20,20,ROUND(BD9*$BE$7,1))))))</f>
        <v>Absent</v>
      </c>
      <c r="BG9" s="54" t="str">
        <f t="shared" ref="BG9:BG37" ca="1" si="51">IF(OR(BF9="",BF9="Absent"),"",IF(ROUND(BD9*$BE$7,1)&gt;20,ROUND(BD9*$BE$7,1),BF9))</f>
        <v/>
      </c>
      <c r="BH9" s="88" t="str">
        <f ca="1">IF(OR(A9="Absent",BF9=""),"",IF($B$5="LV2",INDEX(Base_Classes_Niveaux!$A$102:$M$153,MATCH(BG9,Base_Classes_Niveaux!$A$102:$A$1533),$BB$3),IF(OR($B$6="3A",$B$6="4A",$B$6="5A",$B$6="6A"),INDEX(Base_Classes_Niveaux!$A$162:$M$213,MATCH(BG9,Base_Classes_Niveaux!$A$102:$A$153),$AX$6),IF(OR($B$6&lt;&gt;"3A",$B$6&lt;&gt;"4A",$B$6&lt;&gt;"5A",$B$6&lt;&gt;"6A"),INDEX(Base_Classes_Niveaux!$A$39:$M$90,MATCH(BG9,Base_Classes_Niveaux!$A$39:$A$90),$AX$6)))))</f>
        <v/>
      </c>
      <c r="BI9" s="46">
        <f t="shared" ca="1" si="20"/>
        <v>0</v>
      </c>
      <c r="BJ9" s="46">
        <f t="shared" ca="1" si="21"/>
        <v>0</v>
      </c>
      <c r="BK9" s="46">
        <f t="shared" ca="1" si="22"/>
        <v>0</v>
      </c>
      <c r="BL9" s="46"/>
      <c r="BM9" s="46">
        <f t="shared" ca="1" si="23"/>
        <v>0</v>
      </c>
      <c r="BN9" s="46">
        <f t="shared" ca="1" si="24"/>
        <v>0</v>
      </c>
      <c r="BO9" s="46">
        <f t="shared" ca="1" si="25"/>
        <v>0</v>
      </c>
      <c r="BP9" s="46"/>
      <c r="BQ9" s="46">
        <f t="shared" ca="1" si="26"/>
        <v>0</v>
      </c>
      <c r="BR9" s="46">
        <f t="shared" ca="1" si="27"/>
        <v>0</v>
      </c>
      <c r="BS9" s="46">
        <f t="shared" ca="1" si="28"/>
        <v>0</v>
      </c>
      <c r="BT9" s="46"/>
      <c r="BU9" s="46">
        <f t="shared" ca="1" si="29"/>
        <v>0</v>
      </c>
      <c r="BV9" s="46">
        <f t="shared" ca="1" si="30"/>
        <v>0</v>
      </c>
      <c r="BW9" s="46">
        <f t="shared" ca="1" si="31"/>
        <v>0</v>
      </c>
      <c r="BX9" s="46"/>
      <c r="BY9" s="46">
        <f t="shared" ca="1" si="32"/>
        <v>0</v>
      </c>
      <c r="BZ9" s="46">
        <f t="shared" ca="1" si="33"/>
        <v>0</v>
      </c>
      <c r="CA9" s="46">
        <f t="shared" ca="1" si="34"/>
        <v>0</v>
      </c>
      <c r="CB9" s="46"/>
      <c r="CC9" s="46">
        <f t="shared" ca="1" si="35"/>
        <v>0</v>
      </c>
      <c r="CD9" s="46">
        <f t="shared" ca="1" si="36"/>
        <v>0</v>
      </c>
      <c r="CE9" s="46">
        <f t="shared" ca="1" si="37"/>
        <v>0</v>
      </c>
      <c r="CF9" s="46">
        <f t="shared" ref="CF9:CF35" ca="1" si="52">IF(AND($A9="",$C9=""),"",COUNTIF(D9:AW9,"Non Evaluable"))</f>
        <v>0</v>
      </c>
      <c r="CG9" s="69"/>
      <c r="CH9" s="140"/>
      <c r="CI9" s="69"/>
    </row>
    <row r="10" spans="1:89">
      <c r="A10" s="102"/>
      <c r="B10" s="86">
        <f t="shared" ca="1" si="38"/>
        <v>3</v>
      </c>
      <c r="C10" s="115" t="str">
        <f ca="1">IF($B$6="","",IF(OFFSET(INDEX(Base_Elèves!$A$1:$BZ$1,1,MATCH($B$6,Base_Elèves!$A$1:$BZ$1,0)),Base_Elèves!CA5,0,1,1)="","",OFFSET(INDEX(Base_Elèves!$A$1:$BZ$1,1,MATCH($B$6,Base_Elèves!$A$1:$BZ$1,0)),Base_Elèves!CA5,0,1,1)))</f>
        <v>ANQUALE Seb</v>
      </c>
      <c r="D10" s="46" t="s">
        <v>182</v>
      </c>
      <c r="E10" s="69">
        <f t="shared" si="0"/>
        <v>5</v>
      </c>
      <c r="F10" s="69"/>
      <c r="G10" s="69">
        <f t="shared" ca="1" si="1"/>
        <v>0.5</v>
      </c>
      <c r="H10" s="69">
        <f t="shared" ca="1" si="2"/>
        <v>2.5</v>
      </c>
      <c r="I10" s="46" t="s">
        <v>191</v>
      </c>
      <c r="J10" s="69">
        <f t="shared" si="3"/>
        <v>4</v>
      </c>
      <c r="K10" s="69"/>
      <c r="L10" s="69">
        <f t="shared" ca="1" si="4"/>
        <v>1</v>
      </c>
      <c r="M10" s="69">
        <f t="shared" ca="1" si="5"/>
        <v>4</v>
      </c>
      <c r="N10" s="46" t="s">
        <v>191</v>
      </c>
      <c r="O10" s="69">
        <f t="shared" si="6"/>
        <v>4</v>
      </c>
      <c r="P10" s="69"/>
      <c r="Q10" s="69">
        <f t="shared" ca="1" si="7"/>
        <v>1</v>
      </c>
      <c r="R10" s="69">
        <f t="shared" ca="1" si="8"/>
        <v>4</v>
      </c>
      <c r="S10" s="46" t="s">
        <v>191</v>
      </c>
      <c r="T10" s="46">
        <f t="shared" si="9"/>
        <v>4</v>
      </c>
      <c r="U10" s="46"/>
      <c r="V10" s="46">
        <f t="shared" ca="1" si="10"/>
        <v>1</v>
      </c>
      <c r="W10" s="46">
        <f t="shared" ca="1" si="11"/>
        <v>4</v>
      </c>
      <c r="X10" s="46"/>
      <c r="Y10" s="46" t="str">
        <f t="shared" si="12"/>
        <v/>
      </c>
      <c r="Z10" s="46"/>
      <c r="AA10" s="46" t="str">
        <f t="shared" si="13"/>
        <v/>
      </c>
      <c r="AB10" s="46" t="str">
        <f t="shared" si="14"/>
        <v/>
      </c>
      <c r="AC10" s="46"/>
      <c r="AD10" s="46" t="str">
        <f t="shared" si="15"/>
        <v/>
      </c>
      <c r="AE10" s="46"/>
      <c r="AF10" s="46" t="str">
        <f t="shared" si="39"/>
        <v/>
      </c>
      <c r="AG10" s="46" t="str">
        <f t="shared" si="40"/>
        <v/>
      </c>
      <c r="AH10" s="46"/>
      <c r="AI10" s="46" t="str">
        <f t="shared" si="16"/>
        <v/>
      </c>
      <c r="AJ10" s="46"/>
      <c r="AK10" s="46" t="str">
        <f t="shared" si="41"/>
        <v/>
      </c>
      <c r="AL10" s="46" t="str">
        <f t="shared" si="42"/>
        <v/>
      </c>
      <c r="AM10" s="46"/>
      <c r="AN10" s="46" t="str">
        <f t="shared" si="17"/>
        <v/>
      </c>
      <c r="AO10" s="46"/>
      <c r="AP10" s="46" t="str">
        <f t="shared" si="43"/>
        <v/>
      </c>
      <c r="AQ10" s="46" t="str">
        <f t="shared" si="44"/>
        <v/>
      </c>
      <c r="AR10" s="46"/>
      <c r="AS10" s="46" t="str">
        <f t="shared" si="18"/>
        <v/>
      </c>
      <c r="AT10" s="46"/>
      <c r="AU10" s="46" t="str">
        <f t="shared" si="45"/>
        <v/>
      </c>
      <c r="AV10" s="46" t="str">
        <f t="shared" si="46"/>
        <v/>
      </c>
      <c r="AW10" s="46"/>
      <c r="AX10" s="46" t="str">
        <f t="shared" si="19"/>
        <v/>
      </c>
      <c r="AY10" s="46"/>
      <c r="AZ10" s="46" t="str">
        <f t="shared" si="47"/>
        <v/>
      </c>
      <c r="BA10" s="46" t="str">
        <f t="shared" si="48"/>
        <v/>
      </c>
      <c r="BB10" s="80"/>
      <c r="BC10" s="46">
        <f t="shared" ca="1" si="49"/>
        <v>4</v>
      </c>
      <c r="BD10" s="46">
        <f t="shared" ca="1" si="50"/>
        <v>14.5</v>
      </c>
      <c r="BE10" s="46"/>
      <c r="BF10" s="54">
        <f t="shared" ref="BF10:BF37" ca="1" si="53">IF(AND(A10="",C10=""),"",IF(A10="Absent","Absent",IF($BE$7="","",IF(BC10=0,"",IF(ROUND(BD10*$BE$7,1)&gt;20,20,ROUND(BD10*$BE$7,1))))))</f>
        <v>20</v>
      </c>
      <c r="BG10" s="54">
        <f t="shared" ca="1" si="51"/>
        <v>20.7</v>
      </c>
      <c r="BH10" s="88" t="str">
        <f ca="1">IF(OR(A10="Absent",BF10=""),"",IF($B$5="LV2",INDEX(Base_Classes_Niveaux!$A$102:$M$153,MATCH(BG10,Base_Classes_Niveaux!$A$102:$A$1533),$BB$3),IF(OR($B$6="3A",$B$6="4A",$B$6="5A",$B$6="6A"),INDEX(Base_Classes_Niveaux!$A$162:$M$213,MATCH(BG10,Base_Classes_Niveaux!$A$102:$A$153),$AX$6),IF(OR($B$6&lt;&gt;"3A",$B$6&lt;&gt;"4A",$B$6&lt;&gt;"5A",$B$6&lt;&gt;"6A"),INDEX(Base_Classes_Niveaux!$A$39:$M$90,MATCH(BG10,Base_Classes_Niveaux!$A$39:$A$90),$AX$6)))))</f>
        <v>A2</v>
      </c>
      <c r="BI10" s="46">
        <f t="shared" ca="1" si="20"/>
        <v>1</v>
      </c>
      <c r="BJ10" s="46">
        <f t="shared" ca="1" si="21"/>
        <v>0</v>
      </c>
      <c r="BK10" s="46">
        <f t="shared" ca="1" si="22"/>
        <v>0</v>
      </c>
      <c r="BL10" s="46"/>
      <c r="BM10" s="46">
        <f t="shared" ca="1" si="23"/>
        <v>0</v>
      </c>
      <c r="BN10" s="46">
        <f t="shared" ca="1" si="24"/>
        <v>3</v>
      </c>
      <c r="BO10" s="46">
        <f t="shared" ca="1" si="25"/>
        <v>0</v>
      </c>
      <c r="BP10" s="46"/>
      <c r="BQ10" s="46">
        <f t="shared" ca="1" si="26"/>
        <v>0</v>
      </c>
      <c r="BR10" s="46">
        <f t="shared" ca="1" si="27"/>
        <v>0</v>
      </c>
      <c r="BS10" s="46">
        <f t="shared" ca="1" si="28"/>
        <v>0</v>
      </c>
      <c r="BT10" s="46"/>
      <c r="BU10" s="46">
        <f t="shared" ca="1" si="29"/>
        <v>0</v>
      </c>
      <c r="BV10" s="46">
        <f t="shared" ca="1" si="30"/>
        <v>0</v>
      </c>
      <c r="BW10" s="46">
        <f t="shared" ca="1" si="31"/>
        <v>0</v>
      </c>
      <c r="BX10" s="46"/>
      <c r="BY10" s="46">
        <f t="shared" ca="1" si="32"/>
        <v>0</v>
      </c>
      <c r="BZ10" s="46">
        <f t="shared" ca="1" si="33"/>
        <v>0</v>
      </c>
      <c r="CA10" s="46">
        <f t="shared" ca="1" si="34"/>
        <v>0</v>
      </c>
      <c r="CB10" s="46"/>
      <c r="CC10" s="46">
        <f t="shared" ca="1" si="35"/>
        <v>0</v>
      </c>
      <c r="CD10" s="46">
        <f t="shared" ca="1" si="36"/>
        <v>0</v>
      </c>
      <c r="CE10" s="46">
        <f t="shared" ca="1" si="37"/>
        <v>0</v>
      </c>
      <c r="CF10" s="46">
        <f t="shared" ca="1" si="52"/>
        <v>0</v>
      </c>
      <c r="CG10" s="69"/>
      <c r="CH10" s="140"/>
      <c r="CI10" s="89"/>
      <c r="CJ10" s="90"/>
    </row>
    <row r="11" spans="1:89" ht="16.5" customHeight="1">
      <c r="A11" s="102"/>
      <c r="B11" s="86">
        <f t="shared" ca="1" si="38"/>
        <v>4</v>
      </c>
      <c r="C11" s="115" t="str">
        <f ca="1">IF($B$6="","",IF(OFFSET(INDEX(Base_Elèves!$A$1:$BZ$1,1,MATCH($B$6,Base_Elèves!$A$1:$BZ$1,0)),Base_Elèves!CA6,0,1,1)="","",OFFSET(INDEX(Base_Elèves!$A$1:$BZ$1,1,MATCH($B$6,Base_Elèves!$A$1:$BZ$1,0)),Base_Elèves!CA6,0,1,1)))</f>
        <v>MOLATIN Jean-Pierre</v>
      </c>
      <c r="D11" s="46" t="s">
        <v>191</v>
      </c>
      <c r="E11" s="69">
        <f t="shared" si="0"/>
        <v>4</v>
      </c>
      <c r="F11" s="69"/>
      <c r="G11" s="69">
        <f t="shared" ca="1" si="1"/>
        <v>0.5</v>
      </c>
      <c r="H11" s="69">
        <f t="shared" ca="1" si="2"/>
        <v>2</v>
      </c>
      <c r="I11" s="46" t="s">
        <v>207</v>
      </c>
      <c r="J11" s="69">
        <f t="shared" si="3"/>
        <v>3</v>
      </c>
      <c r="K11" s="69"/>
      <c r="L11" s="69">
        <f t="shared" ca="1" si="4"/>
        <v>1</v>
      </c>
      <c r="M11" s="69">
        <f t="shared" ca="1" si="5"/>
        <v>3</v>
      </c>
      <c r="N11" s="46" t="s">
        <v>204</v>
      </c>
      <c r="O11" s="69">
        <f t="shared" si="6"/>
        <v>1</v>
      </c>
      <c r="P11" s="69"/>
      <c r="Q11" s="69">
        <f t="shared" ca="1" si="7"/>
        <v>1</v>
      </c>
      <c r="R11" s="69">
        <f t="shared" ca="1" si="8"/>
        <v>1</v>
      </c>
      <c r="S11" s="46" t="s">
        <v>196</v>
      </c>
      <c r="T11" s="46">
        <f t="shared" si="9"/>
        <v>2</v>
      </c>
      <c r="U11" s="46"/>
      <c r="V11" s="46">
        <f t="shared" ca="1" si="10"/>
        <v>1</v>
      </c>
      <c r="W11" s="46">
        <f t="shared" ca="1" si="11"/>
        <v>2</v>
      </c>
      <c r="X11" s="46"/>
      <c r="Y11" s="46" t="str">
        <f t="shared" si="12"/>
        <v/>
      </c>
      <c r="Z11" s="46"/>
      <c r="AA11" s="46" t="str">
        <f t="shared" si="13"/>
        <v/>
      </c>
      <c r="AB11" s="46" t="str">
        <f t="shared" si="14"/>
        <v/>
      </c>
      <c r="AC11" s="46"/>
      <c r="AD11" s="46" t="str">
        <f t="shared" si="15"/>
        <v/>
      </c>
      <c r="AE11" s="46"/>
      <c r="AF11" s="46" t="str">
        <f t="shared" si="39"/>
        <v/>
      </c>
      <c r="AG11" s="46" t="str">
        <f t="shared" si="40"/>
        <v/>
      </c>
      <c r="AH11" s="46"/>
      <c r="AI11" s="46" t="str">
        <f t="shared" si="16"/>
        <v/>
      </c>
      <c r="AJ11" s="46"/>
      <c r="AK11" s="46" t="str">
        <f t="shared" si="41"/>
        <v/>
      </c>
      <c r="AL11" s="46" t="str">
        <f t="shared" si="42"/>
        <v/>
      </c>
      <c r="AM11" s="46"/>
      <c r="AN11" s="46" t="str">
        <f t="shared" si="17"/>
        <v/>
      </c>
      <c r="AO11" s="46"/>
      <c r="AP11" s="46" t="str">
        <f t="shared" si="43"/>
        <v/>
      </c>
      <c r="AQ11" s="46" t="str">
        <f t="shared" si="44"/>
        <v/>
      </c>
      <c r="AR11" s="46"/>
      <c r="AS11" s="46" t="str">
        <f t="shared" si="18"/>
        <v/>
      </c>
      <c r="AT11" s="46"/>
      <c r="AU11" s="46" t="str">
        <f t="shared" si="45"/>
        <v/>
      </c>
      <c r="AV11" s="46" t="str">
        <f t="shared" si="46"/>
        <v/>
      </c>
      <c r="AW11" s="46"/>
      <c r="AX11" s="46" t="str">
        <f t="shared" si="19"/>
        <v/>
      </c>
      <c r="AY11" s="46"/>
      <c r="AZ11" s="46" t="str">
        <f t="shared" si="47"/>
        <v/>
      </c>
      <c r="BA11" s="46" t="str">
        <f t="shared" si="48"/>
        <v/>
      </c>
      <c r="BB11" s="80"/>
      <c r="BC11" s="46">
        <f t="shared" ca="1" si="49"/>
        <v>4</v>
      </c>
      <c r="BD11" s="46">
        <f t="shared" ca="1" si="50"/>
        <v>8</v>
      </c>
      <c r="BE11" s="46"/>
      <c r="BF11" s="54">
        <f t="shared" ca="1" si="53"/>
        <v>11.4</v>
      </c>
      <c r="BG11" s="54">
        <f t="shared" ca="1" si="51"/>
        <v>11.4</v>
      </c>
      <c r="BH11" s="88" t="str">
        <f ca="1">IF(OR(A11="Absent",BF11=""),"",IF($B$5="LV2",INDEX(Base_Classes_Niveaux!$A$102:$M$153,MATCH(BG11,Base_Classes_Niveaux!$A$102:$A$1533),$BB$3),IF(OR($B$6="3A",$B$6="4A",$B$6="5A",$B$6="6A"),INDEX(Base_Classes_Niveaux!$A$162:$M$213,MATCH(BG11,Base_Classes_Niveaux!$A$102:$A$153),$AX$6),IF(OR($B$6&lt;&gt;"3A",$B$6&lt;&gt;"4A",$B$6&lt;&gt;"5A",$B$6&lt;&gt;"6A"),INDEX(Base_Classes_Niveaux!$A$39:$M$90,MATCH(BG11,Base_Classes_Niveaux!$A$39:$A$90),$AX$6)))))</f>
        <v>A1</v>
      </c>
      <c r="BI11" s="46">
        <f t="shared" ca="1" si="20"/>
        <v>0</v>
      </c>
      <c r="BJ11" s="46">
        <f t="shared" ca="1" si="21"/>
        <v>0</v>
      </c>
      <c r="BK11" s="46">
        <f t="shared" ca="1" si="22"/>
        <v>0</v>
      </c>
      <c r="BL11" s="46"/>
      <c r="BM11" s="46">
        <f t="shared" ca="1" si="23"/>
        <v>1</v>
      </c>
      <c r="BN11" s="46">
        <f t="shared" ca="1" si="24"/>
        <v>0</v>
      </c>
      <c r="BO11" s="46">
        <f t="shared" ca="1" si="25"/>
        <v>0</v>
      </c>
      <c r="BP11" s="46"/>
      <c r="BQ11" s="46">
        <f t="shared" ca="1" si="26"/>
        <v>0</v>
      </c>
      <c r="BR11" s="46">
        <f t="shared" ca="1" si="27"/>
        <v>1</v>
      </c>
      <c r="BS11" s="46">
        <f t="shared" ca="1" si="28"/>
        <v>0</v>
      </c>
      <c r="BT11" s="46"/>
      <c r="BU11" s="46">
        <f t="shared" ca="1" si="29"/>
        <v>0</v>
      </c>
      <c r="BV11" s="46">
        <f t="shared" ca="1" si="30"/>
        <v>1</v>
      </c>
      <c r="BW11" s="46">
        <f t="shared" ca="1" si="31"/>
        <v>0</v>
      </c>
      <c r="BX11" s="46"/>
      <c r="BY11" s="46">
        <f t="shared" ca="1" si="32"/>
        <v>0</v>
      </c>
      <c r="BZ11" s="46">
        <f t="shared" ca="1" si="33"/>
        <v>1</v>
      </c>
      <c r="CA11" s="46">
        <f t="shared" ca="1" si="34"/>
        <v>0</v>
      </c>
      <c r="CB11" s="46"/>
      <c r="CC11" s="46">
        <f t="shared" ca="1" si="35"/>
        <v>0</v>
      </c>
      <c r="CD11" s="46">
        <f t="shared" ca="1" si="36"/>
        <v>0</v>
      </c>
      <c r="CE11" s="46">
        <f t="shared" ca="1" si="37"/>
        <v>0</v>
      </c>
      <c r="CF11" s="46">
        <f t="shared" ca="1" si="52"/>
        <v>0</v>
      </c>
      <c r="CG11" s="69"/>
      <c r="CH11" s="140"/>
      <c r="CI11" s="89"/>
      <c r="CJ11" s="89"/>
    </row>
    <row r="12" spans="1:89">
      <c r="A12" s="102"/>
      <c r="B12" s="86">
        <f t="shared" ca="1" si="38"/>
        <v>5</v>
      </c>
      <c r="C12" s="115" t="str">
        <f ca="1">IF($B$6="","",IF(OFFSET(INDEX(Base_Elèves!$A$1:$BZ$1,1,MATCH($B$6,Base_Elèves!$A$1:$BZ$1,0)),Base_Elèves!CA7,0,1,1)="","",OFFSET(INDEX(Base_Elèves!$A$1:$BZ$1,1,MATCH($B$6,Base_Elèves!$A$1:$BZ$1,0)),Base_Elèves!CA7,0,1,1)))</f>
        <v>AKPOURLUI Yann</v>
      </c>
      <c r="D12" s="46" t="s">
        <v>196</v>
      </c>
      <c r="E12" s="69">
        <f t="shared" si="0"/>
        <v>2</v>
      </c>
      <c r="F12" s="69"/>
      <c r="G12" s="69">
        <f t="shared" ca="1" si="1"/>
        <v>0.5</v>
      </c>
      <c r="H12" s="69">
        <f t="shared" ca="1" si="2"/>
        <v>1</v>
      </c>
      <c r="I12" s="46" t="s">
        <v>196</v>
      </c>
      <c r="J12" s="69">
        <f t="shared" si="3"/>
        <v>2</v>
      </c>
      <c r="K12" s="69"/>
      <c r="L12" s="69">
        <f t="shared" ca="1" si="4"/>
        <v>1</v>
      </c>
      <c r="M12" s="69">
        <f t="shared" ca="1" si="5"/>
        <v>2</v>
      </c>
      <c r="N12" s="46" t="s">
        <v>198</v>
      </c>
      <c r="O12" s="69">
        <f t="shared" si="6"/>
        <v>0</v>
      </c>
      <c r="P12" s="69"/>
      <c r="Q12" s="69">
        <f t="shared" ca="1" si="7"/>
        <v>1</v>
      </c>
      <c r="R12" s="69">
        <f t="shared" ca="1" si="8"/>
        <v>0</v>
      </c>
      <c r="S12" s="46" t="s">
        <v>204</v>
      </c>
      <c r="T12" s="46">
        <f t="shared" si="9"/>
        <v>1</v>
      </c>
      <c r="U12" s="46"/>
      <c r="V12" s="46">
        <f t="shared" ca="1" si="10"/>
        <v>1</v>
      </c>
      <c r="W12" s="46">
        <f t="shared" ca="1" si="11"/>
        <v>1</v>
      </c>
      <c r="X12" s="46"/>
      <c r="Y12" s="46" t="str">
        <f t="shared" si="12"/>
        <v/>
      </c>
      <c r="Z12" s="46"/>
      <c r="AA12" s="46" t="str">
        <f t="shared" si="13"/>
        <v/>
      </c>
      <c r="AB12" s="46" t="str">
        <f t="shared" si="14"/>
        <v/>
      </c>
      <c r="AC12" s="46"/>
      <c r="AD12" s="46" t="str">
        <f t="shared" si="15"/>
        <v/>
      </c>
      <c r="AE12" s="46"/>
      <c r="AF12" s="46" t="str">
        <f t="shared" si="39"/>
        <v/>
      </c>
      <c r="AG12" s="46" t="str">
        <f t="shared" si="40"/>
        <v/>
      </c>
      <c r="AH12" s="46"/>
      <c r="AI12" s="46" t="str">
        <f t="shared" si="16"/>
        <v/>
      </c>
      <c r="AJ12" s="46"/>
      <c r="AK12" s="46" t="str">
        <f t="shared" si="41"/>
        <v/>
      </c>
      <c r="AL12" s="46" t="str">
        <f t="shared" si="42"/>
        <v/>
      </c>
      <c r="AM12" s="46"/>
      <c r="AN12" s="46" t="str">
        <f t="shared" si="17"/>
        <v/>
      </c>
      <c r="AO12" s="46"/>
      <c r="AP12" s="46" t="str">
        <f t="shared" si="43"/>
        <v/>
      </c>
      <c r="AQ12" s="46" t="str">
        <f t="shared" si="44"/>
        <v/>
      </c>
      <c r="AR12" s="46"/>
      <c r="AS12" s="46" t="str">
        <f t="shared" si="18"/>
        <v/>
      </c>
      <c r="AT12" s="46"/>
      <c r="AU12" s="46" t="str">
        <f t="shared" si="45"/>
        <v/>
      </c>
      <c r="AV12" s="46" t="str">
        <f t="shared" si="46"/>
        <v/>
      </c>
      <c r="AW12" s="46"/>
      <c r="AX12" s="46" t="str">
        <f t="shared" si="19"/>
        <v/>
      </c>
      <c r="AY12" s="46"/>
      <c r="AZ12" s="46" t="str">
        <f t="shared" si="47"/>
        <v/>
      </c>
      <c r="BA12" s="46" t="str">
        <f t="shared" si="48"/>
        <v/>
      </c>
      <c r="BB12" s="80"/>
      <c r="BC12" s="46">
        <f t="shared" ca="1" si="49"/>
        <v>4</v>
      </c>
      <c r="BD12" s="46">
        <f t="shared" ca="1" si="50"/>
        <v>4</v>
      </c>
      <c r="BE12" s="46"/>
      <c r="BF12" s="54">
        <f t="shared" ca="1" si="53"/>
        <v>5.7</v>
      </c>
      <c r="BG12" s="54">
        <f t="shared" ca="1" si="51"/>
        <v>5.7</v>
      </c>
      <c r="BH12" s="88" t="str">
        <f ca="1">IF(OR(A12="Absent",BF12=""),"",IF($B$5="LV2",INDEX(Base_Classes_Niveaux!$A$102:$M$153,MATCH(BG12,Base_Classes_Niveaux!$A$102:$A$1533),$BB$3),IF(OR($B$6="3A",$B$6="4A",$B$6="5A",$B$6="6A"),INDEX(Base_Classes_Niveaux!$A$162:$M$213,MATCH(BG12,Base_Classes_Niveaux!$A$102:$A$153),$AX$6),IF(OR($B$6&lt;&gt;"3A",$B$6&lt;&gt;"4A",$B$6&lt;&gt;"5A",$B$6&lt;&gt;"6A"),INDEX(Base_Classes_Niveaux!$A$39:$M$90,MATCH(BG12,Base_Classes_Niveaux!$A$39:$A$90),$AX$6)))))</f>
        <v>N.E.</v>
      </c>
      <c r="BI12" s="46">
        <f t="shared" ca="1" si="20"/>
        <v>0</v>
      </c>
      <c r="BJ12" s="46">
        <f t="shared" ca="1" si="21"/>
        <v>0</v>
      </c>
      <c r="BK12" s="46">
        <f t="shared" ca="1" si="22"/>
        <v>0</v>
      </c>
      <c r="BL12" s="46"/>
      <c r="BM12" s="46">
        <f t="shared" ca="1" si="23"/>
        <v>0</v>
      </c>
      <c r="BN12" s="46">
        <f t="shared" ca="1" si="24"/>
        <v>0</v>
      </c>
      <c r="BO12" s="46">
        <f t="shared" ca="1" si="25"/>
        <v>0</v>
      </c>
      <c r="BP12" s="46"/>
      <c r="BQ12" s="46">
        <f t="shared" ca="1" si="26"/>
        <v>0</v>
      </c>
      <c r="BR12" s="46">
        <f t="shared" ca="1" si="27"/>
        <v>0</v>
      </c>
      <c r="BS12" s="46">
        <f t="shared" ca="1" si="28"/>
        <v>0</v>
      </c>
      <c r="BT12" s="46"/>
      <c r="BU12" s="46">
        <f t="shared" ca="1" si="29"/>
        <v>1</v>
      </c>
      <c r="BV12" s="46">
        <f t="shared" ca="1" si="30"/>
        <v>1</v>
      </c>
      <c r="BW12" s="46">
        <f t="shared" ca="1" si="31"/>
        <v>0</v>
      </c>
      <c r="BX12" s="46"/>
      <c r="BY12" s="46">
        <f t="shared" ca="1" si="32"/>
        <v>0</v>
      </c>
      <c r="BZ12" s="46">
        <f t="shared" ca="1" si="33"/>
        <v>1</v>
      </c>
      <c r="CA12" s="46">
        <f t="shared" ca="1" si="34"/>
        <v>0</v>
      </c>
      <c r="CB12" s="46"/>
      <c r="CC12" s="46">
        <f t="shared" ca="1" si="35"/>
        <v>0</v>
      </c>
      <c r="CD12" s="46">
        <f t="shared" ca="1" si="36"/>
        <v>1</v>
      </c>
      <c r="CE12" s="46">
        <f t="shared" ca="1" si="37"/>
        <v>0</v>
      </c>
      <c r="CF12" s="46">
        <f t="shared" ca="1" si="52"/>
        <v>0</v>
      </c>
      <c r="CG12" s="69"/>
      <c r="CH12" s="140"/>
      <c r="CI12" s="89"/>
      <c r="CJ12" s="89"/>
    </row>
    <row r="13" spans="1:89">
      <c r="A13" s="102"/>
      <c r="B13" s="86">
        <f t="shared" ca="1" si="38"/>
        <v>6</v>
      </c>
      <c r="C13" s="115" t="str">
        <f ca="1">IF($B$6="","",IF(OFFSET(INDEX(Base_Elèves!$A$1:$BZ$1,1,MATCH($B$6,Base_Elèves!$A$1:$BZ$1,0)),Base_Elèves!CA8,0,1,1)="","",OFFSET(INDEX(Base_Elèves!$A$1:$BZ$1,1,MATCH($B$6,Base_Elèves!$A$1:$BZ$1,0)),Base_Elèves!CA8,0,1,1)))</f>
        <v>DIOTTE Ophélie</v>
      </c>
      <c r="D13" s="46" t="s">
        <v>191</v>
      </c>
      <c r="E13" s="69">
        <f t="shared" si="0"/>
        <v>4</v>
      </c>
      <c r="F13" s="69"/>
      <c r="G13" s="69">
        <f t="shared" ca="1" si="1"/>
        <v>0.5</v>
      </c>
      <c r="H13" s="69">
        <f t="shared" ca="1" si="2"/>
        <v>2</v>
      </c>
      <c r="I13" s="46" t="s">
        <v>204</v>
      </c>
      <c r="J13" s="69">
        <f t="shared" si="3"/>
        <v>1</v>
      </c>
      <c r="K13" s="69"/>
      <c r="L13" s="69">
        <f t="shared" ca="1" si="4"/>
        <v>1</v>
      </c>
      <c r="M13" s="69">
        <f t="shared" ca="1" si="5"/>
        <v>1</v>
      </c>
      <c r="N13" s="46" t="s">
        <v>196</v>
      </c>
      <c r="O13" s="69">
        <f t="shared" si="6"/>
        <v>2</v>
      </c>
      <c r="P13" s="69"/>
      <c r="Q13" s="69">
        <f t="shared" ca="1" si="7"/>
        <v>1</v>
      </c>
      <c r="R13" s="69">
        <f t="shared" ca="1" si="8"/>
        <v>2</v>
      </c>
      <c r="S13" s="46" t="s">
        <v>204</v>
      </c>
      <c r="T13" s="46">
        <f t="shared" si="9"/>
        <v>1</v>
      </c>
      <c r="U13" s="46"/>
      <c r="V13" s="46">
        <f t="shared" ca="1" si="10"/>
        <v>1</v>
      </c>
      <c r="W13" s="46">
        <f t="shared" ca="1" si="11"/>
        <v>1</v>
      </c>
      <c r="X13" s="46"/>
      <c r="Y13" s="46" t="str">
        <f t="shared" si="12"/>
        <v/>
      </c>
      <c r="Z13" s="46"/>
      <c r="AA13" s="46" t="str">
        <f t="shared" si="13"/>
        <v/>
      </c>
      <c r="AB13" s="46" t="str">
        <f t="shared" si="14"/>
        <v/>
      </c>
      <c r="AC13" s="46"/>
      <c r="AD13" s="46" t="str">
        <f t="shared" si="15"/>
        <v/>
      </c>
      <c r="AE13" s="46"/>
      <c r="AF13" s="46" t="str">
        <f t="shared" si="39"/>
        <v/>
      </c>
      <c r="AG13" s="46" t="str">
        <f t="shared" si="40"/>
        <v/>
      </c>
      <c r="AH13" s="46"/>
      <c r="AI13" s="46" t="str">
        <f t="shared" si="16"/>
        <v/>
      </c>
      <c r="AJ13" s="46"/>
      <c r="AK13" s="46" t="str">
        <f t="shared" si="41"/>
        <v/>
      </c>
      <c r="AL13" s="46" t="str">
        <f t="shared" si="42"/>
        <v/>
      </c>
      <c r="AM13" s="46"/>
      <c r="AN13" s="46" t="str">
        <f t="shared" si="17"/>
        <v/>
      </c>
      <c r="AO13" s="46"/>
      <c r="AP13" s="46" t="str">
        <f t="shared" si="43"/>
        <v/>
      </c>
      <c r="AQ13" s="46" t="str">
        <f t="shared" si="44"/>
        <v/>
      </c>
      <c r="AR13" s="46"/>
      <c r="AS13" s="46" t="str">
        <f t="shared" si="18"/>
        <v/>
      </c>
      <c r="AT13" s="46"/>
      <c r="AU13" s="46" t="str">
        <f t="shared" si="45"/>
        <v/>
      </c>
      <c r="AV13" s="46" t="str">
        <f t="shared" si="46"/>
        <v/>
      </c>
      <c r="AW13" s="46"/>
      <c r="AX13" s="46" t="str">
        <f t="shared" si="19"/>
        <v/>
      </c>
      <c r="AY13" s="46"/>
      <c r="AZ13" s="46" t="str">
        <f t="shared" si="47"/>
        <v/>
      </c>
      <c r="BA13" s="46" t="str">
        <f t="shared" si="48"/>
        <v/>
      </c>
      <c r="BB13" s="80"/>
      <c r="BC13" s="46">
        <f t="shared" ca="1" si="49"/>
        <v>4</v>
      </c>
      <c r="BD13" s="46">
        <f t="shared" ca="1" si="50"/>
        <v>6</v>
      </c>
      <c r="BE13" s="46"/>
      <c r="BF13" s="54">
        <f t="shared" ca="1" si="53"/>
        <v>8.6</v>
      </c>
      <c r="BG13" s="54">
        <f t="shared" ca="1" si="51"/>
        <v>8.6</v>
      </c>
      <c r="BH13" s="88" t="str">
        <f ca="1">IF(OR(A13="Absent",BF13=""),"",IF($B$5="LV2",INDEX(Base_Classes_Niveaux!$A$102:$M$153,MATCH(BG13,Base_Classes_Niveaux!$A$102:$A$1533),$BB$3),IF(OR($B$6="3A",$B$6="4A",$B$6="5A",$B$6="6A"),INDEX(Base_Classes_Niveaux!$A$162:$M$213,MATCH(BG13,Base_Classes_Niveaux!$A$102:$A$153),$AX$6),IF(OR($B$6&lt;&gt;"3A",$B$6&lt;&gt;"4A",$B$6&lt;&gt;"5A",$B$6&lt;&gt;"6A"),INDEX(Base_Classes_Niveaux!$A$39:$M$90,MATCH(BG13,Base_Classes_Niveaux!$A$39:$A$90),$AX$6)))))</f>
        <v>A1-</v>
      </c>
      <c r="BI13" s="46">
        <f t="shared" ca="1" si="20"/>
        <v>0</v>
      </c>
      <c r="BJ13" s="46">
        <f t="shared" ca="1" si="21"/>
        <v>0</v>
      </c>
      <c r="BK13" s="46">
        <f t="shared" ca="1" si="22"/>
        <v>0</v>
      </c>
      <c r="BL13" s="46"/>
      <c r="BM13" s="46">
        <f t="shared" ca="1" si="23"/>
        <v>1</v>
      </c>
      <c r="BN13" s="46">
        <f t="shared" ca="1" si="24"/>
        <v>0</v>
      </c>
      <c r="BO13" s="46">
        <f t="shared" ca="1" si="25"/>
        <v>0</v>
      </c>
      <c r="BP13" s="46"/>
      <c r="BQ13" s="46">
        <f t="shared" ca="1" si="26"/>
        <v>0</v>
      </c>
      <c r="BR13" s="46">
        <f t="shared" ca="1" si="27"/>
        <v>0</v>
      </c>
      <c r="BS13" s="46">
        <f t="shared" ca="1" si="28"/>
        <v>0</v>
      </c>
      <c r="BT13" s="46"/>
      <c r="BU13" s="46">
        <f t="shared" ca="1" si="29"/>
        <v>0</v>
      </c>
      <c r="BV13" s="46">
        <f t="shared" ca="1" si="30"/>
        <v>1</v>
      </c>
      <c r="BW13" s="46">
        <f t="shared" ca="1" si="31"/>
        <v>0</v>
      </c>
      <c r="BX13" s="46"/>
      <c r="BY13" s="46">
        <f t="shared" ca="1" si="32"/>
        <v>0</v>
      </c>
      <c r="BZ13" s="46">
        <f t="shared" ca="1" si="33"/>
        <v>2</v>
      </c>
      <c r="CA13" s="46">
        <f t="shared" ca="1" si="34"/>
        <v>0</v>
      </c>
      <c r="CB13" s="46"/>
      <c r="CC13" s="46">
        <f t="shared" ca="1" si="35"/>
        <v>0</v>
      </c>
      <c r="CD13" s="46">
        <f t="shared" ca="1" si="36"/>
        <v>0</v>
      </c>
      <c r="CE13" s="46">
        <f t="shared" ca="1" si="37"/>
        <v>0</v>
      </c>
      <c r="CF13" s="46">
        <f t="shared" ca="1" si="52"/>
        <v>0</v>
      </c>
      <c r="CG13" s="69"/>
      <c r="CH13" s="140"/>
      <c r="CI13" s="89"/>
      <c r="CJ13" s="89"/>
    </row>
    <row r="14" spans="1:89">
      <c r="A14" s="102"/>
      <c r="B14" s="86" t="str">
        <f t="shared" ca="1" si="38"/>
        <v/>
      </c>
      <c r="C14" s="115" t="str">
        <f ca="1">IF($B$6="","",IF(OFFSET(INDEX(Base_Elèves!$A$1:$BZ$1,1,MATCH($B$6,Base_Elèves!$A$1:$BZ$1,0)),Base_Elèves!CA9,0,1,1)="","",OFFSET(INDEX(Base_Elèves!$A$1:$BZ$1,1,MATCH($B$6,Base_Elèves!$A$1:$BZ$1,0)),Base_Elèves!CA9,0,1,1)))</f>
        <v/>
      </c>
      <c r="D14" s="46"/>
      <c r="E14" s="164" t="str">
        <f t="shared" ref="E14:E26" si="54">IF(D14="","",IF(OR(D14="Non Acquis",D14="Non Evaluable"),0,MATCH(D14,Points_Validation,0)))</f>
        <v/>
      </c>
      <c r="F14" s="164"/>
      <c r="G14" s="164" t="str">
        <f t="shared" ref="G14:G26" si="55">IF(D14="","",G$3)</f>
        <v/>
      </c>
      <c r="H14" s="164" t="str">
        <f t="shared" ref="H14:H26" si="56">IF(D14="","",E14*G14)</f>
        <v/>
      </c>
      <c r="I14" s="46"/>
      <c r="J14" s="164" t="str">
        <f t="shared" ref="J14:J26" si="57">IF(I14="","",IF(OR(I14="Non Acquis",I14="Non Evaluable"),0,MATCH(I14,Points_Validation,0)))</f>
        <v/>
      </c>
      <c r="K14" s="164"/>
      <c r="L14" s="164" t="str">
        <f t="shared" ref="L14:L26" si="58">IF(I14="","",L$3)</f>
        <v/>
      </c>
      <c r="M14" s="164" t="str">
        <f t="shared" ref="M14:M26" si="59">IF(I14="","",J14*L14)</f>
        <v/>
      </c>
      <c r="N14" s="46"/>
      <c r="O14" s="164" t="str">
        <f t="shared" ref="O14:O26" si="60">IF(N14="","",IF(OR(N14="Non Acquis",N14="Non Evaluable"),0,MATCH(N14,Points_Validation,0)))</f>
        <v/>
      </c>
      <c r="P14" s="164"/>
      <c r="Q14" s="164" t="str">
        <f t="shared" ref="Q14:Q26" si="61">IF(N14="","",Q$3)</f>
        <v/>
      </c>
      <c r="R14" s="164" t="str">
        <f t="shared" ref="R14:R26" si="62">IF(N14="","",O14*Q14)</f>
        <v/>
      </c>
      <c r="S14" s="46"/>
      <c r="T14" s="46" t="str">
        <f t="shared" si="9"/>
        <v/>
      </c>
      <c r="U14" s="46"/>
      <c r="V14" s="46" t="str">
        <f t="shared" si="10"/>
        <v/>
      </c>
      <c r="W14" s="46" t="str">
        <f t="shared" si="11"/>
        <v/>
      </c>
      <c r="X14" s="46"/>
      <c r="Y14" s="46" t="str">
        <f t="shared" si="12"/>
        <v/>
      </c>
      <c r="Z14" s="46"/>
      <c r="AA14" s="46" t="str">
        <f t="shared" si="13"/>
        <v/>
      </c>
      <c r="AB14" s="46" t="str">
        <f t="shared" si="14"/>
        <v/>
      </c>
      <c r="AC14" s="46"/>
      <c r="AD14" s="46" t="str">
        <f t="shared" si="15"/>
        <v/>
      </c>
      <c r="AE14" s="46"/>
      <c r="AF14" s="46" t="str">
        <f t="shared" si="39"/>
        <v/>
      </c>
      <c r="AG14" s="46" t="str">
        <f t="shared" si="40"/>
        <v/>
      </c>
      <c r="AH14" s="46"/>
      <c r="AI14" s="46" t="str">
        <f t="shared" si="16"/>
        <v/>
      </c>
      <c r="AJ14" s="46"/>
      <c r="AK14" s="46" t="str">
        <f t="shared" si="41"/>
        <v/>
      </c>
      <c r="AL14" s="46" t="str">
        <f t="shared" si="42"/>
        <v/>
      </c>
      <c r="AM14" s="46"/>
      <c r="AN14" s="46" t="str">
        <f t="shared" si="17"/>
        <v/>
      </c>
      <c r="AO14" s="46"/>
      <c r="AP14" s="46" t="str">
        <f t="shared" si="43"/>
        <v/>
      </c>
      <c r="AQ14" s="46" t="str">
        <f t="shared" si="44"/>
        <v/>
      </c>
      <c r="AR14" s="46"/>
      <c r="AS14" s="46" t="str">
        <f t="shared" si="18"/>
        <v/>
      </c>
      <c r="AT14" s="46"/>
      <c r="AU14" s="46" t="str">
        <f t="shared" si="45"/>
        <v/>
      </c>
      <c r="AV14" s="46" t="str">
        <f t="shared" si="46"/>
        <v/>
      </c>
      <c r="AW14" s="46"/>
      <c r="AX14" s="46" t="str">
        <f t="shared" si="19"/>
        <v/>
      </c>
      <c r="AY14" s="46"/>
      <c r="AZ14" s="46" t="str">
        <f t="shared" si="47"/>
        <v/>
      </c>
      <c r="BA14" s="46" t="str">
        <f t="shared" si="48"/>
        <v/>
      </c>
      <c r="BB14" s="80"/>
      <c r="BC14" s="46" t="str">
        <f t="shared" ca="1" si="49"/>
        <v/>
      </c>
      <c r="BD14" s="46" t="str">
        <f t="shared" ca="1" si="50"/>
        <v/>
      </c>
      <c r="BE14" s="46"/>
      <c r="BF14" s="54" t="str">
        <f t="shared" ca="1" si="53"/>
        <v/>
      </c>
      <c r="BG14" s="54" t="str">
        <f t="shared" ca="1" si="51"/>
        <v/>
      </c>
      <c r="BH14" s="88" t="str">
        <f ca="1">IF(OR(A14="Absent",BF14=""),"",IF($B$5="LV2",INDEX(Base_Classes_Niveaux!$A$102:$M$153,MATCH(BG14,Base_Classes_Niveaux!$A$102:$A$1533),$BB$3),IF(OR($B$6="3A",$B$6="4A",$B$6="5A",$B$6="6A"),INDEX(Base_Classes_Niveaux!$A$162:$M$213,MATCH(BG14,Base_Classes_Niveaux!$A$102:$A$153),$AX$6),IF(OR($B$6&lt;&gt;"3A",$B$6&lt;&gt;"4A",$B$6&lt;&gt;"5A",$B$6&lt;&gt;"6A"),INDEX(Base_Classes_Niveaux!$A$39:$M$90,MATCH(BG14,Base_Classes_Niveaux!$A$39:$A$90),$AX$6)))))</f>
        <v/>
      </c>
      <c r="BI14" s="46" t="str">
        <f t="shared" ca="1" si="20"/>
        <v/>
      </c>
      <c r="BJ14" s="46" t="str">
        <f t="shared" ca="1" si="21"/>
        <v/>
      </c>
      <c r="BK14" s="46" t="str">
        <f t="shared" ca="1" si="22"/>
        <v/>
      </c>
      <c r="BL14" s="46"/>
      <c r="BM14" s="46" t="str">
        <f t="shared" ca="1" si="23"/>
        <v/>
      </c>
      <c r="BN14" s="46" t="str">
        <f t="shared" ca="1" si="24"/>
        <v/>
      </c>
      <c r="BO14" s="46" t="str">
        <f t="shared" ca="1" si="25"/>
        <v/>
      </c>
      <c r="BP14" s="46"/>
      <c r="BQ14" s="46" t="str">
        <f t="shared" ca="1" si="26"/>
        <v/>
      </c>
      <c r="BR14" s="46" t="str">
        <f t="shared" ca="1" si="27"/>
        <v/>
      </c>
      <c r="BS14" s="46" t="str">
        <f t="shared" ca="1" si="28"/>
        <v/>
      </c>
      <c r="BT14" s="46"/>
      <c r="BU14" s="46" t="str">
        <f t="shared" ca="1" si="29"/>
        <v/>
      </c>
      <c r="BV14" s="46" t="str">
        <f t="shared" ca="1" si="30"/>
        <v/>
      </c>
      <c r="BW14" s="46" t="str">
        <f t="shared" ca="1" si="31"/>
        <v/>
      </c>
      <c r="BX14" s="46"/>
      <c r="BY14" s="46" t="str">
        <f t="shared" ca="1" si="32"/>
        <v/>
      </c>
      <c r="BZ14" s="46" t="str">
        <f t="shared" ca="1" si="33"/>
        <v/>
      </c>
      <c r="CA14" s="46" t="str">
        <f t="shared" ca="1" si="34"/>
        <v/>
      </c>
      <c r="CB14" s="46"/>
      <c r="CC14" s="46" t="str">
        <f t="shared" ca="1" si="35"/>
        <v/>
      </c>
      <c r="CD14" s="46" t="str">
        <f t="shared" ca="1" si="36"/>
        <v/>
      </c>
      <c r="CE14" s="46" t="str">
        <f t="shared" ca="1" si="37"/>
        <v/>
      </c>
      <c r="CF14" s="46" t="str">
        <f t="shared" ca="1" si="52"/>
        <v/>
      </c>
      <c r="CG14" s="69"/>
      <c r="CH14" s="140"/>
      <c r="CI14" s="89"/>
      <c r="CJ14" s="89"/>
    </row>
    <row r="15" spans="1:89">
      <c r="A15" s="102"/>
      <c r="B15" s="86" t="str">
        <f t="shared" ca="1" si="38"/>
        <v/>
      </c>
      <c r="C15" s="115" t="str">
        <f ca="1">IF($B$6="","",IF(OFFSET(INDEX(Base_Elèves!$A$1:$BZ$1,1,MATCH($B$6,Base_Elèves!$A$1:$BZ$1,0)),Base_Elèves!CA10,0,1,1)="","",OFFSET(INDEX(Base_Elèves!$A$1:$BZ$1,1,MATCH($B$6,Base_Elèves!$A$1:$BZ$1,0)),Base_Elèves!CA10,0,1,1)))</f>
        <v/>
      </c>
      <c r="D15" s="46"/>
      <c r="E15" s="164" t="str">
        <f t="shared" si="54"/>
        <v/>
      </c>
      <c r="F15" s="164"/>
      <c r="G15" s="164" t="str">
        <f t="shared" si="55"/>
        <v/>
      </c>
      <c r="H15" s="164" t="str">
        <f t="shared" si="56"/>
        <v/>
      </c>
      <c r="I15" s="46"/>
      <c r="J15" s="164" t="str">
        <f t="shared" si="57"/>
        <v/>
      </c>
      <c r="K15" s="164"/>
      <c r="L15" s="164" t="str">
        <f t="shared" si="58"/>
        <v/>
      </c>
      <c r="M15" s="164" t="str">
        <f t="shared" si="59"/>
        <v/>
      </c>
      <c r="N15" s="46"/>
      <c r="O15" s="164" t="str">
        <f t="shared" si="60"/>
        <v/>
      </c>
      <c r="P15" s="164"/>
      <c r="Q15" s="164" t="str">
        <f t="shared" si="61"/>
        <v/>
      </c>
      <c r="R15" s="164" t="str">
        <f t="shared" si="62"/>
        <v/>
      </c>
      <c r="S15" s="46"/>
      <c r="T15" s="46" t="str">
        <f t="shared" si="9"/>
        <v/>
      </c>
      <c r="U15" s="46"/>
      <c r="V15" s="46" t="str">
        <f t="shared" si="10"/>
        <v/>
      </c>
      <c r="W15" s="46" t="str">
        <f t="shared" si="11"/>
        <v/>
      </c>
      <c r="X15" s="46"/>
      <c r="Y15" s="46" t="str">
        <f t="shared" si="12"/>
        <v/>
      </c>
      <c r="Z15" s="46"/>
      <c r="AA15" s="46" t="str">
        <f t="shared" si="13"/>
        <v/>
      </c>
      <c r="AB15" s="46" t="str">
        <f t="shared" si="14"/>
        <v/>
      </c>
      <c r="AC15" s="46"/>
      <c r="AD15" s="46" t="str">
        <f t="shared" si="15"/>
        <v/>
      </c>
      <c r="AE15" s="46"/>
      <c r="AF15" s="46" t="str">
        <f t="shared" si="39"/>
        <v/>
      </c>
      <c r="AG15" s="46" t="str">
        <f t="shared" si="40"/>
        <v/>
      </c>
      <c r="AH15" s="46"/>
      <c r="AI15" s="46" t="str">
        <f t="shared" si="16"/>
        <v/>
      </c>
      <c r="AJ15" s="46"/>
      <c r="AK15" s="46" t="str">
        <f t="shared" si="41"/>
        <v/>
      </c>
      <c r="AL15" s="46" t="str">
        <f t="shared" si="42"/>
        <v/>
      </c>
      <c r="AM15" s="46"/>
      <c r="AN15" s="46" t="str">
        <f t="shared" si="17"/>
        <v/>
      </c>
      <c r="AO15" s="46"/>
      <c r="AP15" s="46" t="str">
        <f t="shared" si="43"/>
        <v/>
      </c>
      <c r="AQ15" s="46" t="str">
        <f t="shared" si="44"/>
        <v/>
      </c>
      <c r="AR15" s="46"/>
      <c r="AS15" s="46" t="str">
        <f t="shared" si="18"/>
        <v/>
      </c>
      <c r="AT15" s="46"/>
      <c r="AU15" s="46" t="str">
        <f t="shared" si="45"/>
        <v/>
      </c>
      <c r="AV15" s="46" t="str">
        <f t="shared" si="46"/>
        <v/>
      </c>
      <c r="AW15" s="46"/>
      <c r="AX15" s="46" t="str">
        <f t="shared" si="19"/>
        <v/>
      </c>
      <c r="AY15" s="46"/>
      <c r="AZ15" s="46" t="str">
        <f t="shared" si="47"/>
        <v/>
      </c>
      <c r="BA15" s="46" t="str">
        <f t="shared" si="48"/>
        <v/>
      </c>
      <c r="BB15" s="80"/>
      <c r="BC15" s="46" t="str">
        <f t="shared" ca="1" si="49"/>
        <v/>
      </c>
      <c r="BD15" s="46" t="str">
        <f t="shared" ca="1" si="50"/>
        <v/>
      </c>
      <c r="BE15" s="46"/>
      <c r="BF15" s="54" t="str">
        <f t="shared" ca="1" si="53"/>
        <v/>
      </c>
      <c r="BG15" s="54" t="str">
        <f t="shared" ca="1" si="51"/>
        <v/>
      </c>
      <c r="BH15" s="88" t="str">
        <f ca="1">IF(OR(A15="Absent",BF15=""),"",IF($B$5="LV2",INDEX(Base_Classes_Niveaux!$A$102:$M$153,MATCH(BG15,Base_Classes_Niveaux!$A$102:$A$1533),$BB$3),IF(OR($B$6="3A",$B$6="4A",$B$6="5A",$B$6="6A"),INDEX(Base_Classes_Niveaux!$A$162:$M$213,MATCH(BG15,Base_Classes_Niveaux!$A$102:$A$153),$AX$6),IF(OR($B$6&lt;&gt;"3A",$B$6&lt;&gt;"4A",$B$6&lt;&gt;"5A",$B$6&lt;&gt;"6A"),INDEX(Base_Classes_Niveaux!$A$39:$M$90,MATCH(BG15,Base_Classes_Niveaux!$A$39:$A$90),$AX$6)))))</f>
        <v/>
      </c>
      <c r="BI15" s="46" t="str">
        <f t="shared" ca="1" si="20"/>
        <v/>
      </c>
      <c r="BJ15" s="46" t="str">
        <f t="shared" ca="1" si="21"/>
        <v/>
      </c>
      <c r="BK15" s="46" t="str">
        <f t="shared" ca="1" si="22"/>
        <v/>
      </c>
      <c r="BL15" s="46"/>
      <c r="BM15" s="46" t="str">
        <f t="shared" ca="1" si="23"/>
        <v/>
      </c>
      <c r="BN15" s="46" t="str">
        <f t="shared" ca="1" si="24"/>
        <v/>
      </c>
      <c r="BO15" s="46" t="str">
        <f t="shared" ca="1" si="25"/>
        <v/>
      </c>
      <c r="BP15" s="46"/>
      <c r="BQ15" s="46" t="str">
        <f t="shared" ca="1" si="26"/>
        <v/>
      </c>
      <c r="BR15" s="46" t="str">
        <f t="shared" ca="1" si="27"/>
        <v/>
      </c>
      <c r="BS15" s="46" t="str">
        <f t="shared" ca="1" si="28"/>
        <v/>
      </c>
      <c r="BT15" s="46"/>
      <c r="BU15" s="46" t="str">
        <f t="shared" ca="1" si="29"/>
        <v/>
      </c>
      <c r="BV15" s="46" t="str">
        <f t="shared" ca="1" si="30"/>
        <v/>
      </c>
      <c r="BW15" s="46" t="str">
        <f t="shared" ca="1" si="31"/>
        <v/>
      </c>
      <c r="BX15" s="46"/>
      <c r="BY15" s="46" t="str">
        <f t="shared" ca="1" si="32"/>
        <v/>
      </c>
      <c r="BZ15" s="46" t="str">
        <f t="shared" ca="1" si="33"/>
        <v/>
      </c>
      <c r="CA15" s="46" t="str">
        <f t="shared" ca="1" si="34"/>
        <v/>
      </c>
      <c r="CB15" s="46"/>
      <c r="CC15" s="46" t="str">
        <f t="shared" ca="1" si="35"/>
        <v/>
      </c>
      <c r="CD15" s="46" t="str">
        <f t="shared" ca="1" si="36"/>
        <v/>
      </c>
      <c r="CE15" s="46" t="str">
        <f t="shared" ca="1" si="37"/>
        <v/>
      </c>
      <c r="CF15" s="46" t="str">
        <f t="shared" ca="1" si="52"/>
        <v/>
      </c>
      <c r="CG15" s="69"/>
      <c r="CH15" s="140"/>
      <c r="CI15" s="89"/>
      <c r="CJ15" s="89"/>
    </row>
    <row r="16" spans="1:89">
      <c r="A16" s="102"/>
      <c r="B16" s="86" t="str">
        <f t="shared" ca="1" si="38"/>
        <v/>
      </c>
      <c r="C16" s="115" t="str">
        <f ca="1">IF($B$6="","",IF(OFFSET(INDEX(Base_Elèves!$A$1:$BZ$1,1,MATCH($B$6,Base_Elèves!$A$1:$BZ$1,0)),Base_Elèves!CA11,0,1,1)="","",OFFSET(INDEX(Base_Elèves!$A$1:$BZ$1,1,MATCH($B$6,Base_Elèves!$A$1:$BZ$1,0)),Base_Elèves!CA11,0,1,1)))</f>
        <v/>
      </c>
      <c r="D16" s="46"/>
      <c r="E16" s="164" t="str">
        <f t="shared" si="54"/>
        <v/>
      </c>
      <c r="F16" s="164"/>
      <c r="G16" s="164" t="str">
        <f t="shared" si="55"/>
        <v/>
      </c>
      <c r="H16" s="164" t="str">
        <f t="shared" si="56"/>
        <v/>
      </c>
      <c r="I16" s="46"/>
      <c r="J16" s="164" t="str">
        <f t="shared" si="57"/>
        <v/>
      </c>
      <c r="K16" s="164"/>
      <c r="L16" s="164" t="str">
        <f t="shared" si="58"/>
        <v/>
      </c>
      <c r="M16" s="164" t="str">
        <f t="shared" si="59"/>
        <v/>
      </c>
      <c r="N16" s="46"/>
      <c r="O16" s="164" t="str">
        <f t="shared" si="60"/>
        <v/>
      </c>
      <c r="P16" s="164"/>
      <c r="Q16" s="164" t="str">
        <f t="shared" si="61"/>
        <v/>
      </c>
      <c r="R16" s="164" t="str">
        <f t="shared" si="62"/>
        <v/>
      </c>
      <c r="S16" s="46"/>
      <c r="T16" s="46" t="str">
        <f t="shared" si="9"/>
        <v/>
      </c>
      <c r="U16" s="46"/>
      <c r="V16" s="46" t="str">
        <f t="shared" si="10"/>
        <v/>
      </c>
      <c r="W16" s="46" t="str">
        <f t="shared" si="11"/>
        <v/>
      </c>
      <c r="X16" s="46"/>
      <c r="Y16" s="46" t="str">
        <f t="shared" si="12"/>
        <v/>
      </c>
      <c r="Z16" s="46"/>
      <c r="AA16" s="46" t="str">
        <f t="shared" si="13"/>
        <v/>
      </c>
      <c r="AB16" s="46" t="str">
        <f t="shared" si="14"/>
        <v/>
      </c>
      <c r="AC16" s="46"/>
      <c r="AD16" s="46" t="str">
        <f t="shared" si="15"/>
        <v/>
      </c>
      <c r="AE16" s="46"/>
      <c r="AF16" s="46" t="str">
        <f t="shared" si="39"/>
        <v/>
      </c>
      <c r="AG16" s="46" t="str">
        <f t="shared" si="40"/>
        <v/>
      </c>
      <c r="AH16" s="46"/>
      <c r="AI16" s="46" t="str">
        <f t="shared" si="16"/>
        <v/>
      </c>
      <c r="AJ16" s="46"/>
      <c r="AK16" s="46" t="str">
        <f t="shared" si="41"/>
        <v/>
      </c>
      <c r="AL16" s="46" t="str">
        <f t="shared" si="42"/>
        <v/>
      </c>
      <c r="AM16" s="46"/>
      <c r="AN16" s="46" t="str">
        <f t="shared" si="17"/>
        <v/>
      </c>
      <c r="AO16" s="46"/>
      <c r="AP16" s="46" t="str">
        <f t="shared" si="43"/>
        <v/>
      </c>
      <c r="AQ16" s="46" t="str">
        <f t="shared" si="44"/>
        <v/>
      </c>
      <c r="AR16" s="46"/>
      <c r="AS16" s="46" t="str">
        <f t="shared" si="18"/>
        <v/>
      </c>
      <c r="AT16" s="46"/>
      <c r="AU16" s="46" t="str">
        <f t="shared" si="45"/>
        <v/>
      </c>
      <c r="AV16" s="46" t="str">
        <f t="shared" si="46"/>
        <v/>
      </c>
      <c r="AW16" s="46"/>
      <c r="AX16" s="46" t="str">
        <f t="shared" si="19"/>
        <v/>
      </c>
      <c r="AY16" s="46"/>
      <c r="AZ16" s="46" t="str">
        <f t="shared" si="47"/>
        <v/>
      </c>
      <c r="BA16" s="46" t="str">
        <f t="shared" si="48"/>
        <v/>
      </c>
      <c r="BB16" s="80"/>
      <c r="BC16" s="46" t="str">
        <f t="shared" ca="1" si="49"/>
        <v/>
      </c>
      <c r="BD16" s="46" t="str">
        <f t="shared" ca="1" si="50"/>
        <v/>
      </c>
      <c r="BE16" s="46"/>
      <c r="BF16" s="54" t="str">
        <f t="shared" ca="1" si="53"/>
        <v/>
      </c>
      <c r="BG16" s="54" t="str">
        <f t="shared" ca="1" si="51"/>
        <v/>
      </c>
      <c r="BH16" s="88" t="str">
        <f ca="1">IF(OR(A16="Absent",BF16=""),"",IF($B$5="LV2",INDEX(Base_Classes_Niveaux!$A$102:$M$153,MATCH(BG16,Base_Classes_Niveaux!$A$102:$A$1533),$BB$3),IF(OR($B$6="3A",$B$6="4A",$B$6="5A",$B$6="6A"),INDEX(Base_Classes_Niveaux!$A$162:$M$213,MATCH(BG16,Base_Classes_Niveaux!$A$102:$A$153),$AX$6),IF(OR($B$6&lt;&gt;"3A",$B$6&lt;&gt;"4A",$B$6&lt;&gt;"5A",$B$6&lt;&gt;"6A"),INDEX(Base_Classes_Niveaux!$A$39:$M$90,MATCH(BG16,Base_Classes_Niveaux!$A$39:$A$90),$AX$6)))))</f>
        <v/>
      </c>
      <c r="BI16" s="46" t="str">
        <f t="shared" ca="1" si="20"/>
        <v/>
      </c>
      <c r="BJ16" s="46" t="str">
        <f t="shared" ca="1" si="21"/>
        <v/>
      </c>
      <c r="BK16" s="46" t="str">
        <f t="shared" ca="1" si="22"/>
        <v/>
      </c>
      <c r="BL16" s="46"/>
      <c r="BM16" s="46" t="str">
        <f t="shared" ca="1" si="23"/>
        <v/>
      </c>
      <c r="BN16" s="46" t="str">
        <f t="shared" ca="1" si="24"/>
        <v/>
      </c>
      <c r="BO16" s="46" t="str">
        <f t="shared" ca="1" si="25"/>
        <v/>
      </c>
      <c r="BP16" s="46"/>
      <c r="BQ16" s="46" t="str">
        <f t="shared" ca="1" si="26"/>
        <v/>
      </c>
      <c r="BR16" s="46" t="str">
        <f t="shared" ca="1" si="27"/>
        <v/>
      </c>
      <c r="BS16" s="46" t="str">
        <f t="shared" ca="1" si="28"/>
        <v/>
      </c>
      <c r="BT16" s="46"/>
      <c r="BU16" s="46" t="str">
        <f t="shared" ca="1" si="29"/>
        <v/>
      </c>
      <c r="BV16" s="46" t="str">
        <f t="shared" ca="1" si="30"/>
        <v/>
      </c>
      <c r="BW16" s="46" t="str">
        <f t="shared" ca="1" si="31"/>
        <v/>
      </c>
      <c r="BX16" s="46"/>
      <c r="BY16" s="46" t="str">
        <f t="shared" ca="1" si="32"/>
        <v/>
      </c>
      <c r="BZ16" s="46" t="str">
        <f t="shared" ca="1" si="33"/>
        <v/>
      </c>
      <c r="CA16" s="46" t="str">
        <f t="shared" ca="1" si="34"/>
        <v/>
      </c>
      <c r="CB16" s="46"/>
      <c r="CC16" s="46" t="str">
        <f t="shared" ca="1" si="35"/>
        <v/>
      </c>
      <c r="CD16" s="46" t="str">
        <f t="shared" ca="1" si="36"/>
        <v/>
      </c>
      <c r="CE16" s="46" t="str">
        <f t="shared" ca="1" si="37"/>
        <v/>
      </c>
      <c r="CF16" s="46" t="str">
        <f t="shared" ca="1" si="52"/>
        <v/>
      </c>
      <c r="CG16" s="69"/>
      <c r="CH16" s="140"/>
      <c r="CI16" s="89"/>
      <c r="CJ16" s="89"/>
    </row>
    <row r="17" spans="1:88">
      <c r="A17" s="102"/>
      <c r="B17" s="86" t="str">
        <f t="shared" ca="1" si="38"/>
        <v/>
      </c>
      <c r="C17" s="115" t="str">
        <f ca="1">IF($B$6="","",IF(OFFSET(INDEX(Base_Elèves!$A$1:$BZ$1,1,MATCH($B$6,Base_Elèves!$A$1:$BZ$1,0)),Base_Elèves!CA12,0,1,1)="","",OFFSET(INDEX(Base_Elèves!$A$1:$BZ$1,1,MATCH($B$6,Base_Elèves!$A$1:$BZ$1,0)),Base_Elèves!CA12,0,1,1)))</f>
        <v/>
      </c>
      <c r="D17" s="46"/>
      <c r="E17" s="164" t="str">
        <f t="shared" si="54"/>
        <v/>
      </c>
      <c r="F17" s="164"/>
      <c r="G17" s="164" t="str">
        <f t="shared" si="55"/>
        <v/>
      </c>
      <c r="H17" s="164" t="str">
        <f t="shared" si="56"/>
        <v/>
      </c>
      <c r="I17" s="46"/>
      <c r="J17" s="164" t="str">
        <f t="shared" si="57"/>
        <v/>
      </c>
      <c r="K17" s="164"/>
      <c r="L17" s="164" t="str">
        <f t="shared" si="58"/>
        <v/>
      </c>
      <c r="M17" s="164" t="str">
        <f t="shared" si="59"/>
        <v/>
      </c>
      <c r="N17" s="46"/>
      <c r="O17" s="164" t="str">
        <f t="shared" si="60"/>
        <v/>
      </c>
      <c r="P17" s="164"/>
      <c r="Q17" s="164" t="str">
        <f t="shared" si="61"/>
        <v/>
      </c>
      <c r="R17" s="164" t="str">
        <f t="shared" si="62"/>
        <v/>
      </c>
      <c r="S17" s="46"/>
      <c r="T17" s="46" t="str">
        <f t="shared" si="9"/>
        <v/>
      </c>
      <c r="U17" s="46"/>
      <c r="V17" s="46" t="str">
        <f t="shared" si="10"/>
        <v/>
      </c>
      <c r="W17" s="46" t="str">
        <f t="shared" si="11"/>
        <v/>
      </c>
      <c r="X17" s="46"/>
      <c r="Y17" s="46" t="str">
        <f t="shared" si="12"/>
        <v/>
      </c>
      <c r="Z17" s="46"/>
      <c r="AA17" s="46" t="str">
        <f t="shared" si="13"/>
        <v/>
      </c>
      <c r="AB17" s="46" t="str">
        <f t="shared" si="14"/>
        <v/>
      </c>
      <c r="AC17" s="46"/>
      <c r="AD17" s="46" t="str">
        <f t="shared" si="15"/>
        <v/>
      </c>
      <c r="AE17" s="46"/>
      <c r="AF17" s="46" t="str">
        <f t="shared" si="39"/>
        <v/>
      </c>
      <c r="AG17" s="46" t="str">
        <f t="shared" si="40"/>
        <v/>
      </c>
      <c r="AH17" s="46"/>
      <c r="AI17" s="46" t="str">
        <f t="shared" si="16"/>
        <v/>
      </c>
      <c r="AJ17" s="46"/>
      <c r="AK17" s="46" t="str">
        <f t="shared" si="41"/>
        <v/>
      </c>
      <c r="AL17" s="46" t="str">
        <f t="shared" si="42"/>
        <v/>
      </c>
      <c r="AM17" s="46"/>
      <c r="AN17" s="46" t="str">
        <f t="shared" si="17"/>
        <v/>
      </c>
      <c r="AO17" s="46"/>
      <c r="AP17" s="46" t="str">
        <f t="shared" si="43"/>
        <v/>
      </c>
      <c r="AQ17" s="46" t="str">
        <f t="shared" si="44"/>
        <v/>
      </c>
      <c r="AR17" s="46"/>
      <c r="AS17" s="46" t="str">
        <f t="shared" si="18"/>
        <v/>
      </c>
      <c r="AT17" s="46"/>
      <c r="AU17" s="46" t="str">
        <f t="shared" si="45"/>
        <v/>
      </c>
      <c r="AV17" s="46" t="str">
        <f t="shared" si="46"/>
        <v/>
      </c>
      <c r="AW17" s="46"/>
      <c r="AX17" s="46" t="str">
        <f t="shared" si="19"/>
        <v/>
      </c>
      <c r="AY17" s="46"/>
      <c r="AZ17" s="46" t="str">
        <f t="shared" si="47"/>
        <v/>
      </c>
      <c r="BA17" s="46" t="str">
        <f t="shared" si="48"/>
        <v/>
      </c>
      <c r="BB17" s="80"/>
      <c r="BC17" s="46" t="str">
        <f t="shared" ca="1" si="49"/>
        <v/>
      </c>
      <c r="BD17" s="46" t="str">
        <f t="shared" ca="1" si="50"/>
        <v/>
      </c>
      <c r="BE17" s="46"/>
      <c r="BF17" s="54" t="str">
        <f t="shared" ca="1" si="53"/>
        <v/>
      </c>
      <c r="BG17" s="54" t="str">
        <f t="shared" ca="1" si="51"/>
        <v/>
      </c>
      <c r="BH17" s="88" t="str">
        <f ca="1">IF(OR(A17="Absent",BF17=""),"",IF($B$5="LV2",INDEX(Base_Classes_Niveaux!$A$102:$M$153,MATCH(BG17,Base_Classes_Niveaux!$A$102:$A$1533),$BB$3),IF(OR($B$6="3A",$B$6="4A",$B$6="5A",$B$6="6A"),INDEX(Base_Classes_Niveaux!$A$162:$M$213,MATCH(BG17,Base_Classes_Niveaux!$A$102:$A$153),$AX$6),IF(OR($B$6&lt;&gt;"3A",$B$6&lt;&gt;"4A",$B$6&lt;&gt;"5A",$B$6&lt;&gt;"6A"),INDEX(Base_Classes_Niveaux!$A$39:$M$90,MATCH(BG17,Base_Classes_Niveaux!$A$39:$A$90),$AX$6)))))</f>
        <v/>
      </c>
      <c r="BI17" s="46" t="str">
        <f t="shared" ca="1" si="20"/>
        <v/>
      </c>
      <c r="BJ17" s="46" t="str">
        <f t="shared" ca="1" si="21"/>
        <v/>
      </c>
      <c r="BK17" s="46" t="str">
        <f t="shared" ca="1" si="22"/>
        <v/>
      </c>
      <c r="BL17" s="46"/>
      <c r="BM17" s="46" t="str">
        <f t="shared" ca="1" si="23"/>
        <v/>
      </c>
      <c r="BN17" s="46" t="str">
        <f t="shared" ca="1" si="24"/>
        <v/>
      </c>
      <c r="BO17" s="46" t="str">
        <f t="shared" ca="1" si="25"/>
        <v/>
      </c>
      <c r="BP17" s="46"/>
      <c r="BQ17" s="46" t="str">
        <f t="shared" ca="1" si="26"/>
        <v/>
      </c>
      <c r="BR17" s="46" t="str">
        <f t="shared" ca="1" si="27"/>
        <v/>
      </c>
      <c r="BS17" s="46" t="str">
        <f t="shared" ca="1" si="28"/>
        <v/>
      </c>
      <c r="BT17" s="46"/>
      <c r="BU17" s="46" t="str">
        <f t="shared" ca="1" si="29"/>
        <v/>
      </c>
      <c r="BV17" s="46" t="str">
        <f t="shared" ca="1" si="30"/>
        <v/>
      </c>
      <c r="BW17" s="46" t="str">
        <f t="shared" ca="1" si="31"/>
        <v/>
      </c>
      <c r="BX17" s="46"/>
      <c r="BY17" s="46" t="str">
        <f t="shared" ca="1" si="32"/>
        <v/>
      </c>
      <c r="BZ17" s="46" t="str">
        <f t="shared" ca="1" si="33"/>
        <v/>
      </c>
      <c r="CA17" s="46" t="str">
        <f t="shared" ca="1" si="34"/>
        <v/>
      </c>
      <c r="CB17" s="46"/>
      <c r="CC17" s="46" t="str">
        <f t="shared" ca="1" si="35"/>
        <v/>
      </c>
      <c r="CD17" s="46" t="str">
        <f t="shared" ca="1" si="36"/>
        <v/>
      </c>
      <c r="CE17" s="46" t="str">
        <f t="shared" ca="1" si="37"/>
        <v/>
      </c>
      <c r="CF17" s="46" t="str">
        <f t="shared" ca="1" si="52"/>
        <v/>
      </c>
      <c r="CG17" s="69"/>
      <c r="CH17" s="140"/>
      <c r="CI17" s="89"/>
      <c r="CJ17" s="89"/>
    </row>
    <row r="18" spans="1:88">
      <c r="A18" s="102"/>
      <c r="B18" s="86" t="str">
        <f t="shared" ca="1" si="38"/>
        <v/>
      </c>
      <c r="C18" s="115" t="str">
        <f ca="1">IF($B$6="","",IF(OFFSET(INDEX(Base_Elèves!$A$1:$BZ$1,1,MATCH($B$6,Base_Elèves!$A$1:$BZ$1,0)),Base_Elèves!CA13,0,1,1)="","",OFFSET(INDEX(Base_Elèves!$A$1:$BZ$1,1,MATCH($B$6,Base_Elèves!$A$1:$BZ$1,0)),Base_Elèves!CA13,0,1,1)))</f>
        <v/>
      </c>
      <c r="D18" s="46"/>
      <c r="E18" s="164" t="str">
        <f t="shared" si="54"/>
        <v/>
      </c>
      <c r="F18" s="164"/>
      <c r="G18" s="164" t="str">
        <f t="shared" si="55"/>
        <v/>
      </c>
      <c r="H18" s="164" t="str">
        <f t="shared" si="56"/>
        <v/>
      </c>
      <c r="I18" s="46"/>
      <c r="J18" s="164" t="str">
        <f t="shared" si="57"/>
        <v/>
      </c>
      <c r="K18" s="164"/>
      <c r="L18" s="164" t="str">
        <f t="shared" si="58"/>
        <v/>
      </c>
      <c r="M18" s="164" t="str">
        <f t="shared" si="59"/>
        <v/>
      </c>
      <c r="N18" s="46"/>
      <c r="O18" s="164" t="str">
        <f t="shared" si="60"/>
        <v/>
      </c>
      <c r="P18" s="164"/>
      <c r="Q18" s="164" t="str">
        <f t="shared" si="61"/>
        <v/>
      </c>
      <c r="R18" s="164" t="str">
        <f t="shared" si="62"/>
        <v/>
      </c>
      <c r="S18" s="46"/>
      <c r="T18" s="46" t="str">
        <f t="shared" si="9"/>
        <v/>
      </c>
      <c r="U18" s="46"/>
      <c r="V18" s="46" t="str">
        <f t="shared" si="10"/>
        <v/>
      </c>
      <c r="W18" s="46" t="str">
        <f t="shared" si="11"/>
        <v/>
      </c>
      <c r="X18" s="46"/>
      <c r="Y18" s="46" t="str">
        <f t="shared" si="12"/>
        <v/>
      </c>
      <c r="Z18" s="46"/>
      <c r="AA18" s="46" t="str">
        <f t="shared" si="13"/>
        <v/>
      </c>
      <c r="AB18" s="46" t="str">
        <f t="shared" si="14"/>
        <v/>
      </c>
      <c r="AC18" s="46"/>
      <c r="AD18" s="46" t="str">
        <f t="shared" si="15"/>
        <v/>
      </c>
      <c r="AE18" s="46"/>
      <c r="AF18" s="46" t="str">
        <f t="shared" si="39"/>
        <v/>
      </c>
      <c r="AG18" s="46" t="str">
        <f t="shared" si="40"/>
        <v/>
      </c>
      <c r="AH18" s="46"/>
      <c r="AI18" s="46" t="str">
        <f t="shared" si="16"/>
        <v/>
      </c>
      <c r="AJ18" s="46"/>
      <c r="AK18" s="46" t="str">
        <f t="shared" si="41"/>
        <v/>
      </c>
      <c r="AL18" s="46" t="str">
        <f t="shared" si="42"/>
        <v/>
      </c>
      <c r="AM18" s="46"/>
      <c r="AN18" s="46" t="str">
        <f t="shared" si="17"/>
        <v/>
      </c>
      <c r="AO18" s="46"/>
      <c r="AP18" s="46" t="str">
        <f t="shared" si="43"/>
        <v/>
      </c>
      <c r="AQ18" s="46" t="str">
        <f t="shared" si="44"/>
        <v/>
      </c>
      <c r="AR18" s="46"/>
      <c r="AS18" s="46" t="str">
        <f t="shared" si="18"/>
        <v/>
      </c>
      <c r="AT18" s="46"/>
      <c r="AU18" s="46" t="str">
        <f t="shared" si="45"/>
        <v/>
      </c>
      <c r="AV18" s="46" t="str">
        <f t="shared" si="46"/>
        <v/>
      </c>
      <c r="AW18" s="46"/>
      <c r="AX18" s="46" t="str">
        <f t="shared" si="19"/>
        <v/>
      </c>
      <c r="AY18" s="46"/>
      <c r="AZ18" s="46" t="str">
        <f t="shared" si="47"/>
        <v/>
      </c>
      <c r="BA18" s="46" t="str">
        <f t="shared" si="48"/>
        <v/>
      </c>
      <c r="BB18" s="80"/>
      <c r="BC18" s="46" t="str">
        <f t="shared" ca="1" si="49"/>
        <v/>
      </c>
      <c r="BD18" s="46" t="str">
        <f t="shared" ca="1" si="50"/>
        <v/>
      </c>
      <c r="BE18" s="46"/>
      <c r="BF18" s="54" t="str">
        <f t="shared" ca="1" si="53"/>
        <v/>
      </c>
      <c r="BG18" s="54" t="str">
        <f t="shared" ca="1" si="51"/>
        <v/>
      </c>
      <c r="BH18" s="88" t="str">
        <f ca="1">IF(OR(A18="Absent",BF18=""),"",IF($B$5="LV2",INDEX(Base_Classes_Niveaux!$A$102:$M$153,MATCH(BG18,Base_Classes_Niveaux!$A$102:$A$1533),$BB$3),IF(OR($B$6="3A",$B$6="4A",$B$6="5A",$B$6="6A"),INDEX(Base_Classes_Niveaux!$A$162:$M$213,MATCH(BG18,Base_Classes_Niveaux!$A$102:$A$153),$AX$6),IF(OR($B$6&lt;&gt;"3A",$B$6&lt;&gt;"4A",$B$6&lt;&gt;"5A",$B$6&lt;&gt;"6A"),INDEX(Base_Classes_Niveaux!$A$39:$M$90,MATCH(BG18,Base_Classes_Niveaux!$A$39:$A$90),$AX$6)))))</f>
        <v/>
      </c>
      <c r="BI18" s="46" t="str">
        <f t="shared" ca="1" si="20"/>
        <v/>
      </c>
      <c r="BJ18" s="46" t="str">
        <f t="shared" ca="1" si="21"/>
        <v/>
      </c>
      <c r="BK18" s="46" t="str">
        <f t="shared" ca="1" si="22"/>
        <v/>
      </c>
      <c r="BL18" s="46"/>
      <c r="BM18" s="46" t="str">
        <f t="shared" ca="1" si="23"/>
        <v/>
      </c>
      <c r="BN18" s="46" t="str">
        <f t="shared" ca="1" si="24"/>
        <v/>
      </c>
      <c r="BO18" s="46" t="str">
        <f t="shared" ca="1" si="25"/>
        <v/>
      </c>
      <c r="BP18" s="46"/>
      <c r="BQ18" s="46" t="str">
        <f t="shared" ca="1" si="26"/>
        <v/>
      </c>
      <c r="BR18" s="46" t="str">
        <f t="shared" ca="1" si="27"/>
        <v/>
      </c>
      <c r="BS18" s="46" t="str">
        <f t="shared" ca="1" si="28"/>
        <v/>
      </c>
      <c r="BT18" s="46"/>
      <c r="BU18" s="46" t="str">
        <f t="shared" ca="1" si="29"/>
        <v/>
      </c>
      <c r="BV18" s="46" t="str">
        <f t="shared" ca="1" si="30"/>
        <v/>
      </c>
      <c r="BW18" s="46" t="str">
        <f t="shared" ca="1" si="31"/>
        <v/>
      </c>
      <c r="BX18" s="46"/>
      <c r="BY18" s="46" t="str">
        <f t="shared" ca="1" si="32"/>
        <v/>
      </c>
      <c r="BZ18" s="46" t="str">
        <f t="shared" ca="1" si="33"/>
        <v/>
      </c>
      <c r="CA18" s="46" t="str">
        <f t="shared" ca="1" si="34"/>
        <v/>
      </c>
      <c r="CB18" s="46"/>
      <c r="CC18" s="46" t="str">
        <f t="shared" ca="1" si="35"/>
        <v/>
      </c>
      <c r="CD18" s="46" t="str">
        <f t="shared" ca="1" si="36"/>
        <v/>
      </c>
      <c r="CE18" s="46" t="str">
        <f t="shared" ca="1" si="37"/>
        <v/>
      </c>
      <c r="CF18" s="46" t="str">
        <f t="shared" ca="1" si="52"/>
        <v/>
      </c>
      <c r="CG18" s="69"/>
      <c r="CH18" s="140"/>
      <c r="CI18" s="89"/>
      <c r="CJ18" s="89"/>
    </row>
    <row r="19" spans="1:88">
      <c r="A19" s="102"/>
      <c r="B19" s="86" t="str">
        <f t="shared" ca="1" si="38"/>
        <v/>
      </c>
      <c r="C19" s="115" t="str">
        <f ca="1">IF($B$6="","",IF(OFFSET(INDEX(Base_Elèves!$A$1:$BZ$1,1,MATCH($B$6,Base_Elèves!$A$1:$BZ$1,0)),Base_Elèves!CA14,0,1,1)="","",OFFSET(INDEX(Base_Elèves!$A$1:$BZ$1,1,MATCH($B$6,Base_Elèves!$A$1:$BZ$1,0)),Base_Elèves!CA14,0,1,1)))</f>
        <v/>
      </c>
      <c r="D19" s="46"/>
      <c r="E19" s="164" t="str">
        <f t="shared" si="54"/>
        <v/>
      </c>
      <c r="F19" s="164"/>
      <c r="G19" s="164" t="str">
        <f t="shared" si="55"/>
        <v/>
      </c>
      <c r="H19" s="164" t="str">
        <f t="shared" si="56"/>
        <v/>
      </c>
      <c r="I19" s="46"/>
      <c r="J19" s="164" t="str">
        <f t="shared" si="57"/>
        <v/>
      </c>
      <c r="K19" s="164"/>
      <c r="L19" s="164" t="str">
        <f t="shared" si="58"/>
        <v/>
      </c>
      <c r="M19" s="164" t="str">
        <f t="shared" si="59"/>
        <v/>
      </c>
      <c r="N19" s="46"/>
      <c r="O19" s="164" t="str">
        <f t="shared" si="60"/>
        <v/>
      </c>
      <c r="P19" s="164"/>
      <c r="Q19" s="164" t="str">
        <f t="shared" si="61"/>
        <v/>
      </c>
      <c r="R19" s="164" t="str">
        <f t="shared" si="62"/>
        <v/>
      </c>
      <c r="S19" s="46"/>
      <c r="T19" s="46" t="str">
        <f t="shared" si="9"/>
        <v/>
      </c>
      <c r="U19" s="46"/>
      <c r="V19" s="46" t="str">
        <f t="shared" si="10"/>
        <v/>
      </c>
      <c r="W19" s="46" t="str">
        <f t="shared" si="11"/>
        <v/>
      </c>
      <c r="X19" s="46"/>
      <c r="Y19" s="46" t="str">
        <f t="shared" si="12"/>
        <v/>
      </c>
      <c r="Z19" s="46"/>
      <c r="AA19" s="46" t="str">
        <f t="shared" si="13"/>
        <v/>
      </c>
      <c r="AB19" s="46" t="str">
        <f t="shared" si="14"/>
        <v/>
      </c>
      <c r="AC19" s="46"/>
      <c r="AD19" s="46" t="str">
        <f t="shared" si="15"/>
        <v/>
      </c>
      <c r="AE19" s="46"/>
      <c r="AF19" s="46" t="str">
        <f t="shared" si="39"/>
        <v/>
      </c>
      <c r="AG19" s="46" t="str">
        <f t="shared" si="40"/>
        <v/>
      </c>
      <c r="AH19" s="46"/>
      <c r="AI19" s="46" t="str">
        <f t="shared" si="16"/>
        <v/>
      </c>
      <c r="AJ19" s="46"/>
      <c r="AK19" s="46" t="str">
        <f t="shared" si="41"/>
        <v/>
      </c>
      <c r="AL19" s="46" t="str">
        <f t="shared" si="42"/>
        <v/>
      </c>
      <c r="AM19" s="46"/>
      <c r="AN19" s="46" t="str">
        <f t="shared" si="17"/>
        <v/>
      </c>
      <c r="AO19" s="46"/>
      <c r="AP19" s="46" t="str">
        <f t="shared" si="43"/>
        <v/>
      </c>
      <c r="AQ19" s="46" t="str">
        <f t="shared" si="44"/>
        <v/>
      </c>
      <c r="AR19" s="46"/>
      <c r="AS19" s="46" t="str">
        <f t="shared" si="18"/>
        <v/>
      </c>
      <c r="AT19" s="46"/>
      <c r="AU19" s="46" t="str">
        <f t="shared" si="45"/>
        <v/>
      </c>
      <c r="AV19" s="46" t="str">
        <f t="shared" si="46"/>
        <v/>
      </c>
      <c r="AW19" s="46"/>
      <c r="AX19" s="46" t="str">
        <f t="shared" si="19"/>
        <v/>
      </c>
      <c r="AY19" s="46"/>
      <c r="AZ19" s="46" t="str">
        <f t="shared" si="47"/>
        <v/>
      </c>
      <c r="BA19" s="46" t="str">
        <f t="shared" si="48"/>
        <v/>
      </c>
      <c r="BB19" s="80"/>
      <c r="BC19" s="46" t="str">
        <f t="shared" ca="1" si="49"/>
        <v/>
      </c>
      <c r="BD19" s="46" t="str">
        <f t="shared" ca="1" si="50"/>
        <v/>
      </c>
      <c r="BE19" s="46"/>
      <c r="BF19" s="54" t="str">
        <f t="shared" ca="1" si="53"/>
        <v/>
      </c>
      <c r="BG19" s="54" t="str">
        <f t="shared" ca="1" si="51"/>
        <v/>
      </c>
      <c r="BH19" s="88" t="str">
        <f ca="1">IF(OR(A19="Absent",BF19=""),"",IF($B$5="LV2",INDEX(Base_Classes_Niveaux!$A$102:$M$153,MATCH(BG19,Base_Classes_Niveaux!$A$102:$A$1533),$BB$3),IF(OR($B$6="3A",$B$6="4A",$B$6="5A",$B$6="6A"),INDEX(Base_Classes_Niveaux!$A$162:$M$213,MATCH(BG19,Base_Classes_Niveaux!$A$102:$A$153),$AX$6),IF(OR($B$6&lt;&gt;"3A",$B$6&lt;&gt;"4A",$B$6&lt;&gt;"5A",$B$6&lt;&gt;"6A"),INDEX(Base_Classes_Niveaux!$A$39:$M$90,MATCH(BG19,Base_Classes_Niveaux!$A$39:$A$90),$AX$6)))))</f>
        <v/>
      </c>
      <c r="BI19" s="46" t="str">
        <f t="shared" ca="1" si="20"/>
        <v/>
      </c>
      <c r="BJ19" s="46" t="str">
        <f t="shared" ca="1" si="21"/>
        <v/>
      </c>
      <c r="BK19" s="46" t="str">
        <f t="shared" ca="1" si="22"/>
        <v/>
      </c>
      <c r="BL19" s="46"/>
      <c r="BM19" s="46" t="str">
        <f t="shared" ca="1" si="23"/>
        <v/>
      </c>
      <c r="BN19" s="46" t="str">
        <f t="shared" ca="1" si="24"/>
        <v/>
      </c>
      <c r="BO19" s="46" t="str">
        <f t="shared" ca="1" si="25"/>
        <v/>
      </c>
      <c r="BP19" s="46"/>
      <c r="BQ19" s="46" t="str">
        <f t="shared" ca="1" si="26"/>
        <v/>
      </c>
      <c r="BR19" s="46" t="str">
        <f t="shared" ca="1" si="27"/>
        <v/>
      </c>
      <c r="BS19" s="46" t="str">
        <f t="shared" ca="1" si="28"/>
        <v/>
      </c>
      <c r="BT19" s="46"/>
      <c r="BU19" s="46" t="str">
        <f t="shared" ca="1" si="29"/>
        <v/>
      </c>
      <c r="BV19" s="46" t="str">
        <f t="shared" ca="1" si="30"/>
        <v/>
      </c>
      <c r="BW19" s="46" t="str">
        <f t="shared" ca="1" si="31"/>
        <v/>
      </c>
      <c r="BX19" s="46"/>
      <c r="BY19" s="46" t="str">
        <f t="shared" ca="1" si="32"/>
        <v/>
      </c>
      <c r="BZ19" s="46" t="str">
        <f t="shared" ca="1" si="33"/>
        <v/>
      </c>
      <c r="CA19" s="46" t="str">
        <f t="shared" ca="1" si="34"/>
        <v/>
      </c>
      <c r="CB19" s="46"/>
      <c r="CC19" s="46" t="str">
        <f t="shared" ca="1" si="35"/>
        <v/>
      </c>
      <c r="CD19" s="46" t="str">
        <f t="shared" ca="1" si="36"/>
        <v/>
      </c>
      <c r="CE19" s="46" t="str">
        <f t="shared" ca="1" si="37"/>
        <v/>
      </c>
      <c r="CF19" s="46" t="str">
        <f t="shared" ca="1" si="52"/>
        <v/>
      </c>
      <c r="CG19" s="69"/>
      <c r="CH19" s="140"/>
      <c r="CI19" s="89"/>
      <c r="CJ19" s="89"/>
    </row>
    <row r="20" spans="1:88">
      <c r="A20" s="102"/>
      <c r="B20" s="86" t="str">
        <f t="shared" ca="1" si="38"/>
        <v/>
      </c>
      <c r="C20" s="115" t="str">
        <f ca="1">IF($B$6="","",IF(OFFSET(INDEX(Base_Elèves!$A$1:$BZ$1,1,MATCH($B$6,Base_Elèves!$A$1:$BZ$1,0)),Base_Elèves!CA15,0,1,1)="","",OFFSET(INDEX(Base_Elèves!$A$1:$BZ$1,1,MATCH($B$6,Base_Elèves!$A$1:$BZ$1,0)),Base_Elèves!CA15,0,1,1)))</f>
        <v/>
      </c>
      <c r="D20" s="46"/>
      <c r="E20" s="164" t="str">
        <f t="shared" si="54"/>
        <v/>
      </c>
      <c r="F20" s="164"/>
      <c r="G20" s="164" t="str">
        <f t="shared" si="55"/>
        <v/>
      </c>
      <c r="H20" s="164" t="str">
        <f t="shared" si="56"/>
        <v/>
      </c>
      <c r="I20" s="46"/>
      <c r="J20" s="164" t="str">
        <f t="shared" si="57"/>
        <v/>
      </c>
      <c r="K20" s="164"/>
      <c r="L20" s="164" t="str">
        <f t="shared" si="58"/>
        <v/>
      </c>
      <c r="M20" s="164" t="str">
        <f t="shared" si="59"/>
        <v/>
      </c>
      <c r="N20" s="46"/>
      <c r="O20" s="164" t="str">
        <f t="shared" si="60"/>
        <v/>
      </c>
      <c r="P20" s="164"/>
      <c r="Q20" s="164" t="str">
        <f t="shared" si="61"/>
        <v/>
      </c>
      <c r="R20" s="164" t="str">
        <f t="shared" si="62"/>
        <v/>
      </c>
      <c r="S20" s="46"/>
      <c r="T20" s="46" t="str">
        <f t="shared" si="9"/>
        <v/>
      </c>
      <c r="U20" s="46"/>
      <c r="V20" s="46" t="str">
        <f t="shared" si="10"/>
        <v/>
      </c>
      <c r="W20" s="46" t="str">
        <f t="shared" si="11"/>
        <v/>
      </c>
      <c r="X20" s="46"/>
      <c r="Y20" s="46" t="str">
        <f t="shared" si="12"/>
        <v/>
      </c>
      <c r="Z20" s="46"/>
      <c r="AA20" s="46" t="str">
        <f t="shared" si="13"/>
        <v/>
      </c>
      <c r="AB20" s="46" t="str">
        <f t="shared" si="14"/>
        <v/>
      </c>
      <c r="AC20" s="46"/>
      <c r="AD20" s="46" t="str">
        <f t="shared" si="15"/>
        <v/>
      </c>
      <c r="AE20" s="46"/>
      <c r="AF20" s="46" t="str">
        <f t="shared" si="39"/>
        <v/>
      </c>
      <c r="AG20" s="46" t="str">
        <f t="shared" si="40"/>
        <v/>
      </c>
      <c r="AH20" s="46"/>
      <c r="AI20" s="46" t="str">
        <f t="shared" si="16"/>
        <v/>
      </c>
      <c r="AJ20" s="46"/>
      <c r="AK20" s="46" t="str">
        <f t="shared" si="41"/>
        <v/>
      </c>
      <c r="AL20" s="46" t="str">
        <f t="shared" si="42"/>
        <v/>
      </c>
      <c r="AM20" s="46"/>
      <c r="AN20" s="46" t="str">
        <f t="shared" si="17"/>
        <v/>
      </c>
      <c r="AO20" s="46"/>
      <c r="AP20" s="46" t="str">
        <f t="shared" si="43"/>
        <v/>
      </c>
      <c r="AQ20" s="46" t="str">
        <f t="shared" si="44"/>
        <v/>
      </c>
      <c r="AR20" s="46"/>
      <c r="AS20" s="46" t="str">
        <f t="shared" si="18"/>
        <v/>
      </c>
      <c r="AT20" s="46"/>
      <c r="AU20" s="46" t="str">
        <f t="shared" si="45"/>
        <v/>
      </c>
      <c r="AV20" s="46" t="str">
        <f t="shared" si="46"/>
        <v/>
      </c>
      <c r="AW20" s="46"/>
      <c r="AX20" s="46" t="str">
        <f t="shared" si="19"/>
        <v/>
      </c>
      <c r="AY20" s="46"/>
      <c r="AZ20" s="46" t="str">
        <f t="shared" si="47"/>
        <v/>
      </c>
      <c r="BA20" s="46" t="str">
        <f t="shared" si="48"/>
        <v/>
      </c>
      <c r="BB20" s="80"/>
      <c r="BC20" s="46" t="str">
        <f t="shared" ca="1" si="49"/>
        <v/>
      </c>
      <c r="BD20" s="46" t="str">
        <f t="shared" ca="1" si="50"/>
        <v/>
      </c>
      <c r="BE20" s="46"/>
      <c r="BF20" s="54" t="str">
        <f t="shared" ca="1" si="53"/>
        <v/>
      </c>
      <c r="BG20" s="54" t="str">
        <f t="shared" ca="1" si="51"/>
        <v/>
      </c>
      <c r="BH20" s="88" t="str">
        <f ca="1">IF(OR(A20="Absent",BF20=""),"",IF($B$5="LV2",INDEX(Base_Classes_Niveaux!$A$102:$M$153,MATCH(BG20,Base_Classes_Niveaux!$A$102:$A$1533),$BB$3),IF(OR($B$6="3A",$B$6="4A",$B$6="5A",$B$6="6A"),INDEX(Base_Classes_Niveaux!$A$162:$M$213,MATCH(BG20,Base_Classes_Niveaux!$A$102:$A$153),$AX$6),IF(OR($B$6&lt;&gt;"3A",$B$6&lt;&gt;"4A",$B$6&lt;&gt;"5A",$B$6&lt;&gt;"6A"),INDEX(Base_Classes_Niveaux!$A$39:$M$90,MATCH(BG20,Base_Classes_Niveaux!$A$39:$A$90),$AX$6)))))</f>
        <v/>
      </c>
      <c r="BI20" s="46" t="str">
        <f t="shared" ca="1" si="20"/>
        <v/>
      </c>
      <c r="BJ20" s="46" t="str">
        <f t="shared" ca="1" si="21"/>
        <v/>
      </c>
      <c r="BK20" s="46" t="str">
        <f t="shared" ca="1" si="22"/>
        <v/>
      </c>
      <c r="BL20" s="46"/>
      <c r="BM20" s="46" t="str">
        <f t="shared" ca="1" si="23"/>
        <v/>
      </c>
      <c r="BN20" s="46" t="str">
        <f t="shared" ca="1" si="24"/>
        <v/>
      </c>
      <c r="BO20" s="46" t="str">
        <f t="shared" ca="1" si="25"/>
        <v/>
      </c>
      <c r="BP20" s="46"/>
      <c r="BQ20" s="46" t="str">
        <f t="shared" ca="1" si="26"/>
        <v/>
      </c>
      <c r="BR20" s="46" t="str">
        <f t="shared" ca="1" si="27"/>
        <v/>
      </c>
      <c r="BS20" s="46" t="str">
        <f t="shared" ca="1" si="28"/>
        <v/>
      </c>
      <c r="BT20" s="46"/>
      <c r="BU20" s="46" t="str">
        <f t="shared" ca="1" si="29"/>
        <v/>
      </c>
      <c r="BV20" s="46" t="str">
        <f t="shared" ca="1" si="30"/>
        <v/>
      </c>
      <c r="BW20" s="46" t="str">
        <f t="shared" ca="1" si="31"/>
        <v/>
      </c>
      <c r="BX20" s="46"/>
      <c r="BY20" s="46" t="str">
        <f t="shared" ca="1" si="32"/>
        <v/>
      </c>
      <c r="BZ20" s="46" t="str">
        <f t="shared" ca="1" si="33"/>
        <v/>
      </c>
      <c r="CA20" s="46" t="str">
        <f t="shared" ca="1" si="34"/>
        <v/>
      </c>
      <c r="CB20" s="46"/>
      <c r="CC20" s="46" t="str">
        <f t="shared" ca="1" si="35"/>
        <v/>
      </c>
      <c r="CD20" s="46" t="str">
        <f t="shared" ca="1" si="36"/>
        <v/>
      </c>
      <c r="CE20" s="46" t="str">
        <f t="shared" ca="1" si="37"/>
        <v/>
      </c>
      <c r="CF20" s="46" t="str">
        <f t="shared" ca="1" si="52"/>
        <v/>
      </c>
      <c r="CG20" s="69"/>
      <c r="CH20" s="140"/>
      <c r="CI20" s="89"/>
      <c r="CJ20" s="89"/>
    </row>
    <row r="21" spans="1:88">
      <c r="A21" s="102"/>
      <c r="B21" s="86" t="str">
        <f t="shared" ca="1" si="38"/>
        <v/>
      </c>
      <c r="C21" s="115" t="str">
        <f ca="1">IF($B$6="","",IF(OFFSET(INDEX(Base_Elèves!$A$1:$BZ$1,1,MATCH($B$6,Base_Elèves!$A$1:$BZ$1,0)),Base_Elèves!CA16,0,1,1)="","",OFFSET(INDEX(Base_Elèves!$A$1:$BZ$1,1,MATCH($B$6,Base_Elèves!$A$1:$BZ$1,0)),Base_Elèves!CA16,0,1,1)))</f>
        <v/>
      </c>
      <c r="D21" s="46"/>
      <c r="E21" s="164" t="str">
        <f t="shared" si="54"/>
        <v/>
      </c>
      <c r="F21" s="164"/>
      <c r="G21" s="164" t="str">
        <f t="shared" si="55"/>
        <v/>
      </c>
      <c r="H21" s="164" t="str">
        <f t="shared" si="56"/>
        <v/>
      </c>
      <c r="I21" s="46"/>
      <c r="J21" s="164" t="str">
        <f t="shared" si="57"/>
        <v/>
      </c>
      <c r="K21" s="164"/>
      <c r="L21" s="164" t="str">
        <f t="shared" si="58"/>
        <v/>
      </c>
      <c r="M21" s="164" t="str">
        <f t="shared" si="59"/>
        <v/>
      </c>
      <c r="N21" s="46"/>
      <c r="O21" s="164" t="str">
        <f t="shared" si="60"/>
        <v/>
      </c>
      <c r="P21" s="164"/>
      <c r="Q21" s="164" t="str">
        <f t="shared" si="61"/>
        <v/>
      </c>
      <c r="R21" s="164" t="str">
        <f t="shared" si="62"/>
        <v/>
      </c>
      <c r="S21" s="46"/>
      <c r="T21" s="46" t="str">
        <f t="shared" si="9"/>
        <v/>
      </c>
      <c r="U21" s="46"/>
      <c r="V21" s="46" t="str">
        <f t="shared" si="10"/>
        <v/>
      </c>
      <c r="W21" s="46" t="str">
        <f t="shared" si="11"/>
        <v/>
      </c>
      <c r="X21" s="46"/>
      <c r="Y21" s="46" t="str">
        <f t="shared" si="12"/>
        <v/>
      </c>
      <c r="Z21" s="46"/>
      <c r="AA21" s="46" t="str">
        <f t="shared" si="13"/>
        <v/>
      </c>
      <c r="AB21" s="46" t="str">
        <f t="shared" si="14"/>
        <v/>
      </c>
      <c r="AC21" s="46"/>
      <c r="AD21" s="46" t="str">
        <f t="shared" si="15"/>
        <v/>
      </c>
      <c r="AE21" s="46"/>
      <c r="AF21" s="46" t="str">
        <f t="shared" si="39"/>
        <v/>
      </c>
      <c r="AG21" s="46" t="str">
        <f t="shared" si="40"/>
        <v/>
      </c>
      <c r="AH21" s="46"/>
      <c r="AI21" s="46" t="str">
        <f t="shared" si="16"/>
        <v/>
      </c>
      <c r="AJ21" s="46"/>
      <c r="AK21" s="46" t="str">
        <f t="shared" si="41"/>
        <v/>
      </c>
      <c r="AL21" s="46" t="str">
        <f t="shared" si="42"/>
        <v/>
      </c>
      <c r="AM21" s="46"/>
      <c r="AN21" s="46" t="str">
        <f t="shared" si="17"/>
        <v/>
      </c>
      <c r="AO21" s="46"/>
      <c r="AP21" s="46" t="str">
        <f t="shared" si="43"/>
        <v/>
      </c>
      <c r="AQ21" s="46" t="str">
        <f t="shared" si="44"/>
        <v/>
      </c>
      <c r="AR21" s="46"/>
      <c r="AS21" s="46" t="str">
        <f t="shared" si="18"/>
        <v/>
      </c>
      <c r="AT21" s="46"/>
      <c r="AU21" s="46" t="str">
        <f t="shared" si="45"/>
        <v/>
      </c>
      <c r="AV21" s="46" t="str">
        <f t="shared" si="46"/>
        <v/>
      </c>
      <c r="AW21" s="46"/>
      <c r="AX21" s="46" t="str">
        <f t="shared" si="19"/>
        <v/>
      </c>
      <c r="AY21" s="46"/>
      <c r="AZ21" s="46" t="str">
        <f t="shared" si="47"/>
        <v/>
      </c>
      <c r="BA21" s="46" t="str">
        <f t="shared" si="48"/>
        <v/>
      </c>
      <c r="BB21" s="80"/>
      <c r="BC21" s="46" t="str">
        <f t="shared" ca="1" si="49"/>
        <v/>
      </c>
      <c r="BD21" s="46" t="str">
        <f t="shared" ca="1" si="50"/>
        <v/>
      </c>
      <c r="BE21" s="46"/>
      <c r="BF21" s="54" t="str">
        <f t="shared" ca="1" si="53"/>
        <v/>
      </c>
      <c r="BG21" s="54" t="str">
        <f t="shared" ca="1" si="51"/>
        <v/>
      </c>
      <c r="BH21" s="88" t="str">
        <f ca="1">IF(OR(A21="Absent",BF21=""),"",IF($B$5="LV2",INDEX(Base_Classes_Niveaux!$A$102:$M$153,MATCH(BG21,Base_Classes_Niveaux!$A$102:$A$1533),$BB$3),IF(OR($B$6="3A",$B$6="4A",$B$6="5A",$B$6="6A"),INDEX(Base_Classes_Niveaux!$A$162:$M$213,MATCH(BG21,Base_Classes_Niveaux!$A$102:$A$153),$AX$6),IF(OR($B$6&lt;&gt;"3A",$B$6&lt;&gt;"4A",$B$6&lt;&gt;"5A",$B$6&lt;&gt;"6A"),INDEX(Base_Classes_Niveaux!$A$39:$M$90,MATCH(BG21,Base_Classes_Niveaux!$A$39:$A$90),$AX$6)))))</f>
        <v/>
      </c>
      <c r="BI21" s="46" t="str">
        <f t="shared" ca="1" si="20"/>
        <v/>
      </c>
      <c r="BJ21" s="46" t="str">
        <f t="shared" ca="1" si="21"/>
        <v/>
      </c>
      <c r="BK21" s="46" t="str">
        <f t="shared" ca="1" si="22"/>
        <v/>
      </c>
      <c r="BL21" s="46"/>
      <c r="BM21" s="46" t="str">
        <f t="shared" ca="1" si="23"/>
        <v/>
      </c>
      <c r="BN21" s="46" t="str">
        <f t="shared" ca="1" si="24"/>
        <v/>
      </c>
      <c r="BO21" s="46" t="str">
        <f t="shared" ca="1" si="25"/>
        <v/>
      </c>
      <c r="BP21" s="46"/>
      <c r="BQ21" s="46" t="str">
        <f t="shared" ca="1" si="26"/>
        <v/>
      </c>
      <c r="BR21" s="46" t="str">
        <f t="shared" ca="1" si="27"/>
        <v/>
      </c>
      <c r="BS21" s="46" t="str">
        <f t="shared" ca="1" si="28"/>
        <v/>
      </c>
      <c r="BT21" s="46"/>
      <c r="BU21" s="46" t="str">
        <f t="shared" ca="1" si="29"/>
        <v/>
      </c>
      <c r="BV21" s="46" t="str">
        <f t="shared" ca="1" si="30"/>
        <v/>
      </c>
      <c r="BW21" s="46" t="str">
        <f t="shared" ca="1" si="31"/>
        <v/>
      </c>
      <c r="BX21" s="46"/>
      <c r="BY21" s="46" t="str">
        <f t="shared" ca="1" si="32"/>
        <v/>
      </c>
      <c r="BZ21" s="46" t="str">
        <f t="shared" ca="1" si="33"/>
        <v/>
      </c>
      <c r="CA21" s="46" t="str">
        <f t="shared" ca="1" si="34"/>
        <v/>
      </c>
      <c r="CB21" s="46"/>
      <c r="CC21" s="46" t="str">
        <f t="shared" ca="1" si="35"/>
        <v/>
      </c>
      <c r="CD21" s="46" t="str">
        <f t="shared" ca="1" si="36"/>
        <v/>
      </c>
      <c r="CE21" s="46" t="str">
        <f t="shared" ca="1" si="37"/>
        <v/>
      </c>
      <c r="CF21" s="46" t="str">
        <f t="shared" ca="1" si="52"/>
        <v/>
      </c>
      <c r="CG21" s="69"/>
      <c r="CH21" s="140"/>
      <c r="CI21" s="89"/>
      <c r="CJ21" s="89"/>
    </row>
    <row r="22" spans="1:88">
      <c r="A22" s="102"/>
      <c r="B22" s="86" t="str">
        <f t="shared" ca="1" si="38"/>
        <v/>
      </c>
      <c r="C22" s="115" t="str">
        <f ca="1">IF($B$6="","",IF(OFFSET(INDEX(Base_Elèves!$A$1:$BZ$1,1,MATCH($B$6,Base_Elèves!$A$1:$BZ$1,0)),Base_Elèves!CA17,0,1,1)="","",OFFSET(INDEX(Base_Elèves!$A$1:$BZ$1,1,MATCH($B$6,Base_Elèves!$A$1:$BZ$1,0)),Base_Elèves!CA17,0,1,1)))</f>
        <v/>
      </c>
      <c r="D22" s="46"/>
      <c r="E22" s="164" t="str">
        <f t="shared" si="54"/>
        <v/>
      </c>
      <c r="F22" s="164"/>
      <c r="G22" s="164" t="str">
        <f t="shared" si="55"/>
        <v/>
      </c>
      <c r="H22" s="164" t="str">
        <f t="shared" si="56"/>
        <v/>
      </c>
      <c r="I22" s="46"/>
      <c r="J22" s="164" t="str">
        <f t="shared" si="57"/>
        <v/>
      </c>
      <c r="K22" s="164"/>
      <c r="L22" s="164" t="str">
        <f t="shared" si="58"/>
        <v/>
      </c>
      <c r="M22" s="164" t="str">
        <f t="shared" si="59"/>
        <v/>
      </c>
      <c r="N22" s="46"/>
      <c r="O22" s="164" t="str">
        <f t="shared" si="60"/>
        <v/>
      </c>
      <c r="P22" s="164"/>
      <c r="Q22" s="164" t="str">
        <f t="shared" si="61"/>
        <v/>
      </c>
      <c r="R22" s="164" t="str">
        <f t="shared" si="62"/>
        <v/>
      </c>
      <c r="S22" s="46"/>
      <c r="T22" s="46" t="str">
        <f t="shared" si="9"/>
        <v/>
      </c>
      <c r="U22" s="46"/>
      <c r="V22" s="46" t="str">
        <f t="shared" si="10"/>
        <v/>
      </c>
      <c r="W22" s="46" t="str">
        <f t="shared" si="11"/>
        <v/>
      </c>
      <c r="X22" s="46"/>
      <c r="Y22" s="46" t="str">
        <f t="shared" si="12"/>
        <v/>
      </c>
      <c r="Z22" s="46"/>
      <c r="AA22" s="46" t="str">
        <f t="shared" si="13"/>
        <v/>
      </c>
      <c r="AB22" s="46" t="str">
        <f t="shared" si="14"/>
        <v/>
      </c>
      <c r="AC22" s="46"/>
      <c r="AD22" s="46" t="str">
        <f t="shared" si="15"/>
        <v/>
      </c>
      <c r="AE22" s="46"/>
      <c r="AF22" s="46" t="str">
        <f t="shared" si="39"/>
        <v/>
      </c>
      <c r="AG22" s="46" t="str">
        <f t="shared" si="40"/>
        <v/>
      </c>
      <c r="AH22" s="46"/>
      <c r="AI22" s="46" t="str">
        <f t="shared" si="16"/>
        <v/>
      </c>
      <c r="AJ22" s="46"/>
      <c r="AK22" s="46" t="str">
        <f t="shared" si="41"/>
        <v/>
      </c>
      <c r="AL22" s="46" t="str">
        <f t="shared" si="42"/>
        <v/>
      </c>
      <c r="AM22" s="46"/>
      <c r="AN22" s="46" t="str">
        <f t="shared" si="17"/>
        <v/>
      </c>
      <c r="AO22" s="46"/>
      <c r="AP22" s="46" t="str">
        <f t="shared" si="43"/>
        <v/>
      </c>
      <c r="AQ22" s="46" t="str">
        <f t="shared" si="44"/>
        <v/>
      </c>
      <c r="AR22" s="46"/>
      <c r="AS22" s="46" t="str">
        <f t="shared" si="18"/>
        <v/>
      </c>
      <c r="AT22" s="46"/>
      <c r="AU22" s="46" t="str">
        <f t="shared" si="45"/>
        <v/>
      </c>
      <c r="AV22" s="46" t="str">
        <f t="shared" si="46"/>
        <v/>
      </c>
      <c r="AW22" s="46"/>
      <c r="AX22" s="46" t="str">
        <f t="shared" si="19"/>
        <v/>
      </c>
      <c r="AY22" s="46"/>
      <c r="AZ22" s="46" t="str">
        <f t="shared" si="47"/>
        <v/>
      </c>
      <c r="BA22" s="46" t="str">
        <f t="shared" si="48"/>
        <v/>
      </c>
      <c r="BB22" s="80"/>
      <c r="BC22" s="46" t="str">
        <f t="shared" ca="1" si="49"/>
        <v/>
      </c>
      <c r="BD22" s="46" t="str">
        <f t="shared" ca="1" si="50"/>
        <v/>
      </c>
      <c r="BE22" s="46"/>
      <c r="BF22" s="54" t="str">
        <f t="shared" ca="1" si="53"/>
        <v/>
      </c>
      <c r="BG22" s="54" t="str">
        <f t="shared" ca="1" si="51"/>
        <v/>
      </c>
      <c r="BH22" s="88" t="str">
        <f ca="1">IF(OR(A22="Absent",BF22=""),"",IF($B$5="LV2",INDEX(Base_Classes_Niveaux!$A$102:$M$153,MATCH(BG22,Base_Classes_Niveaux!$A$102:$A$1533),$BB$3),IF(OR($B$6="3A",$B$6="4A",$B$6="5A",$B$6="6A"),INDEX(Base_Classes_Niveaux!$A$162:$M$213,MATCH(BG22,Base_Classes_Niveaux!$A$102:$A$153),$AX$6),IF(OR($B$6&lt;&gt;"3A",$B$6&lt;&gt;"4A",$B$6&lt;&gt;"5A",$B$6&lt;&gt;"6A"),INDEX(Base_Classes_Niveaux!$A$39:$M$90,MATCH(BG22,Base_Classes_Niveaux!$A$39:$A$90),$AX$6)))))</f>
        <v/>
      </c>
      <c r="BI22" s="46" t="str">
        <f t="shared" ca="1" si="20"/>
        <v/>
      </c>
      <c r="BJ22" s="46" t="str">
        <f t="shared" ca="1" si="21"/>
        <v/>
      </c>
      <c r="BK22" s="46" t="str">
        <f t="shared" ca="1" si="22"/>
        <v/>
      </c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 t="str">
        <f t="shared" ca="1" si="52"/>
        <v/>
      </c>
      <c r="CG22" s="69"/>
      <c r="CH22" s="140"/>
      <c r="CI22" s="89"/>
      <c r="CJ22" s="89"/>
    </row>
    <row r="23" spans="1:88">
      <c r="A23" s="102"/>
      <c r="B23" s="86" t="str">
        <f t="shared" ca="1" si="38"/>
        <v/>
      </c>
      <c r="C23" s="115" t="str">
        <f ca="1">IF($B$6="","",IF(OFFSET(INDEX(Base_Elèves!$A$1:$BZ$1,1,MATCH($B$6,Base_Elèves!$A$1:$BZ$1,0)),Base_Elèves!CA18,0,1,1)="","",OFFSET(INDEX(Base_Elèves!$A$1:$BZ$1,1,MATCH($B$6,Base_Elèves!$A$1:$BZ$1,0)),Base_Elèves!CA18,0,1,1)))</f>
        <v/>
      </c>
      <c r="D23" s="46"/>
      <c r="E23" s="164" t="str">
        <f t="shared" si="54"/>
        <v/>
      </c>
      <c r="F23" s="164"/>
      <c r="G23" s="164" t="str">
        <f t="shared" si="55"/>
        <v/>
      </c>
      <c r="H23" s="164" t="str">
        <f t="shared" si="56"/>
        <v/>
      </c>
      <c r="I23" s="46"/>
      <c r="J23" s="164" t="str">
        <f t="shared" si="57"/>
        <v/>
      </c>
      <c r="K23" s="164"/>
      <c r="L23" s="164" t="str">
        <f t="shared" si="58"/>
        <v/>
      </c>
      <c r="M23" s="164" t="str">
        <f t="shared" si="59"/>
        <v/>
      </c>
      <c r="N23" s="46"/>
      <c r="O23" s="164" t="str">
        <f t="shared" si="60"/>
        <v/>
      </c>
      <c r="P23" s="164"/>
      <c r="Q23" s="164" t="str">
        <f t="shared" si="61"/>
        <v/>
      </c>
      <c r="R23" s="164" t="str">
        <f t="shared" si="62"/>
        <v/>
      </c>
      <c r="S23" s="46"/>
      <c r="T23" s="46" t="str">
        <f t="shared" si="9"/>
        <v/>
      </c>
      <c r="U23" s="46"/>
      <c r="V23" s="46" t="str">
        <f t="shared" si="10"/>
        <v/>
      </c>
      <c r="W23" s="46" t="str">
        <f t="shared" si="11"/>
        <v/>
      </c>
      <c r="X23" s="46"/>
      <c r="Y23" s="46" t="str">
        <f t="shared" si="12"/>
        <v/>
      </c>
      <c r="Z23" s="46"/>
      <c r="AA23" s="46" t="str">
        <f t="shared" si="13"/>
        <v/>
      </c>
      <c r="AB23" s="46" t="str">
        <f t="shared" si="14"/>
        <v/>
      </c>
      <c r="AC23" s="46"/>
      <c r="AD23" s="46" t="str">
        <f t="shared" si="15"/>
        <v/>
      </c>
      <c r="AE23" s="46"/>
      <c r="AF23" s="46" t="str">
        <f t="shared" si="39"/>
        <v/>
      </c>
      <c r="AG23" s="46" t="str">
        <f t="shared" si="40"/>
        <v/>
      </c>
      <c r="AH23" s="46"/>
      <c r="AI23" s="46" t="str">
        <f t="shared" si="16"/>
        <v/>
      </c>
      <c r="AJ23" s="46"/>
      <c r="AK23" s="46" t="str">
        <f t="shared" si="41"/>
        <v/>
      </c>
      <c r="AL23" s="46" t="str">
        <f t="shared" si="42"/>
        <v/>
      </c>
      <c r="AM23" s="46"/>
      <c r="AN23" s="46" t="str">
        <f t="shared" si="17"/>
        <v/>
      </c>
      <c r="AO23" s="46"/>
      <c r="AP23" s="46" t="str">
        <f t="shared" si="43"/>
        <v/>
      </c>
      <c r="AQ23" s="46" t="str">
        <f t="shared" si="44"/>
        <v/>
      </c>
      <c r="AR23" s="46"/>
      <c r="AS23" s="46" t="str">
        <f t="shared" si="18"/>
        <v/>
      </c>
      <c r="AT23" s="46"/>
      <c r="AU23" s="46" t="str">
        <f t="shared" si="45"/>
        <v/>
      </c>
      <c r="AV23" s="46" t="str">
        <f t="shared" si="46"/>
        <v/>
      </c>
      <c r="AW23" s="46"/>
      <c r="AX23" s="46" t="str">
        <f t="shared" si="19"/>
        <v/>
      </c>
      <c r="AY23" s="46"/>
      <c r="AZ23" s="46" t="str">
        <f t="shared" si="47"/>
        <v/>
      </c>
      <c r="BA23" s="46" t="str">
        <f t="shared" si="48"/>
        <v/>
      </c>
      <c r="BB23" s="80"/>
      <c r="BC23" s="46" t="str">
        <f t="shared" ca="1" si="49"/>
        <v/>
      </c>
      <c r="BD23" s="46" t="str">
        <f t="shared" ca="1" si="50"/>
        <v/>
      </c>
      <c r="BE23" s="46"/>
      <c r="BF23" s="54" t="str">
        <f t="shared" ca="1" si="53"/>
        <v/>
      </c>
      <c r="BG23" s="54" t="str">
        <f t="shared" ca="1" si="51"/>
        <v/>
      </c>
      <c r="BH23" s="88" t="str">
        <f ca="1">IF(OR(A23="Absent",BF23=""),"",IF($B$5="LV2",INDEX(Base_Classes_Niveaux!$A$102:$M$153,MATCH(BG23,Base_Classes_Niveaux!$A$102:$A$1533),$BB$3),IF(OR($B$6="3A",$B$6="4A",$B$6="5A",$B$6="6A"),INDEX(Base_Classes_Niveaux!$A$162:$M$213,MATCH(BG23,Base_Classes_Niveaux!$A$102:$A$153),$AX$6),IF(OR($B$6&lt;&gt;"3A",$B$6&lt;&gt;"4A",$B$6&lt;&gt;"5A",$B$6&lt;&gt;"6A"),INDEX(Base_Classes_Niveaux!$A$39:$M$90,MATCH(BG23,Base_Classes_Niveaux!$A$39:$A$90),$AX$6)))))</f>
        <v/>
      </c>
      <c r="BI23" s="46" t="str">
        <f t="shared" ca="1" si="20"/>
        <v/>
      </c>
      <c r="BJ23" s="46" t="str">
        <f t="shared" ca="1" si="21"/>
        <v/>
      </c>
      <c r="BK23" s="46" t="str">
        <f t="shared" ca="1" si="22"/>
        <v/>
      </c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 t="str">
        <f t="shared" ca="1" si="52"/>
        <v/>
      </c>
      <c r="CG23" s="69"/>
      <c r="CH23" s="140"/>
      <c r="CI23" s="89"/>
      <c r="CJ23" s="89"/>
    </row>
    <row r="24" spans="1:88">
      <c r="A24" s="102"/>
      <c r="B24" s="115" t="str">
        <f t="shared" ca="1" si="38"/>
        <v/>
      </c>
      <c r="C24" s="115" t="str">
        <f ca="1">IF($B$6="","",IF(OFFSET(INDEX(Base_Elèves!$A$1:$BZ$1,1,MATCH($B$6,Base_Elèves!$A$1:$BZ$1,0)),Base_Elèves!CA19,0,1,1)="","",OFFSET(INDEX(Base_Elèves!$A$1:$BZ$1,1,MATCH($B$6,Base_Elèves!$A$1:$BZ$1,0)),Base_Elèves!CA19,0,1,1)))</f>
        <v/>
      </c>
      <c r="D24" s="46"/>
      <c r="E24" s="164" t="str">
        <f t="shared" si="54"/>
        <v/>
      </c>
      <c r="F24" s="164"/>
      <c r="G24" s="164" t="str">
        <f t="shared" si="55"/>
        <v/>
      </c>
      <c r="H24" s="164" t="str">
        <f t="shared" si="56"/>
        <v/>
      </c>
      <c r="I24" s="46"/>
      <c r="J24" s="164" t="str">
        <f t="shared" si="57"/>
        <v/>
      </c>
      <c r="K24" s="164"/>
      <c r="L24" s="164" t="str">
        <f t="shared" si="58"/>
        <v/>
      </c>
      <c r="M24" s="164" t="str">
        <f t="shared" si="59"/>
        <v/>
      </c>
      <c r="N24" s="46"/>
      <c r="O24" s="164" t="str">
        <f t="shared" si="60"/>
        <v/>
      </c>
      <c r="P24" s="164"/>
      <c r="Q24" s="164" t="str">
        <f t="shared" si="61"/>
        <v/>
      </c>
      <c r="R24" s="164" t="str">
        <f t="shared" si="62"/>
        <v/>
      </c>
      <c r="S24" s="46"/>
      <c r="T24" s="46" t="str">
        <f t="shared" si="9"/>
        <v/>
      </c>
      <c r="U24" s="46"/>
      <c r="V24" s="46" t="str">
        <f t="shared" si="10"/>
        <v/>
      </c>
      <c r="W24" s="46" t="str">
        <f t="shared" si="11"/>
        <v/>
      </c>
      <c r="X24" s="46"/>
      <c r="Y24" s="46" t="str">
        <f t="shared" si="12"/>
        <v/>
      </c>
      <c r="Z24" s="46"/>
      <c r="AA24" s="46" t="str">
        <f t="shared" si="13"/>
        <v/>
      </c>
      <c r="AB24" s="46" t="str">
        <f t="shared" si="14"/>
        <v/>
      </c>
      <c r="AC24" s="46"/>
      <c r="AD24" s="46" t="str">
        <f t="shared" si="15"/>
        <v/>
      </c>
      <c r="AE24" s="46"/>
      <c r="AF24" s="46" t="str">
        <f t="shared" si="39"/>
        <v/>
      </c>
      <c r="AG24" s="46" t="str">
        <f t="shared" si="40"/>
        <v/>
      </c>
      <c r="AH24" s="46"/>
      <c r="AI24" s="46" t="str">
        <f t="shared" si="16"/>
        <v/>
      </c>
      <c r="AJ24" s="46"/>
      <c r="AK24" s="46" t="str">
        <f t="shared" si="41"/>
        <v/>
      </c>
      <c r="AL24" s="46" t="str">
        <f t="shared" si="42"/>
        <v/>
      </c>
      <c r="AM24" s="46"/>
      <c r="AN24" s="46" t="str">
        <f t="shared" si="17"/>
        <v/>
      </c>
      <c r="AO24" s="46"/>
      <c r="AP24" s="46" t="str">
        <f t="shared" si="43"/>
        <v/>
      </c>
      <c r="AQ24" s="46" t="str">
        <f t="shared" si="44"/>
        <v/>
      </c>
      <c r="AR24" s="46"/>
      <c r="AS24" s="46" t="str">
        <f t="shared" si="18"/>
        <v/>
      </c>
      <c r="AT24" s="46"/>
      <c r="AU24" s="46" t="str">
        <f t="shared" si="45"/>
        <v/>
      </c>
      <c r="AV24" s="46" t="str">
        <f t="shared" si="46"/>
        <v/>
      </c>
      <c r="AW24" s="46"/>
      <c r="AX24" s="46" t="str">
        <f t="shared" si="19"/>
        <v/>
      </c>
      <c r="AY24" s="46"/>
      <c r="AZ24" s="46" t="str">
        <f t="shared" si="47"/>
        <v/>
      </c>
      <c r="BA24" s="46" t="str">
        <f t="shared" si="48"/>
        <v/>
      </c>
      <c r="BB24" s="80"/>
      <c r="BC24" s="46" t="str">
        <f t="shared" ca="1" si="49"/>
        <v/>
      </c>
      <c r="BD24" s="46" t="str">
        <f t="shared" ca="1" si="50"/>
        <v/>
      </c>
      <c r="BE24" s="46"/>
      <c r="BF24" s="54" t="str">
        <f t="shared" ca="1" si="53"/>
        <v/>
      </c>
      <c r="BG24" s="54" t="str">
        <f t="shared" ca="1" si="51"/>
        <v/>
      </c>
      <c r="BH24" s="88" t="str">
        <f ca="1">IF(OR(A24="Absent",BF24=""),"",IF($B$5="LV2",INDEX(Base_Classes_Niveaux!$A$102:$M$153,MATCH(BG24,Base_Classes_Niveaux!$A$102:$A$1533),$BB$3),IF(OR($B$6="3A",$B$6="4A",$B$6="5A",$B$6="6A"),INDEX(Base_Classes_Niveaux!$A$162:$M$213,MATCH(BG24,Base_Classes_Niveaux!$A$102:$A$153),$AX$6),IF(OR($B$6&lt;&gt;"3A",$B$6&lt;&gt;"4A",$B$6&lt;&gt;"5A",$B$6&lt;&gt;"6A"),INDEX(Base_Classes_Niveaux!$A$39:$M$90,MATCH(BG24,Base_Classes_Niveaux!$A$39:$A$90),$AX$6)))))</f>
        <v/>
      </c>
      <c r="BI24" s="46" t="str">
        <f t="shared" ca="1" si="20"/>
        <v/>
      </c>
      <c r="BJ24" s="46" t="str">
        <f t="shared" ca="1" si="21"/>
        <v/>
      </c>
      <c r="BK24" s="46" t="str">
        <f t="shared" ca="1" si="22"/>
        <v/>
      </c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 t="str">
        <f t="shared" ca="1" si="52"/>
        <v/>
      </c>
      <c r="CG24" s="69"/>
      <c r="CH24" s="140"/>
      <c r="CI24" s="89"/>
      <c r="CJ24" s="89"/>
    </row>
    <row r="25" spans="1:88">
      <c r="A25" s="102"/>
      <c r="B25" s="115" t="str">
        <f t="shared" ca="1" si="38"/>
        <v/>
      </c>
      <c r="C25" s="115" t="str">
        <f ca="1">IF($B$6="","",IF(OFFSET(INDEX(Base_Elèves!$A$1:$BZ$1,1,MATCH($B$6,Base_Elèves!$A$1:$BZ$1,0)),Base_Elèves!CA20,0,1,1)="","",OFFSET(INDEX(Base_Elèves!$A$1:$BZ$1,1,MATCH($B$6,Base_Elèves!$A$1:$BZ$1,0)),Base_Elèves!CA20,0,1,1)))</f>
        <v/>
      </c>
      <c r="D25" s="46"/>
      <c r="E25" s="164" t="str">
        <f t="shared" si="54"/>
        <v/>
      </c>
      <c r="F25" s="164"/>
      <c r="G25" s="164" t="str">
        <f t="shared" si="55"/>
        <v/>
      </c>
      <c r="H25" s="164" t="str">
        <f t="shared" si="56"/>
        <v/>
      </c>
      <c r="I25" s="46"/>
      <c r="J25" s="164" t="str">
        <f t="shared" si="57"/>
        <v/>
      </c>
      <c r="K25" s="164"/>
      <c r="L25" s="164" t="str">
        <f t="shared" si="58"/>
        <v/>
      </c>
      <c r="M25" s="164" t="str">
        <f t="shared" si="59"/>
        <v/>
      </c>
      <c r="N25" s="46"/>
      <c r="O25" s="164" t="str">
        <f t="shared" si="60"/>
        <v/>
      </c>
      <c r="P25" s="164"/>
      <c r="Q25" s="164" t="str">
        <f t="shared" si="61"/>
        <v/>
      </c>
      <c r="R25" s="164" t="str">
        <f t="shared" si="62"/>
        <v/>
      </c>
      <c r="S25" s="46"/>
      <c r="T25" s="46" t="str">
        <f t="shared" si="9"/>
        <v/>
      </c>
      <c r="U25" s="46"/>
      <c r="V25" s="46" t="str">
        <f t="shared" si="10"/>
        <v/>
      </c>
      <c r="W25" s="46" t="str">
        <f t="shared" si="11"/>
        <v/>
      </c>
      <c r="X25" s="46"/>
      <c r="Y25" s="46" t="str">
        <f t="shared" si="12"/>
        <v/>
      </c>
      <c r="Z25" s="46"/>
      <c r="AA25" s="46" t="str">
        <f t="shared" si="13"/>
        <v/>
      </c>
      <c r="AB25" s="46" t="str">
        <f t="shared" si="14"/>
        <v/>
      </c>
      <c r="AC25" s="46"/>
      <c r="AD25" s="46" t="str">
        <f t="shared" si="15"/>
        <v/>
      </c>
      <c r="AE25" s="46"/>
      <c r="AF25" s="46" t="str">
        <f t="shared" si="39"/>
        <v/>
      </c>
      <c r="AG25" s="46" t="str">
        <f t="shared" si="40"/>
        <v/>
      </c>
      <c r="AH25" s="46"/>
      <c r="AI25" s="46" t="str">
        <f t="shared" si="16"/>
        <v/>
      </c>
      <c r="AJ25" s="46"/>
      <c r="AK25" s="46" t="str">
        <f t="shared" si="41"/>
        <v/>
      </c>
      <c r="AL25" s="46" t="str">
        <f t="shared" si="42"/>
        <v/>
      </c>
      <c r="AM25" s="46"/>
      <c r="AN25" s="46" t="str">
        <f t="shared" si="17"/>
        <v/>
      </c>
      <c r="AO25" s="46"/>
      <c r="AP25" s="46" t="str">
        <f t="shared" si="43"/>
        <v/>
      </c>
      <c r="AQ25" s="46" t="str">
        <f t="shared" si="44"/>
        <v/>
      </c>
      <c r="AR25" s="46"/>
      <c r="AS25" s="46" t="str">
        <f t="shared" si="18"/>
        <v/>
      </c>
      <c r="AT25" s="46"/>
      <c r="AU25" s="46" t="str">
        <f t="shared" si="45"/>
        <v/>
      </c>
      <c r="AV25" s="46" t="str">
        <f t="shared" si="46"/>
        <v/>
      </c>
      <c r="AW25" s="46"/>
      <c r="AX25" s="46" t="str">
        <f t="shared" si="19"/>
        <v/>
      </c>
      <c r="AY25" s="46"/>
      <c r="AZ25" s="46" t="str">
        <f t="shared" si="47"/>
        <v/>
      </c>
      <c r="BA25" s="46" t="str">
        <f t="shared" si="48"/>
        <v/>
      </c>
      <c r="BB25" s="80"/>
      <c r="BC25" s="46" t="str">
        <f t="shared" ca="1" si="49"/>
        <v/>
      </c>
      <c r="BD25" s="46" t="str">
        <f t="shared" ca="1" si="50"/>
        <v/>
      </c>
      <c r="BE25" s="46"/>
      <c r="BF25" s="54" t="str">
        <f t="shared" ca="1" si="53"/>
        <v/>
      </c>
      <c r="BG25" s="54" t="str">
        <f t="shared" ca="1" si="51"/>
        <v/>
      </c>
      <c r="BH25" s="88" t="str">
        <f ca="1">IF(OR(A25="Absent",BF25=""),"",IF($B$5="LV2",INDEX(Base_Classes_Niveaux!$A$102:$M$153,MATCH(BG25,Base_Classes_Niveaux!$A$102:$A$1533),$BB$3),IF(OR($B$6="3A",$B$6="4A",$B$6="5A",$B$6="6A"),INDEX(Base_Classes_Niveaux!$A$162:$M$213,MATCH(BG25,Base_Classes_Niveaux!$A$102:$A$153),$AX$6),IF(OR($B$6&lt;&gt;"3A",$B$6&lt;&gt;"4A",$B$6&lt;&gt;"5A",$B$6&lt;&gt;"6A"),INDEX(Base_Classes_Niveaux!$A$39:$M$90,MATCH(BG25,Base_Classes_Niveaux!$A$39:$A$90),$AX$6)))))</f>
        <v/>
      </c>
      <c r="BI25" s="46" t="str">
        <f t="shared" ca="1" si="20"/>
        <v/>
      </c>
      <c r="BJ25" s="46" t="str">
        <f t="shared" ca="1" si="21"/>
        <v/>
      </c>
      <c r="BK25" s="46" t="str">
        <f t="shared" ca="1" si="22"/>
        <v/>
      </c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 t="str">
        <f t="shared" ca="1" si="52"/>
        <v/>
      </c>
      <c r="CG25" s="69"/>
      <c r="CH25" s="140"/>
      <c r="CI25" s="89"/>
      <c r="CJ25" s="89"/>
    </row>
    <row r="26" spans="1:88">
      <c r="A26" s="102"/>
      <c r="B26" s="115" t="str">
        <f t="shared" ca="1" si="38"/>
        <v/>
      </c>
      <c r="C26" s="115" t="str">
        <f ca="1">IF($B$6="","",IF(OFFSET(INDEX(Base_Elèves!$A$1:$BZ$1,1,MATCH($B$6,Base_Elèves!$A$1:$BZ$1,0)),Base_Elèves!CA21,0,1,1)="","",OFFSET(INDEX(Base_Elèves!$A$1:$BZ$1,1,MATCH($B$6,Base_Elèves!$A$1:$BZ$1,0)),Base_Elèves!CA21,0,1,1)))</f>
        <v/>
      </c>
      <c r="D26" s="46"/>
      <c r="E26" s="164" t="str">
        <f t="shared" si="54"/>
        <v/>
      </c>
      <c r="F26" s="164"/>
      <c r="G26" s="164" t="str">
        <f t="shared" si="55"/>
        <v/>
      </c>
      <c r="H26" s="164" t="str">
        <f t="shared" si="56"/>
        <v/>
      </c>
      <c r="I26" s="46"/>
      <c r="J26" s="164" t="str">
        <f t="shared" si="57"/>
        <v/>
      </c>
      <c r="K26" s="164"/>
      <c r="L26" s="164" t="str">
        <f t="shared" si="58"/>
        <v/>
      </c>
      <c r="M26" s="164" t="str">
        <f t="shared" si="59"/>
        <v/>
      </c>
      <c r="N26" s="46"/>
      <c r="O26" s="164" t="str">
        <f t="shared" si="60"/>
        <v/>
      </c>
      <c r="P26" s="164"/>
      <c r="Q26" s="164" t="str">
        <f t="shared" si="61"/>
        <v/>
      </c>
      <c r="R26" s="164" t="str">
        <f t="shared" si="62"/>
        <v/>
      </c>
      <c r="S26" s="46"/>
      <c r="T26" s="46" t="str">
        <f t="shared" si="9"/>
        <v/>
      </c>
      <c r="U26" s="46"/>
      <c r="V26" s="46" t="str">
        <f t="shared" si="10"/>
        <v/>
      </c>
      <c r="W26" s="46" t="str">
        <f t="shared" si="11"/>
        <v/>
      </c>
      <c r="X26" s="46"/>
      <c r="Y26" s="46" t="str">
        <f t="shared" si="12"/>
        <v/>
      </c>
      <c r="Z26" s="46"/>
      <c r="AA26" s="46" t="str">
        <f t="shared" si="13"/>
        <v/>
      </c>
      <c r="AB26" s="46" t="str">
        <f t="shared" si="14"/>
        <v/>
      </c>
      <c r="AC26" s="46"/>
      <c r="AD26" s="46" t="str">
        <f t="shared" si="15"/>
        <v/>
      </c>
      <c r="AE26" s="46"/>
      <c r="AF26" s="46" t="str">
        <f t="shared" si="39"/>
        <v/>
      </c>
      <c r="AG26" s="46" t="str">
        <f t="shared" si="40"/>
        <v/>
      </c>
      <c r="AH26" s="46"/>
      <c r="AI26" s="46" t="str">
        <f t="shared" si="16"/>
        <v/>
      </c>
      <c r="AJ26" s="46"/>
      <c r="AK26" s="46" t="str">
        <f t="shared" si="41"/>
        <v/>
      </c>
      <c r="AL26" s="46" t="str">
        <f t="shared" si="42"/>
        <v/>
      </c>
      <c r="AM26" s="46"/>
      <c r="AN26" s="46" t="str">
        <f t="shared" si="17"/>
        <v/>
      </c>
      <c r="AO26" s="46"/>
      <c r="AP26" s="46" t="str">
        <f t="shared" si="43"/>
        <v/>
      </c>
      <c r="AQ26" s="46" t="str">
        <f t="shared" si="44"/>
        <v/>
      </c>
      <c r="AR26" s="46"/>
      <c r="AS26" s="46" t="str">
        <f t="shared" si="18"/>
        <v/>
      </c>
      <c r="AT26" s="46"/>
      <c r="AU26" s="46" t="str">
        <f t="shared" si="45"/>
        <v/>
      </c>
      <c r="AV26" s="46" t="str">
        <f t="shared" si="46"/>
        <v/>
      </c>
      <c r="AW26" s="46"/>
      <c r="AX26" s="46" t="str">
        <f t="shared" si="19"/>
        <v/>
      </c>
      <c r="AY26" s="46"/>
      <c r="AZ26" s="46" t="str">
        <f t="shared" si="47"/>
        <v/>
      </c>
      <c r="BA26" s="46" t="str">
        <f t="shared" si="48"/>
        <v/>
      </c>
      <c r="BB26" s="80"/>
      <c r="BC26" s="46" t="str">
        <f t="shared" ca="1" si="49"/>
        <v/>
      </c>
      <c r="BD26" s="46" t="str">
        <f t="shared" ca="1" si="50"/>
        <v/>
      </c>
      <c r="BE26" s="46"/>
      <c r="BF26" s="54" t="str">
        <f t="shared" ca="1" si="53"/>
        <v/>
      </c>
      <c r="BG26" s="54" t="str">
        <f t="shared" ca="1" si="51"/>
        <v/>
      </c>
      <c r="BH26" s="88" t="str">
        <f ca="1">IF(OR(A26="Absent",BF26=""),"",IF($B$5="LV2",INDEX(Base_Classes_Niveaux!$A$102:$M$153,MATCH(BG26,Base_Classes_Niveaux!$A$102:$A$1533),$BB$3),IF(OR($B$6="3A",$B$6="4A",$B$6="5A",$B$6="6A"),INDEX(Base_Classes_Niveaux!$A$162:$M$213,MATCH(BG26,Base_Classes_Niveaux!$A$102:$A$153),$AX$6),IF(OR($B$6&lt;&gt;"3A",$B$6&lt;&gt;"4A",$B$6&lt;&gt;"5A",$B$6&lt;&gt;"6A"),INDEX(Base_Classes_Niveaux!$A$39:$M$90,MATCH(BG26,Base_Classes_Niveaux!$A$39:$A$90),$AX$6)))))</f>
        <v/>
      </c>
      <c r="BI26" s="46" t="str">
        <f t="shared" ca="1" si="20"/>
        <v/>
      </c>
      <c r="BJ26" s="46" t="str">
        <f t="shared" ca="1" si="21"/>
        <v/>
      </c>
      <c r="BK26" s="46" t="str">
        <f t="shared" ca="1" si="22"/>
        <v/>
      </c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 t="str">
        <f t="shared" ca="1" si="52"/>
        <v/>
      </c>
      <c r="CG26" s="69"/>
      <c r="CH26" s="140"/>
      <c r="CI26" s="89"/>
      <c r="CJ26" s="89"/>
    </row>
    <row r="27" spans="1:88">
      <c r="A27" s="102"/>
      <c r="B27" s="115" t="str">
        <f t="shared" ca="1" si="38"/>
        <v/>
      </c>
      <c r="C27" s="115" t="str">
        <f ca="1">IF($B$6="","",IF(OFFSET(INDEX(Base_Elèves!$A$1:$BZ$1,1,MATCH($B$6,Base_Elèves!$A$1:$BZ$1,0)),Base_Elèves!CA22,0,1,1)="","",OFFSET(INDEX(Base_Elèves!$A$1:$BZ$1,1,MATCH($B$6,Base_Elèves!$A$1:$BZ$1,0)),Base_Elèves!CA22,0,1,1)))</f>
        <v/>
      </c>
      <c r="D27" s="46"/>
      <c r="E27" s="69" t="str">
        <f t="shared" si="0"/>
        <v/>
      </c>
      <c r="F27" s="69"/>
      <c r="G27" s="69" t="str">
        <f t="shared" si="1"/>
        <v/>
      </c>
      <c r="H27" s="69" t="str">
        <f t="shared" si="2"/>
        <v/>
      </c>
      <c r="I27" s="46"/>
      <c r="J27" s="69" t="str">
        <f t="shared" si="3"/>
        <v/>
      </c>
      <c r="K27" s="69"/>
      <c r="L27" s="69" t="str">
        <f t="shared" si="4"/>
        <v/>
      </c>
      <c r="M27" s="69" t="str">
        <f t="shared" si="5"/>
        <v/>
      </c>
      <c r="N27" s="46"/>
      <c r="O27" s="69" t="str">
        <f t="shared" si="6"/>
        <v/>
      </c>
      <c r="P27" s="69"/>
      <c r="Q27" s="69" t="str">
        <f t="shared" si="7"/>
        <v/>
      </c>
      <c r="R27" s="69" t="str">
        <f t="shared" si="8"/>
        <v/>
      </c>
      <c r="S27" s="46"/>
      <c r="T27" s="46" t="str">
        <f t="shared" si="9"/>
        <v/>
      </c>
      <c r="U27" s="46"/>
      <c r="V27" s="46" t="str">
        <f t="shared" si="10"/>
        <v/>
      </c>
      <c r="W27" s="46" t="str">
        <f t="shared" si="11"/>
        <v/>
      </c>
      <c r="X27" s="46"/>
      <c r="Y27" s="46" t="str">
        <f t="shared" si="12"/>
        <v/>
      </c>
      <c r="Z27" s="46"/>
      <c r="AA27" s="46" t="str">
        <f t="shared" si="13"/>
        <v/>
      </c>
      <c r="AB27" s="46" t="str">
        <f t="shared" si="14"/>
        <v/>
      </c>
      <c r="AC27" s="46"/>
      <c r="AD27" s="46" t="str">
        <f t="shared" si="15"/>
        <v/>
      </c>
      <c r="AE27" s="46"/>
      <c r="AF27" s="46" t="str">
        <f t="shared" si="39"/>
        <v/>
      </c>
      <c r="AG27" s="46" t="str">
        <f t="shared" si="40"/>
        <v/>
      </c>
      <c r="AH27" s="46"/>
      <c r="AI27" s="46" t="str">
        <f t="shared" si="16"/>
        <v/>
      </c>
      <c r="AJ27" s="46"/>
      <c r="AK27" s="46" t="str">
        <f t="shared" si="41"/>
        <v/>
      </c>
      <c r="AL27" s="46" t="str">
        <f t="shared" si="42"/>
        <v/>
      </c>
      <c r="AM27" s="46"/>
      <c r="AN27" s="46" t="str">
        <f t="shared" si="17"/>
        <v/>
      </c>
      <c r="AO27" s="46"/>
      <c r="AP27" s="46" t="str">
        <f t="shared" si="43"/>
        <v/>
      </c>
      <c r="AQ27" s="46" t="str">
        <f t="shared" si="44"/>
        <v/>
      </c>
      <c r="AR27" s="46"/>
      <c r="AS27" s="46" t="str">
        <f t="shared" si="18"/>
        <v/>
      </c>
      <c r="AT27" s="46"/>
      <c r="AU27" s="46" t="str">
        <f t="shared" si="45"/>
        <v/>
      </c>
      <c r="AV27" s="46" t="str">
        <f t="shared" si="46"/>
        <v/>
      </c>
      <c r="AW27" s="46"/>
      <c r="AX27" s="46" t="str">
        <f t="shared" si="19"/>
        <v/>
      </c>
      <c r="AY27" s="46"/>
      <c r="AZ27" s="46" t="str">
        <f t="shared" si="47"/>
        <v/>
      </c>
      <c r="BA27" s="46" t="str">
        <f t="shared" si="48"/>
        <v/>
      </c>
      <c r="BB27" s="80"/>
      <c r="BC27" s="46" t="str">
        <f t="shared" ca="1" si="49"/>
        <v/>
      </c>
      <c r="BD27" s="46" t="str">
        <f t="shared" ca="1" si="50"/>
        <v/>
      </c>
      <c r="BE27" s="46"/>
      <c r="BF27" s="54" t="str">
        <f t="shared" ca="1" si="53"/>
        <v/>
      </c>
      <c r="BG27" s="54" t="str">
        <f t="shared" ca="1" si="51"/>
        <v/>
      </c>
      <c r="BH27" s="88" t="str">
        <f ca="1">IF(OR(A27="Absent",BF27=""),"",IF($B$5="LV2",INDEX(Base_Classes_Niveaux!$A$102:$M$153,MATCH(BG27,Base_Classes_Niveaux!$A$102:$A$1533),$BB$3),IF(OR($B$6="3A",$B$6="4A",$B$6="5A",$B$6="6A"),INDEX(Base_Classes_Niveaux!$A$162:$M$213,MATCH(BG27,Base_Classes_Niveaux!$A$102:$A$153),$AX$6),IF(OR($B$6&lt;&gt;"3A",$B$6&lt;&gt;"4A",$B$6&lt;&gt;"5A",$B$6&lt;&gt;"6A"),INDEX(Base_Classes_Niveaux!$A$39:$M$90,MATCH(BG27,Base_Classes_Niveaux!$A$39:$A$90),$AX$6)))))</f>
        <v/>
      </c>
      <c r="BI27" s="46" t="str">
        <f t="shared" ca="1" si="20"/>
        <v/>
      </c>
      <c r="BJ27" s="46" t="str">
        <f t="shared" ca="1" si="21"/>
        <v/>
      </c>
      <c r="BK27" s="46" t="str">
        <f t="shared" ca="1" si="22"/>
        <v/>
      </c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 t="str">
        <f t="shared" ca="1" si="52"/>
        <v/>
      </c>
      <c r="CG27" s="69"/>
      <c r="CH27" s="140"/>
      <c r="CI27" s="89"/>
      <c r="CJ27" s="89"/>
    </row>
    <row r="28" spans="1:88">
      <c r="A28" s="102"/>
      <c r="B28" s="86" t="str">
        <f t="shared" ca="1" si="38"/>
        <v/>
      </c>
      <c r="C28" s="115" t="str">
        <f ca="1">IF($B$6="","",IF(OFFSET(INDEX(Base_Elèves!$A$1:$BZ$1,1,MATCH($B$6,Base_Elèves!$A$1:$BZ$1,0)),Base_Elèves!CA23,0,1,1)="","",OFFSET(INDEX(Base_Elèves!$A$1:$BZ$1,1,MATCH($B$6,Base_Elèves!$A$1:$BZ$1,0)),Base_Elèves!CA23,0,1,1)))</f>
        <v/>
      </c>
      <c r="D28" s="46"/>
      <c r="E28" s="69" t="str">
        <f t="shared" si="0"/>
        <v/>
      </c>
      <c r="F28" s="69"/>
      <c r="G28" s="69" t="str">
        <f t="shared" si="1"/>
        <v/>
      </c>
      <c r="H28" s="69" t="str">
        <f t="shared" si="2"/>
        <v/>
      </c>
      <c r="I28" s="46"/>
      <c r="J28" s="69" t="str">
        <f t="shared" si="3"/>
        <v/>
      </c>
      <c r="K28" s="69"/>
      <c r="L28" s="69" t="str">
        <f t="shared" si="4"/>
        <v/>
      </c>
      <c r="M28" s="69" t="str">
        <f t="shared" si="5"/>
        <v/>
      </c>
      <c r="N28" s="46"/>
      <c r="O28" s="69" t="str">
        <f t="shared" si="6"/>
        <v/>
      </c>
      <c r="P28" s="69"/>
      <c r="Q28" s="69" t="str">
        <f t="shared" si="7"/>
        <v/>
      </c>
      <c r="R28" s="69" t="str">
        <f t="shared" si="8"/>
        <v/>
      </c>
      <c r="S28" s="46"/>
      <c r="T28" s="46" t="str">
        <f t="shared" si="9"/>
        <v/>
      </c>
      <c r="U28" s="46"/>
      <c r="V28" s="46" t="str">
        <f t="shared" si="10"/>
        <v/>
      </c>
      <c r="W28" s="46" t="str">
        <f t="shared" si="11"/>
        <v/>
      </c>
      <c r="X28" s="46"/>
      <c r="Y28" s="46" t="str">
        <f t="shared" si="12"/>
        <v/>
      </c>
      <c r="Z28" s="46"/>
      <c r="AA28" s="46" t="str">
        <f t="shared" si="13"/>
        <v/>
      </c>
      <c r="AB28" s="46" t="str">
        <f t="shared" si="14"/>
        <v/>
      </c>
      <c r="AC28" s="46"/>
      <c r="AD28" s="46" t="str">
        <f t="shared" si="15"/>
        <v/>
      </c>
      <c r="AE28" s="46"/>
      <c r="AF28" s="46" t="str">
        <f t="shared" si="39"/>
        <v/>
      </c>
      <c r="AG28" s="46" t="str">
        <f t="shared" si="40"/>
        <v/>
      </c>
      <c r="AH28" s="46"/>
      <c r="AI28" s="46" t="str">
        <f t="shared" si="16"/>
        <v/>
      </c>
      <c r="AJ28" s="46"/>
      <c r="AK28" s="46" t="str">
        <f t="shared" si="41"/>
        <v/>
      </c>
      <c r="AL28" s="46" t="str">
        <f t="shared" si="42"/>
        <v/>
      </c>
      <c r="AM28" s="46"/>
      <c r="AN28" s="46" t="str">
        <f t="shared" si="17"/>
        <v/>
      </c>
      <c r="AO28" s="46"/>
      <c r="AP28" s="46" t="str">
        <f t="shared" si="43"/>
        <v/>
      </c>
      <c r="AQ28" s="46" t="str">
        <f t="shared" si="44"/>
        <v/>
      </c>
      <c r="AR28" s="46"/>
      <c r="AS28" s="46" t="str">
        <f t="shared" si="18"/>
        <v/>
      </c>
      <c r="AT28" s="46"/>
      <c r="AU28" s="46" t="str">
        <f t="shared" si="45"/>
        <v/>
      </c>
      <c r="AV28" s="46" t="str">
        <f t="shared" si="46"/>
        <v/>
      </c>
      <c r="AW28" s="46"/>
      <c r="AX28" s="46" t="str">
        <f t="shared" si="19"/>
        <v/>
      </c>
      <c r="AY28" s="46"/>
      <c r="AZ28" s="46" t="str">
        <f t="shared" si="47"/>
        <v/>
      </c>
      <c r="BA28" s="46" t="str">
        <f t="shared" si="48"/>
        <v/>
      </c>
      <c r="BB28" s="80"/>
      <c r="BC28" s="46" t="str">
        <f t="shared" ca="1" si="49"/>
        <v/>
      </c>
      <c r="BD28" s="46" t="str">
        <f t="shared" ca="1" si="50"/>
        <v/>
      </c>
      <c r="BE28" s="46"/>
      <c r="BF28" s="54" t="str">
        <f t="shared" ca="1" si="53"/>
        <v/>
      </c>
      <c r="BG28" s="54" t="str">
        <f t="shared" ca="1" si="51"/>
        <v/>
      </c>
      <c r="BH28" s="88" t="str">
        <f ca="1">IF(OR(A28="Absent",BF28=""),"",IF($B$5="LV2",INDEX(Base_Classes_Niveaux!$A$102:$M$153,MATCH(BG28,Base_Classes_Niveaux!$A$102:$A$1533),$BB$3),IF(OR($B$6="3A",$B$6="4A",$B$6="5A",$B$6="6A"),INDEX(Base_Classes_Niveaux!$A$162:$M$213,MATCH(BG28,Base_Classes_Niveaux!$A$102:$A$153),$AX$6),IF(OR($B$6&lt;&gt;"3A",$B$6&lt;&gt;"4A",$B$6&lt;&gt;"5A",$B$6&lt;&gt;"6A"),INDEX(Base_Classes_Niveaux!$A$39:$M$90,MATCH(BG28,Base_Classes_Niveaux!$A$39:$A$90),$AX$6)))))</f>
        <v/>
      </c>
      <c r="BI28" s="46" t="str">
        <f t="shared" ca="1" si="20"/>
        <v/>
      </c>
      <c r="BJ28" s="46" t="str">
        <f t="shared" ca="1" si="21"/>
        <v/>
      </c>
      <c r="BK28" s="46" t="str">
        <f t="shared" ca="1" si="22"/>
        <v/>
      </c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 t="str">
        <f t="shared" ca="1" si="52"/>
        <v/>
      </c>
      <c r="CG28" s="69"/>
      <c r="CH28" s="140"/>
      <c r="CI28" s="89"/>
      <c r="CJ28" s="89"/>
    </row>
    <row r="29" spans="1:88">
      <c r="A29" s="102"/>
      <c r="B29" s="86" t="str">
        <f t="shared" ca="1" si="38"/>
        <v/>
      </c>
      <c r="C29" s="115" t="str">
        <f ca="1">IF($B$6="","",IF(OFFSET(INDEX(Base_Elèves!$A$1:$BZ$1,1,MATCH($B$6,Base_Elèves!$A$1:$BZ$1,0)),Base_Elèves!CA24,0,1,1)="","",OFFSET(INDEX(Base_Elèves!$A$1:$BZ$1,1,MATCH($B$6,Base_Elèves!$A$1:$BZ$1,0)),Base_Elèves!CA24,0,1,1)))</f>
        <v/>
      </c>
      <c r="D29" s="46"/>
      <c r="E29" s="69" t="str">
        <f t="shared" si="0"/>
        <v/>
      </c>
      <c r="F29" s="69"/>
      <c r="G29" s="69" t="str">
        <f t="shared" si="1"/>
        <v/>
      </c>
      <c r="H29" s="69" t="str">
        <f t="shared" si="2"/>
        <v/>
      </c>
      <c r="I29" s="46"/>
      <c r="J29" s="69" t="str">
        <f t="shared" si="3"/>
        <v/>
      </c>
      <c r="K29" s="69"/>
      <c r="L29" s="69" t="str">
        <f t="shared" si="4"/>
        <v/>
      </c>
      <c r="M29" s="69" t="str">
        <f t="shared" si="5"/>
        <v/>
      </c>
      <c r="N29" s="46"/>
      <c r="O29" s="69" t="str">
        <f t="shared" si="6"/>
        <v/>
      </c>
      <c r="P29" s="69"/>
      <c r="Q29" s="69" t="str">
        <f t="shared" si="7"/>
        <v/>
      </c>
      <c r="R29" s="69" t="str">
        <f t="shared" si="8"/>
        <v/>
      </c>
      <c r="S29" s="46"/>
      <c r="T29" s="46" t="str">
        <f t="shared" si="9"/>
        <v/>
      </c>
      <c r="U29" s="46"/>
      <c r="V29" s="46" t="str">
        <f t="shared" si="10"/>
        <v/>
      </c>
      <c r="W29" s="46" t="str">
        <f t="shared" si="11"/>
        <v/>
      </c>
      <c r="X29" s="46"/>
      <c r="Y29" s="46" t="str">
        <f t="shared" si="12"/>
        <v/>
      </c>
      <c r="Z29" s="46"/>
      <c r="AA29" s="46" t="str">
        <f t="shared" si="13"/>
        <v/>
      </c>
      <c r="AB29" s="46" t="str">
        <f t="shared" si="14"/>
        <v/>
      </c>
      <c r="AC29" s="46"/>
      <c r="AD29" s="46" t="str">
        <f t="shared" si="15"/>
        <v/>
      </c>
      <c r="AE29" s="46"/>
      <c r="AF29" s="46" t="str">
        <f t="shared" si="39"/>
        <v/>
      </c>
      <c r="AG29" s="46" t="str">
        <f t="shared" si="40"/>
        <v/>
      </c>
      <c r="AH29" s="46"/>
      <c r="AI29" s="46" t="str">
        <f t="shared" si="16"/>
        <v/>
      </c>
      <c r="AJ29" s="46"/>
      <c r="AK29" s="46" t="str">
        <f t="shared" si="41"/>
        <v/>
      </c>
      <c r="AL29" s="46" t="str">
        <f t="shared" si="42"/>
        <v/>
      </c>
      <c r="AM29" s="46"/>
      <c r="AN29" s="46" t="str">
        <f t="shared" si="17"/>
        <v/>
      </c>
      <c r="AO29" s="46"/>
      <c r="AP29" s="46" t="str">
        <f t="shared" si="43"/>
        <v/>
      </c>
      <c r="AQ29" s="46" t="str">
        <f t="shared" si="44"/>
        <v/>
      </c>
      <c r="AR29" s="46"/>
      <c r="AS29" s="46" t="str">
        <f t="shared" si="18"/>
        <v/>
      </c>
      <c r="AT29" s="46"/>
      <c r="AU29" s="46" t="str">
        <f t="shared" si="45"/>
        <v/>
      </c>
      <c r="AV29" s="46" t="str">
        <f t="shared" si="46"/>
        <v/>
      </c>
      <c r="AW29" s="46"/>
      <c r="AX29" s="46" t="str">
        <f t="shared" si="19"/>
        <v/>
      </c>
      <c r="AY29" s="46"/>
      <c r="AZ29" s="46" t="str">
        <f t="shared" si="47"/>
        <v/>
      </c>
      <c r="BA29" s="46" t="str">
        <f t="shared" si="48"/>
        <v/>
      </c>
      <c r="BB29" s="80"/>
      <c r="BC29" s="46" t="str">
        <f t="shared" ca="1" si="49"/>
        <v/>
      </c>
      <c r="BD29" s="46" t="str">
        <f t="shared" ca="1" si="50"/>
        <v/>
      </c>
      <c r="BE29" s="46"/>
      <c r="BF29" s="54" t="str">
        <f t="shared" ca="1" si="53"/>
        <v/>
      </c>
      <c r="BG29" s="54" t="str">
        <f t="shared" ca="1" si="51"/>
        <v/>
      </c>
      <c r="BH29" s="88" t="str">
        <f ca="1">IF(OR(A29="Absent",BF29=""),"",IF($B$5="LV2",INDEX(Base_Classes_Niveaux!$A$102:$M$153,MATCH(BG29,Base_Classes_Niveaux!$A$102:$A$1533),$BB$3),IF(OR($B$6="3A",$B$6="4A",$B$6="5A",$B$6="6A"),INDEX(Base_Classes_Niveaux!$A$162:$M$213,MATCH(BG29,Base_Classes_Niveaux!$A$102:$A$153),$AX$6),IF(OR($B$6&lt;&gt;"3A",$B$6&lt;&gt;"4A",$B$6&lt;&gt;"5A",$B$6&lt;&gt;"6A"),INDEX(Base_Classes_Niveaux!$A$39:$M$90,MATCH(BG29,Base_Classes_Niveaux!$A$39:$A$90),$AX$6)))))</f>
        <v/>
      </c>
      <c r="BI29" s="46" t="str">
        <f t="shared" ca="1" si="20"/>
        <v/>
      </c>
      <c r="BJ29" s="46" t="str">
        <f t="shared" ca="1" si="21"/>
        <v/>
      </c>
      <c r="BK29" s="46" t="str">
        <f t="shared" ca="1" si="22"/>
        <v/>
      </c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 t="str">
        <f t="shared" ca="1" si="52"/>
        <v/>
      </c>
      <c r="CG29" s="69"/>
      <c r="CH29" s="140"/>
      <c r="CI29" s="89"/>
      <c r="CJ29" s="89"/>
    </row>
    <row r="30" spans="1:88">
      <c r="A30" s="102"/>
      <c r="B30" s="86" t="str">
        <f t="shared" ca="1" si="38"/>
        <v/>
      </c>
      <c r="C30" s="115" t="str">
        <f ca="1">IF($B$6="","",IF(OFFSET(INDEX(Base_Elèves!$A$1:$BZ$1,1,MATCH($B$6,Base_Elèves!$A$1:$BZ$1,0)),Base_Elèves!CA25,0,1,1)="","",OFFSET(INDEX(Base_Elèves!$A$1:$BZ$1,1,MATCH($B$6,Base_Elèves!$A$1:$BZ$1,0)),Base_Elèves!CA25,0,1,1)))</f>
        <v/>
      </c>
      <c r="D30" s="46"/>
      <c r="E30" s="69" t="str">
        <f t="shared" si="0"/>
        <v/>
      </c>
      <c r="F30" s="69"/>
      <c r="G30" s="69" t="str">
        <f t="shared" si="1"/>
        <v/>
      </c>
      <c r="H30" s="69" t="str">
        <f t="shared" si="2"/>
        <v/>
      </c>
      <c r="I30" s="46"/>
      <c r="J30" s="69" t="str">
        <f t="shared" si="3"/>
        <v/>
      </c>
      <c r="K30" s="69"/>
      <c r="L30" s="69" t="str">
        <f t="shared" si="4"/>
        <v/>
      </c>
      <c r="M30" s="69" t="str">
        <f t="shared" si="5"/>
        <v/>
      </c>
      <c r="N30" s="46"/>
      <c r="O30" s="69" t="str">
        <f t="shared" si="6"/>
        <v/>
      </c>
      <c r="P30" s="69"/>
      <c r="Q30" s="69" t="str">
        <f t="shared" si="7"/>
        <v/>
      </c>
      <c r="R30" s="69" t="str">
        <f t="shared" si="8"/>
        <v/>
      </c>
      <c r="S30" s="46"/>
      <c r="T30" s="46" t="str">
        <f t="shared" si="9"/>
        <v/>
      </c>
      <c r="U30" s="46"/>
      <c r="V30" s="46" t="str">
        <f t="shared" si="10"/>
        <v/>
      </c>
      <c r="W30" s="46" t="str">
        <f t="shared" si="11"/>
        <v/>
      </c>
      <c r="X30" s="46"/>
      <c r="Y30" s="46" t="str">
        <f t="shared" si="12"/>
        <v/>
      </c>
      <c r="Z30" s="46"/>
      <c r="AA30" s="46" t="str">
        <f t="shared" si="13"/>
        <v/>
      </c>
      <c r="AB30" s="46" t="str">
        <f t="shared" si="14"/>
        <v/>
      </c>
      <c r="AC30" s="46"/>
      <c r="AD30" s="46" t="str">
        <f t="shared" si="15"/>
        <v/>
      </c>
      <c r="AE30" s="46"/>
      <c r="AF30" s="46" t="str">
        <f t="shared" si="39"/>
        <v/>
      </c>
      <c r="AG30" s="46" t="str">
        <f t="shared" si="40"/>
        <v/>
      </c>
      <c r="AH30" s="46"/>
      <c r="AI30" s="46" t="str">
        <f t="shared" si="16"/>
        <v/>
      </c>
      <c r="AJ30" s="46"/>
      <c r="AK30" s="46" t="str">
        <f t="shared" si="41"/>
        <v/>
      </c>
      <c r="AL30" s="46" t="str">
        <f t="shared" si="42"/>
        <v/>
      </c>
      <c r="AM30" s="46"/>
      <c r="AN30" s="46" t="str">
        <f t="shared" si="17"/>
        <v/>
      </c>
      <c r="AO30" s="46"/>
      <c r="AP30" s="46" t="str">
        <f t="shared" si="43"/>
        <v/>
      </c>
      <c r="AQ30" s="46" t="str">
        <f t="shared" si="44"/>
        <v/>
      </c>
      <c r="AR30" s="46"/>
      <c r="AS30" s="46" t="str">
        <f t="shared" si="18"/>
        <v/>
      </c>
      <c r="AT30" s="46"/>
      <c r="AU30" s="46" t="str">
        <f t="shared" si="45"/>
        <v/>
      </c>
      <c r="AV30" s="46" t="str">
        <f t="shared" si="46"/>
        <v/>
      </c>
      <c r="AW30" s="46"/>
      <c r="AX30" s="46" t="str">
        <f t="shared" si="19"/>
        <v/>
      </c>
      <c r="AY30" s="46"/>
      <c r="AZ30" s="46" t="str">
        <f t="shared" si="47"/>
        <v/>
      </c>
      <c r="BA30" s="46" t="str">
        <f t="shared" si="48"/>
        <v/>
      </c>
      <c r="BB30" s="80"/>
      <c r="BC30" s="46" t="str">
        <f t="shared" ca="1" si="49"/>
        <v/>
      </c>
      <c r="BD30" s="46" t="str">
        <f t="shared" ca="1" si="50"/>
        <v/>
      </c>
      <c r="BE30" s="46"/>
      <c r="BF30" s="54" t="str">
        <f t="shared" ca="1" si="53"/>
        <v/>
      </c>
      <c r="BG30" s="54" t="str">
        <f t="shared" ca="1" si="51"/>
        <v/>
      </c>
      <c r="BH30" s="88" t="str">
        <f ca="1">IF(OR(A30="Absent",BF30=""),"",IF($B$5="LV2",INDEX(Base_Classes_Niveaux!$A$102:$M$153,MATCH(BG30,Base_Classes_Niveaux!$A$102:$A$1533),$BB$3),IF(OR($B$6="3A",$B$6="4A",$B$6="5A",$B$6="6A"),INDEX(Base_Classes_Niveaux!$A$162:$M$213,MATCH(BG30,Base_Classes_Niveaux!$A$102:$A$153),$AX$6),IF(OR($B$6&lt;&gt;"3A",$B$6&lt;&gt;"4A",$B$6&lt;&gt;"5A",$B$6&lt;&gt;"6A"),INDEX(Base_Classes_Niveaux!$A$39:$M$90,MATCH(BG30,Base_Classes_Niveaux!$A$39:$A$90),$AX$6)))))</f>
        <v/>
      </c>
      <c r="BI30" s="46" t="str">
        <f t="shared" ca="1" si="20"/>
        <v/>
      </c>
      <c r="BJ30" s="46" t="str">
        <f t="shared" ca="1" si="21"/>
        <v/>
      </c>
      <c r="BK30" s="46" t="str">
        <f t="shared" ca="1" si="22"/>
        <v/>
      </c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 t="str">
        <f t="shared" ca="1" si="52"/>
        <v/>
      </c>
      <c r="CG30" s="69"/>
      <c r="CH30" s="140"/>
      <c r="CI30" s="89"/>
      <c r="CJ30" s="89"/>
    </row>
    <row r="31" spans="1:88">
      <c r="A31" s="102"/>
      <c r="B31" s="86" t="str">
        <f t="shared" ca="1" si="38"/>
        <v/>
      </c>
      <c r="C31" s="115" t="str">
        <f ca="1">IF($B$6="","",IF(OFFSET(INDEX(Base_Elèves!$A$1:$BZ$1,1,MATCH($B$6,Base_Elèves!$A$1:$BZ$1,0)),Base_Elèves!CA26,0,1,1)="","",OFFSET(INDEX(Base_Elèves!$A$1:$BZ$1,1,MATCH($B$6,Base_Elèves!$A$1:$BZ$1,0)),Base_Elèves!CA26,0,1,1)))</f>
        <v/>
      </c>
      <c r="D31" s="45"/>
      <c r="E31" s="69" t="str">
        <f t="shared" si="0"/>
        <v/>
      </c>
      <c r="F31" s="69"/>
      <c r="G31" s="69" t="str">
        <f t="shared" si="1"/>
        <v/>
      </c>
      <c r="H31" s="69" t="str">
        <f t="shared" si="2"/>
        <v/>
      </c>
      <c r="I31" s="45"/>
      <c r="J31" s="69" t="str">
        <f t="shared" si="3"/>
        <v/>
      </c>
      <c r="K31" s="69"/>
      <c r="L31" s="69" t="str">
        <f t="shared" si="4"/>
        <v/>
      </c>
      <c r="M31" s="69" t="str">
        <f t="shared" si="5"/>
        <v/>
      </c>
      <c r="N31" s="45"/>
      <c r="O31" s="69" t="str">
        <f t="shared" si="6"/>
        <v/>
      </c>
      <c r="P31" s="69"/>
      <c r="Q31" s="69" t="str">
        <f t="shared" si="7"/>
        <v/>
      </c>
      <c r="R31" s="69" t="str">
        <f t="shared" si="8"/>
        <v/>
      </c>
      <c r="S31" s="45"/>
      <c r="T31" s="45" t="str">
        <f t="shared" si="9"/>
        <v/>
      </c>
      <c r="U31" s="45"/>
      <c r="V31" s="45" t="str">
        <f t="shared" si="10"/>
        <v/>
      </c>
      <c r="W31" s="45" t="str">
        <f t="shared" si="11"/>
        <v/>
      </c>
      <c r="X31" s="45"/>
      <c r="Y31" s="45" t="str">
        <f t="shared" si="12"/>
        <v/>
      </c>
      <c r="Z31" s="45"/>
      <c r="AA31" s="45" t="str">
        <f t="shared" si="13"/>
        <v/>
      </c>
      <c r="AB31" s="45" t="str">
        <f t="shared" si="14"/>
        <v/>
      </c>
      <c r="AC31" s="45"/>
      <c r="AD31" s="45" t="str">
        <f t="shared" si="15"/>
        <v/>
      </c>
      <c r="AE31" s="45"/>
      <c r="AF31" s="45" t="str">
        <f t="shared" si="39"/>
        <v/>
      </c>
      <c r="AG31" s="45" t="str">
        <f t="shared" si="40"/>
        <v/>
      </c>
      <c r="AH31" s="45"/>
      <c r="AI31" s="45" t="str">
        <f t="shared" si="16"/>
        <v/>
      </c>
      <c r="AJ31" s="45"/>
      <c r="AK31" s="45" t="str">
        <f t="shared" si="41"/>
        <v/>
      </c>
      <c r="AL31" s="45" t="str">
        <f t="shared" si="42"/>
        <v/>
      </c>
      <c r="AM31" s="45"/>
      <c r="AN31" s="45" t="str">
        <f t="shared" si="17"/>
        <v/>
      </c>
      <c r="AO31" s="45"/>
      <c r="AP31" s="45" t="str">
        <f t="shared" si="43"/>
        <v/>
      </c>
      <c r="AQ31" s="45" t="str">
        <f t="shared" si="44"/>
        <v/>
      </c>
      <c r="AR31" s="45"/>
      <c r="AS31" s="45" t="str">
        <f t="shared" si="18"/>
        <v/>
      </c>
      <c r="AT31" s="45"/>
      <c r="AU31" s="45" t="str">
        <f t="shared" si="45"/>
        <v/>
      </c>
      <c r="AV31" s="45" t="str">
        <f t="shared" si="46"/>
        <v/>
      </c>
      <c r="AW31" s="45"/>
      <c r="AX31" s="45" t="str">
        <f t="shared" si="19"/>
        <v/>
      </c>
      <c r="AY31" s="45"/>
      <c r="AZ31" s="45" t="str">
        <f t="shared" si="47"/>
        <v/>
      </c>
      <c r="BA31" s="45" t="str">
        <f t="shared" si="48"/>
        <v/>
      </c>
      <c r="BB31" s="91"/>
      <c r="BC31" s="45" t="str">
        <f t="shared" ca="1" si="49"/>
        <v/>
      </c>
      <c r="BD31" s="45" t="str">
        <f t="shared" ca="1" si="50"/>
        <v/>
      </c>
      <c r="BE31" s="45"/>
      <c r="BF31" s="54" t="str">
        <f t="shared" ca="1" si="53"/>
        <v/>
      </c>
      <c r="BG31" s="54" t="str">
        <f t="shared" ca="1" si="51"/>
        <v/>
      </c>
      <c r="BH31" s="88" t="str">
        <f ca="1">IF(OR(A31="Absent",BF31=""),"",IF($B$5="LV2",INDEX(Base_Classes_Niveaux!$A$102:$M$153,MATCH(BG31,Base_Classes_Niveaux!$A$102:$A$1533),$BB$3),IF(OR($B$6="3A",$B$6="4A",$B$6="5A",$B$6="6A"),INDEX(Base_Classes_Niveaux!$A$162:$M$213,MATCH(BG31,Base_Classes_Niveaux!$A$102:$A$153),$AX$6),IF(OR($B$6&lt;&gt;"3A",$B$6&lt;&gt;"4A",$B$6&lt;&gt;"5A",$B$6&lt;&gt;"6A"),INDEX(Base_Classes_Niveaux!$A$39:$M$90,MATCH(BG31,Base_Classes_Niveaux!$A$39:$A$90),$AX$6)))))</f>
        <v/>
      </c>
      <c r="BI31" s="46" t="str">
        <f t="shared" ca="1" si="20"/>
        <v/>
      </c>
      <c r="BJ31" s="46" t="str">
        <f t="shared" ca="1" si="21"/>
        <v/>
      </c>
      <c r="BK31" s="46" t="str">
        <f t="shared" ca="1" si="22"/>
        <v/>
      </c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 t="str">
        <f t="shared" ca="1" si="52"/>
        <v/>
      </c>
      <c r="CG31" s="69"/>
      <c r="CH31" s="140"/>
      <c r="CI31" s="69"/>
    </row>
    <row r="32" spans="1:88">
      <c r="A32" s="102"/>
      <c r="B32" s="86" t="str">
        <f t="shared" ca="1" si="38"/>
        <v/>
      </c>
      <c r="C32" s="115" t="str">
        <f ca="1">IF($B$6="","",IF(OFFSET(INDEX(Base_Elèves!$A$1:$BZ$1,1,MATCH($B$6,Base_Elèves!$A$1:$BZ$1,0)),Base_Elèves!CA27,0,1,1)="","",OFFSET(INDEX(Base_Elèves!$A$1:$BZ$1,1,MATCH($B$6,Base_Elèves!$A$1:$BZ$1,0)),Base_Elèves!CA27,0,1,1)))</f>
        <v/>
      </c>
      <c r="D32" s="46"/>
      <c r="E32" s="46" t="str">
        <f t="shared" si="0"/>
        <v/>
      </c>
      <c r="F32" s="46"/>
      <c r="G32" s="46" t="str">
        <f t="shared" si="1"/>
        <v/>
      </c>
      <c r="H32" s="46" t="str">
        <f t="shared" si="2"/>
        <v/>
      </c>
      <c r="I32" s="46"/>
      <c r="J32" s="46" t="str">
        <f t="shared" si="3"/>
        <v/>
      </c>
      <c r="K32" s="46"/>
      <c r="L32" s="46" t="str">
        <f t="shared" si="4"/>
        <v/>
      </c>
      <c r="M32" s="46" t="str">
        <f t="shared" si="5"/>
        <v/>
      </c>
      <c r="N32" s="46"/>
      <c r="O32" s="46" t="str">
        <f t="shared" si="6"/>
        <v/>
      </c>
      <c r="P32" s="46"/>
      <c r="Q32" s="46" t="str">
        <f t="shared" si="7"/>
        <v/>
      </c>
      <c r="R32" s="46" t="str">
        <f t="shared" si="8"/>
        <v/>
      </c>
      <c r="S32" s="46"/>
      <c r="T32" s="46" t="str">
        <f t="shared" si="9"/>
        <v/>
      </c>
      <c r="U32" s="46"/>
      <c r="V32" s="46" t="str">
        <f t="shared" si="10"/>
        <v/>
      </c>
      <c r="W32" s="46" t="str">
        <f t="shared" si="11"/>
        <v/>
      </c>
      <c r="X32" s="46"/>
      <c r="Y32" s="46" t="str">
        <f t="shared" si="12"/>
        <v/>
      </c>
      <c r="Z32" s="46"/>
      <c r="AA32" s="46" t="str">
        <f t="shared" si="13"/>
        <v/>
      </c>
      <c r="AB32" s="46" t="str">
        <f t="shared" si="14"/>
        <v/>
      </c>
      <c r="AC32" s="46"/>
      <c r="AD32" s="46" t="str">
        <f t="shared" si="15"/>
        <v/>
      </c>
      <c r="AE32" s="46"/>
      <c r="AF32" s="46" t="str">
        <f t="shared" si="39"/>
        <v/>
      </c>
      <c r="AG32" s="46" t="str">
        <f t="shared" si="40"/>
        <v/>
      </c>
      <c r="AH32" s="46"/>
      <c r="AI32" s="46" t="str">
        <f t="shared" si="16"/>
        <v/>
      </c>
      <c r="AJ32" s="46"/>
      <c r="AK32" s="46" t="str">
        <f t="shared" si="41"/>
        <v/>
      </c>
      <c r="AL32" s="46" t="str">
        <f t="shared" si="42"/>
        <v/>
      </c>
      <c r="AM32" s="46"/>
      <c r="AN32" s="46" t="str">
        <f t="shared" si="17"/>
        <v/>
      </c>
      <c r="AO32" s="46"/>
      <c r="AP32" s="46" t="str">
        <f t="shared" si="43"/>
        <v/>
      </c>
      <c r="AQ32" s="46" t="str">
        <f t="shared" si="44"/>
        <v/>
      </c>
      <c r="AR32" s="46"/>
      <c r="AS32" s="46" t="str">
        <f t="shared" si="18"/>
        <v/>
      </c>
      <c r="AT32" s="46"/>
      <c r="AU32" s="46" t="str">
        <f t="shared" si="45"/>
        <v/>
      </c>
      <c r="AV32" s="46" t="str">
        <f t="shared" si="46"/>
        <v/>
      </c>
      <c r="AW32" s="46"/>
      <c r="AX32" s="46" t="str">
        <f t="shared" si="19"/>
        <v/>
      </c>
      <c r="AY32" s="46"/>
      <c r="AZ32" s="46" t="str">
        <f t="shared" si="47"/>
        <v/>
      </c>
      <c r="BA32" s="46" t="str">
        <f t="shared" si="48"/>
        <v/>
      </c>
      <c r="BB32" s="80"/>
      <c r="BC32" s="46" t="str">
        <f t="shared" ca="1" si="49"/>
        <v/>
      </c>
      <c r="BD32" s="46" t="str">
        <f t="shared" ca="1" si="50"/>
        <v/>
      </c>
      <c r="BE32" s="46"/>
      <c r="BF32" s="54" t="str">
        <f t="shared" ca="1" si="53"/>
        <v/>
      </c>
      <c r="BG32" s="54" t="str">
        <f t="shared" ca="1" si="51"/>
        <v/>
      </c>
      <c r="BH32" s="88" t="str">
        <f ca="1">IF(OR(A32="Absent",BF32=""),"",IF($B$5="LV2",INDEX(Base_Classes_Niveaux!$A$102:$M$153,MATCH(BG32,Base_Classes_Niveaux!$A$102:$A$1533),$BB$3),IF(OR($B$6="3A",$B$6="4A",$B$6="5A",$B$6="6A"),INDEX(Base_Classes_Niveaux!$A$162:$M$213,MATCH(BG32,Base_Classes_Niveaux!$A$102:$A$153),$AX$6),IF(OR($B$6&lt;&gt;"3A",$B$6&lt;&gt;"4A",$B$6&lt;&gt;"5A",$B$6&lt;&gt;"6A"),INDEX(Base_Classes_Niveaux!$A$39:$M$90,MATCH(BG32,Base_Classes_Niveaux!$A$39:$A$90),$AX$6)))))</f>
        <v/>
      </c>
      <c r="BI32" s="46" t="str">
        <f t="shared" ca="1" si="20"/>
        <v/>
      </c>
      <c r="BJ32" s="46" t="str">
        <f t="shared" ca="1" si="21"/>
        <v/>
      </c>
      <c r="BK32" s="46" t="str">
        <f t="shared" ca="1" si="22"/>
        <v/>
      </c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46" t="str">
        <f t="shared" ca="1" si="52"/>
        <v/>
      </c>
      <c r="CG32" s="69"/>
      <c r="CH32" s="140"/>
      <c r="CI32" s="69"/>
    </row>
    <row r="33" spans="1:87">
      <c r="A33" s="102"/>
      <c r="B33" s="86" t="str">
        <f t="shared" ca="1" si="38"/>
        <v/>
      </c>
      <c r="C33" s="115" t="str">
        <f ca="1">IF($B$6="","",IF(OFFSET(INDEX(Base_Elèves!$A$1:$BZ$1,1,MATCH($B$6,Base_Elèves!$A$1:$BZ$1,0)),Base_Elèves!CA28,0,1,1)="","",OFFSET(INDEX(Base_Elèves!$A$1:$BZ$1,1,MATCH($B$6,Base_Elèves!$A$1:$BZ$1,0)),Base_Elèves!CA28,0,1,1)))</f>
        <v/>
      </c>
      <c r="D33" s="46"/>
      <c r="E33" s="46" t="str">
        <f t="shared" si="0"/>
        <v/>
      </c>
      <c r="F33" s="46"/>
      <c r="G33" s="46" t="str">
        <f t="shared" si="1"/>
        <v/>
      </c>
      <c r="H33" s="46" t="str">
        <f t="shared" si="2"/>
        <v/>
      </c>
      <c r="I33" s="46"/>
      <c r="J33" s="46" t="str">
        <f t="shared" si="3"/>
        <v/>
      </c>
      <c r="K33" s="46"/>
      <c r="L33" s="46" t="str">
        <f t="shared" si="4"/>
        <v/>
      </c>
      <c r="M33" s="46" t="str">
        <f t="shared" si="5"/>
        <v/>
      </c>
      <c r="N33" s="46"/>
      <c r="O33" s="46" t="str">
        <f t="shared" si="6"/>
        <v/>
      </c>
      <c r="P33" s="46"/>
      <c r="Q33" s="46" t="str">
        <f t="shared" si="7"/>
        <v/>
      </c>
      <c r="R33" s="46" t="str">
        <f t="shared" si="8"/>
        <v/>
      </c>
      <c r="S33" s="46"/>
      <c r="T33" s="46" t="str">
        <f t="shared" si="9"/>
        <v/>
      </c>
      <c r="U33" s="46"/>
      <c r="V33" s="46" t="str">
        <f t="shared" si="10"/>
        <v/>
      </c>
      <c r="W33" s="46" t="str">
        <f t="shared" si="11"/>
        <v/>
      </c>
      <c r="X33" s="46"/>
      <c r="Y33" s="46" t="str">
        <f t="shared" si="12"/>
        <v/>
      </c>
      <c r="Z33" s="46"/>
      <c r="AA33" s="46" t="str">
        <f t="shared" si="13"/>
        <v/>
      </c>
      <c r="AB33" s="46" t="str">
        <f t="shared" si="14"/>
        <v/>
      </c>
      <c r="AC33" s="46"/>
      <c r="AD33" s="46" t="str">
        <f t="shared" si="15"/>
        <v/>
      </c>
      <c r="AE33" s="46"/>
      <c r="AF33" s="46" t="str">
        <f t="shared" si="39"/>
        <v/>
      </c>
      <c r="AG33" s="46" t="str">
        <f t="shared" si="40"/>
        <v/>
      </c>
      <c r="AH33" s="46"/>
      <c r="AI33" s="46" t="str">
        <f t="shared" si="16"/>
        <v/>
      </c>
      <c r="AJ33" s="46"/>
      <c r="AK33" s="46" t="str">
        <f t="shared" si="41"/>
        <v/>
      </c>
      <c r="AL33" s="46" t="str">
        <f t="shared" si="42"/>
        <v/>
      </c>
      <c r="AM33" s="46"/>
      <c r="AN33" s="46" t="str">
        <f t="shared" si="17"/>
        <v/>
      </c>
      <c r="AO33" s="46"/>
      <c r="AP33" s="46" t="str">
        <f t="shared" si="43"/>
        <v/>
      </c>
      <c r="AQ33" s="46" t="str">
        <f t="shared" si="44"/>
        <v/>
      </c>
      <c r="AR33" s="46"/>
      <c r="AS33" s="46" t="str">
        <f t="shared" si="18"/>
        <v/>
      </c>
      <c r="AT33" s="46"/>
      <c r="AU33" s="46" t="str">
        <f t="shared" si="45"/>
        <v/>
      </c>
      <c r="AV33" s="46" t="str">
        <f t="shared" si="46"/>
        <v/>
      </c>
      <c r="AW33" s="46"/>
      <c r="AX33" s="46" t="str">
        <f t="shared" si="19"/>
        <v/>
      </c>
      <c r="AY33" s="46"/>
      <c r="AZ33" s="46" t="str">
        <f t="shared" si="47"/>
        <v/>
      </c>
      <c r="BA33" s="46" t="str">
        <f t="shared" si="48"/>
        <v/>
      </c>
      <c r="BB33" s="80"/>
      <c r="BC33" s="46" t="str">
        <f t="shared" ca="1" si="49"/>
        <v/>
      </c>
      <c r="BD33" s="46" t="str">
        <f t="shared" ca="1" si="50"/>
        <v/>
      </c>
      <c r="BE33" s="46"/>
      <c r="BF33" s="54" t="str">
        <f t="shared" ca="1" si="53"/>
        <v/>
      </c>
      <c r="BG33" s="54" t="str">
        <f t="shared" ca="1" si="51"/>
        <v/>
      </c>
      <c r="BH33" s="88" t="str">
        <f ca="1">IF(OR(A33="Absent",BF33=""),"",IF($B$5="LV2",INDEX(Base_Classes_Niveaux!$A$102:$M$153,MATCH(BG33,Base_Classes_Niveaux!$A$102:$A$1533),$BB$3),IF(OR($B$6="3A",$B$6="4A",$B$6="5A",$B$6="6A"),INDEX(Base_Classes_Niveaux!$A$162:$M$213,MATCH(BG33,Base_Classes_Niveaux!$A$102:$A$153),$AX$6),IF(OR($B$6&lt;&gt;"3A",$B$6&lt;&gt;"4A",$B$6&lt;&gt;"5A",$B$6&lt;&gt;"6A"),INDEX(Base_Classes_Niveaux!$A$39:$M$90,MATCH(BG33,Base_Classes_Niveaux!$A$39:$A$90),$AX$6)))))</f>
        <v/>
      </c>
      <c r="BI33" s="46" t="str">
        <f t="shared" ca="1" si="20"/>
        <v/>
      </c>
      <c r="BJ33" s="46" t="str">
        <f t="shared" ca="1" si="21"/>
        <v/>
      </c>
      <c r="BK33" s="46" t="str">
        <f t="shared" ca="1" si="22"/>
        <v/>
      </c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6"/>
      <c r="BX33" s="46"/>
      <c r="BY33" s="46"/>
      <c r="BZ33" s="46"/>
      <c r="CA33" s="46"/>
      <c r="CB33" s="46"/>
      <c r="CC33" s="46"/>
      <c r="CD33" s="46"/>
      <c r="CE33" s="46"/>
      <c r="CF33" s="46" t="str">
        <f t="shared" ca="1" si="52"/>
        <v/>
      </c>
      <c r="CG33" s="69"/>
      <c r="CH33" s="140"/>
      <c r="CI33" s="69"/>
    </row>
    <row r="34" spans="1:87">
      <c r="A34" s="102"/>
      <c r="B34" s="86" t="str">
        <f t="shared" ca="1" si="38"/>
        <v/>
      </c>
      <c r="C34" s="115" t="str">
        <f ca="1">IF($B$6="","",IF(OFFSET(INDEX(Base_Elèves!$A$1:$BZ$1,1,MATCH($B$6,Base_Elèves!$A$1:$BZ$1,0)),Base_Elèves!CA29,0,1,1)="","",OFFSET(INDEX(Base_Elèves!$A$1:$BZ$1,1,MATCH($B$6,Base_Elèves!$A$1:$BZ$1,0)),Base_Elèves!CA29,0,1,1)))</f>
        <v/>
      </c>
      <c r="D34" s="46"/>
      <c r="E34" s="46" t="str">
        <f t="shared" si="0"/>
        <v/>
      </c>
      <c r="F34" s="46"/>
      <c r="G34" s="46" t="str">
        <f t="shared" si="1"/>
        <v/>
      </c>
      <c r="H34" s="46" t="str">
        <f t="shared" si="2"/>
        <v/>
      </c>
      <c r="I34" s="46"/>
      <c r="J34" s="46" t="str">
        <f t="shared" si="3"/>
        <v/>
      </c>
      <c r="K34" s="46"/>
      <c r="L34" s="46" t="str">
        <f t="shared" si="4"/>
        <v/>
      </c>
      <c r="M34" s="46" t="str">
        <f t="shared" si="5"/>
        <v/>
      </c>
      <c r="N34" s="46"/>
      <c r="O34" s="46" t="str">
        <f t="shared" si="6"/>
        <v/>
      </c>
      <c r="P34" s="46"/>
      <c r="Q34" s="46" t="str">
        <f t="shared" si="7"/>
        <v/>
      </c>
      <c r="R34" s="46" t="str">
        <f t="shared" si="8"/>
        <v/>
      </c>
      <c r="S34" s="46"/>
      <c r="T34" s="46" t="str">
        <f t="shared" si="9"/>
        <v/>
      </c>
      <c r="U34" s="46"/>
      <c r="V34" s="46" t="str">
        <f t="shared" si="10"/>
        <v/>
      </c>
      <c r="W34" s="46" t="str">
        <f t="shared" si="11"/>
        <v/>
      </c>
      <c r="X34" s="46"/>
      <c r="Y34" s="46" t="str">
        <f t="shared" si="12"/>
        <v/>
      </c>
      <c r="Z34" s="46"/>
      <c r="AA34" s="46" t="str">
        <f t="shared" si="13"/>
        <v/>
      </c>
      <c r="AB34" s="46" t="str">
        <f t="shared" si="14"/>
        <v/>
      </c>
      <c r="AC34" s="46"/>
      <c r="AD34" s="46" t="str">
        <f t="shared" si="15"/>
        <v/>
      </c>
      <c r="AE34" s="46"/>
      <c r="AF34" s="46" t="str">
        <f t="shared" si="39"/>
        <v/>
      </c>
      <c r="AG34" s="46" t="str">
        <f t="shared" si="40"/>
        <v/>
      </c>
      <c r="AH34" s="46"/>
      <c r="AI34" s="46" t="str">
        <f t="shared" si="16"/>
        <v/>
      </c>
      <c r="AJ34" s="46"/>
      <c r="AK34" s="46" t="str">
        <f t="shared" si="41"/>
        <v/>
      </c>
      <c r="AL34" s="46" t="str">
        <f t="shared" si="42"/>
        <v/>
      </c>
      <c r="AM34" s="46"/>
      <c r="AN34" s="46" t="str">
        <f t="shared" si="17"/>
        <v/>
      </c>
      <c r="AO34" s="46"/>
      <c r="AP34" s="46" t="str">
        <f t="shared" si="43"/>
        <v/>
      </c>
      <c r="AQ34" s="46" t="str">
        <f t="shared" si="44"/>
        <v/>
      </c>
      <c r="AR34" s="46"/>
      <c r="AS34" s="46" t="str">
        <f t="shared" si="18"/>
        <v/>
      </c>
      <c r="AT34" s="46"/>
      <c r="AU34" s="46" t="str">
        <f t="shared" si="45"/>
        <v/>
      </c>
      <c r="AV34" s="46" t="str">
        <f t="shared" si="46"/>
        <v/>
      </c>
      <c r="AW34" s="46"/>
      <c r="AX34" s="46" t="str">
        <f t="shared" si="19"/>
        <v/>
      </c>
      <c r="AY34" s="46"/>
      <c r="AZ34" s="46" t="str">
        <f t="shared" si="47"/>
        <v/>
      </c>
      <c r="BA34" s="46" t="str">
        <f t="shared" si="48"/>
        <v/>
      </c>
      <c r="BB34" s="80"/>
      <c r="BC34" s="46" t="str">
        <f t="shared" ca="1" si="49"/>
        <v/>
      </c>
      <c r="BD34" s="46" t="str">
        <f t="shared" ca="1" si="50"/>
        <v/>
      </c>
      <c r="BE34" s="46"/>
      <c r="BF34" s="54" t="str">
        <f t="shared" ca="1" si="53"/>
        <v/>
      </c>
      <c r="BG34" s="54" t="str">
        <f t="shared" ca="1" si="51"/>
        <v/>
      </c>
      <c r="BH34" s="88" t="str">
        <f ca="1">IF(OR(A34="Absent",BF34=""),"",IF($B$5="LV2",INDEX(Base_Classes_Niveaux!$A$102:$M$153,MATCH(BG34,Base_Classes_Niveaux!$A$102:$A$1533),$BB$3),IF(OR($B$6="3A",$B$6="4A",$B$6="5A",$B$6="6A"),INDEX(Base_Classes_Niveaux!$A$162:$M$213,MATCH(BG34,Base_Classes_Niveaux!$A$102:$A$153),$AX$6),IF(OR($B$6&lt;&gt;"3A",$B$6&lt;&gt;"4A",$B$6&lt;&gt;"5A",$B$6&lt;&gt;"6A"),INDEX(Base_Classes_Niveaux!$A$39:$M$90,MATCH(BG34,Base_Classes_Niveaux!$A$39:$A$90),$AX$6)))))</f>
        <v/>
      </c>
      <c r="BI34" s="46" t="str">
        <f t="shared" ca="1" si="20"/>
        <v/>
      </c>
      <c r="BJ34" s="46" t="str">
        <f t="shared" ca="1" si="21"/>
        <v/>
      </c>
      <c r="BK34" s="46" t="str">
        <f t="shared" ca="1" si="22"/>
        <v/>
      </c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 t="str">
        <f t="shared" ca="1" si="52"/>
        <v/>
      </c>
      <c r="CG34" s="69"/>
      <c r="CH34" s="140"/>
      <c r="CI34" s="69"/>
    </row>
    <row r="35" spans="1:87">
      <c r="A35" s="102"/>
      <c r="B35" s="86" t="str">
        <f t="shared" ca="1" si="38"/>
        <v/>
      </c>
      <c r="C35" s="115" t="str">
        <f ca="1">IF($B$6="","",IF(OFFSET(INDEX(Base_Elèves!$A$1:$BZ$1,1,MATCH($B$6,Base_Elèves!$A$1:$BZ$1,0)),Base_Elèves!CA30,0,1,1)="","",OFFSET(INDEX(Base_Elèves!$A$1:$BZ$1,1,MATCH($B$6,Base_Elèves!$A$1:$BZ$1,0)),Base_Elèves!CA30,0,1,1)))</f>
        <v/>
      </c>
      <c r="D35" s="46"/>
      <c r="E35" s="46" t="str">
        <f t="shared" si="0"/>
        <v/>
      </c>
      <c r="F35" s="46"/>
      <c r="G35" s="46" t="str">
        <f t="shared" si="1"/>
        <v/>
      </c>
      <c r="H35" s="46" t="str">
        <f t="shared" si="2"/>
        <v/>
      </c>
      <c r="I35" s="46"/>
      <c r="J35" s="46" t="str">
        <f t="shared" si="3"/>
        <v/>
      </c>
      <c r="K35" s="46"/>
      <c r="L35" s="46" t="str">
        <f t="shared" si="4"/>
        <v/>
      </c>
      <c r="M35" s="46" t="str">
        <f t="shared" si="5"/>
        <v/>
      </c>
      <c r="N35" s="46"/>
      <c r="O35" s="46" t="str">
        <f t="shared" si="6"/>
        <v/>
      </c>
      <c r="P35" s="46"/>
      <c r="Q35" s="46" t="str">
        <f t="shared" si="7"/>
        <v/>
      </c>
      <c r="R35" s="46" t="str">
        <f t="shared" si="8"/>
        <v/>
      </c>
      <c r="S35" s="46"/>
      <c r="T35" s="46" t="str">
        <f t="shared" si="9"/>
        <v/>
      </c>
      <c r="U35" s="46"/>
      <c r="V35" s="46" t="str">
        <f t="shared" si="10"/>
        <v/>
      </c>
      <c r="W35" s="46" t="str">
        <f t="shared" si="11"/>
        <v/>
      </c>
      <c r="X35" s="46"/>
      <c r="Y35" s="46" t="str">
        <f t="shared" si="12"/>
        <v/>
      </c>
      <c r="Z35" s="46"/>
      <c r="AA35" s="46" t="str">
        <f t="shared" si="13"/>
        <v/>
      </c>
      <c r="AB35" s="46" t="str">
        <f t="shared" si="14"/>
        <v/>
      </c>
      <c r="AC35" s="46"/>
      <c r="AD35" s="46" t="str">
        <f t="shared" si="15"/>
        <v/>
      </c>
      <c r="AE35" s="46"/>
      <c r="AF35" s="46" t="str">
        <f t="shared" si="39"/>
        <v/>
      </c>
      <c r="AG35" s="46" t="str">
        <f t="shared" si="40"/>
        <v/>
      </c>
      <c r="AH35" s="46"/>
      <c r="AI35" s="46" t="str">
        <f t="shared" si="16"/>
        <v/>
      </c>
      <c r="AJ35" s="46"/>
      <c r="AK35" s="46" t="str">
        <f t="shared" si="41"/>
        <v/>
      </c>
      <c r="AL35" s="46" t="str">
        <f t="shared" si="42"/>
        <v/>
      </c>
      <c r="AM35" s="46"/>
      <c r="AN35" s="46" t="str">
        <f t="shared" si="17"/>
        <v/>
      </c>
      <c r="AO35" s="46"/>
      <c r="AP35" s="46" t="str">
        <f t="shared" si="43"/>
        <v/>
      </c>
      <c r="AQ35" s="46" t="str">
        <f t="shared" si="44"/>
        <v/>
      </c>
      <c r="AR35" s="46"/>
      <c r="AS35" s="46" t="str">
        <f t="shared" si="18"/>
        <v/>
      </c>
      <c r="AT35" s="46"/>
      <c r="AU35" s="46" t="str">
        <f t="shared" si="45"/>
        <v/>
      </c>
      <c r="AV35" s="46" t="str">
        <f t="shared" si="46"/>
        <v/>
      </c>
      <c r="AW35" s="46"/>
      <c r="AX35" s="46" t="str">
        <f t="shared" si="19"/>
        <v/>
      </c>
      <c r="AY35" s="46"/>
      <c r="AZ35" s="46" t="str">
        <f t="shared" si="47"/>
        <v/>
      </c>
      <c r="BA35" s="46" t="str">
        <f t="shared" si="48"/>
        <v/>
      </c>
      <c r="BB35" s="80"/>
      <c r="BC35" s="46" t="str">
        <f t="shared" ca="1" si="49"/>
        <v/>
      </c>
      <c r="BD35" s="46" t="str">
        <f t="shared" ca="1" si="50"/>
        <v/>
      </c>
      <c r="BE35" s="46"/>
      <c r="BF35" s="54" t="str">
        <f t="shared" ca="1" si="53"/>
        <v/>
      </c>
      <c r="BG35" s="54" t="str">
        <f t="shared" ca="1" si="51"/>
        <v/>
      </c>
      <c r="BH35" s="88" t="str">
        <f ca="1">IF(OR(A35="Absent",BF35=""),"",IF($B$5="LV2",INDEX(Base_Classes_Niveaux!$A$102:$M$153,MATCH(BG35,Base_Classes_Niveaux!$A$102:$A$1533),$BB$3),IF(OR($B$6="3A",$B$6="4A",$B$6="5A",$B$6="6A"),INDEX(Base_Classes_Niveaux!$A$162:$M$213,MATCH(BG35,Base_Classes_Niveaux!$A$102:$A$153),$AX$6),IF(OR($B$6&lt;&gt;"3A",$B$6&lt;&gt;"4A",$B$6&lt;&gt;"5A",$B$6&lt;&gt;"6A"),INDEX(Base_Classes_Niveaux!$A$39:$M$90,MATCH(BG35,Base_Classes_Niveaux!$A$39:$A$90),$AX$6)))))</f>
        <v/>
      </c>
      <c r="BI35" s="46" t="str">
        <f t="shared" ca="1" si="20"/>
        <v/>
      </c>
      <c r="BJ35" s="46" t="str">
        <f t="shared" ca="1" si="21"/>
        <v/>
      </c>
      <c r="BK35" s="46" t="str">
        <f t="shared" ca="1" si="22"/>
        <v/>
      </c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 t="str">
        <f t="shared" ca="1" si="52"/>
        <v/>
      </c>
      <c r="CG35" s="69"/>
      <c r="CH35" s="140"/>
      <c r="CI35" s="69"/>
    </row>
    <row r="36" spans="1:87">
      <c r="A36" s="102"/>
      <c r="B36" s="86" t="str">
        <f t="shared" ca="1" si="38"/>
        <v/>
      </c>
      <c r="C36" s="115" t="str">
        <f ca="1">IF($B$6="","",IF(OFFSET(INDEX(Base_Elèves!$A$1:$BZ$1,1,MATCH($B$6,Base_Elèves!$A$1:$BZ$1,0)),Base_Elèves!CA31,0,1,1)="","",OFFSET(INDEX(Base_Elèves!$A$1:$BZ$1,1,MATCH($B$6,Base_Elèves!$A$1:$BZ$1,0)),Base_Elèves!CA31,0,1,1)))</f>
        <v/>
      </c>
      <c r="D36" s="46"/>
      <c r="E36" s="46" t="str">
        <f t="shared" si="0"/>
        <v/>
      </c>
      <c r="F36" s="46"/>
      <c r="G36" s="46" t="str">
        <f t="shared" si="1"/>
        <v/>
      </c>
      <c r="H36" s="46" t="str">
        <f t="shared" si="2"/>
        <v/>
      </c>
      <c r="I36" s="46"/>
      <c r="J36" s="46" t="str">
        <f t="shared" si="3"/>
        <v/>
      </c>
      <c r="K36" s="46"/>
      <c r="L36" s="46" t="str">
        <f t="shared" si="4"/>
        <v/>
      </c>
      <c r="M36" s="46" t="str">
        <f t="shared" si="5"/>
        <v/>
      </c>
      <c r="N36" s="46"/>
      <c r="O36" s="46" t="str">
        <f t="shared" si="6"/>
        <v/>
      </c>
      <c r="P36" s="46"/>
      <c r="Q36" s="46" t="str">
        <f t="shared" si="7"/>
        <v/>
      </c>
      <c r="R36" s="46" t="str">
        <f t="shared" si="8"/>
        <v/>
      </c>
      <c r="S36" s="46"/>
      <c r="T36" s="46" t="str">
        <f t="shared" si="9"/>
        <v/>
      </c>
      <c r="U36" s="46"/>
      <c r="V36" s="46" t="str">
        <f t="shared" si="10"/>
        <v/>
      </c>
      <c r="W36" s="46" t="str">
        <f t="shared" si="11"/>
        <v/>
      </c>
      <c r="X36" s="46"/>
      <c r="Y36" s="46" t="str">
        <f t="shared" si="12"/>
        <v/>
      </c>
      <c r="Z36" s="46"/>
      <c r="AA36" s="46" t="str">
        <f t="shared" si="13"/>
        <v/>
      </c>
      <c r="AB36" s="46" t="str">
        <f t="shared" si="14"/>
        <v/>
      </c>
      <c r="AC36" s="46"/>
      <c r="AD36" s="46" t="str">
        <f t="shared" si="15"/>
        <v/>
      </c>
      <c r="AE36" s="46"/>
      <c r="AF36" s="46" t="str">
        <f t="shared" si="39"/>
        <v/>
      </c>
      <c r="AG36" s="46" t="str">
        <f t="shared" si="40"/>
        <v/>
      </c>
      <c r="AH36" s="46"/>
      <c r="AI36" s="46" t="str">
        <f t="shared" si="16"/>
        <v/>
      </c>
      <c r="AJ36" s="46"/>
      <c r="AK36" s="46" t="str">
        <f t="shared" si="41"/>
        <v/>
      </c>
      <c r="AL36" s="46" t="str">
        <f t="shared" si="42"/>
        <v/>
      </c>
      <c r="AM36" s="46"/>
      <c r="AN36" s="46" t="str">
        <f t="shared" si="17"/>
        <v/>
      </c>
      <c r="AO36" s="46"/>
      <c r="AP36" s="46" t="str">
        <f t="shared" si="43"/>
        <v/>
      </c>
      <c r="AQ36" s="46" t="str">
        <f t="shared" si="44"/>
        <v/>
      </c>
      <c r="AR36" s="46"/>
      <c r="AS36" s="46" t="str">
        <f t="shared" si="18"/>
        <v/>
      </c>
      <c r="AT36" s="46"/>
      <c r="AU36" s="46" t="str">
        <f t="shared" si="45"/>
        <v/>
      </c>
      <c r="AV36" s="46" t="str">
        <f t="shared" si="46"/>
        <v/>
      </c>
      <c r="AW36" s="46"/>
      <c r="AX36" s="46" t="str">
        <f t="shared" si="19"/>
        <v/>
      </c>
      <c r="AY36" s="46"/>
      <c r="AZ36" s="46" t="str">
        <f t="shared" si="47"/>
        <v/>
      </c>
      <c r="BA36" s="46" t="str">
        <f t="shared" si="48"/>
        <v/>
      </c>
      <c r="BB36" s="80"/>
      <c r="BC36" s="46" t="str">
        <f t="shared" ca="1" si="49"/>
        <v/>
      </c>
      <c r="BD36" s="46" t="str">
        <f t="shared" ca="1" si="50"/>
        <v/>
      </c>
      <c r="BE36" s="46"/>
      <c r="BF36" s="54" t="str">
        <f t="shared" ca="1" si="53"/>
        <v/>
      </c>
      <c r="BG36" s="54" t="str">
        <f t="shared" ca="1" si="51"/>
        <v/>
      </c>
      <c r="BH36" s="88" t="str">
        <f ca="1">IF(OR(A36="Absent",BF36=""),"",IF($B$5="LV2",INDEX(Base_Classes_Niveaux!$A$102:$M$153,MATCH(BG36,Base_Classes_Niveaux!$A$102:$A$1533),$BB$3),IF(OR($B$6="3A",$B$6="4A",$B$6="5A",$B$6="6A"),INDEX(Base_Classes_Niveaux!$A$162:$M$213,MATCH(BG36,Base_Classes_Niveaux!$A$102:$A$153),$AX$6),IF(OR($B$6&lt;&gt;"3A",$B$6&lt;&gt;"4A",$B$6&lt;&gt;"5A",$B$6&lt;&gt;"6A"),INDEX(Base_Classes_Niveaux!$A$39:$M$90,MATCH(BG36,Base_Classes_Niveaux!$A$39:$A$90),$AX$6)))))</f>
        <v/>
      </c>
    </row>
    <row r="37" spans="1:87">
      <c r="A37" s="102"/>
      <c r="B37" s="86" t="str">
        <f t="shared" ca="1" si="38"/>
        <v/>
      </c>
      <c r="C37" s="115" t="str">
        <f ca="1">IF($B$6="","",IF(OFFSET(INDEX(Base_Elèves!$A$1:$BZ$1,1,MATCH($B$6,Base_Elèves!$A$1:$BZ$1,0)),Base_Elèves!CA32,0,1,1)="","",OFFSET(INDEX(Base_Elèves!$A$1:$BZ$1,1,MATCH($B$6,Base_Elèves!$A$1:$BZ$1,0)),Base_Elèves!CA32,0,1,1)))</f>
        <v/>
      </c>
      <c r="D37" s="46"/>
      <c r="E37" s="46" t="str">
        <f t="shared" si="0"/>
        <v/>
      </c>
      <c r="F37" s="46"/>
      <c r="G37" s="46" t="str">
        <f t="shared" si="1"/>
        <v/>
      </c>
      <c r="H37" s="46" t="str">
        <f t="shared" si="2"/>
        <v/>
      </c>
      <c r="I37" s="46"/>
      <c r="J37" s="46" t="str">
        <f t="shared" si="3"/>
        <v/>
      </c>
      <c r="K37" s="46"/>
      <c r="L37" s="46" t="str">
        <f t="shared" si="4"/>
        <v/>
      </c>
      <c r="M37" s="46" t="str">
        <f t="shared" si="5"/>
        <v/>
      </c>
      <c r="N37" s="46"/>
      <c r="O37" s="46" t="str">
        <f t="shared" si="6"/>
        <v/>
      </c>
      <c r="P37" s="46"/>
      <c r="Q37" s="46" t="str">
        <f t="shared" si="7"/>
        <v/>
      </c>
      <c r="R37" s="46" t="str">
        <f t="shared" si="8"/>
        <v/>
      </c>
      <c r="S37" s="46"/>
      <c r="T37" s="46" t="str">
        <f t="shared" si="9"/>
        <v/>
      </c>
      <c r="U37" s="46"/>
      <c r="V37" s="46" t="str">
        <f t="shared" si="10"/>
        <v/>
      </c>
      <c r="W37" s="46" t="str">
        <f t="shared" si="11"/>
        <v/>
      </c>
      <c r="X37" s="46"/>
      <c r="Y37" s="46" t="str">
        <f t="shared" si="12"/>
        <v/>
      </c>
      <c r="Z37" s="46"/>
      <c r="AA37" s="46" t="str">
        <f t="shared" si="13"/>
        <v/>
      </c>
      <c r="AB37" s="46" t="str">
        <f t="shared" si="14"/>
        <v/>
      </c>
      <c r="AC37" s="46"/>
      <c r="AD37" s="46" t="str">
        <f t="shared" si="15"/>
        <v/>
      </c>
      <c r="AE37" s="46"/>
      <c r="AF37" s="46" t="str">
        <f t="shared" si="39"/>
        <v/>
      </c>
      <c r="AG37" s="46" t="str">
        <f t="shared" si="40"/>
        <v/>
      </c>
      <c r="AH37" s="46"/>
      <c r="AI37" s="46" t="str">
        <f t="shared" si="16"/>
        <v/>
      </c>
      <c r="AJ37" s="46"/>
      <c r="AK37" s="46" t="str">
        <f t="shared" si="41"/>
        <v/>
      </c>
      <c r="AL37" s="46" t="str">
        <f t="shared" si="42"/>
        <v/>
      </c>
      <c r="AM37" s="46"/>
      <c r="AN37" s="46" t="str">
        <f t="shared" si="17"/>
        <v/>
      </c>
      <c r="AO37" s="46"/>
      <c r="AP37" s="46" t="str">
        <f t="shared" si="43"/>
        <v/>
      </c>
      <c r="AQ37" s="46" t="str">
        <f t="shared" si="44"/>
        <v/>
      </c>
      <c r="AR37" s="46"/>
      <c r="AS37" s="46" t="str">
        <f t="shared" si="18"/>
        <v/>
      </c>
      <c r="AT37" s="46"/>
      <c r="AU37" s="46" t="str">
        <f t="shared" si="45"/>
        <v/>
      </c>
      <c r="AV37" s="46" t="str">
        <f t="shared" si="46"/>
        <v/>
      </c>
      <c r="AW37" s="46"/>
      <c r="AX37" s="46" t="str">
        <f t="shared" si="19"/>
        <v/>
      </c>
      <c r="AY37" s="46"/>
      <c r="AZ37" s="46" t="str">
        <f t="shared" si="47"/>
        <v/>
      </c>
      <c r="BA37" s="46" t="str">
        <f t="shared" si="48"/>
        <v/>
      </c>
      <c r="BB37" s="80"/>
      <c r="BC37" s="46" t="str">
        <f t="shared" ca="1" si="49"/>
        <v/>
      </c>
      <c r="BD37" s="46" t="str">
        <f t="shared" ca="1" si="50"/>
        <v/>
      </c>
      <c r="BE37" s="46"/>
      <c r="BF37" s="54" t="str">
        <f t="shared" ca="1" si="53"/>
        <v/>
      </c>
      <c r="BG37" s="54" t="str">
        <f t="shared" ca="1" si="51"/>
        <v/>
      </c>
      <c r="BH37" s="88" t="str">
        <f ca="1">IF(OR(A37="Absent",BF37=""),"",IF($B$5="LV2",INDEX(Base_Classes_Niveaux!$A$102:$M$153,MATCH(BG37,Base_Classes_Niveaux!$A$102:$A$1533),$BB$3),IF(OR($B$6="3A",$B$6="4A",$B$6="5A",$B$6="6A"),INDEX(Base_Classes_Niveaux!$A$162:$M$213,MATCH(BG37,Base_Classes_Niveaux!$A$102:$A$153),$AX$6),IF(OR($B$6&lt;&gt;"3A",$B$6&lt;&gt;"4A",$B$6&lt;&gt;"5A",$B$6&lt;&gt;"6A"),INDEX(Base_Classes_Niveaux!$A$39:$M$90,MATCH(BG37,Base_Classes_Niveaux!$A$39:$A$90),$AX$6)))))</f>
        <v/>
      </c>
    </row>
    <row r="38" spans="1:87" ht="15.75" thickBot="1">
      <c r="C38" s="93"/>
    </row>
    <row r="39" spans="1:87" ht="15.75" thickBot="1">
      <c r="AX39" s="94"/>
    </row>
  </sheetData>
  <mergeCells count="8">
    <mergeCell ref="BF4:BF5"/>
    <mergeCell ref="BH4:BH5"/>
    <mergeCell ref="CC5:CE5"/>
    <mergeCell ref="BI5:BK5"/>
    <mergeCell ref="BM5:BO5"/>
    <mergeCell ref="BQ5:BS5"/>
    <mergeCell ref="BU5:BW5"/>
    <mergeCell ref="BY5:CA5"/>
  </mergeCells>
  <conditionalFormatting sqref="BL9:CF35 CG8:CI35 S8:BB37 N8:N37 D8:D37 I8:I37">
    <cfRule type="expression" dxfId="74" priority="101">
      <formula>D8="Presque Acquis"</formula>
    </cfRule>
    <cfRule type="expression" dxfId="73" priority="102">
      <formula>D8="Début d'Acquisition"</formula>
    </cfRule>
    <cfRule type="expression" dxfId="72" priority="103">
      <formula>D8="Non Evaluable"</formula>
    </cfRule>
    <cfRule type="expression" dxfId="71" priority="104">
      <formula>D8="Non Acquis"</formula>
    </cfRule>
    <cfRule type="expression" dxfId="70" priority="105">
      <formula>D8="En Cours"</formula>
    </cfRule>
    <cfRule type="expression" dxfId="69" priority="106">
      <formula>D8="Acquis"</formula>
    </cfRule>
    <cfRule type="expression" dxfId="68" priority="107">
      <formula>D8="Expert"</formula>
    </cfRule>
  </conditionalFormatting>
  <conditionalFormatting sqref="BF8:BF35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F8:BF3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8:A37 A3:B3 A5:B5 B6 D1:AW2 D5:AW6">
    <cfRule type="expression" dxfId="67" priority="40">
      <formula>$A$3="Niveau_5"</formula>
    </cfRule>
    <cfRule type="expression" dxfId="66" priority="3">
      <formula>$A$3="Niveau_6"</formula>
    </cfRule>
    <cfRule type="expression" dxfId="65" priority="2">
      <formula>$A$3="Niveau_4"</formula>
    </cfRule>
    <cfRule type="expression" dxfId="64" priority="1">
      <formula>$A$3="Niveau_3"</formula>
    </cfRule>
  </conditionalFormatting>
  <conditionalFormatting sqref="BF8:BG3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dataValidations count="10">
    <dataValidation type="list" allowBlank="1" showInputMessage="1" showErrorMessage="1" sqref="D6 N6 I6 X6 AW6 AR6 AM6 AH6 AC6 S6">
      <formula1>INDIRECT(CONCATENATE(D$1,D$5))</formula1>
    </dataValidation>
    <dataValidation type="list" allowBlank="1" showInputMessage="1" showErrorMessage="1" sqref="CI31:CI35 CI8:CI10 AH8:AH37 AM8:AM37 AR8:AR37 AW8:AW37 X8:X37 AC8:AC37 I8:I37 D8:D37 N8:N37 S8:S37">
      <formula1>Validation</formula1>
    </dataValidation>
    <dataValidation type="list" allowBlank="1" showInputMessage="1" showErrorMessage="1" sqref="S1:S2 I1:I2 D1:D2 AR1:AR2 AM1:AM2 AH1:AH2 AC1:AC2 X1:X2 N1:N2 AW1:AW2">
      <formula1>Niveaux_CECRL</formula1>
    </dataValidation>
    <dataValidation type="list" allowBlank="1" showInputMessage="1" showErrorMessage="1" sqref="D5 N5 I5 AW5 AR5 AM5 AH5 AC5 S5 X5">
      <formula1>Compétences</formula1>
    </dataValidation>
    <dataValidation type="list" allowBlank="1" showInputMessage="1" showErrorMessage="1" sqref="A3">
      <formula1>IF($B$5="LV1",Niveaux,IF($B$5="LV2",Niveaux_LV2))</formula1>
    </dataValidation>
    <dataValidation type="list" allowBlank="1" showInputMessage="1" showErrorMessage="1" sqref="B3">
      <formula1>Trimestres</formula1>
    </dataValidation>
    <dataValidation type="list" allowBlank="1" showInputMessage="1" showErrorMessage="1" sqref="B6">
      <formula1>INDIRECT(CONCATENATE("Classes_",$A$3))</formula1>
    </dataValidation>
    <dataValidation type="list" allowBlank="1" showInputMessage="1" showErrorMessage="1" sqref="B5">
      <formula1>LV</formula1>
    </dataValidation>
    <dataValidation type="list" allowBlank="1" showInputMessage="1" showErrorMessage="1" sqref="A5">
      <formula1>Matières</formula1>
    </dataValidation>
    <dataValidation type="list" allowBlank="1" showInputMessage="1" showErrorMessage="1" sqref="A8:A37">
      <formula1>Présence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CK39"/>
  <sheetViews>
    <sheetView zoomScale="80" zoomScaleNormal="80" workbookViewId="0">
      <pane xSplit="3" topLeftCell="D1" activePane="topRight" state="frozen"/>
      <selection activeCell="CK10" sqref="A1:XFD1048576"/>
      <selection pane="topRight" activeCell="B6" sqref="B6"/>
    </sheetView>
  </sheetViews>
  <sheetFormatPr baseColWidth="10" defaultRowHeight="15"/>
  <cols>
    <col min="1" max="1" width="14.85546875" style="92" customWidth="1"/>
    <col min="2" max="2" width="17.42578125" style="92" customWidth="1"/>
    <col min="3" max="3" width="36.28515625" style="92" customWidth="1"/>
    <col min="4" max="4" width="30.7109375" style="92" customWidth="1"/>
    <col min="5" max="8" width="6.7109375" style="92" hidden="1" customWidth="1"/>
    <col min="9" max="9" width="30.7109375" style="92" customWidth="1"/>
    <col min="10" max="13" width="6.7109375" style="92" hidden="1" customWidth="1"/>
    <col min="14" max="14" width="30.7109375" style="49" customWidth="1"/>
    <col min="15" max="18" width="6.7109375" style="49" hidden="1" customWidth="1"/>
    <col min="19" max="19" width="30.7109375" style="49" customWidth="1"/>
    <col min="20" max="23" width="4.7109375" style="49" hidden="1" customWidth="1"/>
    <col min="24" max="24" width="30.7109375" style="49" customWidth="1"/>
    <col min="25" max="28" width="4.7109375" style="49" hidden="1" customWidth="1"/>
    <col min="29" max="29" width="30.7109375" style="49" customWidth="1"/>
    <col min="30" max="33" width="4.7109375" style="49" hidden="1" customWidth="1"/>
    <col min="34" max="34" width="30.7109375" style="49" customWidth="1"/>
    <col min="35" max="38" width="4.7109375" style="49" hidden="1" customWidth="1"/>
    <col min="39" max="39" width="30.7109375" style="49" customWidth="1"/>
    <col min="40" max="43" width="4.7109375" style="49" hidden="1" customWidth="1"/>
    <col min="44" max="44" width="30.7109375" style="49" customWidth="1"/>
    <col min="45" max="45" width="4.7109375" style="49" hidden="1" customWidth="1"/>
    <col min="46" max="46" width="7.7109375" style="49" hidden="1" customWidth="1"/>
    <col min="47" max="48" width="4.7109375" style="49" hidden="1" customWidth="1"/>
    <col min="49" max="49" width="30.7109375" style="49" customWidth="1"/>
    <col min="50" max="50" width="4.7109375" style="49" hidden="1" customWidth="1"/>
    <col min="51" max="51" width="11" style="49" hidden="1" customWidth="1"/>
    <col min="52" max="53" width="4.7109375" style="49" hidden="1" customWidth="1"/>
    <col min="54" max="54" width="15.5703125" style="49" hidden="1" customWidth="1"/>
    <col min="55" max="55" width="16.28515625" style="49" hidden="1" customWidth="1"/>
    <col min="56" max="56" width="9.28515625" style="49" hidden="1" customWidth="1"/>
    <col min="57" max="57" width="18.140625" style="49" hidden="1" customWidth="1"/>
    <col min="58" max="58" width="30.28515625" style="49" customWidth="1"/>
    <col min="59" max="59" width="30.28515625" style="49" hidden="1" customWidth="1"/>
    <col min="60" max="60" width="27" style="49" customWidth="1"/>
    <col min="61" max="84" width="10.7109375" style="49" hidden="1" customWidth="1"/>
    <col min="85" max="85" width="14.5703125" style="49" customWidth="1"/>
    <col min="86" max="86" width="14.5703125" style="49" hidden="1" customWidth="1"/>
    <col min="87" max="87" width="15.42578125" style="49" customWidth="1"/>
    <col min="88" max="88" width="13.7109375" style="49" customWidth="1"/>
    <col min="89" max="89" width="20.28515625" style="49" customWidth="1"/>
    <col min="90" max="16384" width="11.42578125" style="49"/>
  </cols>
  <sheetData>
    <row r="1" spans="1:89" ht="48.75" customHeight="1" thickBot="1">
      <c r="A1" s="45" t="s">
        <v>219</v>
      </c>
      <c r="B1" s="45" t="s">
        <v>33</v>
      </c>
      <c r="C1" s="46" t="s">
        <v>202</v>
      </c>
      <c r="D1" s="47" t="s">
        <v>39</v>
      </c>
      <c r="E1" s="46" t="s">
        <v>220</v>
      </c>
      <c r="F1" s="46"/>
      <c r="G1" s="46" t="s">
        <v>221</v>
      </c>
      <c r="H1" s="46" t="s">
        <v>222</v>
      </c>
      <c r="I1" s="47" t="s">
        <v>36</v>
      </c>
      <c r="J1" s="46" t="s">
        <v>220</v>
      </c>
      <c r="K1" s="46"/>
      <c r="L1" s="46" t="s">
        <v>221</v>
      </c>
      <c r="M1" s="46" t="s">
        <v>222</v>
      </c>
      <c r="N1" s="47" t="s">
        <v>36</v>
      </c>
      <c r="O1" s="46" t="s">
        <v>220</v>
      </c>
      <c r="P1" s="46"/>
      <c r="Q1" s="46" t="s">
        <v>221</v>
      </c>
      <c r="R1" s="46" t="s">
        <v>222</v>
      </c>
      <c r="S1" s="47" t="s">
        <v>36</v>
      </c>
      <c r="T1" s="45" t="s">
        <v>220</v>
      </c>
      <c r="U1" s="45"/>
      <c r="V1" s="45" t="s">
        <v>221</v>
      </c>
      <c r="W1" s="45" t="s">
        <v>222</v>
      </c>
      <c r="X1" s="47"/>
      <c r="Y1" s="45" t="s">
        <v>220</v>
      </c>
      <c r="Z1" s="45"/>
      <c r="AA1" s="45" t="s">
        <v>221</v>
      </c>
      <c r="AB1" s="45" t="s">
        <v>222</v>
      </c>
      <c r="AC1" s="47"/>
      <c r="AD1" s="45" t="s">
        <v>220</v>
      </c>
      <c r="AE1" s="45"/>
      <c r="AF1" s="45" t="s">
        <v>221</v>
      </c>
      <c r="AG1" s="45" t="s">
        <v>222</v>
      </c>
      <c r="AH1" s="47"/>
      <c r="AI1" s="45" t="s">
        <v>220</v>
      </c>
      <c r="AJ1" s="45"/>
      <c r="AK1" s="45" t="s">
        <v>221</v>
      </c>
      <c r="AL1" s="45" t="s">
        <v>222</v>
      </c>
      <c r="AM1" s="47"/>
      <c r="AN1" s="45" t="s">
        <v>220</v>
      </c>
      <c r="AO1" s="45"/>
      <c r="AP1" s="45" t="s">
        <v>221</v>
      </c>
      <c r="AQ1" s="45" t="s">
        <v>222</v>
      </c>
      <c r="AR1" s="47"/>
      <c r="AS1" s="45" t="s">
        <v>220</v>
      </c>
      <c r="AT1" s="45"/>
      <c r="AU1" s="45" t="s">
        <v>221</v>
      </c>
      <c r="AV1" s="45" t="s">
        <v>222</v>
      </c>
      <c r="AW1" s="47"/>
      <c r="AX1" s="46" t="s">
        <v>220</v>
      </c>
      <c r="AY1" s="46"/>
      <c r="AZ1" s="46" t="s">
        <v>221</v>
      </c>
      <c r="BA1" s="48" t="s">
        <v>222</v>
      </c>
      <c r="BF1" s="50" t="s">
        <v>223</v>
      </c>
      <c r="BG1" s="50"/>
      <c r="BH1" s="51">
        <f ca="1">IF(SUM($CG$5:$CK$5)=0,"",IF($BI$3&gt;$BJ$3,1.5,IF($BI$3&lt;$BJ$3,0.5,1)))</f>
        <v>0.5</v>
      </c>
      <c r="BI1" s="69"/>
      <c r="BJ1" s="69"/>
      <c r="BK1" s="69"/>
      <c r="BL1" s="69"/>
      <c r="BM1" s="69"/>
      <c r="BN1" s="69"/>
      <c r="BO1" s="69"/>
      <c r="BP1" s="69"/>
      <c r="BQ1" s="69"/>
      <c r="BR1" s="69"/>
      <c r="BS1" s="69"/>
      <c r="BT1" s="69"/>
      <c r="BU1" s="69"/>
      <c r="BV1" s="69"/>
      <c r="BW1" s="69"/>
      <c r="BX1" s="69"/>
      <c r="BY1" s="69"/>
      <c r="BZ1" s="69"/>
      <c r="CA1" s="69"/>
      <c r="CB1" s="69"/>
      <c r="CC1" s="69"/>
      <c r="CD1" s="69"/>
      <c r="CE1" s="69"/>
      <c r="CF1" s="69"/>
      <c r="CG1" s="52" t="str">
        <f>IF(SUM($CG$5:$CK$5)=0,"",CONCATENATE(CG2,"%"))</f>
        <v>0%</v>
      </c>
      <c r="CH1" s="52"/>
      <c r="CI1" s="52" t="str">
        <f>IF(SUM($CG$5:$CK$5)=0,"",CONCATENATE(CI2,"%"))</f>
        <v>75%</v>
      </c>
      <c r="CJ1" s="52" t="str">
        <f>IF(SUM($CG$5:$CK$5)=0,"",CONCATENATE(CJ2,"%"))</f>
        <v>25%</v>
      </c>
      <c r="CK1" s="52" t="str">
        <f>IF(SUM($CG$5:$CK$5)=0,"",CONCATENATE(CK2,"%"))</f>
        <v>0%</v>
      </c>
    </row>
    <row r="2" spans="1:89" ht="48.75" hidden="1" customHeight="1">
      <c r="A2" s="45"/>
      <c r="B2" s="45"/>
      <c r="C2" s="69"/>
      <c r="D2" s="53"/>
      <c r="E2" s="69"/>
      <c r="F2" s="54"/>
      <c r="G2" s="54"/>
      <c r="H2" s="55"/>
      <c r="I2" s="53"/>
      <c r="J2" s="69"/>
      <c r="K2" s="54"/>
      <c r="L2" s="54"/>
      <c r="M2" s="55"/>
      <c r="N2" s="53"/>
      <c r="O2" s="69"/>
      <c r="P2" s="54"/>
      <c r="Q2" s="54"/>
      <c r="R2" s="55"/>
      <c r="S2" s="53"/>
      <c r="T2" s="56"/>
      <c r="U2" s="57"/>
      <c r="V2" s="57"/>
      <c r="W2" s="58"/>
      <c r="X2" s="53"/>
      <c r="Y2" s="56"/>
      <c r="Z2" s="57"/>
      <c r="AA2" s="57"/>
      <c r="AB2" s="58"/>
      <c r="AC2" s="53"/>
      <c r="AD2" s="56"/>
      <c r="AE2" s="57"/>
      <c r="AF2" s="57"/>
      <c r="AG2" s="58"/>
      <c r="AH2" s="53"/>
      <c r="AI2" s="56"/>
      <c r="AJ2" s="57"/>
      <c r="AK2" s="57"/>
      <c r="AL2" s="58"/>
      <c r="AM2" s="53"/>
      <c r="AN2" s="56"/>
      <c r="AO2" s="57"/>
      <c r="AP2" s="57"/>
      <c r="AQ2" s="58"/>
      <c r="AR2" s="53"/>
      <c r="AS2" s="56"/>
      <c r="AT2" s="57"/>
      <c r="AU2" s="57"/>
      <c r="AV2" s="58"/>
      <c r="AW2" s="53"/>
      <c r="AX2" s="59"/>
      <c r="AY2" s="54"/>
      <c r="AZ2" s="54"/>
      <c r="BA2" s="55"/>
      <c r="BF2" s="50"/>
      <c r="BG2" s="50"/>
      <c r="BH2" s="51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  <c r="CA2" s="69"/>
      <c r="CB2" s="69"/>
      <c r="CC2" s="69"/>
      <c r="CD2" s="69"/>
      <c r="CE2" s="69"/>
      <c r="CF2" s="69"/>
      <c r="CG2" s="52">
        <f>IF(SUM(CG$5:CJ$5)=0,"",ROUND(100/SUM($CG$5:$CK$5)*CG$5,1))</f>
        <v>0</v>
      </c>
      <c r="CH2" s="52"/>
      <c r="CI2" s="52">
        <f>IF(SUM($CG$5:$CK$5)=0,"",ROUND(100/SUM($CG5:$CK5)*CI5,1))</f>
        <v>75</v>
      </c>
      <c r="CJ2" s="52">
        <f>IF(SUM($CG$5:$CK$5)=0,"",ROUND(100/SUM($CG5:$CK5)*CJ5,1))</f>
        <v>25</v>
      </c>
      <c r="CK2" s="52">
        <f>IF(SUM($CG$5:$CK$5)=0,"",ROUND(100/SUM($CG5:$CK5)*CK5,1))</f>
        <v>0</v>
      </c>
    </row>
    <row r="3" spans="1:89" ht="68.25" thickBot="1">
      <c r="A3" s="113" t="s">
        <v>28</v>
      </c>
      <c r="B3" s="111">
        <v>1</v>
      </c>
      <c r="C3" s="61"/>
      <c r="D3" s="61"/>
      <c r="E3" s="69">
        <v>4</v>
      </c>
      <c r="F3" s="54" t="e">
        <f>IF(D1="","",MATCH(D1,Base_Classes_Niveaux!$A$27:$A$35,0))</f>
        <v>#N/A</v>
      </c>
      <c r="G3" s="54">
        <f ca="1">IF(D1="","",IF(D1&lt;$BH$4,0.5,IF(D1&gt;$BH$4,1.5,1)))</f>
        <v>0.5</v>
      </c>
      <c r="H3" s="55">
        <f ca="1">IF(D1="","",E3*G3)</f>
        <v>2</v>
      </c>
      <c r="I3" s="61"/>
      <c r="J3" s="69">
        <v>4</v>
      </c>
      <c r="K3" s="54" t="e">
        <f>IF(I1="","",MATCH(I1,Base_Classes_Niveaux!$A$27:$A$35,0))</f>
        <v>#N/A</v>
      </c>
      <c r="L3" s="54">
        <f ca="1">IF(I1="","",IF(I1&lt;$BH$4,0.5,IF(I1&gt;$BH$4,1.5,1)))</f>
        <v>1</v>
      </c>
      <c r="M3" s="55">
        <f ca="1">IF(I1="","",J3*L3)</f>
        <v>4</v>
      </c>
      <c r="N3" s="61"/>
      <c r="O3" s="69">
        <v>4</v>
      </c>
      <c r="P3" s="54" t="e">
        <f>IF(N1="","",MATCH(N1,Base_Classes_Niveaux!$A$27:$A$35,0))</f>
        <v>#N/A</v>
      </c>
      <c r="Q3" s="54">
        <f ca="1">IF(N1="","",IF(N1&lt;$BH$4,0.5,IF(N1&gt;$BH$4,1.5,1)))</f>
        <v>1</v>
      </c>
      <c r="R3" s="55">
        <f ca="1">IF(N1="","",O3*Q3)</f>
        <v>4</v>
      </c>
      <c r="S3" s="61"/>
      <c r="T3" s="62">
        <v>4</v>
      </c>
      <c r="U3" s="54" t="e">
        <f>IF(S1="","",MATCH(S1,Base_Classes_Niveaux!$A$27:$A$35,0))</f>
        <v>#N/A</v>
      </c>
      <c r="V3" s="54">
        <f ca="1">IF(S1="","",IF(S1&lt;$BH$4,0.5,IF(S1&gt;$BH$4,1.5,1)))</f>
        <v>1</v>
      </c>
      <c r="W3" s="55">
        <f ca="1">IF(S1="","",T3*V3)</f>
        <v>4</v>
      </c>
      <c r="X3" s="61"/>
      <c r="Y3" s="62">
        <v>4</v>
      </c>
      <c r="Z3" s="54" t="str">
        <f>IF(X1="","",MATCH(X1,Base_Classes_Niveaux!$A$27:$A$35,0))</f>
        <v/>
      </c>
      <c r="AA3" s="54" t="str">
        <f>IF(X1="","",IF(X1&lt;$BH$4,0.5,IF(X1&gt;$BH$4,1.5,1)))</f>
        <v/>
      </c>
      <c r="AB3" s="55" t="str">
        <f>IF(X1="","",Y3*AA3)</f>
        <v/>
      </c>
      <c r="AC3" s="61"/>
      <c r="AD3" s="62">
        <v>4</v>
      </c>
      <c r="AE3" s="54" t="str">
        <f>IF(AC1="","",MATCH(AC1,Base_Classes_Niveaux!$A$27:$A$35,0))</f>
        <v/>
      </c>
      <c r="AF3" s="54" t="str">
        <f>IF(AC1="","",IF(AC1&lt;$BH$4,0.5,IF(AC1&gt;$BH$4,1.5,1)))</f>
        <v/>
      </c>
      <c r="AG3" s="55" t="str">
        <f>IF(AC1="","",AD3*AF3)</f>
        <v/>
      </c>
      <c r="AH3" s="61"/>
      <c r="AI3" s="62">
        <v>4</v>
      </c>
      <c r="AJ3" s="54" t="str">
        <f>IF(AH1="","",MATCH(AH1,Base_Classes_Niveaux!$A$27:$A$35,0))</f>
        <v/>
      </c>
      <c r="AK3" s="54" t="str">
        <f>IF(AH1="","",IF(AH1&lt;$BH$4,0.5,IF(AH1&gt;$BH$4,1.5,1)))</f>
        <v/>
      </c>
      <c r="AL3" s="55" t="str">
        <f>IF(AH1="","",AI3*AK3)</f>
        <v/>
      </c>
      <c r="AM3" s="61"/>
      <c r="AN3" s="62">
        <v>4</v>
      </c>
      <c r="AO3" s="54" t="str">
        <f>IF(AM1="","",MATCH(AM1,Base_Classes_Niveaux!$A$27:$A$35,0))</f>
        <v/>
      </c>
      <c r="AP3" s="54" t="str">
        <f>IF(AM1="","",IF(AM1&lt;$BH$4,0.5,IF(AM1&gt;$BH$4,1.5,1)))</f>
        <v/>
      </c>
      <c r="AQ3" s="55" t="str">
        <f>IF(AM1="","",AN3*AP3)</f>
        <v/>
      </c>
      <c r="AR3" s="61"/>
      <c r="AS3" s="62">
        <v>4</v>
      </c>
      <c r="AT3" s="54" t="str">
        <f>IF(AR1="","",MATCH(AR1,Base_Classes_Niveaux!$A$27:$A$35,0))</f>
        <v/>
      </c>
      <c r="AU3" s="54" t="str">
        <f>IF(AR1="","",IF(AR1&lt;$BH$4,0.5,IF(AR1&gt;$BH$4,1.5,1)))</f>
        <v/>
      </c>
      <c r="AV3" s="55" t="str">
        <f>IF(AR1="","",AS3*AU3)</f>
        <v/>
      </c>
      <c r="AW3" s="61"/>
      <c r="AX3" s="59">
        <v>4</v>
      </c>
      <c r="AY3" s="54" t="str">
        <f>IF(AW1="","",MATCH(AW1,Base_Classes_Niveaux!$A$27:$A$35,0))</f>
        <v/>
      </c>
      <c r="AZ3" s="54" t="str">
        <f>IF(AW1="","",IF(AW1&lt;$BH$4,0.5,IF(AW1&gt;$BH$4,1.5,1)))</f>
        <v/>
      </c>
      <c r="BA3" s="55" t="str">
        <f>IF(AW1="","",AX3*AZ3)</f>
        <v/>
      </c>
      <c r="BB3" s="69" t="str">
        <f>IF(OR(AY6="",AZ6=""),"",IF(CONCATENATE($B$5,$AZ$6,$AY$6)="LV2T14",8,IF(CONCATENATE($B$5,$AZ$6,$AY$6)="LV2T24",9,IF(CONCATENATE($B$5,$AZ$6,$AY$6)="LV2T34",10,IF(CONCATENATE($B$5,$AZ$6,$AY$6)="LV2T13",11,IF(CONCATENATE($B$5,$AZ$6,$AY$6)="LV2T23",12,IF(CONCATENATE($B$5,$AZ$6,$AY$6)="LV2T33",13,"Gros Naze")))))))</f>
        <v>Gros Naze</v>
      </c>
      <c r="BF3" s="63" t="s">
        <v>224</v>
      </c>
      <c r="BG3" s="104"/>
      <c r="BH3" s="64" t="s">
        <v>225</v>
      </c>
      <c r="BI3" s="69">
        <f>IF($BF$4="","",MATCH($BF$4,Niveaux_Détaillés,0))</f>
        <v>5</v>
      </c>
      <c r="BJ3" s="69">
        <f ca="1">IF($BH$4="","",MATCH($BH$4,Niveaux_Détaillés,0))</f>
        <v>6</v>
      </c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G3" s="65" t="s">
        <v>49</v>
      </c>
      <c r="CH3" s="153"/>
      <c r="CI3" s="66" t="s">
        <v>36</v>
      </c>
      <c r="CJ3" s="66" t="s">
        <v>39</v>
      </c>
      <c r="CK3" s="66" t="s">
        <v>246</v>
      </c>
    </row>
    <row r="4" spans="1:89" ht="33.75">
      <c r="A4" s="88" t="s">
        <v>203</v>
      </c>
      <c r="B4" s="146" t="s">
        <v>260</v>
      </c>
      <c r="C4" s="152"/>
      <c r="D4" s="152"/>
      <c r="E4" s="127"/>
      <c r="F4" s="127"/>
      <c r="G4" s="127"/>
      <c r="H4" s="127"/>
      <c r="I4" s="152"/>
      <c r="J4" s="127"/>
      <c r="K4" s="127"/>
      <c r="L4" s="127"/>
      <c r="M4" s="127"/>
      <c r="N4" s="152"/>
      <c r="O4" s="127"/>
      <c r="P4" s="127"/>
      <c r="Q4" s="127"/>
      <c r="R4" s="127"/>
      <c r="S4" s="152"/>
      <c r="T4" s="62"/>
      <c r="U4" s="54"/>
      <c r="V4" s="54"/>
      <c r="W4" s="55"/>
      <c r="X4" s="152"/>
      <c r="Y4" s="62"/>
      <c r="Z4" s="54"/>
      <c r="AA4" s="54"/>
      <c r="AB4" s="55"/>
      <c r="AC4" s="152"/>
      <c r="AD4" s="62"/>
      <c r="AE4" s="54"/>
      <c r="AF4" s="54"/>
      <c r="AG4" s="55"/>
      <c r="AH4" s="152"/>
      <c r="AI4" s="62"/>
      <c r="AJ4" s="54"/>
      <c r="AK4" s="54"/>
      <c r="AL4" s="55"/>
      <c r="AM4" s="152"/>
      <c r="AN4" s="62"/>
      <c r="AO4" s="54"/>
      <c r="AP4" s="54"/>
      <c r="AQ4" s="55"/>
      <c r="AR4" s="152"/>
      <c r="AS4" s="62"/>
      <c r="AT4" s="54"/>
      <c r="AU4" s="54"/>
      <c r="AV4" s="55"/>
      <c r="AW4" s="152"/>
      <c r="AX4" s="59"/>
      <c r="AY4" s="54"/>
      <c r="AZ4" s="54"/>
      <c r="BA4" s="55"/>
      <c r="BB4" s="127"/>
      <c r="BF4" s="182" t="str">
        <f>IF(SUM($CG5:$CK5)=0,"",IF($CG2&gt;75,"B1",IF(AND($CG2&lt;=75,$CG2&gt;25),"B1-",IF(AND($CG2&lt;&gt;0,$CG2&lt;=25,$CI2&gt;75),"A2+",IF($CI2&gt;75,"A2",IF(AND($CI2&lt;=75,$CI2&gt;25),"A2-",IF(AND($CI2&lt;&gt;0,$CI2&lt;=25,$CJ2&gt;75),"A1+",IF($CJ2&gt;75,"A1",IF(AND($CJ2&lt;=75,$CJ2&gt;25),"A1-",IF(AND($CJ2&lt;&gt;0,$CJ2&lt;=25,$CK2&gt;75),"A1-",IF($CK2&gt;75,"A1-","N.E.")))))))))))</f>
        <v>A2-</v>
      </c>
      <c r="BG4" s="151"/>
      <c r="BH4" s="184" t="str">
        <f ca="1">IF($B$6="","",IF(OR($B$6="3A",$B$6="4A",$B$6="5A",$B$6="6A"),INDIRECT(CONCATENATE($AY$5,$B$6,$B$3)),INDIRECT(CONCATENATE($B$5,$A$3,$B$3))))</f>
        <v>A2</v>
      </c>
      <c r="BI4" s="127"/>
      <c r="BJ4" s="127"/>
      <c r="BK4" s="127"/>
      <c r="BL4" s="127"/>
      <c r="BM4" s="127"/>
      <c r="BN4" s="127"/>
      <c r="BO4" s="127"/>
      <c r="BP4" s="127"/>
      <c r="BQ4" s="127"/>
      <c r="BR4" s="127"/>
      <c r="BS4" s="127"/>
      <c r="BT4" s="127"/>
      <c r="BU4" s="127"/>
      <c r="BV4" s="127"/>
      <c r="BW4" s="127"/>
      <c r="BX4" s="127"/>
      <c r="BY4" s="127"/>
      <c r="BZ4" s="127"/>
      <c r="CA4" s="127"/>
      <c r="CB4" s="127"/>
      <c r="CC4" s="127"/>
      <c r="CD4" s="127"/>
      <c r="CG4" s="65"/>
      <c r="CH4" s="153"/>
      <c r="CI4" s="66"/>
      <c r="CJ4" s="66"/>
      <c r="CK4" s="66"/>
    </row>
    <row r="5" spans="1:89" ht="32.25" customHeight="1">
      <c r="A5" s="60" t="s">
        <v>206</v>
      </c>
      <c r="B5" s="60" t="s">
        <v>47</v>
      </c>
      <c r="C5" s="46" t="s">
        <v>226</v>
      </c>
      <c r="D5" s="67" t="s">
        <v>142</v>
      </c>
      <c r="E5" s="69" t="s">
        <v>39</v>
      </c>
      <c r="F5" s="69"/>
      <c r="G5" s="69" t="s">
        <v>36</v>
      </c>
      <c r="H5" s="69" t="s">
        <v>49</v>
      </c>
      <c r="I5" s="67" t="s">
        <v>142</v>
      </c>
      <c r="J5" s="69" t="s">
        <v>39</v>
      </c>
      <c r="K5" s="69"/>
      <c r="L5" s="69" t="s">
        <v>36</v>
      </c>
      <c r="M5" s="69" t="s">
        <v>49</v>
      </c>
      <c r="N5" s="67" t="s">
        <v>142</v>
      </c>
      <c r="O5" s="69" t="s">
        <v>39</v>
      </c>
      <c r="P5" s="69"/>
      <c r="Q5" s="69" t="s">
        <v>36</v>
      </c>
      <c r="R5" s="69" t="s">
        <v>49</v>
      </c>
      <c r="S5" s="67" t="s">
        <v>142</v>
      </c>
      <c r="T5" s="46" t="s">
        <v>39</v>
      </c>
      <c r="U5" s="46"/>
      <c r="V5" s="46" t="s">
        <v>36</v>
      </c>
      <c r="W5" s="46" t="s">
        <v>49</v>
      </c>
      <c r="X5" s="67" t="s">
        <v>61</v>
      </c>
      <c r="Y5" s="46" t="s">
        <v>39</v>
      </c>
      <c r="Z5" s="46"/>
      <c r="AA5" s="46" t="s">
        <v>36</v>
      </c>
      <c r="AB5" s="46" t="s">
        <v>49</v>
      </c>
      <c r="AC5" s="67" t="s">
        <v>61</v>
      </c>
      <c r="AD5" s="46" t="s">
        <v>39</v>
      </c>
      <c r="AE5" s="46"/>
      <c r="AF5" s="46" t="s">
        <v>36</v>
      </c>
      <c r="AG5" s="46" t="s">
        <v>49</v>
      </c>
      <c r="AH5" s="67" t="s">
        <v>61</v>
      </c>
      <c r="AI5" s="46" t="s">
        <v>39</v>
      </c>
      <c r="AJ5" s="46"/>
      <c r="AK5" s="46" t="s">
        <v>36</v>
      </c>
      <c r="AL5" s="46" t="s">
        <v>49</v>
      </c>
      <c r="AM5" s="67" t="s">
        <v>61</v>
      </c>
      <c r="AN5" s="46" t="s">
        <v>39</v>
      </c>
      <c r="AO5" s="46"/>
      <c r="AP5" s="46" t="s">
        <v>36</v>
      </c>
      <c r="AQ5" s="46" t="s">
        <v>49</v>
      </c>
      <c r="AR5" s="67" t="s">
        <v>61</v>
      </c>
      <c r="AS5" s="46" t="s">
        <v>39</v>
      </c>
      <c r="AT5" s="46"/>
      <c r="AU5" s="46" t="s">
        <v>36</v>
      </c>
      <c r="AV5" s="46" t="s">
        <v>49</v>
      </c>
      <c r="AW5" s="67" t="s">
        <v>61</v>
      </c>
      <c r="AX5" s="46" t="s">
        <v>39</v>
      </c>
      <c r="AY5" s="46" t="str">
        <f>MID($A$3,1,7)</f>
        <v>Niveau_</v>
      </c>
      <c r="AZ5" s="46" t="s">
        <v>36</v>
      </c>
      <c r="BA5" s="48" t="s">
        <v>49</v>
      </c>
      <c r="BF5" s="183"/>
      <c r="BG5" s="105"/>
      <c r="BH5" s="185"/>
      <c r="BI5" s="181" t="s">
        <v>182</v>
      </c>
      <c r="BJ5" s="181"/>
      <c r="BK5" s="181"/>
      <c r="BL5" s="69"/>
      <c r="BM5" s="181" t="s">
        <v>191</v>
      </c>
      <c r="BN5" s="181"/>
      <c r="BO5" s="181"/>
      <c r="BP5" s="69"/>
      <c r="BQ5" s="181" t="s">
        <v>207</v>
      </c>
      <c r="BR5" s="181"/>
      <c r="BS5" s="181"/>
      <c r="BT5" s="69"/>
      <c r="BU5" s="181" t="s">
        <v>196</v>
      </c>
      <c r="BV5" s="181"/>
      <c r="BW5" s="181"/>
      <c r="BX5" s="69"/>
      <c r="BY5" s="181" t="s">
        <v>204</v>
      </c>
      <c r="BZ5" s="181"/>
      <c r="CA5" s="181"/>
      <c r="CB5" s="69"/>
      <c r="CC5" s="181" t="s">
        <v>198</v>
      </c>
      <c r="CD5" s="181"/>
      <c r="CE5" s="181"/>
      <c r="CF5" s="69"/>
      <c r="CG5" s="70">
        <f>IF(OR($A$3="Niveau_6",$A$3="Niveau_5"),0,COUNTIF($D1:$AW1,$CG$3))</f>
        <v>0</v>
      </c>
      <c r="CH5" s="154"/>
      <c r="CI5" s="68">
        <f>COUNTIF($D1:$AW1,$CI$3)</f>
        <v>3</v>
      </c>
      <c r="CJ5" s="68">
        <f>COUNTIF($D1:$AW1,$CJ$3)</f>
        <v>1</v>
      </c>
      <c r="CK5" s="68">
        <f>COUNTIF($D1:$AW1,$CK$3)</f>
        <v>0</v>
      </c>
    </row>
    <row r="6" spans="1:89" s="78" customFormat="1" ht="105.75" customHeight="1" thickBot="1">
      <c r="A6" s="100" t="s">
        <v>227</v>
      </c>
      <c r="B6" s="71" t="s">
        <v>8</v>
      </c>
      <c r="C6" s="46" t="s">
        <v>228</v>
      </c>
      <c r="D6" s="60" t="s">
        <v>156</v>
      </c>
      <c r="E6" s="46"/>
      <c r="F6" s="46"/>
      <c r="G6" s="46"/>
      <c r="H6" s="46"/>
      <c r="I6" s="60" t="s">
        <v>120</v>
      </c>
      <c r="J6" s="46"/>
      <c r="K6" s="46"/>
      <c r="L6" s="46"/>
      <c r="M6" s="46"/>
      <c r="N6" s="60" t="s">
        <v>238</v>
      </c>
      <c r="O6" s="46"/>
      <c r="P6" s="46"/>
      <c r="Q6" s="46"/>
      <c r="R6" s="46"/>
      <c r="S6" s="60" t="s">
        <v>140</v>
      </c>
      <c r="T6" s="46"/>
      <c r="U6" s="46"/>
      <c r="V6" s="46"/>
      <c r="W6" s="46"/>
      <c r="X6" s="60"/>
      <c r="Y6" s="46"/>
      <c r="Z6" s="46"/>
      <c r="AA6" s="46"/>
      <c r="AB6" s="46"/>
      <c r="AC6" s="60"/>
      <c r="AD6" s="46"/>
      <c r="AE6" s="46"/>
      <c r="AF6" s="46"/>
      <c r="AG6" s="46"/>
      <c r="AH6" s="60"/>
      <c r="AI6" s="46"/>
      <c r="AJ6" s="46"/>
      <c r="AK6" s="46"/>
      <c r="AL6" s="46"/>
      <c r="AM6" s="60"/>
      <c r="AN6" s="46"/>
      <c r="AO6" s="46"/>
      <c r="AP6" s="46"/>
      <c r="AQ6" s="46"/>
      <c r="AR6" s="60"/>
      <c r="AS6" s="46"/>
      <c r="AT6" s="46"/>
      <c r="AU6" s="46"/>
      <c r="AV6" s="46"/>
      <c r="AW6" s="60"/>
      <c r="AX6" s="69">
        <f>IF(OR(AY6="",AZ6=""),"",IF(CONCATENATE($AZ$6,$AY$6)="T16",2,IF(CONCATENATE($AZ$6,$AY$6)="T26",3,IF(CONCATENATE($AZ$6,$AY$6)="T36",4,IF(CONCATENATE($AZ$6,$AY$6)="T15",5,IF(CONCATENATE($AZ$6,$AY$6)="T25",6,IF(CONCATENATE($AZ$6,$AY$6)="T35",7,IF(CONCATENATE($AZ$6,$AY$6)="T14",8,IF(CONCATENATE($AZ$6,$AY$6)="T24",9,IF(CONCATENATE($AZ$6,$AY$6)="T34",10,IF(CONCATENATE($AZ$6,$AY$6)="T13",11,IF(CONCATENATE($AZ$6,$AY$6)="T23",12,IF(CONCATENATE($AZ$6,$AY$6)="T33",13,"Gros Naze")))))))))))))</f>
        <v>8</v>
      </c>
      <c r="AY6" s="69" t="str">
        <f>MID($B$6,1,1)</f>
        <v>4</v>
      </c>
      <c r="AZ6" s="69" t="str">
        <f>IF($B$3="","",CONCATENATE("T",$B$3))</f>
        <v>T1</v>
      </c>
      <c r="BA6" s="69">
        <f>IF(OR(AY6="",AZ6=""),"",IF(CONCATENATE($AZ$6,$AY$6)="T16",2,IF(CONCATENATE($AZ$6,$AY$6)="T26",3,IF(CONCATENATE($AZ$6,$AY$6)="T36",4,IF(CONCATENATE($AZ$6,$AY$6)="T15",5,IF(CONCATENATE($AZ$6,$AY$6)="T25",6,IF(CONCATENATE($AZ$6,$AY$6)="T35",7,IF(CONCATENATE($AZ$6,$AY$6)="T14",8,IF(CONCATENATE($AZ$6,$AY$6)="T24",9,IF(CONCATENATE($AZ$6,$AY$6)="T34",10,IF(CONCATENATE($AZ$6,$AY$6)="T13",11,IF(CONCATENATE($AZ$6,$AY$6)="T23",12,IF(CONCATENATE($AZ$6,$AY$6)="T33",13,"Gros Naze")))))))))))))</f>
        <v>8</v>
      </c>
      <c r="BB6" s="72"/>
      <c r="BC6" s="73" t="s">
        <v>229</v>
      </c>
      <c r="BD6" s="74" t="s">
        <v>230</v>
      </c>
      <c r="BE6" s="74"/>
      <c r="BF6" s="75" t="s">
        <v>231</v>
      </c>
      <c r="BG6" s="106"/>
      <c r="BH6" s="76" t="s">
        <v>232</v>
      </c>
      <c r="BI6" s="69" t="s">
        <v>39</v>
      </c>
      <c r="BJ6" s="69" t="s">
        <v>36</v>
      </c>
      <c r="BK6" s="69" t="s">
        <v>49</v>
      </c>
      <c r="BL6" s="69"/>
      <c r="BM6" s="69" t="s">
        <v>39</v>
      </c>
      <c r="BN6" s="69" t="s">
        <v>36</v>
      </c>
      <c r="BO6" s="69" t="s">
        <v>49</v>
      </c>
      <c r="BP6" s="69"/>
      <c r="BQ6" s="69" t="s">
        <v>39</v>
      </c>
      <c r="BR6" s="69" t="s">
        <v>36</v>
      </c>
      <c r="BS6" s="69" t="s">
        <v>49</v>
      </c>
      <c r="BT6" s="69"/>
      <c r="BU6" s="69" t="s">
        <v>39</v>
      </c>
      <c r="BV6" s="69" t="s">
        <v>36</v>
      </c>
      <c r="BW6" s="69" t="s">
        <v>49</v>
      </c>
      <c r="BX6" s="69"/>
      <c r="BY6" s="69" t="s">
        <v>39</v>
      </c>
      <c r="BZ6" s="69" t="s">
        <v>36</v>
      </c>
      <c r="CA6" s="69" t="s">
        <v>49</v>
      </c>
      <c r="CB6" s="69"/>
      <c r="CC6" s="69" t="s">
        <v>39</v>
      </c>
      <c r="CD6" s="69" t="s">
        <v>36</v>
      </c>
      <c r="CE6" s="69" t="s">
        <v>49</v>
      </c>
      <c r="CF6" s="69" t="s">
        <v>200</v>
      </c>
      <c r="CG6" s="107" t="s">
        <v>235</v>
      </c>
      <c r="CH6" s="107"/>
      <c r="CI6" s="107" t="s">
        <v>236</v>
      </c>
      <c r="CJ6" s="77"/>
    </row>
    <row r="7" spans="1:89" ht="32.25" customHeight="1" thickBot="1">
      <c r="A7" s="103" t="s">
        <v>233</v>
      </c>
      <c r="B7" s="79"/>
      <c r="C7" s="79" t="s">
        <v>23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1"/>
      <c r="BB7" s="72"/>
      <c r="BC7" s="82">
        <f>COUNTA(AW1,AR1,AM1,AH1,AC1,X1,S1,N1,I1,D1)</f>
        <v>4</v>
      </c>
      <c r="BD7" s="83">
        <f ca="1">SUM(BA3,AV3,AQ3,AL3,AG3,AB3,W3,R3,M3,H3)</f>
        <v>14</v>
      </c>
      <c r="BE7" s="83">
        <f ca="1">IF(BD7=0,"",20/BD7)</f>
        <v>1.4285714285714286</v>
      </c>
      <c r="BF7" s="83">
        <f ca="1">IF(BE7="","",BD7*$BE$7)</f>
        <v>20</v>
      </c>
      <c r="BG7" s="108">
        <f ca="1">IF(OR(BF7="",BF7="Absent"),"",IF(ROUND(BD7*$BE$7,1)&gt;20,ROUND(BD7*$BE$7,1),BF7))</f>
        <v>20</v>
      </c>
      <c r="BH7" s="84" t="str">
        <f ca="1">IF(OR(A7="Absent",BF7=""),"",IF($B$5="LV2",INDEX(Base_Classes_Niveaux!$A$162:$M$213,MATCH(BG7,Base_Classes_Niveaux!$A$162:$A$213),$BB$3),IF(OR($B$6="3A",$B$6="4A",$B$6="5A",$B$6="6A"),INDEX(Base_Classes_Niveaux!$A$162:$M$213,MATCH(BG7,Base_Classes_Niveaux!$A$162:$A$213),$AX$6),IF(OR($B$6&lt;&gt;"3A",$B$6&lt;&gt;"4A",$B$6&lt;&gt;"5A",$B$6&lt;&gt;"6A"),INDEX(Base_Classes_Niveaux!$A$39:$M$120,MATCH(BG7,Base_Classes_Niveaux!$A$39:$A$120),$AX$6)))))</f>
        <v>A2</v>
      </c>
      <c r="BI7" s="85">
        <f ca="1">SUM(BI8:BI35)</f>
        <v>1</v>
      </c>
      <c r="BJ7" s="85">
        <f ca="1">SUM(BJ8:BJ35)</f>
        <v>0</v>
      </c>
      <c r="BK7" s="85">
        <f ca="1">SUM(BK8:BK35)</f>
        <v>0</v>
      </c>
      <c r="BL7" s="85"/>
      <c r="BM7" s="85">
        <f ca="1">SUM(BM8:BM35)</f>
        <v>2</v>
      </c>
      <c r="BN7" s="85">
        <f ca="1">SUM(BN8:BN35)</f>
        <v>1</v>
      </c>
      <c r="BO7" s="85">
        <f ca="1">SUM(BO8:BO35)</f>
        <v>0</v>
      </c>
      <c r="BP7" s="85"/>
      <c r="BQ7" s="85">
        <f ca="1">SUM(BQ8:BQ35)</f>
        <v>3</v>
      </c>
      <c r="BR7" s="85">
        <f ca="1">SUM(BR8:BR35)</f>
        <v>2</v>
      </c>
      <c r="BS7" s="85">
        <f ca="1">SUM(BS8:BS35)</f>
        <v>0</v>
      </c>
      <c r="BT7" s="85"/>
      <c r="BU7" s="85">
        <f ca="1">SUM(BU8:BU35)</f>
        <v>2</v>
      </c>
      <c r="BV7" s="85">
        <f ca="1">SUM(BV8:BV35)</f>
        <v>11</v>
      </c>
      <c r="BW7" s="85">
        <f ca="1">SUM(BW8:BW35)</f>
        <v>0</v>
      </c>
      <c r="BX7" s="85"/>
      <c r="BY7" s="85">
        <f ca="1">SUM(BY8:BY35)</f>
        <v>0</v>
      </c>
      <c r="BZ7" s="85">
        <f ca="1">SUM(BZ8:BZ35)</f>
        <v>7</v>
      </c>
      <c r="CA7" s="85">
        <f ca="1">SUM(CA8:CA35)</f>
        <v>0</v>
      </c>
      <c r="CB7" s="85"/>
      <c r="CC7" s="85">
        <f ca="1">SUM(CC8:CC35)</f>
        <v>0</v>
      </c>
      <c r="CD7" s="85">
        <f ca="1">SUM(CD8:CD35)</f>
        <v>3</v>
      </c>
      <c r="CE7" s="85">
        <f ca="1">SUM(CE8:CE35)</f>
        <v>0</v>
      </c>
      <c r="CF7" s="109">
        <f ca="1">SUM(CF8:CF35)</f>
        <v>0</v>
      </c>
      <c r="CG7" s="110">
        <f ca="1">IF(COUNTBLANK($BG8:$BG37)&gt;=30,"",IF(AVERAGE($BG8:$BG37)&gt;20,20,AVERAGE($BG8:$BG37)))</f>
        <v>9.2874999999999996</v>
      </c>
      <c r="CH7" s="110">
        <f ca="1">IF(COUNTBLANK($BG8:$BG37)&gt;=30,"",AVERAGE($BG8:$BG37))</f>
        <v>9.2874999999999996</v>
      </c>
      <c r="CI7" s="110" t="str">
        <f ca="1">IF(OR(AA7="Absent e",CH7=""),"",IF($B$5="LV2",INDEX(Base_Classes_Niveaux!$A$102:$M$153,MATCH(CH7,Base_Classes_Niveaux!$A$102:$A$153),$BB$3),IF(OR($B$6="3A",$B$6="4A",$B$6="5A",$B$6="6A"),INDEX(Base_Classes_Niveaux!$A$102:$M$153,MATCH(CH7,Base_Classes_Niveaux!$A$102:$A$153),$AX$6),IF(OR($B$6&lt;&gt;"3A",$B$6&lt;&gt;"4A",$B$6&lt;&gt;"5A",$B$6&lt;&gt;"6A"),INDEX(Base_Classes_Niveaux!$A$39:$M$90,MATCH(CH7,Base_Classes_Niveaux!$A$39:$A$90),$AX$6)))))</f>
        <v>A1-</v>
      </c>
    </row>
    <row r="8" spans="1:89" ht="15.75" customHeight="1">
      <c r="A8" s="101"/>
      <c r="B8" s="86">
        <f ca="1">IF(C8="","",1)</f>
        <v>1</v>
      </c>
      <c r="C8" s="86" t="str">
        <f ca="1">IF($B$6="","",IF(OFFSET(INDEX(Base_Elèves!$A$1:$BZ$1,1,MATCH($B$6,Base_Elèves!$A$1:$BZ$1,0)),Base_Elèves!CA3,0,1,1)="","",OFFSET(INDEX(Base_Elèves!$A$1:$BZ$1,1,MATCH($B$6,Base_Elèves!$A$1:$BZ$1,0)),Base_Elèves!CA3,0,1,1)))</f>
        <v>HITTIQUE Paul</v>
      </c>
      <c r="D8" s="46" t="s">
        <v>207</v>
      </c>
      <c r="E8" s="69">
        <f t="shared" ref="E8:E37" si="0">IF(D8="","",IF(OR(D8="Non Acquis",D8="Non Evaluable"),0,MATCH(D8,Points_Validation,0)))</f>
        <v>3</v>
      </c>
      <c r="F8" s="69"/>
      <c r="G8" s="69">
        <f t="shared" ref="G8:G37" ca="1" si="1">IF(D8="","",G$3)</f>
        <v>0.5</v>
      </c>
      <c r="H8" s="69">
        <f t="shared" ref="H8:H37" ca="1" si="2">IF(D8="","",E8*G8)</f>
        <v>1.5</v>
      </c>
      <c r="I8" s="46" t="s">
        <v>204</v>
      </c>
      <c r="J8" s="69">
        <f t="shared" ref="J8:J37" si="3">IF(I8="","",IF(OR(I8="Non Acquis",I8="Non Evaluable"),0,MATCH(I8,Points_Validation,0)))</f>
        <v>1</v>
      </c>
      <c r="K8" s="69"/>
      <c r="L8" s="69">
        <f t="shared" ref="L8:L37" ca="1" si="4">IF(I8="","",L$3)</f>
        <v>1</v>
      </c>
      <c r="M8" s="69">
        <f t="shared" ref="M8:M37" ca="1" si="5">IF(I8="","",J8*L8)</f>
        <v>1</v>
      </c>
      <c r="N8" s="46" t="s">
        <v>196</v>
      </c>
      <c r="O8" s="69">
        <f t="shared" ref="O8:O37" si="6">IF(N8="","",IF(OR(N8="Non Acquis",N8="Non Evaluable"),0,MATCH(N8,Points_Validation,0)))</f>
        <v>2</v>
      </c>
      <c r="P8" s="69"/>
      <c r="Q8" s="69">
        <f t="shared" ref="Q8:Q37" ca="1" si="7">IF(N8="","",Q$3)</f>
        <v>1</v>
      </c>
      <c r="R8" s="69">
        <f t="shared" ref="R8:R37" ca="1" si="8">IF(N8="","",O8*Q8)</f>
        <v>2</v>
      </c>
      <c r="S8" s="46" t="s">
        <v>204</v>
      </c>
      <c r="T8" s="46">
        <f t="shared" ref="T8:T37" si="9">IF(S8="","",IF(OR(S8="Non Acquis",S8="Non Evaluable"),0,MATCH(S8,Points_Validation,0)))</f>
        <v>1</v>
      </c>
      <c r="U8" s="46"/>
      <c r="V8" s="46">
        <f t="shared" ref="V8:V37" ca="1" si="10">IF(S8="","",V$3)</f>
        <v>1</v>
      </c>
      <c r="W8" s="46">
        <f t="shared" ref="W8:W37" ca="1" si="11">IF(S8="","",T8*V8)</f>
        <v>1</v>
      </c>
      <c r="X8" s="46"/>
      <c r="Y8" s="46" t="str">
        <f t="shared" ref="Y8:Y37" si="12">IF(X8="","",IF(OR(X8="Non Acquis",X8="Non Evaluable"),0,MATCH(X8,Points_Validation,0)))</f>
        <v/>
      </c>
      <c r="Z8" s="46"/>
      <c r="AA8" s="46" t="str">
        <f t="shared" ref="AA8:AA37" si="13">IF(X8="","",AA$3)</f>
        <v/>
      </c>
      <c r="AB8" s="46" t="str">
        <f t="shared" ref="AB8:AB37" si="14">IF(X8="","",Y8*AA8)</f>
        <v/>
      </c>
      <c r="AC8" s="46"/>
      <c r="AD8" s="46" t="str">
        <f t="shared" ref="AD8:AD37" si="15">IF(AC8="","",IF(OR(AC8="Non Acquis",AC8="Non Evaluable"),0,MATCH(AC8,Points_Validation,0)))</f>
        <v/>
      </c>
      <c r="AE8" s="46"/>
      <c r="AF8" s="46" t="str">
        <f>IF(AC8="","",AF$3)</f>
        <v/>
      </c>
      <c r="AG8" s="46" t="str">
        <f>IF(AC8="","",AD8*AF8)</f>
        <v/>
      </c>
      <c r="AH8" s="46"/>
      <c r="AI8" s="46" t="str">
        <f t="shared" ref="AI8:AI37" si="16">IF(AH8="","",IF(OR(AH8="Non Acquis",AH8="Non Evaluable"),0,MATCH(AH8,Points_Validation,0)))</f>
        <v/>
      </c>
      <c r="AJ8" s="46"/>
      <c r="AK8" s="46" t="str">
        <f>IF(AH8="","",AK$3)</f>
        <v/>
      </c>
      <c r="AL8" s="46" t="str">
        <f>IF(AH8="","",AI8*AK8)</f>
        <v/>
      </c>
      <c r="AM8" s="46"/>
      <c r="AN8" s="46" t="str">
        <f t="shared" ref="AN8:AN37" si="17">IF(AM8="","",IF(OR(AM8="Non Acquis",AM8="Non Evaluable"),0,MATCH(AM8,Points_Validation,0)))</f>
        <v/>
      </c>
      <c r="AO8" s="46"/>
      <c r="AP8" s="46" t="str">
        <f>IF(AM8="","",AP$3)</f>
        <v/>
      </c>
      <c r="AQ8" s="46" t="str">
        <f>IF(AM8="","",AN8*AP8)</f>
        <v/>
      </c>
      <c r="AR8" s="46"/>
      <c r="AS8" s="46" t="str">
        <f t="shared" ref="AS8:AS37" si="18">IF(AR8="","",IF(OR(AR8="Non Acquis",AR8="Non Evaluable"),0,MATCH(AR8,Points_Validation,0)))</f>
        <v/>
      </c>
      <c r="AT8" s="46"/>
      <c r="AU8" s="46" t="str">
        <f>IF(AR8="","",AU$3)</f>
        <v/>
      </c>
      <c r="AV8" s="46" t="str">
        <f>IF(AR8="","",AS8*AU8)</f>
        <v/>
      </c>
      <c r="AW8" s="46"/>
      <c r="AX8" s="46" t="str">
        <f t="shared" ref="AX8:AX37" si="19">IF(AW8="","",IF(OR(AW8="Non Acquis",AW8="Non Evaluable"),0,MATCH(AW8,Points_Validation,0)))</f>
        <v/>
      </c>
      <c r="AY8" s="46"/>
      <c r="AZ8" s="46" t="str">
        <f>IF(AW8="","",AZ$3)</f>
        <v/>
      </c>
      <c r="BA8" s="46" t="str">
        <f>IF(AW8="","",AX8*AZ8)</f>
        <v/>
      </c>
      <c r="BB8" s="87"/>
      <c r="BC8" s="54">
        <f ca="1">IF(AND(A8="",C8=""),"",COUNTA(AW8,AR8,AM8,AH8,AC8,X8,S8,N8,I8,D8))</f>
        <v>4</v>
      </c>
      <c r="BD8" s="54">
        <f ca="1">IF(AND(A8="",C8=""),"",SUM(BA8,AV8,AQ8,AL8,AG8,AB8,W8,R8,M8,H8))</f>
        <v>5.5</v>
      </c>
      <c r="BE8" s="54"/>
      <c r="BF8" s="54">
        <f ca="1">IF(AND(A8="",C8=""),"",IF(A8="Absent","Absent",IF($BE$7="","",IF(BC8=0,"",IF(ROUND(BD8*$BE$7,1)&gt;20,20,ROUND(BD8*$BE$7,1))))))</f>
        <v>7.9</v>
      </c>
      <c r="BG8" s="54">
        <f ca="1">IF(OR(BF8="",BF8="Absent"),"",IF(ROUND(BD8*$BE$7,1)&gt;20,ROUND(BD8*$BE$7,1),BF8))</f>
        <v>7.9</v>
      </c>
      <c r="BH8" s="88" t="str">
        <f ca="1">IF(OR(A8="Absent",BF8=""),"",IF($B$5="LV2",INDEX(Base_Classes_Niveaux!$A$102:$M$153,MATCH(BG8,Base_Classes_Niveaux!$A$102:$A$1533),$BB$3),IF(OR($B$6="3A",$B$6="4A",$B$6="5A",$B$6="6A"),INDEX(Base_Classes_Niveaux!$A$162:$M$213,MATCH(BG8,Base_Classes_Niveaux!$A$102:$A$153),$AX$6),IF(OR($B$6&lt;&gt;"3A",$B$6&lt;&gt;"4A",$B$6&lt;&gt;"5A",$B$6&lt;&gt;"6A"),INDEX(Base_Classes_Niveaux!$A$39:$M$90,MATCH(BG8,Base_Classes_Niveaux!$A$39:$A$90),$AX$6)))))</f>
        <v>N.E.</v>
      </c>
      <c r="BI8" s="54">
        <f t="shared" ref="BI8:BI35" ca="1" si="20">IF(AND($A8="",$C8=""),"",SUM(AND($D$1=$BI$6,$D8=$BI$5),AND($I$1=$BI$6,$I8=$BI$5),AND($N$1=$BI$6,$N8=$BI$5),AND($S$1=$BI$6,$S8=$BI$5),AND($X$1=$BI$6,$X8=$BI$5),AND($AC$1=$BI$6,$AC8=$BI$5),AND($AH$1=$BI$6,$AH8=$BI$5),AND($AM$1=$BI$6,$AM8=$BI$5),AND($AR$1=$BI$6,$AR8=$BI$5),AND($AW$1=$BI$6,$AW8=$BI$5)))</f>
        <v>0</v>
      </c>
      <c r="BJ8" s="54">
        <f t="shared" ref="BJ8:BJ35" ca="1" si="21">IF(AND($A8="",$C8=""),"",SUM(AND($D$1=$BJ$6,$D8=$BI$5),AND($I$1=$BJ$6,$I8=$BI$5),AND($N$1=$BJ$6,$N8=$BI$5),AND($S$1=$BJ$6,$S8=$BI$5),AND($X$1=$BJ$6,$X8=$BI$5),AND($AC$1=$BJ$6,$AC8=$BI$5),AND($AH$1=$BJ$6,$AH8=$BI$5),AND($AM$1=$BJ$6,$AM8=$BI$5),AND($AR$1=$BJ$6,$AR8=$BI$5),AND($AW$1=$BJ$6,$AW8=$BI$5)))</f>
        <v>0</v>
      </c>
      <c r="BK8" s="54">
        <f t="shared" ref="BK8:BK35" ca="1" si="22">IF(AND($A8="",$C8=""),"",SUM(AND($D$1=$BK$6,$D8=$BI$5),AND($I$1=$BK$6,$I8=$BI$5),AND($N$1=$BK$6,$N8=$BI$5),AND($S$1=$BK$6,$S8=$BI$5),AND($X$1=$BK$6,$X8=$BI$5),AND($AC$1=$BK$6,$AC8=$BI$5),AND($AH$1=$BK$6,$AH8=$BI$5),AND($AM$1=$BK$6,$AM8=$BI$5),AND($AR$1=$BK$6,$AR8=$BI$5),AND($AW$1=$BK$6,$AW8=$BI$5)))</f>
        <v>0</v>
      </c>
      <c r="BL8" s="54"/>
      <c r="BM8" s="54">
        <f t="shared" ref="BM8:BM21" ca="1" si="23">IF(AND($A8="",$C8=""),"",SUM(AND($D$1=$BI$6,$D8=$BM$5),AND($I$1=$BI$6,$I8=$BM$5),AND($N$1=$BI$6,$N8=$BM$5),AND($S$1=$BI$6,$S8=$BM$5),AND($X$1=$BI$6,$X8=$BM$5),AND($AC$1=$BI$6,$AC8=$BM$5),AND($AH$1=$BI$6,$AH8=$BM$5),AND($AM$1=$BI$6,$AM8=$BM$5),AND($AR$1=$BI$6,$AR8=$BM$5),AND($AW$1=$BI$6,$AW8=$BM$5)))</f>
        <v>0</v>
      </c>
      <c r="BN8" s="54">
        <f t="shared" ref="BN8:BN21" ca="1" si="24">IF(AND($A8="",$C8=""),"",SUM(AND($D$1=$BJ$6,$D8=$BM$5),AND($I$1=$BJ$6,$I8=$BM$5),AND($N$1=$BJ$6,$N8=$BM$5),AND($S$1=$BJ$6,$S8=$BM$5),AND($X$1=$BJ$6,$X8=$BM$5),AND($AC$1=$BJ$6,$AC8=$BM$5),AND($AH$1=$BJ$6,$AH8=$BM$5),AND($AM$1=$BJ$6,$AM8=$BM$5),AND($AR$1=$BJ$6,$AR8=$BM$5),AND($AW$1=$BJ$6,$AW8=$BM$5)))</f>
        <v>0</v>
      </c>
      <c r="BO8" s="54">
        <f t="shared" ref="BO8:BO21" ca="1" si="25">IF(AND($A8="",$C8=""),"",SUM(AND($D$1=$BK$6,$D8=$BM$5),AND($I$1=$BK$6,$I8=$BM$5),AND($N$1=$BK$6,$N8=$BM$5),AND($S$1=$BK$6,$S8=$BM$5),AND($X$1=$BK$6,$X8=$BM$5),AND($AC$1=$BK$6,$AC8=$BM$5),AND($AH$1=$BK$6,$AH8=$BM$5),AND($AM$1=$BK$6,$AM8=$BM$5),AND($AR$1=$BK$6,$AR8=$BM$5),AND($AW$1=$BK$6,$AW8=$BM$5)))</f>
        <v>0</v>
      </c>
      <c r="BP8" s="54"/>
      <c r="BQ8" s="54">
        <f t="shared" ref="BQ8:BQ21" ca="1" si="26">IF(AND($A8="",$C8=""),"",SUM(AND($D$1=$BI$6,$D8=$BQ$5),AND($I$1=$BI$6,$I8=$BQ$5),AND($N$1=$BI$6,$N8=$BQ$5),AND($S$1=$BI$6,$S8=$BQ$5),AND($X$1=$BI$6,$X8=$BQ$5),AND($AC$1=$BI$6,$AC8=$BQ$5),AND($AH$1=$BI$6,$AH8=$BQ$5),AND($AM$1=$BI$6,$AM8=$BQ$5),AND($AR$1=$BI$6,$AR8=$BQ$5),AND($AW$1=$BI$6,$AW8=$BQ$5)))</f>
        <v>1</v>
      </c>
      <c r="BR8" s="54">
        <f t="shared" ref="BR8:BR21" ca="1" si="27">IF(AND($A8="",$C8=""),"",SUM(AND($D$1=$BJ$6,$D8=$BQ$5),AND($I$1=$BJ$6,$I8=$BQ$5),AND($N$1=$BJ$6,$N8=$BQ$5),AND($S$1=$BJ$6,$S8=$BQ$5),AND($X$1=$BJ$6,$X8=$BQ$5),AND($AC$1=$BJ$6,$AC8=$BQ$5),AND($AH$1=$BJ$6,$AH8=$BQ$5),AND($AM$1=$BJ$6,$AM8=$BQ$5),AND($AR$1=$BJ$6,$AR8=$BQ$5),AND($AW$1=$BJ$6,$AW8=$BQ$5)))</f>
        <v>0</v>
      </c>
      <c r="BS8" s="54">
        <f t="shared" ref="BS8:BS21" ca="1" si="28">IF(AND($A8="",$C8=""),"",SUM(AND($D$1=$BK$6,$D8=$BQ$5),AND($I$1=$BK$6,$I8=$BQ$5),AND($N$1=$BK$6,$N8=$BQ$5),AND($S$1=$BK$6,$S8=$BQ$5),AND($X$1=$BK$6,$X8=$BQ$5),AND($AC$1=$BK$6,$AC8=$BQ$5),AND($AH$1=$BK$6,$AH8=$BQ$5),AND($AM$1=$BK$6,$AM8=$BQ$5),AND($AR$1=$BK$6,$AR8=$BQ$5),AND($AW$1=$BK$6,$AW8=$BQ$5)))</f>
        <v>0</v>
      </c>
      <c r="BT8" s="54"/>
      <c r="BU8" s="54">
        <f t="shared" ref="BU8:BU21" ca="1" si="29">IF(AND($A8="",$C8=""),"",SUM(AND($D$1=$BI$6,$D8=$BU$5),AND($I$1=$BI$6,$I8=$BU$5),AND($N$1=$BI$6,$N8=$BU$5),AND($S$1=$BI$6,$S8=$BU$5),AND($X$1=$BI$6,$X8=$BU$5),AND($AC$1=$BI$6,$AC8=$BU$5),AND($AH$1=$BI$6,$AH8=$BU$5),AND($AM$1=$BI$6,$AM8=$BU$5),AND($AR$1=$BI$6,$AR8=$BU$5),AND($AW$1=$BI$6,$AW8=$BU$5)))</f>
        <v>0</v>
      </c>
      <c r="BV8" s="54">
        <f t="shared" ref="BV8:BV21" ca="1" si="30">IF(AND($A8="",$C8=""),"",SUM(AND($D$1=$BJ$6,$D8=$BU$5),AND($I$1=$BJ$6,$I8=$BU$5),AND($N$1=$BJ$6,$N8=$BU$5),AND($S$1=$BJ$6,$S8=$BU$5),AND($X$1=$BJ$6,$X8=$BU$5),AND($AC$1=$BJ$6,$AC8=$BU$5),AND($AH$1=$BJ$6,$AH8=$BU$5),AND($AM$1=$BJ$6,$AM8=$BU$5),AND($AR$1=$BJ$6,$AR8=$BU$5),AND($AW$1=$BJ$6,$AW8=$BU$5)))</f>
        <v>1</v>
      </c>
      <c r="BW8" s="54">
        <f t="shared" ref="BW8:BW21" ca="1" si="31">IF(AND($A8="",$C8=""),"",SUM(AND($D$1=$BK$6,$D8=$BU$5),AND($I$1=$BK$6,$I8=$BU$5),AND($N$1=$BK$6,$N8=$BU$5),AND($S$1=$BK$6,$S8=$BU$5),AND($X$1=$BK$6,$X8=$BU$5),AND($AC$1=$BK$6,$AC8=$BU$5),AND($AH$1=$BK$6,$AH8=$BU$5),AND($AM$1=$BK$6,$AM8=$BU$5),AND($AR$1=$BK$6,$AR8=$BU$5),AND($AW$1=$BK$6,$AW8=$BU$5)))</f>
        <v>0</v>
      </c>
      <c r="BX8" s="54"/>
      <c r="BY8" s="54">
        <f t="shared" ref="BY8:BY21" ca="1" si="32">IF(AND($A8="",$C8=""),"",SUM(AND($D$1=$BI$6,$D8=$BY$5),AND($I$1=$BI$6,$I8=$BY$5),AND($N$1=$BI$6,$N8=$BY$5),AND($S$1=$BI$6,$S8=$BY$5),AND($X$1=$BI$6,$X8=$BY$5),AND($AC$1=$BI$6,$AC8=$BY$5),AND($AH$1=$BI$6,$AH8=$BY$5),AND($AM$1=$BI$6,$AM8=$BY$5),AND($AR$1=$BI$6,$AR8=$BY$5),AND($AW$1=$BI$6,$AW8=$BY$5)))</f>
        <v>0</v>
      </c>
      <c r="BZ8" s="54">
        <f t="shared" ref="BZ8:BZ21" ca="1" si="33">IF(AND($A8="",$C8=""),"",SUM(AND($D$1=$BJ$6,$D8=$BY$5),AND($I$1=$BJ$6,$I8=$BY$5),AND($N$1=$BJ$6,$N8=$BY$5),AND($S$1=$BJ$6,$S8=$BY$5),AND($X$1=$BJ$6,$X8=$BY$5),AND($AC$1=$BJ$6,$AC8=$BY$5),AND($AH$1=$BJ$6,$AH8=$BY$5),AND($AM$1=$BJ$6,$AM8=$BY$5),AND($AR$1=$BJ$6,$AR8=$BY$5),AND($AW$1=$BJ$6,$AW8=$BY$5)))</f>
        <v>2</v>
      </c>
      <c r="CA8" s="54">
        <f t="shared" ref="CA8:CA21" ca="1" si="34">IF(AND($A8="",$C8=""),"",SUM(AND($D$1=$BK$6,$D8=$BY$5),AND($I$1=$BK$6,$I8=$BY$5),AND($N$1=$BK$6,$N8=$BY$5),AND($S$1=$BK$6,$S8=$BY$5),AND($X$1=$BK$6,$X8=$BY$5),AND($AC$1=$BK$6,$AC8=$BY$5),AND($AH$1=$BK$6,$AH8=$BY$5),AND($AM$1=$BK$6,$AM8=$BY$5),AND($AR$1=$BK$6,$AR8=$BY$5),AND($AW$1=$BK$6,$AW8=$BY$5)))</f>
        <v>0</v>
      </c>
      <c r="CB8" s="54"/>
      <c r="CC8" s="54">
        <f t="shared" ref="CC8:CC21" ca="1" si="35">IF(AND($A8="",$C8=""),"",SUM(AND($D$1=$BI$6,$D8=$CC$5),AND($I$1=$BI$6,$I8=$CC$5),AND($N$1=$BI$6,$N8=$CC$5),AND($S$1=$BI$6,$S8=$CC$5),AND($X$1=$BI$6,$X8=$CC$5),AND($AC$1=$BI$6,$AC8=$CC$5),AND($AH$1=$BI$6,$AH8=$CC$5),AND($AM$1=$BI$6,$AM8=$CC$5),AND($AR$1=$BI$6,$AR8=$CC$5),AND($AW$1=$BI$6,$AW8=$CC$5)))</f>
        <v>0</v>
      </c>
      <c r="CD8" s="54">
        <f t="shared" ref="CD8:CD21" ca="1" si="36">IF(AND($A8="",$C8=""),"",SUM(AND($D$1=$BJ$6,$D8=$CC$5),AND($I$1=$BJ$6,$I8=$CC$5),AND($N$1=$BJ$6,$N8=$CC$5),AND($S$1=$BJ$6,$S8=$CC$5),AND($X$1=$BJ$6,$X8=$CC$5),AND($AC$1=$BJ$6,$AC8=$CC$5),AND($AH$1=$BJ$6,$AH8=$CC$5),AND($AM$1=$BJ$6,$AM8=$CC$5),AND($AR$1=$BJ$6,$AR8=$CC$5),AND($AW$1=$BJ$6,$AW8=$CC$5)))</f>
        <v>0</v>
      </c>
      <c r="CE8" s="54">
        <f t="shared" ref="CE8:CE21" ca="1" si="37">IF(AND($A8="",$C8=""),"",SUM(AND($D$1=$BK$6,$D8=$CC$5),AND($I$1=$BK$6,$I8=$CC$5),AND($N$1=$BK$6,$N8=$CC$5),AND($S$1=$BK$6,$S8=$CC$5),AND($X$1=$BK$6,$X8=$CC$5),AND($AC$1=$BK$6,$AC8=$CC$5),AND($AH$1=$BK$6,$AH8=$CC$5),AND($AM$1=$BK$6,$AM8=$CC$5),AND($AR$1=$BK$6,$AR8=$CC$5),AND($AW$1=$BK$6,$AW8=$CC$5)))</f>
        <v>0</v>
      </c>
      <c r="CF8" s="54">
        <f ca="1">IF(AND($A8="",$C8=""),"",COUNTIF(D8:AW8,"Non Evaluable"))</f>
        <v>0</v>
      </c>
      <c r="CG8" s="69"/>
      <c r="CH8" s="140"/>
      <c r="CI8" s="69"/>
    </row>
    <row r="9" spans="1:89">
      <c r="A9" s="102"/>
      <c r="B9" s="86">
        <f t="shared" ref="B9:B37" ca="1" si="38">IF(C9="","",SUM(B8,1))</f>
        <v>2</v>
      </c>
      <c r="C9" s="115" t="str">
        <f ca="1">IF($B$6="","",IF(OFFSET(INDEX(Base_Elèves!$A$1:$BZ$1,1,MATCH($B$6,Base_Elèves!$A$1:$BZ$1,0)),Base_Elèves!CA4,0,1,1)="","",OFFSET(INDEX(Base_Elèves!$A$1:$BZ$1,1,MATCH($B$6,Base_Elèves!$A$1:$BZ$1,0)),Base_Elèves!CA4,0,1,1)))</f>
        <v>GULA Caleigh</v>
      </c>
      <c r="D9" s="46" t="s">
        <v>191</v>
      </c>
      <c r="E9" s="69">
        <f t="shared" si="0"/>
        <v>4</v>
      </c>
      <c r="F9" s="69"/>
      <c r="G9" s="69">
        <f t="shared" ca="1" si="1"/>
        <v>0.5</v>
      </c>
      <c r="H9" s="69">
        <f t="shared" ca="1" si="2"/>
        <v>2</v>
      </c>
      <c r="I9" s="46" t="s">
        <v>196</v>
      </c>
      <c r="J9" s="69">
        <f t="shared" si="3"/>
        <v>2</v>
      </c>
      <c r="K9" s="69"/>
      <c r="L9" s="69">
        <f t="shared" ca="1" si="4"/>
        <v>1</v>
      </c>
      <c r="M9" s="69">
        <f t="shared" ca="1" si="5"/>
        <v>2</v>
      </c>
      <c r="N9" s="46" t="s">
        <v>196</v>
      </c>
      <c r="O9" s="69">
        <f t="shared" si="6"/>
        <v>2</v>
      </c>
      <c r="P9" s="69"/>
      <c r="Q9" s="69">
        <f t="shared" ca="1" si="7"/>
        <v>1</v>
      </c>
      <c r="R9" s="69">
        <f t="shared" ca="1" si="8"/>
        <v>2</v>
      </c>
      <c r="S9" s="46" t="s">
        <v>204</v>
      </c>
      <c r="T9" s="46">
        <f t="shared" si="9"/>
        <v>1</v>
      </c>
      <c r="U9" s="46"/>
      <c r="V9" s="46">
        <f t="shared" ca="1" si="10"/>
        <v>1</v>
      </c>
      <c r="W9" s="46">
        <f t="shared" ca="1" si="11"/>
        <v>1</v>
      </c>
      <c r="X9" s="46"/>
      <c r="Y9" s="46" t="str">
        <f t="shared" si="12"/>
        <v/>
      </c>
      <c r="Z9" s="46"/>
      <c r="AA9" s="46" t="str">
        <f t="shared" si="13"/>
        <v/>
      </c>
      <c r="AB9" s="46" t="str">
        <f t="shared" si="14"/>
        <v/>
      </c>
      <c r="AC9" s="46"/>
      <c r="AD9" s="46" t="str">
        <f t="shared" si="15"/>
        <v/>
      </c>
      <c r="AE9" s="46"/>
      <c r="AF9" s="46" t="str">
        <f t="shared" ref="AF9:AF37" si="39">IF(AC9="","",AF$3)</f>
        <v/>
      </c>
      <c r="AG9" s="46" t="str">
        <f t="shared" ref="AG9:AG37" si="40">IF(AC9="","",AD9*AF9)</f>
        <v/>
      </c>
      <c r="AH9" s="46"/>
      <c r="AI9" s="46" t="str">
        <f t="shared" si="16"/>
        <v/>
      </c>
      <c r="AJ9" s="46"/>
      <c r="AK9" s="46" t="str">
        <f t="shared" ref="AK9:AK37" si="41">IF(AH9="","",AK$3)</f>
        <v/>
      </c>
      <c r="AL9" s="46" t="str">
        <f t="shared" ref="AL9:AL37" si="42">IF(AH9="","",AI9*AK9)</f>
        <v/>
      </c>
      <c r="AM9" s="46"/>
      <c r="AN9" s="46" t="str">
        <f t="shared" si="17"/>
        <v/>
      </c>
      <c r="AO9" s="46"/>
      <c r="AP9" s="46" t="str">
        <f t="shared" ref="AP9:AP37" si="43">IF(AM9="","",AP$3)</f>
        <v/>
      </c>
      <c r="AQ9" s="46" t="str">
        <f t="shared" ref="AQ9:AQ37" si="44">IF(AM9="","",AN9*AP9)</f>
        <v/>
      </c>
      <c r="AR9" s="46"/>
      <c r="AS9" s="46" t="str">
        <f t="shared" si="18"/>
        <v/>
      </c>
      <c r="AT9" s="46"/>
      <c r="AU9" s="46" t="str">
        <f t="shared" ref="AU9:AU37" si="45">IF(AR9="","",AU$3)</f>
        <v/>
      </c>
      <c r="AV9" s="46" t="str">
        <f t="shared" ref="AV9:AV37" si="46">IF(AR9="","",AS9*AU9)</f>
        <v/>
      </c>
      <c r="AW9" s="46"/>
      <c r="AX9" s="46" t="str">
        <f t="shared" si="19"/>
        <v/>
      </c>
      <c r="AY9" s="46"/>
      <c r="AZ9" s="46" t="str">
        <f t="shared" ref="AZ9:AZ37" si="47">IF(AW9="","",AZ$3)</f>
        <v/>
      </c>
      <c r="BA9" s="46" t="str">
        <f t="shared" ref="BA9:BA37" si="48">IF(AW9="","",AX9*AZ9)</f>
        <v/>
      </c>
      <c r="BB9" s="80"/>
      <c r="BC9" s="46">
        <f t="shared" ref="BC9:BC37" ca="1" si="49">IF(AND(A9="",C9=""),"",COUNTA(AW9,AR9,AM9,AH9,AC9,X9,S9,N9,I9,D9))</f>
        <v>4</v>
      </c>
      <c r="BD9" s="46">
        <f t="shared" ref="BD9:BD37" ca="1" si="50">IF(AND(A9="",C9=""),"",SUM(BA9,AV9,AQ9,AL9,AG9,AB9,W9,R9,M9,H9))</f>
        <v>7</v>
      </c>
      <c r="BE9" s="46"/>
      <c r="BF9" s="54">
        <f ca="1">IF(AND(A9="",C9=""),"",IF(A9="Absent","Absent",IF($BE$7="","",IF(BC9=0,"",IF(ROUND(BD9*$BE$7,1)&gt;20,20,ROUND(BD9*$BE$7,1))))))</f>
        <v>10</v>
      </c>
      <c r="BG9" s="54">
        <f t="shared" ref="BG9:BG37" ca="1" si="51">IF(OR(BF9="",BF9="Absent"),"",IF(ROUND(BD9*$BE$7,1)&gt;20,ROUND(BD9*$BE$7,1),BF9))</f>
        <v>10</v>
      </c>
      <c r="BH9" s="88" t="str">
        <f ca="1">IF(OR(A9="Absent",BF9=""),"",IF($B$5="LV2",INDEX(Base_Classes_Niveaux!$A$102:$M$153,MATCH(BG9,Base_Classes_Niveaux!$A$102:$A$1533),$BB$3),IF(OR($B$6="3A",$B$6="4A",$B$6="5A",$B$6="6A"),INDEX(Base_Classes_Niveaux!$A$162:$M$213,MATCH(BG9,Base_Classes_Niveaux!$A$102:$A$153),$AX$6),IF(OR($B$6&lt;&gt;"3A",$B$6&lt;&gt;"4A",$B$6&lt;&gt;"5A",$B$6&lt;&gt;"6A"),INDEX(Base_Classes_Niveaux!$A$39:$M$90,MATCH(BG9,Base_Classes_Niveaux!$A$39:$A$90),$AX$6)))))</f>
        <v>A1</v>
      </c>
      <c r="BI9" s="46">
        <f t="shared" ca="1" si="20"/>
        <v>0</v>
      </c>
      <c r="BJ9" s="46">
        <f t="shared" ca="1" si="21"/>
        <v>0</v>
      </c>
      <c r="BK9" s="46">
        <f t="shared" ca="1" si="22"/>
        <v>0</v>
      </c>
      <c r="BL9" s="46"/>
      <c r="BM9" s="46">
        <f t="shared" ca="1" si="23"/>
        <v>1</v>
      </c>
      <c r="BN9" s="46">
        <f t="shared" ca="1" si="24"/>
        <v>0</v>
      </c>
      <c r="BO9" s="46">
        <f t="shared" ca="1" si="25"/>
        <v>0</v>
      </c>
      <c r="BP9" s="46"/>
      <c r="BQ9" s="46">
        <f t="shared" ca="1" si="26"/>
        <v>0</v>
      </c>
      <c r="BR9" s="46">
        <f t="shared" ca="1" si="27"/>
        <v>0</v>
      </c>
      <c r="BS9" s="46">
        <f t="shared" ca="1" si="28"/>
        <v>0</v>
      </c>
      <c r="BT9" s="46"/>
      <c r="BU9" s="46">
        <f t="shared" ca="1" si="29"/>
        <v>0</v>
      </c>
      <c r="BV9" s="46">
        <f t="shared" ca="1" si="30"/>
        <v>2</v>
      </c>
      <c r="BW9" s="46">
        <f t="shared" ca="1" si="31"/>
        <v>0</v>
      </c>
      <c r="BX9" s="46"/>
      <c r="BY9" s="46">
        <f t="shared" ca="1" si="32"/>
        <v>0</v>
      </c>
      <c r="BZ9" s="46">
        <f t="shared" ca="1" si="33"/>
        <v>1</v>
      </c>
      <c r="CA9" s="46">
        <f t="shared" ca="1" si="34"/>
        <v>0</v>
      </c>
      <c r="CB9" s="46"/>
      <c r="CC9" s="46">
        <f t="shared" ca="1" si="35"/>
        <v>0</v>
      </c>
      <c r="CD9" s="46">
        <f t="shared" ca="1" si="36"/>
        <v>0</v>
      </c>
      <c r="CE9" s="46">
        <f t="shared" ca="1" si="37"/>
        <v>0</v>
      </c>
      <c r="CF9" s="46">
        <f t="shared" ref="CF9:CF35" ca="1" si="52">IF(AND($A9="",$C9=""),"",COUNTIF(D9:AW9,"Non Evaluable"))</f>
        <v>0</v>
      </c>
      <c r="CG9" s="69"/>
      <c r="CH9" s="140"/>
      <c r="CI9" s="69"/>
    </row>
    <row r="10" spans="1:89">
      <c r="A10" s="102"/>
      <c r="B10" s="86">
        <f t="shared" ca="1" si="38"/>
        <v>3</v>
      </c>
      <c r="C10" s="115" t="str">
        <f ca="1">IF($B$6="","",IF(OFFSET(INDEX(Base_Elèves!$A$1:$BZ$1,1,MATCH($B$6,Base_Elèves!$A$1:$BZ$1,0)),Base_Elèves!CA5,0,1,1)="","",OFFSET(INDEX(Base_Elèves!$A$1:$BZ$1,1,MATCH($B$6,Base_Elèves!$A$1:$BZ$1,0)),Base_Elèves!CA5,0,1,1)))</f>
        <v>DEY Kelly</v>
      </c>
      <c r="D10" s="46" t="s">
        <v>196</v>
      </c>
      <c r="E10" s="69">
        <f t="shared" si="0"/>
        <v>2</v>
      </c>
      <c r="F10" s="69"/>
      <c r="G10" s="69">
        <f t="shared" ca="1" si="1"/>
        <v>0.5</v>
      </c>
      <c r="H10" s="69">
        <f t="shared" ca="1" si="2"/>
        <v>1</v>
      </c>
      <c r="I10" s="46" t="s">
        <v>198</v>
      </c>
      <c r="J10" s="69">
        <f t="shared" si="3"/>
        <v>0</v>
      </c>
      <c r="K10" s="69"/>
      <c r="L10" s="69">
        <f t="shared" ca="1" si="4"/>
        <v>1</v>
      </c>
      <c r="M10" s="69">
        <f t="shared" ca="1" si="5"/>
        <v>0</v>
      </c>
      <c r="N10" s="46" t="s">
        <v>196</v>
      </c>
      <c r="O10" s="69">
        <f t="shared" si="6"/>
        <v>2</v>
      </c>
      <c r="P10" s="69"/>
      <c r="Q10" s="69">
        <f t="shared" ca="1" si="7"/>
        <v>1</v>
      </c>
      <c r="R10" s="69">
        <f t="shared" ca="1" si="8"/>
        <v>2</v>
      </c>
      <c r="S10" s="46" t="s">
        <v>198</v>
      </c>
      <c r="T10" s="46">
        <f t="shared" si="9"/>
        <v>0</v>
      </c>
      <c r="U10" s="46"/>
      <c r="V10" s="46">
        <f t="shared" ca="1" si="10"/>
        <v>1</v>
      </c>
      <c r="W10" s="46">
        <f t="shared" ca="1" si="11"/>
        <v>0</v>
      </c>
      <c r="X10" s="46"/>
      <c r="Y10" s="46" t="str">
        <f t="shared" si="12"/>
        <v/>
      </c>
      <c r="Z10" s="46"/>
      <c r="AA10" s="46" t="str">
        <f t="shared" si="13"/>
        <v/>
      </c>
      <c r="AB10" s="46" t="str">
        <f t="shared" si="14"/>
        <v/>
      </c>
      <c r="AC10" s="46"/>
      <c r="AD10" s="46" t="str">
        <f t="shared" si="15"/>
        <v/>
      </c>
      <c r="AE10" s="46"/>
      <c r="AF10" s="46" t="str">
        <f t="shared" si="39"/>
        <v/>
      </c>
      <c r="AG10" s="46" t="str">
        <f t="shared" si="40"/>
        <v/>
      </c>
      <c r="AH10" s="46"/>
      <c r="AI10" s="46" t="str">
        <f t="shared" si="16"/>
        <v/>
      </c>
      <c r="AJ10" s="46"/>
      <c r="AK10" s="46" t="str">
        <f t="shared" si="41"/>
        <v/>
      </c>
      <c r="AL10" s="46" t="str">
        <f t="shared" si="42"/>
        <v/>
      </c>
      <c r="AM10" s="46"/>
      <c r="AN10" s="46" t="str">
        <f t="shared" si="17"/>
        <v/>
      </c>
      <c r="AO10" s="46"/>
      <c r="AP10" s="46" t="str">
        <f t="shared" si="43"/>
        <v/>
      </c>
      <c r="AQ10" s="46" t="str">
        <f t="shared" si="44"/>
        <v/>
      </c>
      <c r="AR10" s="46"/>
      <c r="AS10" s="46" t="str">
        <f t="shared" si="18"/>
        <v/>
      </c>
      <c r="AT10" s="46"/>
      <c r="AU10" s="46" t="str">
        <f t="shared" si="45"/>
        <v/>
      </c>
      <c r="AV10" s="46" t="str">
        <f t="shared" si="46"/>
        <v/>
      </c>
      <c r="AW10" s="46"/>
      <c r="AX10" s="46" t="str">
        <f t="shared" si="19"/>
        <v/>
      </c>
      <c r="AY10" s="46"/>
      <c r="AZ10" s="46" t="str">
        <f t="shared" si="47"/>
        <v/>
      </c>
      <c r="BA10" s="46" t="str">
        <f t="shared" si="48"/>
        <v/>
      </c>
      <c r="BB10" s="80"/>
      <c r="BC10" s="46">
        <f t="shared" ca="1" si="49"/>
        <v>4</v>
      </c>
      <c r="BD10" s="46">
        <f t="shared" ca="1" si="50"/>
        <v>3</v>
      </c>
      <c r="BE10" s="46"/>
      <c r="BF10" s="54">
        <f t="shared" ref="BF10:BF37" ca="1" si="53">IF(AND(A10="",C10=""),"",IF(A10="Absent","Absent",IF($BE$7="","",IF(BC10=0,"",IF(ROUND(BD10*$BE$7,1)&gt;20,20,ROUND(BD10*$BE$7,1))))))</f>
        <v>4.3</v>
      </c>
      <c r="BG10" s="54">
        <f t="shared" ca="1" si="51"/>
        <v>4.3</v>
      </c>
      <c r="BH10" s="88" t="str">
        <f ca="1">IF(OR(A10="Absent",BF10=""),"",IF($B$5="LV2",INDEX(Base_Classes_Niveaux!$A$102:$M$153,MATCH(BG10,Base_Classes_Niveaux!$A$102:$A$1533),$BB$3),IF(OR($B$6="3A",$B$6="4A",$B$6="5A",$B$6="6A"),INDEX(Base_Classes_Niveaux!$A$162:$M$213,MATCH(BG10,Base_Classes_Niveaux!$A$102:$A$153),$AX$6),IF(OR($B$6&lt;&gt;"3A",$B$6&lt;&gt;"4A",$B$6&lt;&gt;"5A",$B$6&lt;&gt;"6A"),INDEX(Base_Classes_Niveaux!$A$39:$M$90,MATCH(BG10,Base_Classes_Niveaux!$A$39:$A$90),$AX$6)))))</f>
        <v>N.E.</v>
      </c>
      <c r="BI10" s="46">
        <f t="shared" ca="1" si="20"/>
        <v>0</v>
      </c>
      <c r="BJ10" s="46">
        <f t="shared" ca="1" si="21"/>
        <v>0</v>
      </c>
      <c r="BK10" s="46">
        <f t="shared" ca="1" si="22"/>
        <v>0</v>
      </c>
      <c r="BL10" s="46"/>
      <c r="BM10" s="46">
        <f t="shared" ca="1" si="23"/>
        <v>0</v>
      </c>
      <c r="BN10" s="46">
        <f t="shared" ca="1" si="24"/>
        <v>0</v>
      </c>
      <c r="BO10" s="46">
        <f t="shared" ca="1" si="25"/>
        <v>0</v>
      </c>
      <c r="BP10" s="46"/>
      <c r="BQ10" s="46">
        <f t="shared" ca="1" si="26"/>
        <v>0</v>
      </c>
      <c r="BR10" s="46">
        <f t="shared" ca="1" si="27"/>
        <v>0</v>
      </c>
      <c r="BS10" s="46">
        <f t="shared" ca="1" si="28"/>
        <v>0</v>
      </c>
      <c r="BT10" s="46"/>
      <c r="BU10" s="46">
        <f t="shared" ca="1" si="29"/>
        <v>1</v>
      </c>
      <c r="BV10" s="46">
        <f t="shared" ca="1" si="30"/>
        <v>1</v>
      </c>
      <c r="BW10" s="46">
        <f t="shared" ca="1" si="31"/>
        <v>0</v>
      </c>
      <c r="BX10" s="46"/>
      <c r="BY10" s="46">
        <f t="shared" ca="1" si="32"/>
        <v>0</v>
      </c>
      <c r="BZ10" s="46">
        <f t="shared" ca="1" si="33"/>
        <v>0</v>
      </c>
      <c r="CA10" s="46">
        <f t="shared" ca="1" si="34"/>
        <v>0</v>
      </c>
      <c r="CB10" s="46"/>
      <c r="CC10" s="46">
        <f t="shared" ca="1" si="35"/>
        <v>0</v>
      </c>
      <c r="CD10" s="46">
        <f t="shared" ca="1" si="36"/>
        <v>2</v>
      </c>
      <c r="CE10" s="46">
        <f t="shared" ca="1" si="37"/>
        <v>0</v>
      </c>
      <c r="CF10" s="46">
        <f t="shared" ca="1" si="52"/>
        <v>0</v>
      </c>
      <c r="CG10" s="69"/>
      <c r="CH10" s="140"/>
      <c r="CI10" s="89"/>
      <c r="CJ10" s="90"/>
    </row>
    <row r="11" spans="1:89" ht="16.5" customHeight="1">
      <c r="A11" s="102"/>
      <c r="B11" s="86">
        <f t="shared" ca="1" si="38"/>
        <v>4</v>
      </c>
      <c r="C11" s="115" t="str">
        <f ca="1">IF($B$6="","",IF(OFFSET(INDEX(Base_Elèves!$A$1:$BZ$1,1,MATCH($B$6,Base_Elèves!$A$1:$BZ$1,0)),Base_Elèves!CA6,0,1,1)="","",OFFSET(INDEX(Base_Elèves!$A$1:$BZ$1,1,MATCH($B$6,Base_Elèves!$A$1:$BZ$1,0)),Base_Elèves!CA6,0,1,1)))</f>
        <v>CHATERE Tom</v>
      </c>
      <c r="D11" s="46" t="s">
        <v>191</v>
      </c>
      <c r="E11" s="69">
        <f t="shared" si="0"/>
        <v>4</v>
      </c>
      <c r="F11" s="69"/>
      <c r="G11" s="69">
        <f t="shared" ca="1" si="1"/>
        <v>0.5</v>
      </c>
      <c r="H11" s="69">
        <f t="shared" ca="1" si="2"/>
        <v>2</v>
      </c>
      <c r="I11" s="46" t="s">
        <v>196</v>
      </c>
      <c r="J11" s="69">
        <f t="shared" si="3"/>
        <v>2</v>
      </c>
      <c r="K11" s="69"/>
      <c r="L11" s="69">
        <f t="shared" ca="1" si="4"/>
        <v>1</v>
      </c>
      <c r="M11" s="69">
        <f t="shared" ca="1" si="5"/>
        <v>2</v>
      </c>
      <c r="N11" s="46" t="s">
        <v>196</v>
      </c>
      <c r="O11" s="69">
        <f t="shared" si="6"/>
        <v>2</v>
      </c>
      <c r="P11" s="69"/>
      <c r="Q11" s="69">
        <f t="shared" ca="1" si="7"/>
        <v>1</v>
      </c>
      <c r="R11" s="69">
        <f t="shared" ca="1" si="8"/>
        <v>2</v>
      </c>
      <c r="S11" s="46" t="s">
        <v>204</v>
      </c>
      <c r="T11" s="46">
        <f t="shared" si="9"/>
        <v>1</v>
      </c>
      <c r="U11" s="46"/>
      <c r="V11" s="46">
        <f t="shared" ca="1" si="10"/>
        <v>1</v>
      </c>
      <c r="W11" s="46">
        <f t="shared" ca="1" si="11"/>
        <v>1</v>
      </c>
      <c r="X11" s="46"/>
      <c r="Y11" s="46" t="str">
        <f t="shared" si="12"/>
        <v/>
      </c>
      <c r="Z11" s="46"/>
      <c r="AA11" s="46" t="str">
        <f t="shared" si="13"/>
        <v/>
      </c>
      <c r="AB11" s="46" t="str">
        <f t="shared" si="14"/>
        <v/>
      </c>
      <c r="AC11" s="46"/>
      <c r="AD11" s="46" t="str">
        <f t="shared" si="15"/>
        <v/>
      </c>
      <c r="AE11" s="46"/>
      <c r="AF11" s="46" t="str">
        <f t="shared" si="39"/>
        <v/>
      </c>
      <c r="AG11" s="46" t="str">
        <f t="shared" si="40"/>
        <v/>
      </c>
      <c r="AH11" s="46"/>
      <c r="AI11" s="46" t="str">
        <f t="shared" si="16"/>
        <v/>
      </c>
      <c r="AJ11" s="46"/>
      <c r="AK11" s="46" t="str">
        <f t="shared" si="41"/>
        <v/>
      </c>
      <c r="AL11" s="46" t="str">
        <f t="shared" si="42"/>
        <v/>
      </c>
      <c r="AM11" s="46"/>
      <c r="AN11" s="46" t="str">
        <f t="shared" si="17"/>
        <v/>
      </c>
      <c r="AO11" s="46"/>
      <c r="AP11" s="46" t="str">
        <f t="shared" si="43"/>
        <v/>
      </c>
      <c r="AQ11" s="46" t="str">
        <f t="shared" si="44"/>
        <v/>
      </c>
      <c r="AR11" s="46"/>
      <c r="AS11" s="46" t="str">
        <f t="shared" si="18"/>
        <v/>
      </c>
      <c r="AT11" s="46"/>
      <c r="AU11" s="46" t="str">
        <f t="shared" si="45"/>
        <v/>
      </c>
      <c r="AV11" s="46" t="str">
        <f t="shared" si="46"/>
        <v/>
      </c>
      <c r="AW11" s="46"/>
      <c r="AX11" s="46" t="str">
        <f t="shared" si="19"/>
        <v/>
      </c>
      <c r="AY11" s="46"/>
      <c r="AZ11" s="46" t="str">
        <f t="shared" si="47"/>
        <v/>
      </c>
      <c r="BA11" s="46" t="str">
        <f t="shared" si="48"/>
        <v/>
      </c>
      <c r="BB11" s="80"/>
      <c r="BC11" s="46">
        <f t="shared" ca="1" si="49"/>
        <v>4</v>
      </c>
      <c r="BD11" s="46">
        <f t="shared" ca="1" si="50"/>
        <v>7</v>
      </c>
      <c r="BE11" s="46"/>
      <c r="BF11" s="54">
        <f t="shared" ca="1" si="53"/>
        <v>10</v>
      </c>
      <c r="BG11" s="54">
        <f t="shared" ca="1" si="51"/>
        <v>10</v>
      </c>
      <c r="BH11" s="88" t="str">
        <f ca="1">IF(OR(A11="Absent",BF11=""),"",IF($B$5="LV2",INDEX(Base_Classes_Niveaux!$A$102:$M$153,MATCH(BG11,Base_Classes_Niveaux!$A$102:$A$1533),$BB$3),IF(OR($B$6="3A",$B$6="4A",$B$6="5A",$B$6="6A"),INDEX(Base_Classes_Niveaux!$A$162:$M$213,MATCH(BG11,Base_Classes_Niveaux!$A$102:$A$153),$AX$6),IF(OR($B$6&lt;&gt;"3A",$B$6&lt;&gt;"4A",$B$6&lt;&gt;"5A",$B$6&lt;&gt;"6A"),INDEX(Base_Classes_Niveaux!$A$39:$M$90,MATCH(BG11,Base_Classes_Niveaux!$A$39:$A$90),$AX$6)))))</f>
        <v>A1</v>
      </c>
      <c r="BI11" s="46">
        <f t="shared" ca="1" si="20"/>
        <v>0</v>
      </c>
      <c r="BJ11" s="46">
        <f t="shared" ca="1" si="21"/>
        <v>0</v>
      </c>
      <c r="BK11" s="46">
        <f t="shared" ca="1" si="22"/>
        <v>0</v>
      </c>
      <c r="BL11" s="46"/>
      <c r="BM11" s="46">
        <f t="shared" ca="1" si="23"/>
        <v>1</v>
      </c>
      <c r="BN11" s="46">
        <f t="shared" ca="1" si="24"/>
        <v>0</v>
      </c>
      <c r="BO11" s="46">
        <f t="shared" ca="1" si="25"/>
        <v>0</v>
      </c>
      <c r="BP11" s="46"/>
      <c r="BQ11" s="46">
        <f t="shared" ca="1" si="26"/>
        <v>0</v>
      </c>
      <c r="BR11" s="46">
        <f t="shared" ca="1" si="27"/>
        <v>0</v>
      </c>
      <c r="BS11" s="46">
        <f t="shared" ca="1" si="28"/>
        <v>0</v>
      </c>
      <c r="BT11" s="46"/>
      <c r="BU11" s="46">
        <f t="shared" ca="1" si="29"/>
        <v>0</v>
      </c>
      <c r="BV11" s="46">
        <f t="shared" ca="1" si="30"/>
        <v>2</v>
      </c>
      <c r="BW11" s="46">
        <f t="shared" ca="1" si="31"/>
        <v>0</v>
      </c>
      <c r="BX11" s="46"/>
      <c r="BY11" s="46">
        <f t="shared" ca="1" si="32"/>
        <v>0</v>
      </c>
      <c r="BZ11" s="46">
        <f t="shared" ca="1" si="33"/>
        <v>1</v>
      </c>
      <c r="CA11" s="46">
        <f t="shared" ca="1" si="34"/>
        <v>0</v>
      </c>
      <c r="CB11" s="46"/>
      <c r="CC11" s="46">
        <f t="shared" ca="1" si="35"/>
        <v>0</v>
      </c>
      <c r="CD11" s="46">
        <f t="shared" ca="1" si="36"/>
        <v>0</v>
      </c>
      <c r="CE11" s="46">
        <f t="shared" ca="1" si="37"/>
        <v>0</v>
      </c>
      <c r="CF11" s="46">
        <f t="shared" ca="1" si="52"/>
        <v>0</v>
      </c>
      <c r="CG11" s="69"/>
      <c r="CH11" s="140"/>
      <c r="CI11" s="89"/>
      <c r="CJ11" s="89"/>
    </row>
    <row r="12" spans="1:89">
      <c r="A12" s="102"/>
      <c r="B12" s="86">
        <f t="shared" ca="1" si="38"/>
        <v>5</v>
      </c>
      <c r="C12" s="115" t="str">
        <f ca="1">IF($B$6="","",IF(OFFSET(INDEX(Base_Elèves!$A$1:$BZ$1,1,MATCH($B$6,Base_Elèves!$A$1:$BZ$1,0)),Base_Elèves!CA7,0,1,1)="","",OFFSET(INDEX(Base_Elèves!$A$1:$BZ$1,1,MATCH($B$6,Base_Elèves!$A$1:$BZ$1,0)),Base_Elèves!CA7,0,1,1)))</f>
        <v>ANQUALE Seb</v>
      </c>
      <c r="D12" s="46" t="s">
        <v>182</v>
      </c>
      <c r="E12" s="69">
        <f t="shared" si="0"/>
        <v>5</v>
      </c>
      <c r="F12" s="69"/>
      <c r="G12" s="69">
        <f t="shared" ca="1" si="1"/>
        <v>0.5</v>
      </c>
      <c r="H12" s="69">
        <f t="shared" ca="1" si="2"/>
        <v>2.5</v>
      </c>
      <c r="I12" s="46" t="s">
        <v>191</v>
      </c>
      <c r="J12" s="69">
        <f t="shared" si="3"/>
        <v>4</v>
      </c>
      <c r="K12" s="69"/>
      <c r="L12" s="69">
        <f t="shared" ca="1" si="4"/>
        <v>1</v>
      </c>
      <c r="M12" s="69">
        <f t="shared" ca="1" si="5"/>
        <v>4</v>
      </c>
      <c r="N12" s="46" t="s">
        <v>196</v>
      </c>
      <c r="O12" s="69">
        <f t="shared" si="6"/>
        <v>2</v>
      </c>
      <c r="P12" s="69"/>
      <c r="Q12" s="69">
        <f t="shared" ca="1" si="7"/>
        <v>1</v>
      </c>
      <c r="R12" s="69">
        <f t="shared" ca="1" si="8"/>
        <v>2</v>
      </c>
      <c r="S12" s="46" t="s">
        <v>207</v>
      </c>
      <c r="T12" s="46">
        <f t="shared" si="9"/>
        <v>3</v>
      </c>
      <c r="U12" s="46"/>
      <c r="V12" s="46">
        <f t="shared" ca="1" si="10"/>
        <v>1</v>
      </c>
      <c r="W12" s="46">
        <f t="shared" ca="1" si="11"/>
        <v>3</v>
      </c>
      <c r="X12" s="46"/>
      <c r="Y12" s="46" t="str">
        <f t="shared" si="12"/>
        <v/>
      </c>
      <c r="Z12" s="46"/>
      <c r="AA12" s="46" t="str">
        <f t="shared" si="13"/>
        <v/>
      </c>
      <c r="AB12" s="46" t="str">
        <f t="shared" si="14"/>
        <v/>
      </c>
      <c r="AC12" s="46"/>
      <c r="AD12" s="46" t="str">
        <f t="shared" si="15"/>
        <v/>
      </c>
      <c r="AE12" s="46"/>
      <c r="AF12" s="46" t="str">
        <f t="shared" si="39"/>
        <v/>
      </c>
      <c r="AG12" s="46" t="str">
        <f t="shared" si="40"/>
        <v/>
      </c>
      <c r="AH12" s="46"/>
      <c r="AI12" s="46" t="str">
        <f t="shared" si="16"/>
        <v/>
      </c>
      <c r="AJ12" s="46"/>
      <c r="AK12" s="46" t="str">
        <f t="shared" si="41"/>
        <v/>
      </c>
      <c r="AL12" s="46" t="str">
        <f t="shared" si="42"/>
        <v/>
      </c>
      <c r="AM12" s="46"/>
      <c r="AN12" s="46" t="str">
        <f t="shared" si="17"/>
        <v/>
      </c>
      <c r="AO12" s="46"/>
      <c r="AP12" s="46" t="str">
        <f t="shared" si="43"/>
        <v/>
      </c>
      <c r="AQ12" s="46" t="str">
        <f t="shared" si="44"/>
        <v/>
      </c>
      <c r="AR12" s="46"/>
      <c r="AS12" s="46" t="str">
        <f t="shared" si="18"/>
        <v/>
      </c>
      <c r="AT12" s="46"/>
      <c r="AU12" s="46" t="str">
        <f t="shared" si="45"/>
        <v/>
      </c>
      <c r="AV12" s="46" t="str">
        <f t="shared" si="46"/>
        <v/>
      </c>
      <c r="AW12" s="46"/>
      <c r="AX12" s="46" t="str">
        <f t="shared" si="19"/>
        <v/>
      </c>
      <c r="AY12" s="46"/>
      <c r="AZ12" s="46" t="str">
        <f t="shared" si="47"/>
        <v/>
      </c>
      <c r="BA12" s="46" t="str">
        <f t="shared" si="48"/>
        <v/>
      </c>
      <c r="BB12" s="80"/>
      <c r="BC12" s="46">
        <f t="shared" ca="1" si="49"/>
        <v>4</v>
      </c>
      <c r="BD12" s="46">
        <f t="shared" ca="1" si="50"/>
        <v>11.5</v>
      </c>
      <c r="BE12" s="46"/>
      <c r="BF12" s="54">
        <f t="shared" ca="1" si="53"/>
        <v>16.399999999999999</v>
      </c>
      <c r="BG12" s="54">
        <f t="shared" ca="1" si="51"/>
        <v>16.399999999999999</v>
      </c>
      <c r="BH12" s="88" t="str">
        <f ca="1">IF(OR(A12="Absent",BF12=""),"",IF($B$5="LV2",INDEX(Base_Classes_Niveaux!$A$102:$M$153,MATCH(BG12,Base_Classes_Niveaux!$A$102:$A$1533),$BB$3),IF(OR($B$6="3A",$B$6="4A",$B$6="5A",$B$6="6A"),INDEX(Base_Classes_Niveaux!$A$162:$M$213,MATCH(BG12,Base_Classes_Niveaux!$A$102:$A$153),$AX$6),IF(OR($B$6&lt;&gt;"3A",$B$6&lt;&gt;"4A",$B$6&lt;&gt;"5A",$B$6&lt;&gt;"6A"),INDEX(Base_Classes_Niveaux!$A$39:$M$90,MATCH(BG12,Base_Classes_Niveaux!$A$39:$A$90),$AX$6)))))</f>
        <v>A2-</v>
      </c>
      <c r="BI12" s="46">
        <f t="shared" ca="1" si="20"/>
        <v>1</v>
      </c>
      <c r="BJ12" s="46">
        <f t="shared" ca="1" si="21"/>
        <v>0</v>
      </c>
      <c r="BK12" s="46">
        <f t="shared" ca="1" si="22"/>
        <v>0</v>
      </c>
      <c r="BL12" s="46"/>
      <c r="BM12" s="46">
        <f t="shared" ca="1" si="23"/>
        <v>0</v>
      </c>
      <c r="BN12" s="46">
        <f t="shared" ca="1" si="24"/>
        <v>1</v>
      </c>
      <c r="BO12" s="46">
        <f t="shared" ca="1" si="25"/>
        <v>0</v>
      </c>
      <c r="BP12" s="46"/>
      <c r="BQ12" s="46">
        <f t="shared" ca="1" si="26"/>
        <v>0</v>
      </c>
      <c r="BR12" s="46">
        <f t="shared" ca="1" si="27"/>
        <v>1</v>
      </c>
      <c r="BS12" s="46">
        <f t="shared" ca="1" si="28"/>
        <v>0</v>
      </c>
      <c r="BT12" s="46"/>
      <c r="BU12" s="46">
        <f t="shared" ca="1" si="29"/>
        <v>0</v>
      </c>
      <c r="BV12" s="46">
        <f t="shared" ca="1" si="30"/>
        <v>1</v>
      </c>
      <c r="BW12" s="46">
        <f t="shared" ca="1" si="31"/>
        <v>0</v>
      </c>
      <c r="BX12" s="46"/>
      <c r="BY12" s="46">
        <f t="shared" ca="1" si="32"/>
        <v>0</v>
      </c>
      <c r="BZ12" s="46">
        <f t="shared" ca="1" si="33"/>
        <v>0</v>
      </c>
      <c r="CA12" s="46">
        <f t="shared" ca="1" si="34"/>
        <v>0</v>
      </c>
      <c r="CB12" s="46"/>
      <c r="CC12" s="46">
        <f t="shared" ca="1" si="35"/>
        <v>0</v>
      </c>
      <c r="CD12" s="46">
        <f t="shared" ca="1" si="36"/>
        <v>0</v>
      </c>
      <c r="CE12" s="46">
        <f t="shared" ca="1" si="37"/>
        <v>0</v>
      </c>
      <c r="CF12" s="46">
        <f t="shared" ca="1" si="52"/>
        <v>0</v>
      </c>
      <c r="CG12" s="69"/>
      <c r="CH12" s="140"/>
      <c r="CI12" s="89"/>
      <c r="CJ12" s="89"/>
    </row>
    <row r="13" spans="1:89">
      <c r="A13" s="102"/>
      <c r="B13" s="86">
        <f t="shared" ca="1" si="38"/>
        <v>6</v>
      </c>
      <c r="C13" s="115" t="str">
        <f ca="1">IF($B$6="","",IF(OFFSET(INDEX(Base_Elèves!$A$1:$BZ$1,1,MATCH($B$6,Base_Elèves!$A$1:$BZ$1,0)),Base_Elèves!CA8,0,1,1)="","",OFFSET(INDEX(Base_Elèves!$A$1:$BZ$1,1,MATCH($B$6,Base_Elèves!$A$1:$BZ$1,0)),Base_Elèves!CA8,0,1,1)))</f>
        <v>MOLATIN Jean-Pierre</v>
      </c>
      <c r="D13" s="46" t="s">
        <v>207</v>
      </c>
      <c r="E13" s="69">
        <f t="shared" si="0"/>
        <v>3</v>
      </c>
      <c r="F13" s="69"/>
      <c r="G13" s="69">
        <f t="shared" ca="1" si="1"/>
        <v>0.5</v>
      </c>
      <c r="H13" s="69">
        <f t="shared" ca="1" si="2"/>
        <v>1.5</v>
      </c>
      <c r="I13" s="46" t="s">
        <v>207</v>
      </c>
      <c r="J13" s="69">
        <f t="shared" si="3"/>
        <v>3</v>
      </c>
      <c r="K13" s="69"/>
      <c r="L13" s="69">
        <f t="shared" ca="1" si="4"/>
        <v>1</v>
      </c>
      <c r="M13" s="69">
        <f t="shared" ca="1" si="5"/>
        <v>3</v>
      </c>
      <c r="N13" s="46" t="s">
        <v>196</v>
      </c>
      <c r="O13" s="69">
        <f t="shared" si="6"/>
        <v>2</v>
      </c>
      <c r="P13" s="69"/>
      <c r="Q13" s="69">
        <f t="shared" ca="1" si="7"/>
        <v>1</v>
      </c>
      <c r="R13" s="69">
        <f t="shared" ca="1" si="8"/>
        <v>2</v>
      </c>
      <c r="S13" s="46" t="s">
        <v>204</v>
      </c>
      <c r="T13" s="46">
        <f t="shared" si="9"/>
        <v>1</v>
      </c>
      <c r="U13" s="46"/>
      <c r="V13" s="46">
        <f t="shared" ca="1" si="10"/>
        <v>1</v>
      </c>
      <c r="W13" s="46">
        <f t="shared" ca="1" si="11"/>
        <v>1</v>
      </c>
      <c r="X13" s="46"/>
      <c r="Y13" s="46" t="str">
        <f t="shared" si="12"/>
        <v/>
      </c>
      <c r="Z13" s="46"/>
      <c r="AA13" s="46" t="str">
        <f t="shared" si="13"/>
        <v/>
      </c>
      <c r="AB13" s="46" t="str">
        <f t="shared" si="14"/>
        <v/>
      </c>
      <c r="AC13" s="46"/>
      <c r="AD13" s="46" t="str">
        <f t="shared" si="15"/>
        <v/>
      </c>
      <c r="AE13" s="46"/>
      <c r="AF13" s="46" t="str">
        <f t="shared" si="39"/>
        <v/>
      </c>
      <c r="AG13" s="46" t="str">
        <f t="shared" si="40"/>
        <v/>
      </c>
      <c r="AH13" s="46"/>
      <c r="AI13" s="46" t="str">
        <f t="shared" si="16"/>
        <v/>
      </c>
      <c r="AJ13" s="46"/>
      <c r="AK13" s="46" t="str">
        <f t="shared" si="41"/>
        <v/>
      </c>
      <c r="AL13" s="46" t="str">
        <f t="shared" si="42"/>
        <v/>
      </c>
      <c r="AM13" s="46"/>
      <c r="AN13" s="46" t="str">
        <f t="shared" si="17"/>
        <v/>
      </c>
      <c r="AO13" s="46"/>
      <c r="AP13" s="46" t="str">
        <f t="shared" si="43"/>
        <v/>
      </c>
      <c r="AQ13" s="46" t="str">
        <f t="shared" si="44"/>
        <v/>
      </c>
      <c r="AR13" s="46"/>
      <c r="AS13" s="46" t="str">
        <f t="shared" si="18"/>
        <v/>
      </c>
      <c r="AT13" s="46"/>
      <c r="AU13" s="46" t="str">
        <f t="shared" si="45"/>
        <v/>
      </c>
      <c r="AV13" s="46" t="str">
        <f t="shared" si="46"/>
        <v/>
      </c>
      <c r="AW13" s="46"/>
      <c r="AX13" s="46" t="str">
        <f t="shared" si="19"/>
        <v/>
      </c>
      <c r="AY13" s="46"/>
      <c r="AZ13" s="46" t="str">
        <f t="shared" si="47"/>
        <v/>
      </c>
      <c r="BA13" s="46" t="str">
        <f t="shared" si="48"/>
        <v/>
      </c>
      <c r="BB13" s="80"/>
      <c r="BC13" s="46">
        <f t="shared" ca="1" si="49"/>
        <v>4</v>
      </c>
      <c r="BD13" s="46">
        <f t="shared" ca="1" si="50"/>
        <v>7.5</v>
      </c>
      <c r="BE13" s="46"/>
      <c r="BF13" s="54">
        <f t="shared" ca="1" si="53"/>
        <v>10.7</v>
      </c>
      <c r="BG13" s="54">
        <f t="shared" ca="1" si="51"/>
        <v>10.7</v>
      </c>
      <c r="BH13" s="88" t="str">
        <f ca="1">IF(OR(A13="Absent",BF13=""),"",IF($B$5="LV2",INDEX(Base_Classes_Niveaux!$A$102:$M$153,MATCH(BG13,Base_Classes_Niveaux!$A$102:$A$1533),$BB$3),IF(OR($B$6="3A",$B$6="4A",$B$6="5A",$B$6="6A"),INDEX(Base_Classes_Niveaux!$A$162:$M$213,MATCH(BG13,Base_Classes_Niveaux!$A$102:$A$153),$AX$6),IF(OR($B$6&lt;&gt;"3A",$B$6&lt;&gt;"4A",$B$6&lt;&gt;"5A",$B$6&lt;&gt;"6A"),INDEX(Base_Classes_Niveaux!$A$39:$M$90,MATCH(BG13,Base_Classes_Niveaux!$A$39:$A$90),$AX$6)))))</f>
        <v>A1</v>
      </c>
      <c r="BI13" s="46">
        <f t="shared" ca="1" si="20"/>
        <v>0</v>
      </c>
      <c r="BJ13" s="46">
        <f t="shared" ca="1" si="21"/>
        <v>0</v>
      </c>
      <c r="BK13" s="46">
        <f t="shared" ca="1" si="22"/>
        <v>0</v>
      </c>
      <c r="BL13" s="46"/>
      <c r="BM13" s="46">
        <f t="shared" ca="1" si="23"/>
        <v>0</v>
      </c>
      <c r="BN13" s="46">
        <f t="shared" ca="1" si="24"/>
        <v>0</v>
      </c>
      <c r="BO13" s="46">
        <f t="shared" ca="1" si="25"/>
        <v>0</v>
      </c>
      <c r="BP13" s="46"/>
      <c r="BQ13" s="46">
        <f t="shared" ca="1" si="26"/>
        <v>1</v>
      </c>
      <c r="BR13" s="46">
        <f t="shared" ca="1" si="27"/>
        <v>1</v>
      </c>
      <c r="BS13" s="46">
        <f t="shared" ca="1" si="28"/>
        <v>0</v>
      </c>
      <c r="BT13" s="46"/>
      <c r="BU13" s="46">
        <f t="shared" ca="1" si="29"/>
        <v>0</v>
      </c>
      <c r="BV13" s="46">
        <f t="shared" ca="1" si="30"/>
        <v>1</v>
      </c>
      <c r="BW13" s="46">
        <f t="shared" ca="1" si="31"/>
        <v>0</v>
      </c>
      <c r="BX13" s="46"/>
      <c r="BY13" s="46">
        <f t="shared" ca="1" si="32"/>
        <v>0</v>
      </c>
      <c r="BZ13" s="46">
        <f t="shared" ca="1" si="33"/>
        <v>1</v>
      </c>
      <c r="CA13" s="46">
        <f t="shared" ca="1" si="34"/>
        <v>0</v>
      </c>
      <c r="CB13" s="46"/>
      <c r="CC13" s="46">
        <f t="shared" ca="1" si="35"/>
        <v>0</v>
      </c>
      <c r="CD13" s="46">
        <f t="shared" ca="1" si="36"/>
        <v>0</v>
      </c>
      <c r="CE13" s="46">
        <f t="shared" ca="1" si="37"/>
        <v>0</v>
      </c>
      <c r="CF13" s="46">
        <f t="shared" ca="1" si="52"/>
        <v>0</v>
      </c>
      <c r="CG13" s="69"/>
      <c r="CH13" s="140"/>
      <c r="CI13" s="89"/>
      <c r="CJ13" s="89"/>
    </row>
    <row r="14" spans="1:89">
      <c r="A14" s="102"/>
      <c r="B14" s="86">
        <f t="shared" ca="1" si="38"/>
        <v>7</v>
      </c>
      <c r="C14" s="115" t="str">
        <f ca="1">IF($B$6="","",IF(OFFSET(INDEX(Base_Elèves!$A$1:$BZ$1,1,MATCH($B$6,Base_Elèves!$A$1:$BZ$1,0)),Base_Elèves!CA9,0,1,1)="","",OFFSET(INDEX(Base_Elèves!$A$1:$BZ$1,1,MATCH($B$6,Base_Elèves!$A$1:$BZ$1,0)),Base_Elèves!CA9,0,1,1)))</f>
        <v>AKPOURLUI Yann</v>
      </c>
      <c r="D14" s="46" t="s">
        <v>207</v>
      </c>
      <c r="E14" s="69">
        <f t="shared" si="0"/>
        <v>3</v>
      </c>
      <c r="F14" s="69"/>
      <c r="G14" s="69">
        <f t="shared" ca="1" si="1"/>
        <v>0.5</v>
      </c>
      <c r="H14" s="69">
        <f t="shared" ca="1" si="2"/>
        <v>1.5</v>
      </c>
      <c r="I14" s="46" t="s">
        <v>196</v>
      </c>
      <c r="J14" s="69">
        <f t="shared" si="3"/>
        <v>2</v>
      </c>
      <c r="K14" s="69"/>
      <c r="L14" s="69">
        <f t="shared" ca="1" si="4"/>
        <v>1</v>
      </c>
      <c r="M14" s="69">
        <f t="shared" ca="1" si="5"/>
        <v>2</v>
      </c>
      <c r="N14" s="46" t="s">
        <v>196</v>
      </c>
      <c r="O14" s="69">
        <f t="shared" si="6"/>
        <v>2</v>
      </c>
      <c r="P14" s="69"/>
      <c r="Q14" s="69">
        <f t="shared" ca="1" si="7"/>
        <v>1</v>
      </c>
      <c r="R14" s="69">
        <f t="shared" ca="1" si="8"/>
        <v>2</v>
      </c>
      <c r="S14" s="46" t="s">
        <v>204</v>
      </c>
      <c r="T14" s="46">
        <f t="shared" si="9"/>
        <v>1</v>
      </c>
      <c r="U14" s="46"/>
      <c r="V14" s="46">
        <f t="shared" ca="1" si="10"/>
        <v>1</v>
      </c>
      <c r="W14" s="46">
        <f t="shared" ca="1" si="11"/>
        <v>1</v>
      </c>
      <c r="X14" s="46"/>
      <c r="Y14" s="46" t="str">
        <f t="shared" si="12"/>
        <v/>
      </c>
      <c r="Z14" s="46"/>
      <c r="AA14" s="46" t="str">
        <f t="shared" si="13"/>
        <v/>
      </c>
      <c r="AB14" s="46" t="str">
        <f t="shared" si="14"/>
        <v/>
      </c>
      <c r="AC14" s="46"/>
      <c r="AD14" s="46" t="str">
        <f t="shared" si="15"/>
        <v/>
      </c>
      <c r="AE14" s="46"/>
      <c r="AF14" s="46" t="str">
        <f t="shared" si="39"/>
        <v/>
      </c>
      <c r="AG14" s="46" t="str">
        <f t="shared" si="40"/>
        <v/>
      </c>
      <c r="AH14" s="46"/>
      <c r="AI14" s="46" t="str">
        <f t="shared" si="16"/>
        <v/>
      </c>
      <c r="AJ14" s="46"/>
      <c r="AK14" s="46" t="str">
        <f t="shared" si="41"/>
        <v/>
      </c>
      <c r="AL14" s="46" t="str">
        <f t="shared" si="42"/>
        <v/>
      </c>
      <c r="AM14" s="46"/>
      <c r="AN14" s="46" t="str">
        <f t="shared" si="17"/>
        <v/>
      </c>
      <c r="AO14" s="46"/>
      <c r="AP14" s="46" t="str">
        <f t="shared" si="43"/>
        <v/>
      </c>
      <c r="AQ14" s="46" t="str">
        <f t="shared" si="44"/>
        <v/>
      </c>
      <c r="AR14" s="46"/>
      <c r="AS14" s="46" t="str">
        <f t="shared" si="18"/>
        <v/>
      </c>
      <c r="AT14" s="46"/>
      <c r="AU14" s="46" t="str">
        <f t="shared" si="45"/>
        <v/>
      </c>
      <c r="AV14" s="46" t="str">
        <f t="shared" si="46"/>
        <v/>
      </c>
      <c r="AW14" s="46"/>
      <c r="AX14" s="46" t="str">
        <f t="shared" si="19"/>
        <v/>
      </c>
      <c r="AY14" s="46"/>
      <c r="AZ14" s="46" t="str">
        <f t="shared" si="47"/>
        <v/>
      </c>
      <c r="BA14" s="46" t="str">
        <f t="shared" si="48"/>
        <v/>
      </c>
      <c r="BB14" s="80"/>
      <c r="BC14" s="46">
        <f t="shared" ca="1" si="49"/>
        <v>4</v>
      </c>
      <c r="BD14" s="46">
        <f t="shared" ca="1" si="50"/>
        <v>6.5</v>
      </c>
      <c r="BE14" s="46"/>
      <c r="BF14" s="54">
        <f t="shared" ca="1" si="53"/>
        <v>9.3000000000000007</v>
      </c>
      <c r="BG14" s="54">
        <f t="shared" ca="1" si="51"/>
        <v>9.3000000000000007</v>
      </c>
      <c r="BH14" s="88" t="str">
        <f ca="1">IF(OR(A14="Absent",BF14=""),"",IF($B$5="LV2",INDEX(Base_Classes_Niveaux!$A$102:$M$153,MATCH(BG14,Base_Classes_Niveaux!$A$102:$A$1533),$BB$3),IF(OR($B$6="3A",$B$6="4A",$B$6="5A",$B$6="6A"),INDEX(Base_Classes_Niveaux!$A$162:$M$213,MATCH(BG14,Base_Classes_Niveaux!$A$102:$A$153),$AX$6),IF(OR($B$6&lt;&gt;"3A",$B$6&lt;&gt;"4A",$B$6&lt;&gt;"5A",$B$6&lt;&gt;"6A"),INDEX(Base_Classes_Niveaux!$A$39:$M$90,MATCH(BG14,Base_Classes_Niveaux!$A$39:$A$90),$AX$6)))))</f>
        <v>A1-</v>
      </c>
      <c r="BI14" s="46">
        <f t="shared" ca="1" si="20"/>
        <v>0</v>
      </c>
      <c r="BJ14" s="46">
        <f t="shared" ca="1" si="21"/>
        <v>0</v>
      </c>
      <c r="BK14" s="46">
        <f t="shared" ca="1" si="22"/>
        <v>0</v>
      </c>
      <c r="BL14" s="46"/>
      <c r="BM14" s="46">
        <f t="shared" ca="1" si="23"/>
        <v>0</v>
      </c>
      <c r="BN14" s="46">
        <f t="shared" ca="1" si="24"/>
        <v>0</v>
      </c>
      <c r="BO14" s="46">
        <f t="shared" ca="1" si="25"/>
        <v>0</v>
      </c>
      <c r="BP14" s="46"/>
      <c r="BQ14" s="46">
        <f t="shared" ca="1" si="26"/>
        <v>1</v>
      </c>
      <c r="BR14" s="46">
        <f t="shared" ca="1" si="27"/>
        <v>0</v>
      </c>
      <c r="BS14" s="46">
        <f t="shared" ca="1" si="28"/>
        <v>0</v>
      </c>
      <c r="BT14" s="46"/>
      <c r="BU14" s="46">
        <f t="shared" ca="1" si="29"/>
        <v>0</v>
      </c>
      <c r="BV14" s="46">
        <f t="shared" ca="1" si="30"/>
        <v>2</v>
      </c>
      <c r="BW14" s="46">
        <f t="shared" ca="1" si="31"/>
        <v>0</v>
      </c>
      <c r="BX14" s="46"/>
      <c r="BY14" s="46">
        <f t="shared" ca="1" si="32"/>
        <v>0</v>
      </c>
      <c r="BZ14" s="46">
        <f t="shared" ca="1" si="33"/>
        <v>1</v>
      </c>
      <c r="CA14" s="46">
        <f t="shared" ca="1" si="34"/>
        <v>0</v>
      </c>
      <c r="CB14" s="46"/>
      <c r="CC14" s="46">
        <f t="shared" ca="1" si="35"/>
        <v>0</v>
      </c>
      <c r="CD14" s="46">
        <f t="shared" ca="1" si="36"/>
        <v>0</v>
      </c>
      <c r="CE14" s="46">
        <f t="shared" ca="1" si="37"/>
        <v>0</v>
      </c>
      <c r="CF14" s="46">
        <f t="shared" ca="1" si="52"/>
        <v>0</v>
      </c>
      <c r="CG14" s="69"/>
      <c r="CH14" s="140"/>
      <c r="CI14" s="89"/>
      <c r="CJ14" s="89"/>
    </row>
    <row r="15" spans="1:89">
      <c r="A15" s="102"/>
      <c r="B15" s="86">
        <f t="shared" ca="1" si="38"/>
        <v>8</v>
      </c>
      <c r="C15" s="115" t="str">
        <f ca="1">IF($B$6="","",IF(OFFSET(INDEX(Base_Elèves!$A$1:$BZ$1,1,MATCH($B$6,Base_Elèves!$A$1:$BZ$1,0)),Base_Elèves!CA10,0,1,1)="","",OFFSET(INDEX(Base_Elèves!$A$1:$BZ$1,1,MATCH($B$6,Base_Elèves!$A$1:$BZ$1,0)),Base_Elèves!CA10,0,1,1)))</f>
        <v>DIOTTE Ophélie</v>
      </c>
      <c r="D15" s="46" t="s">
        <v>196</v>
      </c>
      <c r="E15" s="69">
        <f t="shared" si="0"/>
        <v>2</v>
      </c>
      <c r="F15" s="69"/>
      <c r="G15" s="69">
        <f t="shared" ca="1" si="1"/>
        <v>0.5</v>
      </c>
      <c r="H15" s="69">
        <f t="shared" ca="1" si="2"/>
        <v>1</v>
      </c>
      <c r="I15" s="46" t="s">
        <v>204</v>
      </c>
      <c r="J15" s="69">
        <f t="shared" si="3"/>
        <v>1</v>
      </c>
      <c r="K15" s="69"/>
      <c r="L15" s="69">
        <f t="shared" ca="1" si="4"/>
        <v>1</v>
      </c>
      <c r="M15" s="69">
        <f t="shared" ca="1" si="5"/>
        <v>1</v>
      </c>
      <c r="N15" s="46" t="s">
        <v>196</v>
      </c>
      <c r="O15" s="69">
        <f t="shared" si="6"/>
        <v>2</v>
      </c>
      <c r="P15" s="69"/>
      <c r="Q15" s="69">
        <f t="shared" ca="1" si="7"/>
        <v>1</v>
      </c>
      <c r="R15" s="69">
        <f t="shared" ca="1" si="8"/>
        <v>2</v>
      </c>
      <c r="S15" s="46" t="s">
        <v>198</v>
      </c>
      <c r="T15" s="46">
        <f t="shared" si="9"/>
        <v>0</v>
      </c>
      <c r="U15" s="46"/>
      <c r="V15" s="46">
        <f t="shared" ca="1" si="10"/>
        <v>1</v>
      </c>
      <c r="W15" s="46">
        <f t="shared" ca="1" si="11"/>
        <v>0</v>
      </c>
      <c r="X15" s="46"/>
      <c r="Y15" s="46" t="str">
        <f t="shared" si="12"/>
        <v/>
      </c>
      <c r="Z15" s="46"/>
      <c r="AA15" s="46" t="str">
        <f t="shared" si="13"/>
        <v/>
      </c>
      <c r="AB15" s="46" t="str">
        <f t="shared" si="14"/>
        <v/>
      </c>
      <c r="AC15" s="46"/>
      <c r="AD15" s="46" t="str">
        <f t="shared" si="15"/>
        <v/>
      </c>
      <c r="AE15" s="46"/>
      <c r="AF15" s="46" t="str">
        <f t="shared" si="39"/>
        <v/>
      </c>
      <c r="AG15" s="46" t="str">
        <f t="shared" si="40"/>
        <v/>
      </c>
      <c r="AH15" s="46"/>
      <c r="AI15" s="46" t="str">
        <f t="shared" si="16"/>
        <v/>
      </c>
      <c r="AJ15" s="46"/>
      <c r="AK15" s="46" t="str">
        <f t="shared" si="41"/>
        <v/>
      </c>
      <c r="AL15" s="46" t="str">
        <f t="shared" si="42"/>
        <v/>
      </c>
      <c r="AM15" s="46"/>
      <c r="AN15" s="46" t="str">
        <f t="shared" si="17"/>
        <v/>
      </c>
      <c r="AO15" s="46"/>
      <c r="AP15" s="46" t="str">
        <f t="shared" si="43"/>
        <v/>
      </c>
      <c r="AQ15" s="46" t="str">
        <f t="shared" si="44"/>
        <v/>
      </c>
      <c r="AR15" s="46"/>
      <c r="AS15" s="46" t="str">
        <f t="shared" si="18"/>
        <v/>
      </c>
      <c r="AT15" s="46"/>
      <c r="AU15" s="46" t="str">
        <f t="shared" si="45"/>
        <v/>
      </c>
      <c r="AV15" s="46" t="str">
        <f t="shared" si="46"/>
        <v/>
      </c>
      <c r="AW15" s="46"/>
      <c r="AX15" s="46" t="str">
        <f t="shared" si="19"/>
        <v/>
      </c>
      <c r="AY15" s="46"/>
      <c r="AZ15" s="46" t="str">
        <f t="shared" si="47"/>
        <v/>
      </c>
      <c r="BA15" s="46" t="str">
        <f t="shared" si="48"/>
        <v/>
      </c>
      <c r="BB15" s="80"/>
      <c r="BC15" s="46">
        <f t="shared" ca="1" si="49"/>
        <v>4</v>
      </c>
      <c r="BD15" s="46">
        <f t="shared" ca="1" si="50"/>
        <v>4</v>
      </c>
      <c r="BE15" s="46"/>
      <c r="BF15" s="54">
        <f t="shared" ca="1" si="53"/>
        <v>5.7</v>
      </c>
      <c r="BG15" s="54">
        <f t="shared" ca="1" si="51"/>
        <v>5.7</v>
      </c>
      <c r="BH15" s="88" t="str">
        <f ca="1">IF(OR(A15="Absent",BF15=""),"",IF($B$5="LV2",INDEX(Base_Classes_Niveaux!$A$102:$M$153,MATCH(BG15,Base_Classes_Niveaux!$A$102:$A$1533),$BB$3),IF(OR($B$6="3A",$B$6="4A",$B$6="5A",$B$6="6A"),INDEX(Base_Classes_Niveaux!$A$162:$M$213,MATCH(BG15,Base_Classes_Niveaux!$A$102:$A$153),$AX$6),IF(OR($B$6&lt;&gt;"3A",$B$6&lt;&gt;"4A",$B$6&lt;&gt;"5A",$B$6&lt;&gt;"6A"),INDEX(Base_Classes_Niveaux!$A$39:$M$90,MATCH(BG15,Base_Classes_Niveaux!$A$39:$A$90),$AX$6)))))</f>
        <v>N.E.</v>
      </c>
      <c r="BI15" s="46">
        <f t="shared" ca="1" si="20"/>
        <v>0</v>
      </c>
      <c r="BJ15" s="46">
        <f t="shared" ca="1" si="21"/>
        <v>0</v>
      </c>
      <c r="BK15" s="46">
        <f t="shared" ca="1" si="22"/>
        <v>0</v>
      </c>
      <c r="BL15" s="46"/>
      <c r="BM15" s="46">
        <f t="shared" ca="1" si="23"/>
        <v>0</v>
      </c>
      <c r="BN15" s="46">
        <f t="shared" ca="1" si="24"/>
        <v>0</v>
      </c>
      <c r="BO15" s="46">
        <f t="shared" ca="1" si="25"/>
        <v>0</v>
      </c>
      <c r="BP15" s="46"/>
      <c r="BQ15" s="46">
        <f t="shared" ca="1" si="26"/>
        <v>0</v>
      </c>
      <c r="BR15" s="46">
        <f t="shared" ca="1" si="27"/>
        <v>0</v>
      </c>
      <c r="BS15" s="46">
        <f t="shared" ca="1" si="28"/>
        <v>0</v>
      </c>
      <c r="BT15" s="46"/>
      <c r="BU15" s="46">
        <f t="shared" ca="1" si="29"/>
        <v>1</v>
      </c>
      <c r="BV15" s="46">
        <f t="shared" ca="1" si="30"/>
        <v>1</v>
      </c>
      <c r="BW15" s="46">
        <f t="shared" ca="1" si="31"/>
        <v>0</v>
      </c>
      <c r="BX15" s="46"/>
      <c r="BY15" s="46">
        <f t="shared" ca="1" si="32"/>
        <v>0</v>
      </c>
      <c r="BZ15" s="46">
        <f t="shared" ca="1" si="33"/>
        <v>1</v>
      </c>
      <c r="CA15" s="46">
        <f t="shared" ca="1" si="34"/>
        <v>0</v>
      </c>
      <c r="CB15" s="46"/>
      <c r="CC15" s="46">
        <f t="shared" ca="1" si="35"/>
        <v>0</v>
      </c>
      <c r="CD15" s="46">
        <f t="shared" ca="1" si="36"/>
        <v>1</v>
      </c>
      <c r="CE15" s="46">
        <f t="shared" ca="1" si="37"/>
        <v>0</v>
      </c>
      <c r="CF15" s="46">
        <f t="shared" ca="1" si="52"/>
        <v>0</v>
      </c>
      <c r="CG15" s="69"/>
      <c r="CH15" s="140"/>
      <c r="CI15" s="89"/>
      <c r="CJ15" s="89"/>
    </row>
    <row r="16" spans="1:89">
      <c r="A16" s="102"/>
      <c r="B16" s="86" t="str">
        <f t="shared" ca="1" si="38"/>
        <v/>
      </c>
      <c r="C16" s="115" t="str">
        <f ca="1">IF($B$6="","",IF(OFFSET(INDEX(Base_Elèves!$A$1:$BZ$1,1,MATCH($B$6,Base_Elèves!$A$1:$BZ$1,0)),Base_Elèves!CA11,0,1,1)="","",OFFSET(INDEX(Base_Elèves!$A$1:$BZ$1,1,MATCH($B$6,Base_Elèves!$A$1:$BZ$1,0)),Base_Elèves!CA11,0,1,1)))</f>
        <v/>
      </c>
      <c r="D16" s="46"/>
      <c r="E16" s="164" t="str">
        <f t="shared" ref="E16:E29" si="54">IF(D16="","",IF(OR(D16="Non Acquis",D16="Non Evaluable"),0,MATCH(D16,Points_Validation,0)))</f>
        <v/>
      </c>
      <c r="F16" s="164"/>
      <c r="G16" s="164" t="str">
        <f t="shared" ref="G16:G29" si="55">IF(D16="","",G$3)</f>
        <v/>
      </c>
      <c r="H16" s="164" t="str">
        <f t="shared" ref="H16:H29" si="56">IF(D16="","",E16*G16)</f>
        <v/>
      </c>
      <c r="I16" s="46"/>
      <c r="J16" s="164" t="str">
        <f t="shared" ref="J16:J29" si="57">IF(I16="","",IF(OR(I16="Non Acquis",I16="Non Evaluable"),0,MATCH(I16,Points_Validation,0)))</f>
        <v/>
      </c>
      <c r="K16" s="164"/>
      <c r="L16" s="164" t="str">
        <f t="shared" ref="L16:L29" si="58">IF(I16="","",L$3)</f>
        <v/>
      </c>
      <c r="M16" s="164" t="str">
        <f t="shared" ref="M16:M29" si="59">IF(I16="","",J16*L16)</f>
        <v/>
      </c>
      <c r="N16" s="46"/>
      <c r="O16" s="164" t="str">
        <f t="shared" ref="O16:O29" si="60">IF(N16="","",IF(OR(N16="Non Acquis",N16="Non Evaluable"),0,MATCH(N16,Points_Validation,0)))</f>
        <v/>
      </c>
      <c r="P16" s="164"/>
      <c r="Q16" s="164" t="str">
        <f t="shared" ref="Q16:Q29" si="61">IF(N16="","",Q$3)</f>
        <v/>
      </c>
      <c r="R16" s="164" t="str">
        <f t="shared" ref="R16:R29" si="62">IF(N16="","",O16*Q16)</f>
        <v/>
      </c>
      <c r="S16" s="46"/>
      <c r="T16" s="46" t="str">
        <f t="shared" si="9"/>
        <v/>
      </c>
      <c r="U16" s="46"/>
      <c r="V16" s="46" t="str">
        <f t="shared" si="10"/>
        <v/>
      </c>
      <c r="W16" s="46" t="str">
        <f t="shared" si="11"/>
        <v/>
      </c>
      <c r="X16" s="46"/>
      <c r="Y16" s="46" t="str">
        <f t="shared" si="12"/>
        <v/>
      </c>
      <c r="Z16" s="46"/>
      <c r="AA16" s="46" t="str">
        <f t="shared" si="13"/>
        <v/>
      </c>
      <c r="AB16" s="46" t="str">
        <f t="shared" si="14"/>
        <v/>
      </c>
      <c r="AC16" s="46"/>
      <c r="AD16" s="46" t="str">
        <f t="shared" si="15"/>
        <v/>
      </c>
      <c r="AE16" s="46"/>
      <c r="AF16" s="46" t="str">
        <f t="shared" si="39"/>
        <v/>
      </c>
      <c r="AG16" s="46" t="str">
        <f t="shared" si="40"/>
        <v/>
      </c>
      <c r="AH16" s="46"/>
      <c r="AI16" s="46" t="str">
        <f t="shared" si="16"/>
        <v/>
      </c>
      <c r="AJ16" s="46"/>
      <c r="AK16" s="46" t="str">
        <f t="shared" si="41"/>
        <v/>
      </c>
      <c r="AL16" s="46" t="str">
        <f t="shared" si="42"/>
        <v/>
      </c>
      <c r="AM16" s="46"/>
      <c r="AN16" s="46" t="str">
        <f t="shared" si="17"/>
        <v/>
      </c>
      <c r="AO16" s="46"/>
      <c r="AP16" s="46" t="str">
        <f t="shared" si="43"/>
        <v/>
      </c>
      <c r="AQ16" s="46" t="str">
        <f t="shared" si="44"/>
        <v/>
      </c>
      <c r="AR16" s="46"/>
      <c r="AS16" s="46" t="str">
        <f t="shared" si="18"/>
        <v/>
      </c>
      <c r="AT16" s="46"/>
      <c r="AU16" s="46" t="str">
        <f t="shared" si="45"/>
        <v/>
      </c>
      <c r="AV16" s="46" t="str">
        <f t="shared" si="46"/>
        <v/>
      </c>
      <c r="AW16" s="46"/>
      <c r="AX16" s="46" t="str">
        <f t="shared" si="19"/>
        <v/>
      </c>
      <c r="AY16" s="46"/>
      <c r="AZ16" s="46" t="str">
        <f t="shared" si="47"/>
        <v/>
      </c>
      <c r="BA16" s="46" t="str">
        <f t="shared" si="48"/>
        <v/>
      </c>
      <c r="BB16" s="80"/>
      <c r="BC16" s="46" t="str">
        <f t="shared" ca="1" si="49"/>
        <v/>
      </c>
      <c r="BD16" s="46" t="str">
        <f t="shared" ca="1" si="50"/>
        <v/>
      </c>
      <c r="BE16" s="46"/>
      <c r="BF16" s="54" t="str">
        <f t="shared" ca="1" si="53"/>
        <v/>
      </c>
      <c r="BG16" s="54" t="str">
        <f t="shared" ca="1" si="51"/>
        <v/>
      </c>
      <c r="BH16" s="88" t="str">
        <f ca="1">IF(OR(A16="Absent",BF16=""),"",IF($B$5="LV2",INDEX(Base_Classes_Niveaux!$A$102:$M$153,MATCH(BG16,Base_Classes_Niveaux!$A$102:$A$1533),$BB$3),IF(OR($B$6="3A",$B$6="4A",$B$6="5A",$B$6="6A"),INDEX(Base_Classes_Niveaux!$A$162:$M$213,MATCH(BG16,Base_Classes_Niveaux!$A$102:$A$153),$AX$6),IF(OR($B$6&lt;&gt;"3A",$B$6&lt;&gt;"4A",$B$6&lt;&gt;"5A",$B$6&lt;&gt;"6A"),INDEX(Base_Classes_Niveaux!$A$39:$M$90,MATCH(BG16,Base_Classes_Niveaux!$A$39:$A$90),$AX$6)))))</f>
        <v/>
      </c>
      <c r="BI16" s="46" t="str">
        <f t="shared" ca="1" si="20"/>
        <v/>
      </c>
      <c r="BJ16" s="46" t="str">
        <f t="shared" ca="1" si="21"/>
        <v/>
      </c>
      <c r="BK16" s="46" t="str">
        <f t="shared" ca="1" si="22"/>
        <v/>
      </c>
      <c r="BL16" s="46"/>
      <c r="BM16" s="46" t="str">
        <f t="shared" ca="1" si="23"/>
        <v/>
      </c>
      <c r="BN16" s="46" t="str">
        <f t="shared" ca="1" si="24"/>
        <v/>
      </c>
      <c r="BO16" s="46" t="str">
        <f t="shared" ca="1" si="25"/>
        <v/>
      </c>
      <c r="BP16" s="46"/>
      <c r="BQ16" s="46" t="str">
        <f t="shared" ca="1" si="26"/>
        <v/>
      </c>
      <c r="BR16" s="46" t="str">
        <f t="shared" ca="1" si="27"/>
        <v/>
      </c>
      <c r="BS16" s="46" t="str">
        <f t="shared" ca="1" si="28"/>
        <v/>
      </c>
      <c r="BT16" s="46"/>
      <c r="BU16" s="46" t="str">
        <f t="shared" ca="1" si="29"/>
        <v/>
      </c>
      <c r="BV16" s="46" t="str">
        <f t="shared" ca="1" si="30"/>
        <v/>
      </c>
      <c r="BW16" s="46" t="str">
        <f t="shared" ca="1" si="31"/>
        <v/>
      </c>
      <c r="BX16" s="46"/>
      <c r="BY16" s="46" t="str">
        <f t="shared" ca="1" si="32"/>
        <v/>
      </c>
      <c r="BZ16" s="46" t="str">
        <f t="shared" ca="1" si="33"/>
        <v/>
      </c>
      <c r="CA16" s="46" t="str">
        <f t="shared" ca="1" si="34"/>
        <v/>
      </c>
      <c r="CB16" s="46"/>
      <c r="CC16" s="46" t="str">
        <f t="shared" ca="1" si="35"/>
        <v/>
      </c>
      <c r="CD16" s="46" t="str">
        <f t="shared" ca="1" si="36"/>
        <v/>
      </c>
      <c r="CE16" s="46" t="str">
        <f t="shared" ca="1" si="37"/>
        <v/>
      </c>
      <c r="CF16" s="46" t="str">
        <f t="shared" ca="1" si="52"/>
        <v/>
      </c>
      <c r="CG16" s="69"/>
      <c r="CH16" s="140"/>
      <c r="CI16" s="89"/>
      <c r="CJ16" s="89"/>
    </row>
    <row r="17" spans="1:88">
      <c r="A17" s="102"/>
      <c r="B17" s="86" t="str">
        <f t="shared" ca="1" si="38"/>
        <v/>
      </c>
      <c r="C17" s="115" t="str">
        <f ca="1">IF($B$6="","",IF(OFFSET(INDEX(Base_Elèves!$A$1:$BZ$1,1,MATCH($B$6,Base_Elèves!$A$1:$BZ$1,0)),Base_Elèves!CA12,0,1,1)="","",OFFSET(INDEX(Base_Elèves!$A$1:$BZ$1,1,MATCH($B$6,Base_Elèves!$A$1:$BZ$1,0)),Base_Elèves!CA12,0,1,1)))</f>
        <v/>
      </c>
      <c r="D17" s="46"/>
      <c r="E17" s="164" t="str">
        <f t="shared" si="54"/>
        <v/>
      </c>
      <c r="F17" s="164"/>
      <c r="G17" s="164" t="str">
        <f t="shared" si="55"/>
        <v/>
      </c>
      <c r="H17" s="164" t="str">
        <f t="shared" si="56"/>
        <v/>
      </c>
      <c r="I17" s="46"/>
      <c r="J17" s="164" t="str">
        <f t="shared" si="57"/>
        <v/>
      </c>
      <c r="K17" s="164"/>
      <c r="L17" s="164" t="str">
        <f t="shared" si="58"/>
        <v/>
      </c>
      <c r="M17" s="164" t="str">
        <f t="shared" si="59"/>
        <v/>
      </c>
      <c r="N17" s="46"/>
      <c r="O17" s="164" t="str">
        <f t="shared" si="60"/>
        <v/>
      </c>
      <c r="P17" s="164"/>
      <c r="Q17" s="164" t="str">
        <f t="shared" si="61"/>
        <v/>
      </c>
      <c r="R17" s="164" t="str">
        <f t="shared" si="62"/>
        <v/>
      </c>
      <c r="S17" s="46"/>
      <c r="T17" s="46" t="str">
        <f t="shared" si="9"/>
        <v/>
      </c>
      <c r="U17" s="46"/>
      <c r="V17" s="46" t="str">
        <f t="shared" si="10"/>
        <v/>
      </c>
      <c r="W17" s="46" t="str">
        <f t="shared" si="11"/>
        <v/>
      </c>
      <c r="X17" s="46"/>
      <c r="Y17" s="46" t="str">
        <f t="shared" si="12"/>
        <v/>
      </c>
      <c r="Z17" s="46"/>
      <c r="AA17" s="46" t="str">
        <f t="shared" si="13"/>
        <v/>
      </c>
      <c r="AB17" s="46" t="str">
        <f t="shared" si="14"/>
        <v/>
      </c>
      <c r="AC17" s="46"/>
      <c r="AD17" s="46" t="str">
        <f t="shared" si="15"/>
        <v/>
      </c>
      <c r="AE17" s="46"/>
      <c r="AF17" s="46" t="str">
        <f t="shared" si="39"/>
        <v/>
      </c>
      <c r="AG17" s="46" t="str">
        <f t="shared" si="40"/>
        <v/>
      </c>
      <c r="AH17" s="46"/>
      <c r="AI17" s="46" t="str">
        <f t="shared" si="16"/>
        <v/>
      </c>
      <c r="AJ17" s="46"/>
      <c r="AK17" s="46" t="str">
        <f t="shared" si="41"/>
        <v/>
      </c>
      <c r="AL17" s="46" t="str">
        <f t="shared" si="42"/>
        <v/>
      </c>
      <c r="AM17" s="46"/>
      <c r="AN17" s="46" t="str">
        <f t="shared" si="17"/>
        <v/>
      </c>
      <c r="AO17" s="46"/>
      <c r="AP17" s="46" t="str">
        <f t="shared" si="43"/>
        <v/>
      </c>
      <c r="AQ17" s="46" t="str">
        <f t="shared" si="44"/>
        <v/>
      </c>
      <c r="AR17" s="46"/>
      <c r="AS17" s="46" t="str">
        <f t="shared" si="18"/>
        <v/>
      </c>
      <c r="AT17" s="46"/>
      <c r="AU17" s="46" t="str">
        <f t="shared" si="45"/>
        <v/>
      </c>
      <c r="AV17" s="46" t="str">
        <f t="shared" si="46"/>
        <v/>
      </c>
      <c r="AW17" s="46"/>
      <c r="AX17" s="46" t="str">
        <f t="shared" si="19"/>
        <v/>
      </c>
      <c r="AY17" s="46"/>
      <c r="AZ17" s="46" t="str">
        <f t="shared" si="47"/>
        <v/>
      </c>
      <c r="BA17" s="46" t="str">
        <f t="shared" si="48"/>
        <v/>
      </c>
      <c r="BB17" s="80"/>
      <c r="BC17" s="46" t="str">
        <f t="shared" ca="1" si="49"/>
        <v/>
      </c>
      <c r="BD17" s="46" t="str">
        <f t="shared" ca="1" si="50"/>
        <v/>
      </c>
      <c r="BE17" s="46"/>
      <c r="BF17" s="54" t="str">
        <f t="shared" ca="1" si="53"/>
        <v/>
      </c>
      <c r="BG17" s="54" t="str">
        <f t="shared" ca="1" si="51"/>
        <v/>
      </c>
      <c r="BH17" s="88" t="str">
        <f ca="1">IF(OR(A17="Absent",BF17=""),"",IF($B$5="LV2",INDEX(Base_Classes_Niveaux!$A$102:$M$153,MATCH(BG17,Base_Classes_Niveaux!$A$102:$A$1533),$BB$3),IF(OR($B$6="3A",$B$6="4A",$B$6="5A",$B$6="6A"),INDEX(Base_Classes_Niveaux!$A$162:$M$213,MATCH(BG17,Base_Classes_Niveaux!$A$102:$A$153),$AX$6),IF(OR($B$6&lt;&gt;"3A",$B$6&lt;&gt;"4A",$B$6&lt;&gt;"5A",$B$6&lt;&gt;"6A"),INDEX(Base_Classes_Niveaux!$A$39:$M$90,MATCH(BG17,Base_Classes_Niveaux!$A$39:$A$90),$AX$6)))))</f>
        <v/>
      </c>
      <c r="BI17" s="46" t="str">
        <f t="shared" ca="1" si="20"/>
        <v/>
      </c>
      <c r="BJ17" s="46" t="str">
        <f t="shared" ca="1" si="21"/>
        <v/>
      </c>
      <c r="BK17" s="46" t="str">
        <f t="shared" ca="1" si="22"/>
        <v/>
      </c>
      <c r="BL17" s="46"/>
      <c r="BM17" s="46" t="str">
        <f t="shared" ca="1" si="23"/>
        <v/>
      </c>
      <c r="BN17" s="46" t="str">
        <f t="shared" ca="1" si="24"/>
        <v/>
      </c>
      <c r="BO17" s="46" t="str">
        <f t="shared" ca="1" si="25"/>
        <v/>
      </c>
      <c r="BP17" s="46"/>
      <c r="BQ17" s="46" t="str">
        <f t="shared" ca="1" si="26"/>
        <v/>
      </c>
      <c r="BR17" s="46" t="str">
        <f t="shared" ca="1" si="27"/>
        <v/>
      </c>
      <c r="BS17" s="46" t="str">
        <f t="shared" ca="1" si="28"/>
        <v/>
      </c>
      <c r="BT17" s="46"/>
      <c r="BU17" s="46" t="str">
        <f t="shared" ca="1" si="29"/>
        <v/>
      </c>
      <c r="BV17" s="46" t="str">
        <f t="shared" ca="1" si="30"/>
        <v/>
      </c>
      <c r="BW17" s="46" t="str">
        <f t="shared" ca="1" si="31"/>
        <v/>
      </c>
      <c r="BX17" s="46"/>
      <c r="BY17" s="46" t="str">
        <f t="shared" ca="1" si="32"/>
        <v/>
      </c>
      <c r="BZ17" s="46" t="str">
        <f t="shared" ca="1" si="33"/>
        <v/>
      </c>
      <c r="CA17" s="46" t="str">
        <f t="shared" ca="1" si="34"/>
        <v/>
      </c>
      <c r="CB17" s="46"/>
      <c r="CC17" s="46" t="str">
        <f t="shared" ca="1" si="35"/>
        <v/>
      </c>
      <c r="CD17" s="46" t="str">
        <f t="shared" ca="1" si="36"/>
        <v/>
      </c>
      <c r="CE17" s="46" t="str">
        <f t="shared" ca="1" si="37"/>
        <v/>
      </c>
      <c r="CF17" s="46" t="str">
        <f t="shared" ca="1" si="52"/>
        <v/>
      </c>
      <c r="CG17" s="69"/>
      <c r="CH17" s="140"/>
      <c r="CI17" s="89"/>
      <c r="CJ17" s="89"/>
    </row>
    <row r="18" spans="1:88">
      <c r="A18" s="102"/>
      <c r="B18" s="86" t="str">
        <f t="shared" ca="1" si="38"/>
        <v/>
      </c>
      <c r="C18" s="115" t="str">
        <f ca="1">IF($B$6="","",IF(OFFSET(INDEX(Base_Elèves!$A$1:$BZ$1,1,MATCH($B$6,Base_Elèves!$A$1:$BZ$1,0)),Base_Elèves!CA13,0,1,1)="","",OFFSET(INDEX(Base_Elèves!$A$1:$BZ$1,1,MATCH($B$6,Base_Elèves!$A$1:$BZ$1,0)),Base_Elèves!CA13,0,1,1)))</f>
        <v/>
      </c>
      <c r="D18" s="46"/>
      <c r="E18" s="164" t="str">
        <f t="shared" si="54"/>
        <v/>
      </c>
      <c r="F18" s="164"/>
      <c r="G18" s="164" t="str">
        <f t="shared" si="55"/>
        <v/>
      </c>
      <c r="H18" s="164" t="str">
        <f t="shared" si="56"/>
        <v/>
      </c>
      <c r="I18" s="46"/>
      <c r="J18" s="164" t="str">
        <f t="shared" si="57"/>
        <v/>
      </c>
      <c r="K18" s="164"/>
      <c r="L18" s="164" t="str">
        <f t="shared" si="58"/>
        <v/>
      </c>
      <c r="M18" s="164" t="str">
        <f t="shared" si="59"/>
        <v/>
      </c>
      <c r="N18" s="46"/>
      <c r="O18" s="164" t="str">
        <f t="shared" si="60"/>
        <v/>
      </c>
      <c r="P18" s="164"/>
      <c r="Q18" s="164" t="str">
        <f t="shared" si="61"/>
        <v/>
      </c>
      <c r="R18" s="164" t="str">
        <f t="shared" si="62"/>
        <v/>
      </c>
      <c r="S18" s="46"/>
      <c r="T18" s="46" t="str">
        <f t="shared" si="9"/>
        <v/>
      </c>
      <c r="U18" s="46"/>
      <c r="V18" s="46" t="str">
        <f t="shared" si="10"/>
        <v/>
      </c>
      <c r="W18" s="46" t="str">
        <f t="shared" si="11"/>
        <v/>
      </c>
      <c r="X18" s="46"/>
      <c r="Y18" s="46" t="str">
        <f t="shared" si="12"/>
        <v/>
      </c>
      <c r="Z18" s="46"/>
      <c r="AA18" s="46" t="str">
        <f t="shared" si="13"/>
        <v/>
      </c>
      <c r="AB18" s="46" t="str">
        <f t="shared" si="14"/>
        <v/>
      </c>
      <c r="AC18" s="46"/>
      <c r="AD18" s="46" t="str">
        <f t="shared" si="15"/>
        <v/>
      </c>
      <c r="AE18" s="46"/>
      <c r="AF18" s="46" t="str">
        <f t="shared" si="39"/>
        <v/>
      </c>
      <c r="AG18" s="46" t="str">
        <f t="shared" si="40"/>
        <v/>
      </c>
      <c r="AH18" s="46"/>
      <c r="AI18" s="46" t="str">
        <f t="shared" si="16"/>
        <v/>
      </c>
      <c r="AJ18" s="46"/>
      <c r="AK18" s="46" t="str">
        <f t="shared" si="41"/>
        <v/>
      </c>
      <c r="AL18" s="46" t="str">
        <f t="shared" si="42"/>
        <v/>
      </c>
      <c r="AM18" s="46"/>
      <c r="AN18" s="46" t="str">
        <f t="shared" si="17"/>
        <v/>
      </c>
      <c r="AO18" s="46"/>
      <c r="AP18" s="46" t="str">
        <f t="shared" si="43"/>
        <v/>
      </c>
      <c r="AQ18" s="46" t="str">
        <f t="shared" si="44"/>
        <v/>
      </c>
      <c r="AR18" s="46"/>
      <c r="AS18" s="46" t="str">
        <f t="shared" si="18"/>
        <v/>
      </c>
      <c r="AT18" s="46"/>
      <c r="AU18" s="46" t="str">
        <f t="shared" si="45"/>
        <v/>
      </c>
      <c r="AV18" s="46" t="str">
        <f t="shared" si="46"/>
        <v/>
      </c>
      <c r="AW18" s="46"/>
      <c r="AX18" s="46" t="str">
        <f t="shared" si="19"/>
        <v/>
      </c>
      <c r="AY18" s="46"/>
      <c r="AZ18" s="46" t="str">
        <f t="shared" si="47"/>
        <v/>
      </c>
      <c r="BA18" s="46" t="str">
        <f t="shared" si="48"/>
        <v/>
      </c>
      <c r="BB18" s="80"/>
      <c r="BC18" s="46" t="str">
        <f t="shared" ca="1" si="49"/>
        <v/>
      </c>
      <c r="BD18" s="46" t="str">
        <f t="shared" ca="1" si="50"/>
        <v/>
      </c>
      <c r="BE18" s="46"/>
      <c r="BF18" s="54" t="str">
        <f t="shared" ca="1" si="53"/>
        <v/>
      </c>
      <c r="BG18" s="54" t="str">
        <f t="shared" ca="1" si="51"/>
        <v/>
      </c>
      <c r="BH18" s="88" t="str">
        <f ca="1">IF(OR(A18="Absent",BF18=""),"",IF($B$5="LV2",INDEX(Base_Classes_Niveaux!$A$102:$M$153,MATCH(BG18,Base_Classes_Niveaux!$A$102:$A$1533),$BB$3),IF(OR($B$6="3A",$B$6="4A",$B$6="5A",$B$6="6A"),INDEX(Base_Classes_Niveaux!$A$162:$M$213,MATCH(BG18,Base_Classes_Niveaux!$A$102:$A$153),$AX$6),IF(OR($B$6&lt;&gt;"3A",$B$6&lt;&gt;"4A",$B$6&lt;&gt;"5A",$B$6&lt;&gt;"6A"),INDEX(Base_Classes_Niveaux!$A$39:$M$90,MATCH(BG18,Base_Classes_Niveaux!$A$39:$A$90),$AX$6)))))</f>
        <v/>
      </c>
      <c r="BI18" s="46" t="str">
        <f t="shared" ca="1" si="20"/>
        <v/>
      </c>
      <c r="BJ18" s="46" t="str">
        <f t="shared" ca="1" si="21"/>
        <v/>
      </c>
      <c r="BK18" s="46" t="str">
        <f t="shared" ca="1" si="22"/>
        <v/>
      </c>
      <c r="BL18" s="46"/>
      <c r="BM18" s="46" t="str">
        <f t="shared" ca="1" si="23"/>
        <v/>
      </c>
      <c r="BN18" s="46" t="str">
        <f t="shared" ca="1" si="24"/>
        <v/>
      </c>
      <c r="BO18" s="46" t="str">
        <f t="shared" ca="1" si="25"/>
        <v/>
      </c>
      <c r="BP18" s="46"/>
      <c r="BQ18" s="46" t="str">
        <f t="shared" ca="1" si="26"/>
        <v/>
      </c>
      <c r="BR18" s="46" t="str">
        <f t="shared" ca="1" si="27"/>
        <v/>
      </c>
      <c r="BS18" s="46" t="str">
        <f t="shared" ca="1" si="28"/>
        <v/>
      </c>
      <c r="BT18" s="46"/>
      <c r="BU18" s="46" t="str">
        <f t="shared" ca="1" si="29"/>
        <v/>
      </c>
      <c r="BV18" s="46" t="str">
        <f t="shared" ca="1" si="30"/>
        <v/>
      </c>
      <c r="BW18" s="46" t="str">
        <f t="shared" ca="1" si="31"/>
        <v/>
      </c>
      <c r="BX18" s="46"/>
      <c r="BY18" s="46" t="str">
        <f t="shared" ca="1" si="32"/>
        <v/>
      </c>
      <c r="BZ18" s="46" t="str">
        <f t="shared" ca="1" si="33"/>
        <v/>
      </c>
      <c r="CA18" s="46" t="str">
        <f t="shared" ca="1" si="34"/>
        <v/>
      </c>
      <c r="CB18" s="46"/>
      <c r="CC18" s="46" t="str">
        <f t="shared" ca="1" si="35"/>
        <v/>
      </c>
      <c r="CD18" s="46" t="str">
        <f t="shared" ca="1" si="36"/>
        <v/>
      </c>
      <c r="CE18" s="46" t="str">
        <f t="shared" ca="1" si="37"/>
        <v/>
      </c>
      <c r="CF18" s="46" t="str">
        <f t="shared" ca="1" si="52"/>
        <v/>
      </c>
      <c r="CG18" s="69"/>
      <c r="CH18" s="140"/>
      <c r="CI18" s="89"/>
      <c r="CJ18" s="89"/>
    </row>
    <row r="19" spans="1:88">
      <c r="A19" s="102"/>
      <c r="B19" s="86" t="str">
        <f t="shared" ca="1" si="38"/>
        <v/>
      </c>
      <c r="C19" s="115" t="str">
        <f ca="1">IF($B$6="","",IF(OFFSET(INDEX(Base_Elèves!$A$1:$BZ$1,1,MATCH($B$6,Base_Elèves!$A$1:$BZ$1,0)),Base_Elèves!CA14,0,1,1)="","",OFFSET(INDEX(Base_Elèves!$A$1:$BZ$1,1,MATCH($B$6,Base_Elèves!$A$1:$BZ$1,0)),Base_Elèves!CA14,0,1,1)))</f>
        <v/>
      </c>
      <c r="D19" s="46"/>
      <c r="E19" s="164" t="str">
        <f t="shared" si="54"/>
        <v/>
      </c>
      <c r="F19" s="164"/>
      <c r="G19" s="164" t="str">
        <f t="shared" si="55"/>
        <v/>
      </c>
      <c r="H19" s="164" t="str">
        <f t="shared" si="56"/>
        <v/>
      </c>
      <c r="I19" s="46"/>
      <c r="J19" s="164" t="str">
        <f t="shared" si="57"/>
        <v/>
      </c>
      <c r="K19" s="164"/>
      <c r="L19" s="164" t="str">
        <f t="shared" si="58"/>
        <v/>
      </c>
      <c r="M19" s="164" t="str">
        <f t="shared" si="59"/>
        <v/>
      </c>
      <c r="N19" s="46"/>
      <c r="O19" s="164" t="str">
        <f t="shared" si="60"/>
        <v/>
      </c>
      <c r="P19" s="164"/>
      <c r="Q19" s="164" t="str">
        <f t="shared" si="61"/>
        <v/>
      </c>
      <c r="R19" s="164" t="str">
        <f t="shared" si="62"/>
        <v/>
      </c>
      <c r="S19" s="46"/>
      <c r="T19" s="46" t="str">
        <f t="shared" si="9"/>
        <v/>
      </c>
      <c r="U19" s="46"/>
      <c r="V19" s="46" t="str">
        <f t="shared" si="10"/>
        <v/>
      </c>
      <c r="W19" s="46" t="str">
        <f t="shared" si="11"/>
        <v/>
      </c>
      <c r="X19" s="46"/>
      <c r="Y19" s="46" t="str">
        <f t="shared" si="12"/>
        <v/>
      </c>
      <c r="Z19" s="46"/>
      <c r="AA19" s="46" t="str">
        <f t="shared" si="13"/>
        <v/>
      </c>
      <c r="AB19" s="46" t="str">
        <f t="shared" si="14"/>
        <v/>
      </c>
      <c r="AC19" s="46"/>
      <c r="AD19" s="46" t="str">
        <f t="shared" si="15"/>
        <v/>
      </c>
      <c r="AE19" s="46"/>
      <c r="AF19" s="46" t="str">
        <f t="shared" si="39"/>
        <v/>
      </c>
      <c r="AG19" s="46" t="str">
        <f t="shared" si="40"/>
        <v/>
      </c>
      <c r="AH19" s="46"/>
      <c r="AI19" s="46" t="str">
        <f t="shared" si="16"/>
        <v/>
      </c>
      <c r="AJ19" s="46"/>
      <c r="AK19" s="46" t="str">
        <f t="shared" si="41"/>
        <v/>
      </c>
      <c r="AL19" s="46" t="str">
        <f t="shared" si="42"/>
        <v/>
      </c>
      <c r="AM19" s="46"/>
      <c r="AN19" s="46" t="str">
        <f t="shared" si="17"/>
        <v/>
      </c>
      <c r="AO19" s="46"/>
      <c r="AP19" s="46" t="str">
        <f t="shared" si="43"/>
        <v/>
      </c>
      <c r="AQ19" s="46" t="str">
        <f t="shared" si="44"/>
        <v/>
      </c>
      <c r="AR19" s="46"/>
      <c r="AS19" s="46" t="str">
        <f t="shared" si="18"/>
        <v/>
      </c>
      <c r="AT19" s="46"/>
      <c r="AU19" s="46" t="str">
        <f t="shared" si="45"/>
        <v/>
      </c>
      <c r="AV19" s="46" t="str">
        <f t="shared" si="46"/>
        <v/>
      </c>
      <c r="AW19" s="46"/>
      <c r="AX19" s="46" t="str">
        <f t="shared" si="19"/>
        <v/>
      </c>
      <c r="AY19" s="46"/>
      <c r="AZ19" s="46" t="str">
        <f t="shared" si="47"/>
        <v/>
      </c>
      <c r="BA19" s="46" t="str">
        <f t="shared" si="48"/>
        <v/>
      </c>
      <c r="BB19" s="80"/>
      <c r="BC19" s="46" t="str">
        <f t="shared" ca="1" si="49"/>
        <v/>
      </c>
      <c r="BD19" s="46" t="str">
        <f t="shared" ca="1" si="50"/>
        <v/>
      </c>
      <c r="BE19" s="46"/>
      <c r="BF19" s="54" t="str">
        <f t="shared" ca="1" si="53"/>
        <v/>
      </c>
      <c r="BG19" s="54" t="str">
        <f t="shared" ca="1" si="51"/>
        <v/>
      </c>
      <c r="BH19" s="88" t="str">
        <f ca="1">IF(OR(A19="Absent",BF19=""),"",IF($B$5="LV2",INDEX(Base_Classes_Niveaux!$A$102:$M$153,MATCH(BG19,Base_Classes_Niveaux!$A$102:$A$1533),$BB$3),IF(OR($B$6="3A",$B$6="4A",$B$6="5A",$B$6="6A"),INDEX(Base_Classes_Niveaux!$A$162:$M$213,MATCH(BG19,Base_Classes_Niveaux!$A$102:$A$153),$AX$6),IF(OR($B$6&lt;&gt;"3A",$B$6&lt;&gt;"4A",$B$6&lt;&gt;"5A",$B$6&lt;&gt;"6A"),INDEX(Base_Classes_Niveaux!$A$39:$M$90,MATCH(BG19,Base_Classes_Niveaux!$A$39:$A$90),$AX$6)))))</f>
        <v/>
      </c>
      <c r="BI19" s="46" t="str">
        <f t="shared" ca="1" si="20"/>
        <v/>
      </c>
      <c r="BJ19" s="46" t="str">
        <f t="shared" ca="1" si="21"/>
        <v/>
      </c>
      <c r="BK19" s="46" t="str">
        <f t="shared" ca="1" si="22"/>
        <v/>
      </c>
      <c r="BL19" s="46"/>
      <c r="BM19" s="46" t="str">
        <f t="shared" ca="1" si="23"/>
        <v/>
      </c>
      <c r="BN19" s="46" t="str">
        <f t="shared" ca="1" si="24"/>
        <v/>
      </c>
      <c r="BO19" s="46" t="str">
        <f t="shared" ca="1" si="25"/>
        <v/>
      </c>
      <c r="BP19" s="46"/>
      <c r="BQ19" s="46" t="str">
        <f t="shared" ca="1" si="26"/>
        <v/>
      </c>
      <c r="BR19" s="46" t="str">
        <f t="shared" ca="1" si="27"/>
        <v/>
      </c>
      <c r="BS19" s="46" t="str">
        <f t="shared" ca="1" si="28"/>
        <v/>
      </c>
      <c r="BT19" s="46"/>
      <c r="BU19" s="46" t="str">
        <f t="shared" ca="1" si="29"/>
        <v/>
      </c>
      <c r="BV19" s="46" t="str">
        <f t="shared" ca="1" si="30"/>
        <v/>
      </c>
      <c r="BW19" s="46" t="str">
        <f t="shared" ca="1" si="31"/>
        <v/>
      </c>
      <c r="BX19" s="46"/>
      <c r="BY19" s="46" t="str">
        <f t="shared" ca="1" si="32"/>
        <v/>
      </c>
      <c r="BZ19" s="46" t="str">
        <f t="shared" ca="1" si="33"/>
        <v/>
      </c>
      <c r="CA19" s="46" t="str">
        <f t="shared" ca="1" si="34"/>
        <v/>
      </c>
      <c r="CB19" s="46"/>
      <c r="CC19" s="46" t="str">
        <f t="shared" ca="1" si="35"/>
        <v/>
      </c>
      <c r="CD19" s="46" t="str">
        <f t="shared" ca="1" si="36"/>
        <v/>
      </c>
      <c r="CE19" s="46" t="str">
        <f t="shared" ca="1" si="37"/>
        <v/>
      </c>
      <c r="CF19" s="46" t="str">
        <f t="shared" ca="1" si="52"/>
        <v/>
      </c>
      <c r="CG19" s="69"/>
      <c r="CH19" s="140"/>
      <c r="CI19" s="89"/>
      <c r="CJ19" s="89"/>
    </row>
    <row r="20" spans="1:88">
      <c r="A20" s="102"/>
      <c r="B20" s="86" t="str">
        <f t="shared" ca="1" si="38"/>
        <v/>
      </c>
      <c r="C20" s="115" t="str">
        <f ca="1">IF($B$6="","",IF(OFFSET(INDEX(Base_Elèves!$A$1:$BZ$1,1,MATCH($B$6,Base_Elèves!$A$1:$BZ$1,0)),Base_Elèves!CA15,0,1,1)="","",OFFSET(INDEX(Base_Elèves!$A$1:$BZ$1,1,MATCH($B$6,Base_Elèves!$A$1:$BZ$1,0)),Base_Elèves!CA15,0,1,1)))</f>
        <v/>
      </c>
      <c r="D20" s="46"/>
      <c r="E20" s="164" t="str">
        <f t="shared" si="54"/>
        <v/>
      </c>
      <c r="F20" s="164"/>
      <c r="G20" s="164" t="str">
        <f t="shared" si="55"/>
        <v/>
      </c>
      <c r="H20" s="164" t="str">
        <f t="shared" si="56"/>
        <v/>
      </c>
      <c r="I20" s="46"/>
      <c r="J20" s="164" t="str">
        <f t="shared" si="57"/>
        <v/>
      </c>
      <c r="K20" s="164"/>
      <c r="L20" s="164" t="str">
        <f t="shared" si="58"/>
        <v/>
      </c>
      <c r="M20" s="164" t="str">
        <f t="shared" si="59"/>
        <v/>
      </c>
      <c r="N20" s="46"/>
      <c r="O20" s="164" t="str">
        <f t="shared" si="60"/>
        <v/>
      </c>
      <c r="P20" s="164"/>
      <c r="Q20" s="164" t="str">
        <f t="shared" si="61"/>
        <v/>
      </c>
      <c r="R20" s="164" t="str">
        <f t="shared" si="62"/>
        <v/>
      </c>
      <c r="S20" s="46"/>
      <c r="T20" s="46" t="str">
        <f t="shared" si="9"/>
        <v/>
      </c>
      <c r="U20" s="46"/>
      <c r="V20" s="46" t="str">
        <f t="shared" si="10"/>
        <v/>
      </c>
      <c r="W20" s="46" t="str">
        <f t="shared" si="11"/>
        <v/>
      </c>
      <c r="X20" s="46"/>
      <c r="Y20" s="46" t="str">
        <f t="shared" si="12"/>
        <v/>
      </c>
      <c r="Z20" s="46"/>
      <c r="AA20" s="46" t="str">
        <f t="shared" si="13"/>
        <v/>
      </c>
      <c r="AB20" s="46" t="str">
        <f t="shared" si="14"/>
        <v/>
      </c>
      <c r="AC20" s="46"/>
      <c r="AD20" s="46" t="str">
        <f t="shared" si="15"/>
        <v/>
      </c>
      <c r="AE20" s="46"/>
      <c r="AF20" s="46" t="str">
        <f t="shared" si="39"/>
        <v/>
      </c>
      <c r="AG20" s="46" t="str">
        <f t="shared" si="40"/>
        <v/>
      </c>
      <c r="AH20" s="46"/>
      <c r="AI20" s="46" t="str">
        <f t="shared" si="16"/>
        <v/>
      </c>
      <c r="AJ20" s="46"/>
      <c r="AK20" s="46" t="str">
        <f t="shared" si="41"/>
        <v/>
      </c>
      <c r="AL20" s="46" t="str">
        <f t="shared" si="42"/>
        <v/>
      </c>
      <c r="AM20" s="46"/>
      <c r="AN20" s="46" t="str">
        <f t="shared" si="17"/>
        <v/>
      </c>
      <c r="AO20" s="46"/>
      <c r="AP20" s="46" t="str">
        <f t="shared" si="43"/>
        <v/>
      </c>
      <c r="AQ20" s="46" t="str">
        <f t="shared" si="44"/>
        <v/>
      </c>
      <c r="AR20" s="46"/>
      <c r="AS20" s="46" t="str">
        <f t="shared" si="18"/>
        <v/>
      </c>
      <c r="AT20" s="46"/>
      <c r="AU20" s="46" t="str">
        <f t="shared" si="45"/>
        <v/>
      </c>
      <c r="AV20" s="46" t="str">
        <f t="shared" si="46"/>
        <v/>
      </c>
      <c r="AW20" s="46"/>
      <c r="AX20" s="46" t="str">
        <f t="shared" si="19"/>
        <v/>
      </c>
      <c r="AY20" s="46"/>
      <c r="AZ20" s="46" t="str">
        <f t="shared" si="47"/>
        <v/>
      </c>
      <c r="BA20" s="46" t="str">
        <f t="shared" si="48"/>
        <v/>
      </c>
      <c r="BB20" s="80"/>
      <c r="BC20" s="46" t="str">
        <f t="shared" ca="1" si="49"/>
        <v/>
      </c>
      <c r="BD20" s="46" t="str">
        <f t="shared" ca="1" si="50"/>
        <v/>
      </c>
      <c r="BE20" s="46"/>
      <c r="BF20" s="54" t="str">
        <f t="shared" ca="1" si="53"/>
        <v/>
      </c>
      <c r="BG20" s="54" t="str">
        <f t="shared" ca="1" si="51"/>
        <v/>
      </c>
      <c r="BH20" s="88" t="str">
        <f ca="1">IF(OR(A20="Absent",BF20=""),"",IF($B$5="LV2",INDEX(Base_Classes_Niveaux!$A$102:$M$153,MATCH(BG20,Base_Classes_Niveaux!$A$102:$A$1533),$BB$3),IF(OR($B$6="3A",$B$6="4A",$B$6="5A",$B$6="6A"),INDEX(Base_Classes_Niveaux!$A$162:$M$213,MATCH(BG20,Base_Classes_Niveaux!$A$102:$A$153),$AX$6),IF(OR($B$6&lt;&gt;"3A",$B$6&lt;&gt;"4A",$B$6&lt;&gt;"5A",$B$6&lt;&gt;"6A"),INDEX(Base_Classes_Niveaux!$A$39:$M$90,MATCH(BG20,Base_Classes_Niveaux!$A$39:$A$90),$AX$6)))))</f>
        <v/>
      </c>
      <c r="BI20" s="46" t="str">
        <f t="shared" ca="1" si="20"/>
        <v/>
      </c>
      <c r="BJ20" s="46" t="str">
        <f t="shared" ca="1" si="21"/>
        <v/>
      </c>
      <c r="BK20" s="46" t="str">
        <f t="shared" ca="1" si="22"/>
        <v/>
      </c>
      <c r="BL20" s="46"/>
      <c r="BM20" s="46" t="str">
        <f t="shared" ca="1" si="23"/>
        <v/>
      </c>
      <c r="BN20" s="46" t="str">
        <f t="shared" ca="1" si="24"/>
        <v/>
      </c>
      <c r="BO20" s="46" t="str">
        <f t="shared" ca="1" si="25"/>
        <v/>
      </c>
      <c r="BP20" s="46"/>
      <c r="BQ20" s="46" t="str">
        <f t="shared" ca="1" si="26"/>
        <v/>
      </c>
      <c r="BR20" s="46" t="str">
        <f t="shared" ca="1" si="27"/>
        <v/>
      </c>
      <c r="BS20" s="46" t="str">
        <f t="shared" ca="1" si="28"/>
        <v/>
      </c>
      <c r="BT20" s="46"/>
      <c r="BU20" s="46" t="str">
        <f t="shared" ca="1" si="29"/>
        <v/>
      </c>
      <c r="BV20" s="46" t="str">
        <f t="shared" ca="1" si="30"/>
        <v/>
      </c>
      <c r="BW20" s="46" t="str">
        <f t="shared" ca="1" si="31"/>
        <v/>
      </c>
      <c r="BX20" s="46"/>
      <c r="BY20" s="46" t="str">
        <f t="shared" ca="1" si="32"/>
        <v/>
      </c>
      <c r="BZ20" s="46" t="str">
        <f t="shared" ca="1" si="33"/>
        <v/>
      </c>
      <c r="CA20" s="46" t="str">
        <f t="shared" ca="1" si="34"/>
        <v/>
      </c>
      <c r="CB20" s="46"/>
      <c r="CC20" s="46" t="str">
        <f t="shared" ca="1" si="35"/>
        <v/>
      </c>
      <c r="CD20" s="46" t="str">
        <f t="shared" ca="1" si="36"/>
        <v/>
      </c>
      <c r="CE20" s="46" t="str">
        <f t="shared" ca="1" si="37"/>
        <v/>
      </c>
      <c r="CF20" s="46" t="str">
        <f t="shared" ca="1" si="52"/>
        <v/>
      </c>
      <c r="CG20" s="69"/>
      <c r="CH20" s="140"/>
      <c r="CI20" s="89"/>
      <c r="CJ20" s="89"/>
    </row>
    <row r="21" spans="1:88">
      <c r="A21" s="102"/>
      <c r="B21" s="86" t="str">
        <f t="shared" ca="1" si="38"/>
        <v/>
      </c>
      <c r="C21" s="115" t="str">
        <f ca="1">IF($B$6="","",IF(OFFSET(INDEX(Base_Elèves!$A$1:$BZ$1,1,MATCH($B$6,Base_Elèves!$A$1:$BZ$1,0)),Base_Elèves!CA16,0,1,1)="","",OFFSET(INDEX(Base_Elèves!$A$1:$BZ$1,1,MATCH($B$6,Base_Elèves!$A$1:$BZ$1,0)),Base_Elèves!CA16,0,1,1)))</f>
        <v/>
      </c>
      <c r="D21" s="46"/>
      <c r="E21" s="164" t="str">
        <f t="shared" si="54"/>
        <v/>
      </c>
      <c r="F21" s="164"/>
      <c r="G21" s="164" t="str">
        <f t="shared" si="55"/>
        <v/>
      </c>
      <c r="H21" s="164" t="str">
        <f t="shared" si="56"/>
        <v/>
      </c>
      <c r="I21" s="46"/>
      <c r="J21" s="164" t="str">
        <f t="shared" si="57"/>
        <v/>
      </c>
      <c r="K21" s="164"/>
      <c r="L21" s="164" t="str">
        <f t="shared" si="58"/>
        <v/>
      </c>
      <c r="M21" s="164" t="str">
        <f t="shared" si="59"/>
        <v/>
      </c>
      <c r="N21" s="46"/>
      <c r="O21" s="164" t="str">
        <f t="shared" si="60"/>
        <v/>
      </c>
      <c r="P21" s="164"/>
      <c r="Q21" s="164" t="str">
        <f t="shared" si="61"/>
        <v/>
      </c>
      <c r="R21" s="164" t="str">
        <f t="shared" si="62"/>
        <v/>
      </c>
      <c r="S21" s="46"/>
      <c r="T21" s="46" t="str">
        <f t="shared" si="9"/>
        <v/>
      </c>
      <c r="U21" s="46"/>
      <c r="V21" s="46" t="str">
        <f t="shared" si="10"/>
        <v/>
      </c>
      <c r="W21" s="46" t="str">
        <f t="shared" si="11"/>
        <v/>
      </c>
      <c r="X21" s="46"/>
      <c r="Y21" s="46" t="str">
        <f t="shared" si="12"/>
        <v/>
      </c>
      <c r="Z21" s="46"/>
      <c r="AA21" s="46" t="str">
        <f t="shared" si="13"/>
        <v/>
      </c>
      <c r="AB21" s="46" t="str">
        <f t="shared" si="14"/>
        <v/>
      </c>
      <c r="AC21" s="46"/>
      <c r="AD21" s="46" t="str">
        <f t="shared" si="15"/>
        <v/>
      </c>
      <c r="AE21" s="46"/>
      <c r="AF21" s="46" t="str">
        <f t="shared" si="39"/>
        <v/>
      </c>
      <c r="AG21" s="46" t="str">
        <f t="shared" si="40"/>
        <v/>
      </c>
      <c r="AH21" s="46"/>
      <c r="AI21" s="46" t="str">
        <f t="shared" si="16"/>
        <v/>
      </c>
      <c r="AJ21" s="46"/>
      <c r="AK21" s="46" t="str">
        <f t="shared" si="41"/>
        <v/>
      </c>
      <c r="AL21" s="46" t="str">
        <f t="shared" si="42"/>
        <v/>
      </c>
      <c r="AM21" s="46"/>
      <c r="AN21" s="46" t="str">
        <f t="shared" si="17"/>
        <v/>
      </c>
      <c r="AO21" s="46"/>
      <c r="AP21" s="46" t="str">
        <f t="shared" si="43"/>
        <v/>
      </c>
      <c r="AQ21" s="46" t="str">
        <f t="shared" si="44"/>
        <v/>
      </c>
      <c r="AR21" s="46"/>
      <c r="AS21" s="46" t="str">
        <f t="shared" si="18"/>
        <v/>
      </c>
      <c r="AT21" s="46"/>
      <c r="AU21" s="46" t="str">
        <f t="shared" si="45"/>
        <v/>
      </c>
      <c r="AV21" s="46" t="str">
        <f t="shared" si="46"/>
        <v/>
      </c>
      <c r="AW21" s="46"/>
      <c r="AX21" s="46" t="str">
        <f t="shared" si="19"/>
        <v/>
      </c>
      <c r="AY21" s="46"/>
      <c r="AZ21" s="46" t="str">
        <f t="shared" si="47"/>
        <v/>
      </c>
      <c r="BA21" s="46" t="str">
        <f t="shared" si="48"/>
        <v/>
      </c>
      <c r="BB21" s="80"/>
      <c r="BC21" s="46" t="str">
        <f t="shared" ca="1" si="49"/>
        <v/>
      </c>
      <c r="BD21" s="46" t="str">
        <f t="shared" ca="1" si="50"/>
        <v/>
      </c>
      <c r="BE21" s="46"/>
      <c r="BF21" s="54" t="str">
        <f t="shared" ca="1" si="53"/>
        <v/>
      </c>
      <c r="BG21" s="54" t="str">
        <f t="shared" ca="1" si="51"/>
        <v/>
      </c>
      <c r="BH21" s="88" t="str">
        <f ca="1">IF(OR(A21="Absent",BF21=""),"",IF($B$5="LV2",INDEX(Base_Classes_Niveaux!$A$102:$M$153,MATCH(BG21,Base_Classes_Niveaux!$A$102:$A$1533),$BB$3),IF(OR($B$6="3A",$B$6="4A",$B$6="5A",$B$6="6A"),INDEX(Base_Classes_Niveaux!$A$162:$M$213,MATCH(BG21,Base_Classes_Niveaux!$A$102:$A$153),$AX$6),IF(OR($B$6&lt;&gt;"3A",$B$6&lt;&gt;"4A",$B$6&lt;&gt;"5A",$B$6&lt;&gt;"6A"),INDEX(Base_Classes_Niveaux!$A$39:$M$90,MATCH(BG21,Base_Classes_Niveaux!$A$39:$A$90),$AX$6)))))</f>
        <v/>
      </c>
      <c r="BI21" s="46" t="str">
        <f t="shared" ca="1" si="20"/>
        <v/>
      </c>
      <c r="BJ21" s="46" t="str">
        <f t="shared" ca="1" si="21"/>
        <v/>
      </c>
      <c r="BK21" s="46" t="str">
        <f t="shared" ca="1" si="22"/>
        <v/>
      </c>
      <c r="BL21" s="46"/>
      <c r="BM21" s="46" t="str">
        <f t="shared" ca="1" si="23"/>
        <v/>
      </c>
      <c r="BN21" s="46" t="str">
        <f t="shared" ca="1" si="24"/>
        <v/>
      </c>
      <c r="BO21" s="46" t="str">
        <f t="shared" ca="1" si="25"/>
        <v/>
      </c>
      <c r="BP21" s="46"/>
      <c r="BQ21" s="46" t="str">
        <f t="shared" ca="1" si="26"/>
        <v/>
      </c>
      <c r="BR21" s="46" t="str">
        <f t="shared" ca="1" si="27"/>
        <v/>
      </c>
      <c r="BS21" s="46" t="str">
        <f t="shared" ca="1" si="28"/>
        <v/>
      </c>
      <c r="BT21" s="46"/>
      <c r="BU21" s="46" t="str">
        <f t="shared" ca="1" si="29"/>
        <v/>
      </c>
      <c r="BV21" s="46" t="str">
        <f t="shared" ca="1" si="30"/>
        <v/>
      </c>
      <c r="BW21" s="46" t="str">
        <f t="shared" ca="1" si="31"/>
        <v/>
      </c>
      <c r="BX21" s="46"/>
      <c r="BY21" s="46" t="str">
        <f t="shared" ca="1" si="32"/>
        <v/>
      </c>
      <c r="BZ21" s="46" t="str">
        <f t="shared" ca="1" si="33"/>
        <v/>
      </c>
      <c r="CA21" s="46" t="str">
        <f t="shared" ca="1" si="34"/>
        <v/>
      </c>
      <c r="CB21" s="46"/>
      <c r="CC21" s="46" t="str">
        <f t="shared" ca="1" si="35"/>
        <v/>
      </c>
      <c r="CD21" s="46" t="str">
        <f t="shared" ca="1" si="36"/>
        <v/>
      </c>
      <c r="CE21" s="46" t="str">
        <f t="shared" ca="1" si="37"/>
        <v/>
      </c>
      <c r="CF21" s="46" t="str">
        <f t="shared" ca="1" si="52"/>
        <v/>
      </c>
      <c r="CG21" s="69"/>
      <c r="CH21" s="140"/>
      <c r="CI21" s="89"/>
      <c r="CJ21" s="89"/>
    </row>
    <row r="22" spans="1:88">
      <c r="A22" s="102"/>
      <c r="B22" s="86" t="str">
        <f t="shared" ca="1" si="38"/>
        <v/>
      </c>
      <c r="C22" s="115" t="str">
        <f ca="1">IF($B$6="","",IF(OFFSET(INDEX(Base_Elèves!$A$1:$BZ$1,1,MATCH($B$6,Base_Elèves!$A$1:$BZ$1,0)),Base_Elèves!CA17,0,1,1)="","",OFFSET(INDEX(Base_Elèves!$A$1:$BZ$1,1,MATCH($B$6,Base_Elèves!$A$1:$BZ$1,0)),Base_Elèves!CA17,0,1,1)))</f>
        <v/>
      </c>
      <c r="D22" s="46"/>
      <c r="E22" s="164" t="str">
        <f t="shared" si="54"/>
        <v/>
      </c>
      <c r="F22" s="164"/>
      <c r="G22" s="164" t="str">
        <f t="shared" si="55"/>
        <v/>
      </c>
      <c r="H22" s="164" t="str">
        <f t="shared" si="56"/>
        <v/>
      </c>
      <c r="I22" s="46"/>
      <c r="J22" s="164" t="str">
        <f t="shared" si="57"/>
        <v/>
      </c>
      <c r="K22" s="164"/>
      <c r="L22" s="164" t="str">
        <f t="shared" si="58"/>
        <v/>
      </c>
      <c r="M22" s="164" t="str">
        <f t="shared" si="59"/>
        <v/>
      </c>
      <c r="N22" s="46"/>
      <c r="O22" s="164" t="str">
        <f t="shared" si="60"/>
        <v/>
      </c>
      <c r="P22" s="164"/>
      <c r="Q22" s="164" t="str">
        <f t="shared" si="61"/>
        <v/>
      </c>
      <c r="R22" s="164" t="str">
        <f t="shared" si="62"/>
        <v/>
      </c>
      <c r="S22" s="46"/>
      <c r="T22" s="46" t="str">
        <f t="shared" si="9"/>
        <v/>
      </c>
      <c r="U22" s="46"/>
      <c r="V22" s="46" t="str">
        <f t="shared" si="10"/>
        <v/>
      </c>
      <c r="W22" s="46" t="str">
        <f t="shared" si="11"/>
        <v/>
      </c>
      <c r="X22" s="46"/>
      <c r="Y22" s="46" t="str">
        <f t="shared" si="12"/>
        <v/>
      </c>
      <c r="Z22" s="46"/>
      <c r="AA22" s="46" t="str">
        <f t="shared" si="13"/>
        <v/>
      </c>
      <c r="AB22" s="46" t="str">
        <f t="shared" si="14"/>
        <v/>
      </c>
      <c r="AC22" s="46"/>
      <c r="AD22" s="46" t="str">
        <f t="shared" si="15"/>
        <v/>
      </c>
      <c r="AE22" s="46"/>
      <c r="AF22" s="46" t="str">
        <f t="shared" si="39"/>
        <v/>
      </c>
      <c r="AG22" s="46" t="str">
        <f t="shared" si="40"/>
        <v/>
      </c>
      <c r="AH22" s="46"/>
      <c r="AI22" s="46" t="str">
        <f t="shared" si="16"/>
        <v/>
      </c>
      <c r="AJ22" s="46"/>
      <c r="AK22" s="46" t="str">
        <f t="shared" si="41"/>
        <v/>
      </c>
      <c r="AL22" s="46" t="str">
        <f t="shared" si="42"/>
        <v/>
      </c>
      <c r="AM22" s="46"/>
      <c r="AN22" s="46" t="str">
        <f t="shared" si="17"/>
        <v/>
      </c>
      <c r="AO22" s="46"/>
      <c r="AP22" s="46" t="str">
        <f t="shared" si="43"/>
        <v/>
      </c>
      <c r="AQ22" s="46" t="str">
        <f t="shared" si="44"/>
        <v/>
      </c>
      <c r="AR22" s="46"/>
      <c r="AS22" s="46" t="str">
        <f t="shared" si="18"/>
        <v/>
      </c>
      <c r="AT22" s="46"/>
      <c r="AU22" s="46" t="str">
        <f t="shared" si="45"/>
        <v/>
      </c>
      <c r="AV22" s="46" t="str">
        <f t="shared" si="46"/>
        <v/>
      </c>
      <c r="AW22" s="46"/>
      <c r="AX22" s="46" t="str">
        <f t="shared" si="19"/>
        <v/>
      </c>
      <c r="AY22" s="46"/>
      <c r="AZ22" s="46" t="str">
        <f t="shared" si="47"/>
        <v/>
      </c>
      <c r="BA22" s="46" t="str">
        <f t="shared" si="48"/>
        <v/>
      </c>
      <c r="BB22" s="80"/>
      <c r="BC22" s="46" t="str">
        <f t="shared" ca="1" si="49"/>
        <v/>
      </c>
      <c r="BD22" s="46" t="str">
        <f t="shared" ca="1" si="50"/>
        <v/>
      </c>
      <c r="BE22" s="46"/>
      <c r="BF22" s="54" t="str">
        <f t="shared" ca="1" si="53"/>
        <v/>
      </c>
      <c r="BG22" s="54" t="str">
        <f t="shared" ca="1" si="51"/>
        <v/>
      </c>
      <c r="BH22" s="88" t="str">
        <f ca="1">IF(OR(A22="Absent",BF22=""),"",IF($B$5="LV2",INDEX(Base_Classes_Niveaux!$A$102:$M$153,MATCH(BG22,Base_Classes_Niveaux!$A$102:$A$1533),$BB$3),IF(OR($B$6="3A",$B$6="4A",$B$6="5A",$B$6="6A"),INDEX(Base_Classes_Niveaux!$A$162:$M$213,MATCH(BG22,Base_Classes_Niveaux!$A$102:$A$153),$AX$6),IF(OR($B$6&lt;&gt;"3A",$B$6&lt;&gt;"4A",$B$6&lt;&gt;"5A",$B$6&lt;&gt;"6A"),INDEX(Base_Classes_Niveaux!$A$39:$M$90,MATCH(BG22,Base_Classes_Niveaux!$A$39:$A$90),$AX$6)))))</f>
        <v/>
      </c>
      <c r="BI22" s="46" t="str">
        <f t="shared" ca="1" si="20"/>
        <v/>
      </c>
      <c r="BJ22" s="46" t="str">
        <f t="shared" ca="1" si="21"/>
        <v/>
      </c>
      <c r="BK22" s="46" t="str">
        <f t="shared" ca="1" si="22"/>
        <v/>
      </c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 t="str">
        <f t="shared" ca="1" si="52"/>
        <v/>
      </c>
      <c r="CG22" s="69"/>
      <c r="CH22" s="140"/>
      <c r="CI22" s="89"/>
      <c r="CJ22" s="89"/>
    </row>
    <row r="23" spans="1:88">
      <c r="A23" s="102"/>
      <c r="B23" s="86" t="str">
        <f t="shared" ca="1" si="38"/>
        <v/>
      </c>
      <c r="C23" s="115" t="str">
        <f ca="1">IF($B$6="","",IF(OFFSET(INDEX(Base_Elèves!$A$1:$BZ$1,1,MATCH($B$6,Base_Elèves!$A$1:$BZ$1,0)),Base_Elèves!CA18,0,1,1)="","",OFFSET(INDEX(Base_Elèves!$A$1:$BZ$1,1,MATCH($B$6,Base_Elèves!$A$1:$BZ$1,0)),Base_Elèves!CA18,0,1,1)))</f>
        <v/>
      </c>
      <c r="D23" s="46"/>
      <c r="E23" s="164" t="str">
        <f t="shared" si="54"/>
        <v/>
      </c>
      <c r="F23" s="164"/>
      <c r="G23" s="164" t="str">
        <f t="shared" si="55"/>
        <v/>
      </c>
      <c r="H23" s="164" t="str">
        <f t="shared" si="56"/>
        <v/>
      </c>
      <c r="I23" s="46"/>
      <c r="J23" s="164" t="str">
        <f t="shared" si="57"/>
        <v/>
      </c>
      <c r="K23" s="164"/>
      <c r="L23" s="164" t="str">
        <f t="shared" si="58"/>
        <v/>
      </c>
      <c r="M23" s="164" t="str">
        <f t="shared" si="59"/>
        <v/>
      </c>
      <c r="N23" s="46"/>
      <c r="O23" s="164" t="str">
        <f t="shared" si="60"/>
        <v/>
      </c>
      <c r="P23" s="164"/>
      <c r="Q23" s="164" t="str">
        <f t="shared" si="61"/>
        <v/>
      </c>
      <c r="R23" s="164" t="str">
        <f t="shared" si="62"/>
        <v/>
      </c>
      <c r="S23" s="46"/>
      <c r="T23" s="46" t="str">
        <f t="shared" si="9"/>
        <v/>
      </c>
      <c r="U23" s="46"/>
      <c r="V23" s="46" t="str">
        <f t="shared" si="10"/>
        <v/>
      </c>
      <c r="W23" s="46" t="str">
        <f t="shared" si="11"/>
        <v/>
      </c>
      <c r="X23" s="46"/>
      <c r="Y23" s="46" t="str">
        <f t="shared" si="12"/>
        <v/>
      </c>
      <c r="Z23" s="46"/>
      <c r="AA23" s="46" t="str">
        <f t="shared" si="13"/>
        <v/>
      </c>
      <c r="AB23" s="46" t="str">
        <f t="shared" si="14"/>
        <v/>
      </c>
      <c r="AC23" s="46"/>
      <c r="AD23" s="46" t="str">
        <f t="shared" si="15"/>
        <v/>
      </c>
      <c r="AE23" s="46"/>
      <c r="AF23" s="46" t="str">
        <f t="shared" si="39"/>
        <v/>
      </c>
      <c r="AG23" s="46" t="str">
        <f t="shared" si="40"/>
        <v/>
      </c>
      <c r="AH23" s="46"/>
      <c r="AI23" s="46" t="str">
        <f t="shared" si="16"/>
        <v/>
      </c>
      <c r="AJ23" s="46"/>
      <c r="AK23" s="46" t="str">
        <f t="shared" si="41"/>
        <v/>
      </c>
      <c r="AL23" s="46" t="str">
        <f t="shared" si="42"/>
        <v/>
      </c>
      <c r="AM23" s="46"/>
      <c r="AN23" s="46" t="str">
        <f t="shared" si="17"/>
        <v/>
      </c>
      <c r="AO23" s="46"/>
      <c r="AP23" s="46" t="str">
        <f t="shared" si="43"/>
        <v/>
      </c>
      <c r="AQ23" s="46" t="str">
        <f t="shared" si="44"/>
        <v/>
      </c>
      <c r="AR23" s="46"/>
      <c r="AS23" s="46" t="str">
        <f t="shared" si="18"/>
        <v/>
      </c>
      <c r="AT23" s="46"/>
      <c r="AU23" s="46" t="str">
        <f t="shared" si="45"/>
        <v/>
      </c>
      <c r="AV23" s="46" t="str">
        <f t="shared" si="46"/>
        <v/>
      </c>
      <c r="AW23" s="46"/>
      <c r="AX23" s="46" t="str">
        <f t="shared" si="19"/>
        <v/>
      </c>
      <c r="AY23" s="46"/>
      <c r="AZ23" s="46" t="str">
        <f t="shared" si="47"/>
        <v/>
      </c>
      <c r="BA23" s="46" t="str">
        <f t="shared" si="48"/>
        <v/>
      </c>
      <c r="BB23" s="80"/>
      <c r="BC23" s="46" t="str">
        <f t="shared" ca="1" si="49"/>
        <v/>
      </c>
      <c r="BD23" s="46" t="str">
        <f t="shared" ca="1" si="50"/>
        <v/>
      </c>
      <c r="BE23" s="46"/>
      <c r="BF23" s="54" t="str">
        <f t="shared" ca="1" si="53"/>
        <v/>
      </c>
      <c r="BG23" s="54" t="str">
        <f t="shared" ca="1" si="51"/>
        <v/>
      </c>
      <c r="BH23" s="88" t="str">
        <f ca="1">IF(OR(A23="Absent",BF23=""),"",IF($B$5="LV2",INDEX(Base_Classes_Niveaux!$A$102:$M$153,MATCH(BG23,Base_Classes_Niveaux!$A$102:$A$1533),$BB$3),IF(OR($B$6="3A",$B$6="4A",$B$6="5A",$B$6="6A"),INDEX(Base_Classes_Niveaux!$A$162:$M$213,MATCH(BG23,Base_Classes_Niveaux!$A$102:$A$153),$AX$6),IF(OR($B$6&lt;&gt;"3A",$B$6&lt;&gt;"4A",$B$6&lt;&gt;"5A",$B$6&lt;&gt;"6A"),INDEX(Base_Classes_Niveaux!$A$39:$M$90,MATCH(BG23,Base_Classes_Niveaux!$A$39:$A$90),$AX$6)))))</f>
        <v/>
      </c>
      <c r="BI23" s="46" t="str">
        <f t="shared" ca="1" si="20"/>
        <v/>
      </c>
      <c r="BJ23" s="46" t="str">
        <f t="shared" ca="1" si="21"/>
        <v/>
      </c>
      <c r="BK23" s="46" t="str">
        <f t="shared" ca="1" si="22"/>
        <v/>
      </c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 t="str">
        <f t="shared" ca="1" si="52"/>
        <v/>
      </c>
      <c r="CG23" s="69"/>
      <c r="CH23" s="140"/>
      <c r="CI23" s="89"/>
      <c r="CJ23" s="89"/>
    </row>
    <row r="24" spans="1:88">
      <c r="A24" s="102"/>
      <c r="B24" s="86" t="str">
        <f t="shared" ca="1" si="38"/>
        <v/>
      </c>
      <c r="C24" s="115" t="str">
        <f ca="1">IF($B$6="","",IF(OFFSET(INDEX(Base_Elèves!$A$1:$BZ$1,1,MATCH($B$6,Base_Elèves!$A$1:$BZ$1,0)),Base_Elèves!CA19,0,1,1)="","",OFFSET(INDEX(Base_Elèves!$A$1:$BZ$1,1,MATCH($B$6,Base_Elèves!$A$1:$BZ$1,0)),Base_Elèves!CA19,0,1,1)))</f>
        <v/>
      </c>
      <c r="D24" s="46"/>
      <c r="E24" s="164" t="str">
        <f t="shared" si="54"/>
        <v/>
      </c>
      <c r="F24" s="164"/>
      <c r="G24" s="164" t="str">
        <f t="shared" si="55"/>
        <v/>
      </c>
      <c r="H24" s="164" t="str">
        <f t="shared" si="56"/>
        <v/>
      </c>
      <c r="I24" s="46"/>
      <c r="J24" s="164" t="str">
        <f t="shared" si="57"/>
        <v/>
      </c>
      <c r="K24" s="164"/>
      <c r="L24" s="164" t="str">
        <f t="shared" si="58"/>
        <v/>
      </c>
      <c r="M24" s="164" t="str">
        <f t="shared" si="59"/>
        <v/>
      </c>
      <c r="N24" s="46"/>
      <c r="O24" s="164" t="str">
        <f t="shared" si="60"/>
        <v/>
      </c>
      <c r="P24" s="164"/>
      <c r="Q24" s="164" t="str">
        <f t="shared" si="61"/>
        <v/>
      </c>
      <c r="R24" s="164" t="str">
        <f t="shared" si="62"/>
        <v/>
      </c>
      <c r="S24" s="46"/>
      <c r="T24" s="46" t="str">
        <f t="shared" si="9"/>
        <v/>
      </c>
      <c r="U24" s="46"/>
      <c r="V24" s="46" t="str">
        <f t="shared" si="10"/>
        <v/>
      </c>
      <c r="W24" s="46" t="str">
        <f t="shared" si="11"/>
        <v/>
      </c>
      <c r="X24" s="46"/>
      <c r="Y24" s="46" t="str">
        <f t="shared" si="12"/>
        <v/>
      </c>
      <c r="Z24" s="46"/>
      <c r="AA24" s="46" t="str">
        <f t="shared" si="13"/>
        <v/>
      </c>
      <c r="AB24" s="46" t="str">
        <f t="shared" si="14"/>
        <v/>
      </c>
      <c r="AC24" s="46"/>
      <c r="AD24" s="46" t="str">
        <f t="shared" si="15"/>
        <v/>
      </c>
      <c r="AE24" s="46"/>
      <c r="AF24" s="46" t="str">
        <f t="shared" si="39"/>
        <v/>
      </c>
      <c r="AG24" s="46" t="str">
        <f t="shared" si="40"/>
        <v/>
      </c>
      <c r="AH24" s="46"/>
      <c r="AI24" s="46" t="str">
        <f t="shared" si="16"/>
        <v/>
      </c>
      <c r="AJ24" s="46"/>
      <c r="AK24" s="46" t="str">
        <f t="shared" si="41"/>
        <v/>
      </c>
      <c r="AL24" s="46" t="str">
        <f t="shared" si="42"/>
        <v/>
      </c>
      <c r="AM24" s="46"/>
      <c r="AN24" s="46" t="str">
        <f t="shared" si="17"/>
        <v/>
      </c>
      <c r="AO24" s="46"/>
      <c r="AP24" s="46" t="str">
        <f t="shared" si="43"/>
        <v/>
      </c>
      <c r="AQ24" s="46" t="str">
        <f t="shared" si="44"/>
        <v/>
      </c>
      <c r="AR24" s="46"/>
      <c r="AS24" s="46" t="str">
        <f t="shared" si="18"/>
        <v/>
      </c>
      <c r="AT24" s="46"/>
      <c r="AU24" s="46" t="str">
        <f t="shared" si="45"/>
        <v/>
      </c>
      <c r="AV24" s="46" t="str">
        <f t="shared" si="46"/>
        <v/>
      </c>
      <c r="AW24" s="46"/>
      <c r="AX24" s="46" t="str">
        <f t="shared" si="19"/>
        <v/>
      </c>
      <c r="AY24" s="46"/>
      <c r="AZ24" s="46" t="str">
        <f t="shared" si="47"/>
        <v/>
      </c>
      <c r="BA24" s="46" t="str">
        <f t="shared" si="48"/>
        <v/>
      </c>
      <c r="BB24" s="80"/>
      <c r="BC24" s="46" t="str">
        <f t="shared" ca="1" si="49"/>
        <v/>
      </c>
      <c r="BD24" s="46" t="str">
        <f t="shared" ca="1" si="50"/>
        <v/>
      </c>
      <c r="BE24" s="46"/>
      <c r="BF24" s="54" t="str">
        <f t="shared" ca="1" si="53"/>
        <v/>
      </c>
      <c r="BG24" s="54" t="str">
        <f t="shared" ca="1" si="51"/>
        <v/>
      </c>
      <c r="BH24" s="88" t="str">
        <f ca="1">IF(OR(A24="Absent",BF24=""),"",IF($B$5="LV2",INDEX(Base_Classes_Niveaux!$A$102:$M$153,MATCH(BG24,Base_Classes_Niveaux!$A$102:$A$1533),$BB$3),IF(OR($B$6="3A",$B$6="4A",$B$6="5A",$B$6="6A"),INDEX(Base_Classes_Niveaux!$A$162:$M$213,MATCH(BG24,Base_Classes_Niveaux!$A$102:$A$153),$AX$6),IF(OR($B$6&lt;&gt;"3A",$B$6&lt;&gt;"4A",$B$6&lt;&gt;"5A",$B$6&lt;&gt;"6A"),INDEX(Base_Classes_Niveaux!$A$39:$M$90,MATCH(BG24,Base_Classes_Niveaux!$A$39:$A$90),$AX$6)))))</f>
        <v/>
      </c>
      <c r="BI24" s="46" t="str">
        <f t="shared" ca="1" si="20"/>
        <v/>
      </c>
      <c r="BJ24" s="46" t="str">
        <f t="shared" ca="1" si="21"/>
        <v/>
      </c>
      <c r="BK24" s="46" t="str">
        <f t="shared" ca="1" si="22"/>
        <v/>
      </c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 t="str">
        <f t="shared" ca="1" si="52"/>
        <v/>
      </c>
      <c r="CG24" s="69"/>
      <c r="CH24" s="140"/>
      <c r="CI24" s="89"/>
      <c r="CJ24" s="89"/>
    </row>
    <row r="25" spans="1:88">
      <c r="A25" s="102"/>
      <c r="B25" s="86" t="str">
        <f t="shared" ca="1" si="38"/>
        <v/>
      </c>
      <c r="C25" s="115" t="str">
        <f ca="1">IF($B$6="","",IF(OFFSET(INDEX(Base_Elèves!$A$1:$BZ$1,1,MATCH($B$6,Base_Elèves!$A$1:$BZ$1,0)),Base_Elèves!CA20,0,1,1)="","",OFFSET(INDEX(Base_Elèves!$A$1:$BZ$1,1,MATCH($B$6,Base_Elèves!$A$1:$BZ$1,0)),Base_Elèves!CA20,0,1,1)))</f>
        <v/>
      </c>
      <c r="D25" s="46"/>
      <c r="E25" s="164" t="str">
        <f t="shared" si="54"/>
        <v/>
      </c>
      <c r="F25" s="164"/>
      <c r="G25" s="164" t="str">
        <f t="shared" si="55"/>
        <v/>
      </c>
      <c r="H25" s="164" t="str">
        <f t="shared" si="56"/>
        <v/>
      </c>
      <c r="I25" s="46"/>
      <c r="J25" s="164" t="str">
        <f t="shared" si="57"/>
        <v/>
      </c>
      <c r="K25" s="164"/>
      <c r="L25" s="164" t="str">
        <f t="shared" si="58"/>
        <v/>
      </c>
      <c r="M25" s="164" t="str">
        <f t="shared" si="59"/>
        <v/>
      </c>
      <c r="N25" s="46"/>
      <c r="O25" s="164" t="str">
        <f t="shared" si="60"/>
        <v/>
      </c>
      <c r="P25" s="164"/>
      <c r="Q25" s="164" t="str">
        <f t="shared" si="61"/>
        <v/>
      </c>
      <c r="R25" s="164" t="str">
        <f t="shared" si="62"/>
        <v/>
      </c>
      <c r="S25" s="46"/>
      <c r="T25" s="46" t="str">
        <f t="shared" si="9"/>
        <v/>
      </c>
      <c r="U25" s="46"/>
      <c r="V25" s="46" t="str">
        <f t="shared" si="10"/>
        <v/>
      </c>
      <c r="W25" s="46" t="str">
        <f t="shared" si="11"/>
        <v/>
      </c>
      <c r="X25" s="46"/>
      <c r="Y25" s="46" t="str">
        <f t="shared" si="12"/>
        <v/>
      </c>
      <c r="Z25" s="46"/>
      <c r="AA25" s="46" t="str">
        <f t="shared" si="13"/>
        <v/>
      </c>
      <c r="AB25" s="46" t="str">
        <f t="shared" si="14"/>
        <v/>
      </c>
      <c r="AC25" s="46"/>
      <c r="AD25" s="46" t="str">
        <f t="shared" si="15"/>
        <v/>
      </c>
      <c r="AE25" s="46"/>
      <c r="AF25" s="46" t="str">
        <f t="shared" si="39"/>
        <v/>
      </c>
      <c r="AG25" s="46" t="str">
        <f t="shared" si="40"/>
        <v/>
      </c>
      <c r="AH25" s="46"/>
      <c r="AI25" s="46" t="str">
        <f t="shared" si="16"/>
        <v/>
      </c>
      <c r="AJ25" s="46"/>
      <c r="AK25" s="46" t="str">
        <f t="shared" si="41"/>
        <v/>
      </c>
      <c r="AL25" s="46" t="str">
        <f t="shared" si="42"/>
        <v/>
      </c>
      <c r="AM25" s="46"/>
      <c r="AN25" s="46" t="str">
        <f t="shared" si="17"/>
        <v/>
      </c>
      <c r="AO25" s="46"/>
      <c r="AP25" s="46" t="str">
        <f t="shared" si="43"/>
        <v/>
      </c>
      <c r="AQ25" s="46" t="str">
        <f t="shared" si="44"/>
        <v/>
      </c>
      <c r="AR25" s="46"/>
      <c r="AS25" s="46" t="str">
        <f t="shared" si="18"/>
        <v/>
      </c>
      <c r="AT25" s="46"/>
      <c r="AU25" s="46" t="str">
        <f t="shared" si="45"/>
        <v/>
      </c>
      <c r="AV25" s="46" t="str">
        <f t="shared" si="46"/>
        <v/>
      </c>
      <c r="AW25" s="46"/>
      <c r="AX25" s="46" t="str">
        <f t="shared" si="19"/>
        <v/>
      </c>
      <c r="AY25" s="46"/>
      <c r="AZ25" s="46" t="str">
        <f t="shared" si="47"/>
        <v/>
      </c>
      <c r="BA25" s="46" t="str">
        <f t="shared" si="48"/>
        <v/>
      </c>
      <c r="BB25" s="80"/>
      <c r="BC25" s="46" t="str">
        <f t="shared" ca="1" si="49"/>
        <v/>
      </c>
      <c r="BD25" s="46" t="str">
        <f t="shared" ca="1" si="50"/>
        <v/>
      </c>
      <c r="BE25" s="46"/>
      <c r="BF25" s="54" t="str">
        <f t="shared" ca="1" si="53"/>
        <v/>
      </c>
      <c r="BG25" s="54" t="str">
        <f t="shared" ca="1" si="51"/>
        <v/>
      </c>
      <c r="BH25" s="88" t="str">
        <f ca="1">IF(OR(A25="Absent",BF25=""),"",IF($B$5="LV2",INDEX(Base_Classes_Niveaux!$A$102:$M$153,MATCH(BG25,Base_Classes_Niveaux!$A$102:$A$1533),$BB$3),IF(OR($B$6="3A",$B$6="4A",$B$6="5A",$B$6="6A"),INDEX(Base_Classes_Niveaux!$A$162:$M$213,MATCH(BG25,Base_Classes_Niveaux!$A$102:$A$153),$AX$6),IF(OR($B$6&lt;&gt;"3A",$B$6&lt;&gt;"4A",$B$6&lt;&gt;"5A",$B$6&lt;&gt;"6A"),INDEX(Base_Classes_Niveaux!$A$39:$M$90,MATCH(BG25,Base_Classes_Niveaux!$A$39:$A$90),$AX$6)))))</f>
        <v/>
      </c>
      <c r="BI25" s="46" t="str">
        <f t="shared" ca="1" si="20"/>
        <v/>
      </c>
      <c r="BJ25" s="46" t="str">
        <f t="shared" ca="1" si="21"/>
        <v/>
      </c>
      <c r="BK25" s="46" t="str">
        <f t="shared" ca="1" si="22"/>
        <v/>
      </c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 t="str">
        <f t="shared" ca="1" si="52"/>
        <v/>
      </c>
      <c r="CG25" s="69"/>
      <c r="CH25" s="140"/>
      <c r="CI25" s="89"/>
      <c r="CJ25" s="89"/>
    </row>
    <row r="26" spans="1:88">
      <c r="A26" s="102"/>
      <c r="B26" s="86" t="str">
        <f t="shared" ca="1" si="38"/>
        <v/>
      </c>
      <c r="C26" s="115" t="str">
        <f ca="1">IF($B$6="","",IF(OFFSET(INDEX(Base_Elèves!$A$1:$BZ$1,1,MATCH($B$6,Base_Elèves!$A$1:$BZ$1,0)),Base_Elèves!CA21,0,1,1)="","",OFFSET(INDEX(Base_Elèves!$A$1:$BZ$1,1,MATCH($B$6,Base_Elèves!$A$1:$BZ$1,0)),Base_Elèves!CA21,0,1,1)))</f>
        <v/>
      </c>
      <c r="D26" s="46"/>
      <c r="E26" s="164" t="str">
        <f t="shared" si="54"/>
        <v/>
      </c>
      <c r="F26" s="164"/>
      <c r="G26" s="164" t="str">
        <f t="shared" si="55"/>
        <v/>
      </c>
      <c r="H26" s="164" t="str">
        <f t="shared" si="56"/>
        <v/>
      </c>
      <c r="I26" s="46"/>
      <c r="J26" s="164" t="str">
        <f t="shared" si="57"/>
        <v/>
      </c>
      <c r="K26" s="164"/>
      <c r="L26" s="164" t="str">
        <f t="shared" si="58"/>
        <v/>
      </c>
      <c r="M26" s="164" t="str">
        <f t="shared" si="59"/>
        <v/>
      </c>
      <c r="N26" s="46"/>
      <c r="O26" s="164" t="str">
        <f t="shared" si="60"/>
        <v/>
      </c>
      <c r="P26" s="164"/>
      <c r="Q26" s="164" t="str">
        <f t="shared" si="61"/>
        <v/>
      </c>
      <c r="R26" s="164" t="str">
        <f t="shared" si="62"/>
        <v/>
      </c>
      <c r="S26" s="46"/>
      <c r="T26" s="46" t="str">
        <f t="shared" si="9"/>
        <v/>
      </c>
      <c r="U26" s="46"/>
      <c r="V26" s="46" t="str">
        <f t="shared" si="10"/>
        <v/>
      </c>
      <c r="W26" s="46" t="str">
        <f t="shared" si="11"/>
        <v/>
      </c>
      <c r="X26" s="46"/>
      <c r="Y26" s="46" t="str">
        <f t="shared" si="12"/>
        <v/>
      </c>
      <c r="Z26" s="46"/>
      <c r="AA26" s="46" t="str">
        <f t="shared" si="13"/>
        <v/>
      </c>
      <c r="AB26" s="46" t="str">
        <f t="shared" si="14"/>
        <v/>
      </c>
      <c r="AC26" s="46"/>
      <c r="AD26" s="46" t="str">
        <f t="shared" si="15"/>
        <v/>
      </c>
      <c r="AE26" s="46"/>
      <c r="AF26" s="46" t="str">
        <f t="shared" si="39"/>
        <v/>
      </c>
      <c r="AG26" s="46" t="str">
        <f t="shared" si="40"/>
        <v/>
      </c>
      <c r="AH26" s="46"/>
      <c r="AI26" s="46" t="str">
        <f t="shared" si="16"/>
        <v/>
      </c>
      <c r="AJ26" s="46"/>
      <c r="AK26" s="46" t="str">
        <f t="shared" si="41"/>
        <v/>
      </c>
      <c r="AL26" s="46" t="str">
        <f t="shared" si="42"/>
        <v/>
      </c>
      <c r="AM26" s="46"/>
      <c r="AN26" s="46" t="str">
        <f t="shared" si="17"/>
        <v/>
      </c>
      <c r="AO26" s="46"/>
      <c r="AP26" s="46" t="str">
        <f t="shared" si="43"/>
        <v/>
      </c>
      <c r="AQ26" s="46" t="str">
        <f t="shared" si="44"/>
        <v/>
      </c>
      <c r="AR26" s="46"/>
      <c r="AS26" s="46" t="str">
        <f t="shared" si="18"/>
        <v/>
      </c>
      <c r="AT26" s="46"/>
      <c r="AU26" s="46" t="str">
        <f t="shared" si="45"/>
        <v/>
      </c>
      <c r="AV26" s="46" t="str">
        <f t="shared" si="46"/>
        <v/>
      </c>
      <c r="AW26" s="46"/>
      <c r="AX26" s="46" t="str">
        <f t="shared" si="19"/>
        <v/>
      </c>
      <c r="AY26" s="46"/>
      <c r="AZ26" s="46" t="str">
        <f t="shared" si="47"/>
        <v/>
      </c>
      <c r="BA26" s="46" t="str">
        <f t="shared" si="48"/>
        <v/>
      </c>
      <c r="BB26" s="80"/>
      <c r="BC26" s="46" t="str">
        <f t="shared" ca="1" si="49"/>
        <v/>
      </c>
      <c r="BD26" s="46" t="str">
        <f t="shared" ca="1" si="50"/>
        <v/>
      </c>
      <c r="BE26" s="46"/>
      <c r="BF26" s="54" t="str">
        <f t="shared" ca="1" si="53"/>
        <v/>
      </c>
      <c r="BG26" s="54" t="str">
        <f t="shared" ca="1" si="51"/>
        <v/>
      </c>
      <c r="BH26" s="88" t="str">
        <f ca="1">IF(OR(A26="Absent",BF26=""),"",IF($B$5="LV2",INDEX(Base_Classes_Niveaux!$A$102:$M$153,MATCH(BG26,Base_Classes_Niveaux!$A$102:$A$1533),$BB$3),IF(OR($B$6="3A",$B$6="4A",$B$6="5A",$B$6="6A"),INDEX(Base_Classes_Niveaux!$A$162:$M$213,MATCH(BG26,Base_Classes_Niveaux!$A$102:$A$153),$AX$6),IF(OR($B$6&lt;&gt;"3A",$B$6&lt;&gt;"4A",$B$6&lt;&gt;"5A",$B$6&lt;&gt;"6A"),INDEX(Base_Classes_Niveaux!$A$39:$M$90,MATCH(BG26,Base_Classes_Niveaux!$A$39:$A$90),$AX$6)))))</f>
        <v/>
      </c>
      <c r="BI26" s="46" t="str">
        <f t="shared" ca="1" si="20"/>
        <v/>
      </c>
      <c r="BJ26" s="46" t="str">
        <f t="shared" ca="1" si="21"/>
        <v/>
      </c>
      <c r="BK26" s="46" t="str">
        <f t="shared" ca="1" si="22"/>
        <v/>
      </c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 t="str">
        <f t="shared" ca="1" si="52"/>
        <v/>
      </c>
      <c r="CG26" s="69"/>
      <c r="CH26" s="140"/>
      <c r="CI26" s="89"/>
      <c r="CJ26" s="89"/>
    </row>
    <row r="27" spans="1:88">
      <c r="A27" s="102"/>
      <c r="B27" s="86" t="str">
        <f t="shared" ca="1" si="38"/>
        <v/>
      </c>
      <c r="C27" s="115" t="str">
        <f ca="1">IF($B$6="","",IF(OFFSET(INDEX(Base_Elèves!$A$1:$BZ$1,1,MATCH($B$6,Base_Elèves!$A$1:$BZ$1,0)),Base_Elèves!CA22,0,1,1)="","",OFFSET(INDEX(Base_Elèves!$A$1:$BZ$1,1,MATCH($B$6,Base_Elèves!$A$1:$BZ$1,0)),Base_Elèves!CA22,0,1,1)))</f>
        <v/>
      </c>
      <c r="D27" s="46"/>
      <c r="E27" s="164" t="str">
        <f t="shared" si="54"/>
        <v/>
      </c>
      <c r="F27" s="164"/>
      <c r="G27" s="164" t="str">
        <f t="shared" si="55"/>
        <v/>
      </c>
      <c r="H27" s="164" t="str">
        <f t="shared" si="56"/>
        <v/>
      </c>
      <c r="I27" s="46"/>
      <c r="J27" s="164" t="str">
        <f t="shared" si="57"/>
        <v/>
      </c>
      <c r="K27" s="164"/>
      <c r="L27" s="164" t="str">
        <f t="shared" si="58"/>
        <v/>
      </c>
      <c r="M27" s="164" t="str">
        <f t="shared" si="59"/>
        <v/>
      </c>
      <c r="N27" s="46"/>
      <c r="O27" s="164" t="str">
        <f t="shared" si="60"/>
        <v/>
      </c>
      <c r="P27" s="164"/>
      <c r="Q27" s="164" t="str">
        <f t="shared" si="61"/>
        <v/>
      </c>
      <c r="R27" s="164" t="str">
        <f t="shared" si="62"/>
        <v/>
      </c>
      <c r="S27" s="46"/>
      <c r="T27" s="46" t="str">
        <f t="shared" si="9"/>
        <v/>
      </c>
      <c r="U27" s="46"/>
      <c r="V27" s="46" t="str">
        <f t="shared" si="10"/>
        <v/>
      </c>
      <c r="W27" s="46" t="str">
        <f t="shared" si="11"/>
        <v/>
      </c>
      <c r="X27" s="46"/>
      <c r="Y27" s="46" t="str">
        <f t="shared" si="12"/>
        <v/>
      </c>
      <c r="Z27" s="46"/>
      <c r="AA27" s="46" t="str">
        <f t="shared" si="13"/>
        <v/>
      </c>
      <c r="AB27" s="46" t="str">
        <f t="shared" si="14"/>
        <v/>
      </c>
      <c r="AC27" s="46"/>
      <c r="AD27" s="46" t="str">
        <f t="shared" si="15"/>
        <v/>
      </c>
      <c r="AE27" s="46"/>
      <c r="AF27" s="46" t="str">
        <f t="shared" si="39"/>
        <v/>
      </c>
      <c r="AG27" s="46" t="str">
        <f t="shared" si="40"/>
        <v/>
      </c>
      <c r="AH27" s="46"/>
      <c r="AI27" s="46" t="str">
        <f t="shared" si="16"/>
        <v/>
      </c>
      <c r="AJ27" s="46"/>
      <c r="AK27" s="46" t="str">
        <f t="shared" si="41"/>
        <v/>
      </c>
      <c r="AL27" s="46" t="str">
        <f t="shared" si="42"/>
        <v/>
      </c>
      <c r="AM27" s="46"/>
      <c r="AN27" s="46" t="str">
        <f t="shared" si="17"/>
        <v/>
      </c>
      <c r="AO27" s="46"/>
      <c r="AP27" s="46" t="str">
        <f t="shared" si="43"/>
        <v/>
      </c>
      <c r="AQ27" s="46" t="str">
        <f t="shared" si="44"/>
        <v/>
      </c>
      <c r="AR27" s="46"/>
      <c r="AS27" s="46" t="str">
        <f t="shared" si="18"/>
        <v/>
      </c>
      <c r="AT27" s="46"/>
      <c r="AU27" s="46" t="str">
        <f t="shared" si="45"/>
        <v/>
      </c>
      <c r="AV27" s="46" t="str">
        <f t="shared" si="46"/>
        <v/>
      </c>
      <c r="AW27" s="46"/>
      <c r="AX27" s="46" t="str">
        <f t="shared" si="19"/>
        <v/>
      </c>
      <c r="AY27" s="46"/>
      <c r="AZ27" s="46" t="str">
        <f t="shared" si="47"/>
        <v/>
      </c>
      <c r="BA27" s="46" t="str">
        <f t="shared" si="48"/>
        <v/>
      </c>
      <c r="BB27" s="80"/>
      <c r="BC27" s="46" t="str">
        <f t="shared" ca="1" si="49"/>
        <v/>
      </c>
      <c r="BD27" s="46" t="str">
        <f t="shared" ca="1" si="50"/>
        <v/>
      </c>
      <c r="BE27" s="46"/>
      <c r="BF27" s="54" t="str">
        <f t="shared" ca="1" si="53"/>
        <v/>
      </c>
      <c r="BG27" s="54" t="str">
        <f t="shared" ca="1" si="51"/>
        <v/>
      </c>
      <c r="BH27" s="88" t="str">
        <f ca="1">IF(OR(A27="Absent",BF27=""),"",IF($B$5="LV2",INDEX(Base_Classes_Niveaux!$A$102:$M$153,MATCH(BG27,Base_Classes_Niveaux!$A$102:$A$1533),$BB$3),IF(OR($B$6="3A",$B$6="4A",$B$6="5A",$B$6="6A"),INDEX(Base_Classes_Niveaux!$A$162:$M$213,MATCH(BG27,Base_Classes_Niveaux!$A$102:$A$153),$AX$6),IF(OR($B$6&lt;&gt;"3A",$B$6&lt;&gt;"4A",$B$6&lt;&gt;"5A",$B$6&lt;&gt;"6A"),INDEX(Base_Classes_Niveaux!$A$39:$M$90,MATCH(BG27,Base_Classes_Niveaux!$A$39:$A$90),$AX$6)))))</f>
        <v/>
      </c>
      <c r="BI27" s="46" t="str">
        <f t="shared" ca="1" si="20"/>
        <v/>
      </c>
      <c r="BJ27" s="46" t="str">
        <f t="shared" ca="1" si="21"/>
        <v/>
      </c>
      <c r="BK27" s="46" t="str">
        <f t="shared" ca="1" si="22"/>
        <v/>
      </c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 t="str">
        <f t="shared" ca="1" si="52"/>
        <v/>
      </c>
      <c r="CG27" s="69"/>
      <c r="CH27" s="140"/>
      <c r="CI27" s="89"/>
      <c r="CJ27" s="89"/>
    </row>
    <row r="28" spans="1:88">
      <c r="A28" s="102"/>
      <c r="B28" s="86" t="str">
        <f t="shared" ca="1" si="38"/>
        <v/>
      </c>
      <c r="C28" s="115" t="str">
        <f ca="1">IF($B$6="","",IF(OFFSET(INDEX(Base_Elèves!$A$1:$BZ$1,1,MATCH($B$6,Base_Elèves!$A$1:$BZ$1,0)),Base_Elèves!CA23,0,1,1)="","",OFFSET(INDEX(Base_Elèves!$A$1:$BZ$1,1,MATCH($B$6,Base_Elèves!$A$1:$BZ$1,0)),Base_Elèves!CA23,0,1,1)))</f>
        <v/>
      </c>
      <c r="D28" s="46"/>
      <c r="E28" s="164" t="str">
        <f t="shared" si="54"/>
        <v/>
      </c>
      <c r="F28" s="164"/>
      <c r="G28" s="164" t="str">
        <f t="shared" si="55"/>
        <v/>
      </c>
      <c r="H28" s="164" t="str">
        <f t="shared" si="56"/>
        <v/>
      </c>
      <c r="I28" s="46"/>
      <c r="J28" s="164" t="str">
        <f t="shared" si="57"/>
        <v/>
      </c>
      <c r="K28" s="164"/>
      <c r="L28" s="164" t="str">
        <f t="shared" si="58"/>
        <v/>
      </c>
      <c r="M28" s="164" t="str">
        <f t="shared" si="59"/>
        <v/>
      </c>
      <c r="N28" s="46"/>
      <c r="O28" s="164" t="str">
        <f t="shared" si="60"/>
        <v/>
      </c>
      <c r="P28" s="164"/>
      <c r="Q28" s="164" t="str">
        <f t="shared" si="61"/>
        <v/>
      </c>
      <c r="R28" s="164" t="str">
        <f t="shared" si="62"/>
        <v/>
      </c>
      <c r="S28" s="46"/>
      <c r="T28" s="46" t="str">
        <f t="shared" si="9"/>
        <v/>
      </c>
      <c r="U28" s="46"/>
      <c r="V28" s="46" t="str">
        <f t="shared" si="10"/>
        <v/>
      </c>
      <c r="W28" s="46" t="str">
        <f t="shared" si="11"/>
        <v/>
      </c>
      <c r="X28" s="46"/>
      <c r="Y28" s="46" t="str">
        <f t="shared" si="12"/>
        <v/>
      </c>
      <c r="Z28" s="46"/>
      <c r="AA28" s="46" t="str">
        <f t="shared" si="13"/>
        <v/>
      </c>
      <c r="AB28" s="46" t="str">
        <f t="shared" si="14"/>
        <v/>
      </c>
      <c r="AC28" s="46"/>
      <c r="AD28" s="46" t="str">
        <f t="shared" si="15"/>
        <v/>
      </c>
      <c r="AE28" s="46"/>
      <c r="AF28" s="46" t="str">
        <f t="shared" si="39"/>
        <v/>
      </c>
      <c r="AG28" s="46" t="str">
        <f t="shared" si="40"/>
        <v/>
      </c>
      <c r="AH28" s="46"/>
      <c r="AI28" s="46" t="str">
        <f t="shared" si="16"/>
        <v/>
      </c>
      <c r="AJ28" s="46"/>
      <c r="AK28" s="46" t="str">
        <f t="shared" si="41"/>
        <v/>
      </c>
      <c r="AL28" s="46" t="str">
        <f t="shared" si="42"/>
        <v/>
      </c>
      <c r="AM28" s="46"/>
      <c r="AN28" s="46" t="str">
        <f t="shared" si="17"/>
        <v/>
      </c>
      <c r="AO28" s="46"/>
      <c r="AP28" s="46" t="str">
        <f t="shared" si="43"/>
        <v/>
      </c>
      <c r="AQ28" s="46" t="str">
        <f t="shared" si="44"/>
        <v/>
      </c>
      <c r="AR28" s="46"/>
      <c r="AS28" s="46" t="str">
        <f t="shared" si="18"/>
        <v/>
      </c>
      <c r="AT28" s="46"/>
      <c r="AU28" s="46" t="str">
        <f t="shared" si="45"/>
        <v/>
      </c>
      <c r="AV28" s="46" t="str">
        <f t="shared" si="46"/>
        <v/>
      </c>
      <c r="AW28" s="46"/>
      <c r="AX28" s="46" t="str">
        <f t="shared" si="19"/>
        <v/>
      </c>
      <c r="AY28" s="46"/>
      <c r="AZ28" s="46" t="str">
        <f t="shared" si="47"/>
        <v/>
      </c>
      <c r="BA28" s="46" t="str">
        <f t="shared" si="48"/>
        <v/>
      </c>
      <c r="BB28" s="80"/>
      <c r="BC28" s="46" t="str">
        <f t="shared" ca="1" si="49"/>
        <v/>
      </c>
      <c r="BD28" s="46" t="str">
        <f t="shared" ca="1" si="50"/>
        <v/>
      </c>
      <c r="BE28" s="46"/>
      <c r="BF28" s="54" t="str">
        <f t="shared" ca="1" si="53"/>
        <v/>
      </c>
      <c r="BG28" s="54" t="str">
        <f t="shared" ca="1" si="51"/>
        <v/>
      </c>
      <c r="BH28" s="88" t="str">
        <f ca="1">IF(OR(A28="Absent",BF28=""),"",IF($B$5="LV2",INDEX(Base_Classes_Niveaux!$A$102:$M$153,MATCH(BG28,Base_Classes_Niveaux!$A$102:$A$1533),$BB$3),IF(OR($B$6="3A",$B$6="4A",$B$6="5A",$B$6="6A"),INDEX(Base_Classes_Niveaux!$A$162:$M$213,MATCH(BG28,Base_Classes_Niveaux!$A$102:$A$153),$AX$6),IF(OR($B$6&lt;&gt;"3A",$B$6&lt;&gt;"4A",$B$6&lt;&gt;"5A",$B$6&lt;&gt;"6A"),INDEX(Base_Classes_Niveaux!$A$39:$M$90,MATCH(BG28,Base_Classes_Niveaux!$A$39:$A$90),$AX$6)))))</f>
        <v/>
      </c>
      <c r="BI28" s="46" t="str">
        <f t="shared" ca="1" si="20"/>
        <v/>
      </c>
      <c r="BJ28" s="46" t="str">
        <f t="shared" ca="1" si="21"/>
        <v/>
      </c>
      <c r="BK28" s="46" t="str">
        <f t="shared" ca="1" si="22"/>
        <v/>
      </c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 t="str">
        <f t="shared" ca="1" si="52"/>
        <v/>
      </c>
      <c r="CG28" s="69"/>
      <c r="CH28" s="140"/>
      <c r="CI28" s="89"/>
      <c r="CJ28" s="89"/>
    </row>
    <row r="29" spans="1:88">
      <c r="A29" s="102"/>
      <c r="B29" s="86" t="str">
        <f t="shared" ca="1" si="38"/>
        <v/>
      </c>
      <c r="C29" s="115" t="str">
        <f ca="1">IF($B$6="","",IF(OFFSET(INDEX(Base_Elèves!$A$1:$BZ$1,1,MATCH($B$6,Base_Elèves!$A$1:$BZ$1,0)),Base_Elèves!CA24,0,1,1)="","",OFFSET(INDEX(Base_Elèves!$A$1:$BZ$1,1,MATCH($B$6,Base_Elèves!$A$1:$BZ$1,0)),Base_Elèves!CA24,0,1,1)))</f>
        <v/>
      </c>
      <c r="D29" s="46"/>
      <c r="E29" s="164" t="str">
        <f t="shared" si="54"/>
        <v/>
      </c>
      <c r="F29" s="164"/>
      <c r="G29" s="164" t="str">
        <f t="shared" si="55"/>
        <v/>
      </c>
      <c r="H29" s="164" t="str">
        <f t="shared" si="56"/>
        <v/>
      </c>
      <c r="I29" s="46"/>
      <c r="J29" s="164" t="str">
        <f t="shared" si="57"/>
        <v/>
      </c>
      <c r="K29" s="164"/>
      <c r="L29" s="164" t="str">
        <f t="shared" si="58"/>
        <v/>
      </c>
      <c r="M29" s="164" t="str">
        <f t="shared" si="59"/>
        <v/>
      </c>
      <c r="N29" s="46"/>
      <c r="O29" s="164" t="str">
        <f t="shared" si="60"/>
        <v/>
      </c>
      <c r="P29" s="164"/>
      <c r="Q29" s="164" t="str">
        <f t="shared" si="61"/>
        <v/>
      </c>
      <c r="R29" s="164" t="str">
        <f t="shared" si="62"/>
        <v/>
      </c>
      <c r="S29" s="46"/>
      <c r="T29" s="46" t="str">
        <f t="shared" si="9"/>
        <v/>
      </c>
      <c r="U29" s="46"/>
      <c r="V29" s="46" t="str">
        <f t="shared" si="10"/>
        <v/>
      </c>
      <c r="W29" s="46" t="str">
        <f t="shared" si="11"/>
        <v/>
      </c>
      <c r="X29" s="46"/>
      <c r="Y29" s="46" t="str">
        <f t="shared" si="12"/>
        <v/>
      </c>
      <c r="Z29" s="46"/>
      <c r="AA29" s="46" t="str">
        <f t="shared" si="13"/>
        <v/>
      </c>
      <c r="AB29" s="46" t="str">
        <f t="shared" si="14"/>
        <v/>
      </c>
      <c r="AC29" s="46"/>
      <c r="AD29" s="46" t="str">
        <f t="shared" si="15"/>
        <v/>
      </c>
      <c r="AE29" s="46"/>
      <c r="AF29" s="46" t="str">
        <f t="shared" si="39"/>
        <v/>
      </c>
      <c r="AG29" s="46" t="str">
        <f t="shared" si="40"/>
        <v/>
      </c>
      <c r="AH29" s="46"/>
      <c r="AI29" s="46" t="str">
        <f t="shared" si="16"/>
        <v/>
      </c>
      <c r="AJ29" s="46"/>
      <c r="AK29" s="46" t="str">
        <f t="shared" si="41"/>
        <v/>
      </c>
      <c r="AL29" s="46" t="str">
        <f t="shared" si="42"/>
        <v/>
      </c>
      <c r="AM29" s="46"/>
      <c r="AN29" s="46" t="str">
        <f t="shared" si="17"/>
        <v/>
      </c>
      <c r="AO29" s="46"/>
      <c r="AP29" s="46" t="str">
        <f t="shared" si="43"/>
        <v/>
      </c>
      <c r="AQ29" s="46" t="str">
        <f t="shared" si="44"/>
        <v/>
      </c>
      <c r="AR29" s="46"/>
      <c r="AS29" s="46" t="str">
        <f t="shared" si="18"/>
        <v/>
      </c>
      <c r="AT29" s="46"/>
      <c r="AU29" s="46" t="str">
        <f t="shared" si="45"/>
        <v/>
      </c>
      <c r="AV29" s="46" t="str">
        <f t="shared" si="46"/>
        <v/>
      </c>
      <c r="AW29" s="46"/>
      <c r="AX29" s="46" t="str">
        <f t="shared" si="19"/>
        <v/>
      </c>
      <c r="AY29" s="46"/>
      <c r="AZ29" s="46" t="str">
        <f t="shared" si="47"/>
        <v/>
      </c>
      <c r="BA29" s="46" t="str">
        <f t="shared" si="48"/>
        <v/>
      </c>
      <c r="BB29" s="80"/>
      <c r="BC29" s="46" t="str">
        <f t="shared" ca="1" si="49"/>
        <v/>
      </c>
      <c r="BD29" s="46" t="str">
        <f t="shared" ca="1" si="50"/>
        <v/>
      </c>
      <c r="BE29" s="46"/>
      <c r="BF29" s="54" t="str">
        <f t="shared" ca="1" si="53"/>
        <v/>
      </c>
      <c r="BG29" s="54" t="str">
        <f t="shared" ca="1" si="51"/>
        <v/>
      </c>
      <c r="BH29" s="88" t="str">
        <f ca="1">IF(OR(A29="Absent",BF29=""),"",IF($B$5="LV2",INDEX(Base_Classes_Niveaux!$A$102:$M$153,MATCH(BG29,Base_Classes_Niveaux!$A$102:$A$1533),$BB$3),IF(OR($B$6="3A",$B$6="4A",$B$6="5A",$B$6="6A"),INDEX(Base_Classes_Niveaux!$A$162:$M$213,MATCH(BG29,Base_Classes_Niveaux!$A$102:$A$153),$AX$6),IF(OR($B$6&lt;&gt;"3A",$B$6&lt;&gt;"4A",$B$6&lt;&gt;"5A",$B$6&lt;&gt;"6A"),INDEX(Base_Classes_Niveaux!$A$39:$M$90,MATCH(BG29,Base_Classes_Niveaux!$A$39:$A$90),$AX$6)))))</f>
        <v/>
      </c>
      <c r="BI29" s="46" t="str">
        <f t="shared" ca="1" si="20"/>
        <v/>
      </c>
      <c r="BJ29" s="46" t="str">
        <f t="shared" ca="1" si="21"/>
        <v/>
      </c>
      <c r="BK29" s="46" t="str">
        <f t="shared" ca="1" si="22"/>
        <v/>
      </c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 t="str">
        <f t="shared" ca="1" si="52"/>
        <v/>
      </c>
      <c r="CG29" s="69"/>
      <c r="CH29" s="140"/>
      <c r="CI29" s="89"/>
      <c r="CJ29" s="89"/>
    </row>
    <row r="30" spans="1:88">
      <c r="A30" s="102"/>
      <c r="B30" s="86" t="str">
        <f t="shared" ca="1" si="38"/>
        <v/>
      </c>
      <c r="C30" s="115" t="str">
        <f ca="1">IF($B$6="","",IF(OFFSET(INDEX(Base_Elèves!$A$1:$BZ$1,1,MATCH($B$6,Base_Elèves!$A$1:$BZ$1,0)),Base_Elèves!CA25,0,1,1)="","",OFFSET(INDEX(Base_Elèves!$A$1:$BZ$1,1,MATCH($B$6,Base_Elèves!$A$1:$BZ$1,0)),Base_Elèves!CA25,0,1,1)))</f>
        <v/>
      </c>
      <c r="D30" s="46"/>
      <c r="E30" s="69" t="str">
        <f t="shared" si="0"/>
        <v/>
      </c>
      <c r="F30" s="69"/>
      <c r="G30" s="69" t="str">
        <f t="shared" si="1"/>
        <v/>
      </c>
      <c r="H30" s="69" t="str">
        <f t="shared" si="2"/>
        <v/>
      </c>
      <c r="I30" s="46"/>
      <c r="J30" s="69" t="str">
        <f t="shared" si="3"/>
        <v/>
      </c>
      <c r="K30" s="69"/>
      <c r="L30" s="69" t="str">
        <f t="shared" si="4"/>
        <v/>
      </c>
      <c r="M30" s="69" t="str">
        <f t="shared" si="5"/>
        <v/>
      </c>
      <c r="N30" s="46"/>
      <c r="O30" s="69" t="str">
        <f t="shared" si="6"/>
        <v/>
      </c>
      <c r="P30" s="69"/>
      <c r="Q30" s="69" t="str">
        <f t="shared" si="7"/>
        <v/>
      </c>
      <c r="R30" s="69" t="str">
        <f t="shared" si="8"/>
        <v/>
      </c>
      <c r="S30" s="46"/>
      <c r="T30" s="46" t="str">
        <f t="shared" si="9"/>
        <v/>
      </c>
      <c r="U30" s="46"/>
      <c r="V30" s="46" t="str">
        <f t="shared" si="10"/>
        <v/>
      </c>
      <c r="W30" s="46" t="str">
        <f t="shared" si="11"/>
        <v/>
      </c>
      <c r="X30" s="46"/>
      <c r="Y30" s="46" t="str">
        <f t="shared" si="12"/>
        <v/>
      </c>
      <c r="Z30" s="46"/>
      <c r="AA30" s="46" t="str">
        <f t="shared" si="13"/>
        <v/>
      </c>
      <c r="AB30" s="46" t="str">
        <f t="shared" si="14"/>
        <v/>
      </c>
      <c r="AC30" s="46"/>
      <c r="AD30" s="46" t="str">
        <f t="shared" si="15"/>
        <v/>
      </c>
      <c r="AE30" s="46"/>
      <c r="AF30" s="46" t="str">
        <f t="shared" si="39"/>
        <v/>
      </c>
      <c r="AG30" s="46" t="str">
        <f t="shared" si="40"/>
        <v/>
      </c>
      <c r="AH30" s="46"/>
      <c r="AI30" s="46" t="str">
        <f t="shared" si="16"/>
        <v/>
      </c>
      <c r="AJ30" s="46"/>
      <c r="AK30" s="46" t="str">
        <f t="shared" si="41"/>
        <v/>
      </c>
      <c r="AL30" s="46" t="str">
        <f t="shared" si="42"/>
        <v/>
      </c>
      <c r="AM30" s="46"/>
      <c r="AN30" s="46" t="str">
        <f t="shared" si="17"/>
        <v/>
      </c>
      <c r="AO30" s="46"/>
      <c r="AP30" s="46" t="str">
        <f t="shared" si="43"/>
        <v/>
      </c>
      <c r="AQ30" s="46" t="str">
        <f t="shared" si="44"/>
        <v/>
      </c>
      <c r="AR30" s="46"/>
      <c r="AS30" s="46" t="str">
        <f t="shared" si="18"/>
        <v/>
      </c>
      <c r="AT30" s="46"/>
      <c r="AU30" s="46" t="str">
        <f t="shared" si="45"/>
        <v/>
      </c>
      <c r="AV30" s="46" t="str">
        <f t="shared" si="46"/>
        <v/>
      </c>
      <c r="AW30" s="46"/>
      <c r="AX30" s="46" t="str">
        <f t="shared" si="19"/>
        <v/>
      </c>
      <c r="AY30" s="46"/>
      <c r="AZ30" s="46" t="str">
        <f t="shared" si="47"/>
        <v/>
      </c>
      <c r="BA30" s="46" t="str">
        <f t="shared" si="48"/>
        <v/>
      </c>
      <c r="BB30" s="80"/>
      <c r="BC30" s="46" t="str">
        <f t="shared" ca="1" si="49"/>
        <v/>
      </c>
      <c r="BD30" s="46" t="str">
        <f t="shared" ca="1" si="50"/>
        <v/>
      </c>
      <c r="BE30" s="46"/>
      <c r="BF30" s="54" t="str">
        <f t="shared" ca="1" si="53"/>
        <v/>
      </c>
      <c r="BG30" s="54" t="str">
        <f t="shared" ca="1" si="51"/>
        <v/>
      </c>
      <c r="BH30" s="88" t="str">
        <f ca="1">IF(OR(A30="Absent",BF30=""),"",IF($B$5="LV2",INDEX(Base_Classes_Niveaux!$A$102:$M$153,MATCH(BG30,Base_Classes_Niveaux!$A$102:$A$1533),$BB$3),IF(OR($B$6="3A",$B$6="4A",$B$6="5A",$B$6="6A"),INDEX(Base_Classes_Niveaux!$A$162:$M$213,MATCH(BG30,Base_Classes_Niveaux!$A$102:$A$153),$AX$6),IF(OR($B$6&lt;&gt;"3A",$B$6&lt;&gt;"4A",$B$6&lt;&gt;"5A",$B$6&lt;&gt;"6A"),INDEX(Base_Classes_Niveaux!$A$39:$M$90,MATCH(BG30,Base_Classes_Niveaux!$A$39:$A$90),$AX$6)))))</f>
        <v/>
      </c>
      <c r="BI30" s="46" t="str">
        <f t="shared" ca="1" si="20"/>
        <v/>
      </c>
      <c r="BJ30" s="46" t="str">
        <f t="shared" ca="1" si="21"/>
        <v/>
      </c>
      <c r="BK30" s="46" t="str">
        <f t="shared" ca="1" si="22"/>
        <v/>
      </c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 t="str">
        <f t="shared" ca="1" si="52"/>
        <v/>
      </c>
      <c r="CG30" s="69"/>
      <c r="CH30" s="140"/>
      <c r="CI30" s="89"/>
      <c r="CJ30" s="89"/>
    </row>
    <row r="31" spans="1:88">
      <c r="A31" s="102"/>
      <c r="B31" s="86" t="str">
        <f t="shared" ca="1" si="38"/>
        <v/>
      </c>
      <c r="C31" s="115" t="str">
        <f ca="1">IF($B$6="","",IF(OFFSET(INDEX(Base_Elèves!$A$1:$BZ$1,1,MATCH($B$6,Base_Elèves!$A$1:$BZ$1,0)),Base_Elèves!CA26,0,1,1)="","",OFFSET(INDEX(Base_Elèves!$A$1:$BZ$1,1,MATCH($B$6,Base_Elèves!$A$1:$BZ$1,0)),Base_Elèves!CA26,0,1,1)))</f>
        <v/>
      </c>
      <c r="D31" s="45"/>
      <c r="E31" s="69" t="str">
        <f t="shared" si="0"/>
        <v/>
      </c>
      <c r="F31" s="69"/>
      <c r="G31" s="69" t="str">
        <f t="shared" si="1"/>
        <v/>
      </c>
      <c r="H31" s="69" t="str">
        <f t="shared" si="2"/>
        <v/>
      </c>
      <c r="I31" s="45"/>
      <c r="J31" s="69" t="str">
        <f t="shared" si="3"/>
        <v/>
      </c>
      <c r="K31" s="69"/>
      <c r="L31" s="69" t="str">
        <f t="shared" si="4"/>
        <v/>
      </c>
      <c r="M31" s="69" t="str">
        <f t="shared" si="5"/>
        <v/>
      </c>
      <c r="N31" s="45"/>
      <c r="O31" s="69" t="str">
        <f t="shared" si="6"/>
        <v/>
      </c>
      <c r="P31" s="69"/>
      <c r="Q31" s="69" t="str">
        <f t="shared" si="7"/>
        <v/>
      </c>
      <c r="R31" s="69" t="str">
        <f t="shared" si="8"/>
        <v/>
      </c>
      <c r="S31" s="45"/>
      <c r="T31" s="45" t="str">
        <f t="shared" si="9"/>
        <v/>
      </c>
      <c r="U31" s="45"/>
      <c r="V31" s="45" t="str">
        <f t="shared" si="10"/>
        <v/>
      </c>
      <c r="W31" s="45" t="str">
        <f t="shared" si="11"/>
        <v/>
      </c>
      <c r="X31" s="45"/>
      <c r="Y31" s="45" t="str">
        <f t="shared" si="12"/>
        <v/>
      </c>
      <c r="Z31" s="45"/>
      <c r="AA31" s="45" t="str">
        <f t="shared" si="13"/>
        <v/>
      </c>
      <c r="AB31" s="45" t="str">
        <f t="shared" si="14"/>
        <v/>
      </c>
      <c r="AC31" s="45"/>
      <c r="AD31" s="45" t="str">
        <f t="shared" si="15"/>
        <v/>
      </c>
      <c r="AE31" s="45"/>
      <c r="AF31" s="45" t="str">
        <f t="shared" si="39"/>
        <v/>
      </c>
      <c r="AG31" s="45" t="str">
        <f t="shared" si="40"/>
        <v/>
      </c>
      <c r="AH31" s="45"/>
      <c r="AI31" s="45" t="str">
        <f t="shared" si="16"/>
        <v/>
      </c>
      <c r="AJ31" s="45"/>
      <c r="AK31" s="45" t="str">
        <f t="shared" si="41"/>
        <v/>
      </c>
      <c r="AL31" s="45" t="str">
        <f t="shared" si="42"/>
        <v/>
      </c>
      <c r="AM31" s="45"/>
      <c r="AN31" s="45" t="str">
        <f t="shared" si="17"/>
        <v/>
      </c>
      <c r="AO31" s="45"/>
      <c r="AP31" s="45" t="str">
        <f t="shared" si="43"/>
        <v/>
      </c>
      <c r="AQ31" s="45" t="str">
        <f t="shared" si="44"/>
        <v/>
      </c>
      <c r="AR31" s="45"/>
      <c r="AS31" s="45" t="str">
        <f t="shared" si="18"/>
        <v/>
      </c>
      <c r="AT31" s="45"/>
      <c r="AU31" s="45" t="str">
        <f t="shared" si="45"/>
        <v/>
      </c>
      <c r="AV31" s="45" t="str">
        <f t="shared" si="46"/>
        <v/>
      </c>
      <c r="AW31" s="45"/>
      <c r="AX31" s="45" t="str">
        <f t="shared" si="19"/>
        <v/>
      </c>
      <c r="AY31" s="45"/>
      <c r="AZ31" s="45" t="str">
        <f t="shared" si="47"/>
        <v/>
      </c>
      <c r="BA31" s="45" t="str">
        <f t="shared" si="48"/>
        <v/>
      </c>
      <c r="BB31" s="91"/>
      <c r="BC31" s="45" t="str">
        <f t="shared" ca="1" si="49"/>
        <v/>
      </c>
      <c r="BD31" s="45" t="str">
        <f t="shared" ca="1" si="50"/>
        <v/>
      </c>
      <c r="BE31" s="45"/>
      <c r="BF31" s="54" t="str">
        <f t="shared" ca="1" si="53"/>
        <v/>
      </c>
      <c r="BG31" s="54" t="str">
        <f t="shared" ca="1" si="51"/>
        <v/>
      </c>
      <c r="BH31" s="88" t="str">
        <f ca="1">IF(OR(A31="Absent",BF31=""),"",IF($B$5="LV2",INDEX(Base_Classes_Niveaux!$A$102:$M$153,MATCH(BG31,Base_Classes_Niveaux!$A$102:$A$1533),$BB$3),IF(OR($B$6="3A",$B$6="4A",$B$6="5A",$B$6="6A"),INDEX(Base_Classes_Niveaux!$A$162:$M$213,MATCH(BG31,Base_Classes_Niveaux!$A$102:$A$153),$AX$6),IF(OR($B$6&lt;&gt;"3A",$B$6&lt;&gt;"4A",$B$6&lt;&gt;"5A",$B$6&lt;&gt;"6A"),INDEX(Base_Classes_Niveaux!$A$39:$M$90,MATCH(BG31,Base_Classes_Niveaux!$A$39:$A$90),$AX$6)))))</f>
        <v/>
      </c>
      <c r="BI31" s="46" t="str">
        <f t="shared" ca="1" si="20"/>
        <v/>
      </c>
      <c r="BJ31" s="46" t="str">
        <f t="shared" ca="1" si="21"/>
        <v/>
      </c>
      <c r="BK31" s="46" t="str">
        <f t="shared" ca="1" si="22"/>
        <v/>
      </c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 t="str">
        <f t="shared" ca="1" si="52"/>
        <v/>
      </c>
      <c r="CG31" s="69"/>
      <c r="CH31" s="140"/>
      <c r="CI31" s="69"/>
    </row>
    <row r="32" spans="1:88">
      <c r="A32" s="102"/>
      <c r="B32" s="86" t="str">
        <f t="shared" ca="1" si="38"/>
        <v/>
      </c>
      <c r="C32" s="115" t="str">
        <f ca="1">IF($B$6="","",IF(OFFSET(INDEX(Base_Elèves!$A$1:$BZ$1,1,MATCH($B$6,Base_Elèves!$A$1:$BZ$1,0)),Base_Elèves!CA27,0,1,1)="","",OFFSET(INDEX(Base_Elèves!$A$1:$BZ$1,1,MATCH($B$6,Base_Elèves!$A$1:$BZ$1,0)),Base_Elèves!CA27,0,1,1)))</f>
        <v/>
      </c>
      <c r="D32" s="46"/>
      <c r="E32" s="46" t="str">
        <f t="shared" si="0"/>
        <v/>
      </c>
      <c r="F32" s="46"/>
      <c r="G32" s="46" t="str">
        <f t="shared" si="1"/>
        <v/>
      </c>
      <c r="H32" s="46" t="str">
        <f t="shared" si="2"/>
        <v/>
      </c>
      <c r="I32" s="46"/>
      <c r="J32" s="46" t="str">
        <f t="shared" si="3"/>
        <v/>
      </c>
      <c r="K32" s="46"/>
      <c r="L32" s="46" t="str">
        <f t="shared" si="4"/>
        <v/>
      </c>
      <c r="M32" s="46" t="str">
        <f t="shared" si="5"/>
        <v/>
      </c>
      <c r="N32" s="46"/>
      <c r="O32" s="46" t="str">
        <f t="shared" si="6"/>
        <v/>
      </c>
      <c r="P32" s="46"/>
      <c r="Q32" s="46" t="str">
        <f t="shared" si="7"/>
        <v/>
      </c>
      <c r="R32" s="46" t="str">
        <f t="shared" si="8"/>
        <v/>
      </c>
      <c r="S32" s="46"/>
      <c r="T32" s="46" t="str">
        <f t="shared" si="9"/>
        <v/>
      </c>
      <c r="U32" s="46"/>
      <c r="V32" s="46" t="str">
        <f t="shared" si="10"/>
        <v/>
      </c>
      <c r="W32" s="46" t="str">
        <f t="shared" si="11"/>
        <v/>
      </c>
      <c r="X32" s="46"/>
      <c r="Y32" s="46" t="str">
        <f t="shared" si="12"/>
        <v/>
      </c>
      <c r="Z32" s="46"/>
      <c r="AA32" s="46" t="str">
        <f t="shared" si="13"/>
        <v/>
      </c>
      <c r="AB32" s="46" t="str">
        <f t="shared" si="14"/>
        <v/>
      </c>
      <c r="AC32" s="46"/>
      <c r="AD32" s="46" t="str">
        <f t="shared" si="15"/>
        <v/>
      </c>
      <c r="AE32" s="46"/>
      <c r="AF32" s="46" t="str">
        <f t="shared" si="39"/>
        <v/>
      </c>
      <c r="AG32" s="46" t="str">
        <f t="shared" si="40"/>
        <v/>
      </c>
      <c r="AH32" s="46"/>
      <c r="AI32" s="46" t="str">
        <f t="shared" si="16"/>
        <v/>
      </c>
      <c r="AJ32" s="46"/>
      <c r="AK32" s="46" t="str">
        <f t="shared" si="41"/>
        <v/>
      </c>
      <c r="AL32" s="46" t="str">
        <f t="shared" si="42"/>
        <v/>
      </c>
      <c r="AM32" s="46"/>
      <c r="AN32" s="46" t="str">
        <f t="shared" si="17"/>
        <v/>
      </c>
      <c r="AO32" s="46"/>
      <c r="AP32" s="46" t="str">
        <f t="shared" si="43"/>
        <v/>
      </c>
      <c r="AQ32" s="46" t="str">
        <f t="shared" si="44"/>
        <v/>
      </c>
      <c r="AR32" s="46"/>
      <c r="AS32" s="46" t="str">
        <f t="shared" si="18"/>
        <v/>
      </c>
      <c r="AT32" s="46"/>
      <c r="AU32" s="46" t="str">
        <f t="shared" si="45"/>
        <v/>
      </c>
      <c r="AV32" s="46" t="str">
        <f t="shared" si="46"/>
        <v/>
      </c>
      <c r="AW32" s="46"/>
      <c r="AX32" s="46" t="str">
        <f t="shared" si="19"/>
        <v/>
      </c>
      <c r="AY32" s="46"/>
      <c r="AZ32" s="46" t="str">
        <f t="shared" si="47"/>
        <v/>
      </c>
      <c r="BA32" s="46" t="str">
        <f t="shared" si="48"/>
        <v/>
      </c>
      <c r="BB32" s="80"/>
      <c r="BC32" s="46" t="str">
        <f t="shared" ca="1" si="49"/>
        <v/>
      </c>
      <c r="BD32" s="46" t="str">
        <f t="shared" ca="1" si="50"/>
        <v/>
      </c>
      <c r="BE32" s="46"/>
      <c r="BF32" s="54" t="str">
        <f t="shared" ca="1" si="53"/>
        <v/>
      </c>
      <c r="BG32" s="54" t="str">
        <f t="shared" ca="1" si="51"/>
        <v/>
      </c>
      <c r="BH32" s="88" t="str">
        <f ca="1">IF(OR(A32="Absent",BF32=""),"",IF($B$5="LV2",INDEX(Base_Classes_Niveaux!$A$102:$M$153,MATCH(BG32,Base_Classes_Niveaux!$A$102:$A$1533),$BB$3),IF(OR($B$6="3A",$B$6="4A",$B$6="5A",$B$6="6A"),INDEX(Base_Classes_Niveaux!$A$162:$M$213,MATCH(BG32,Base_Classes_Niveaux!$A$102:$A$153),$AX$6),IF(OR($B$6&lt;&gt;"3A",$B$6&lt;&gt;"4A",$B$6&lt;&gt;"5A",$B$6&lt;&gt;"6A"),INDEX(Base_Classes_Niveaux!$A$39:$M$90,MATCH(BG32,Base_Classes_Niveaux!$A$39:$A$90),$AX$6)))))</f>
        <v/>
      </c>
      <c r="BI32" s="46" t="str">
        <f t="shared" ca="1" si="20"/>
        <v/>
      </c>
      <c r="BJ32" s="46" t="str">
        <f t="shared" ca="1" si="21"/>
        <v/>
      </c>
      <c r="BK32" s="46" t="str">
        <f t="shared" ca="1" si="22"/>
        <v/>
      </c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46" t="str">
        <f t="shared" ca="1" si="52"/>
        <v/>
      </c>
      <c r="CG32" s="69"/>
      <c r="CH32" s="140"/>
      <c r="CI32" s="69"/>
    </row>
    <row r="33" spans="1:87">
      <c r="A33" s="102"/>
      <c r="B33" s="86" t="str">
        <f t="shared" ca="1" si="38"/>
        <v/>
      </c>
      <c r="C33" s="115" t="str">
        <f ca="1">IF($B$6="","",IF(OFFSET(INDEX(Base_Elèves!$A$1:$BZ$1,1,MATCH($B$6,Base_Elèves!$A$1:$BZ$1,0)),Base_Elèves!CA28,0,1,1)="","",OFFSET(INDEX(Base_Elèves!$A$1:$BZ$1,1,MATCH($B$6,Base_Elèves!$A$1:$BZ$1,0)),Base_Elèves!CA28,0,1,1)))</f>
        <v/>
      </c>
      <c r="D33" s="46"/>
      <c r="E33" s="46" t="str">
        <f t="shared" si="0"/>
        <v/>
      </c>
      <c r="F33" s="46"/>
      <c r="G33" s="46" t="str">
        <f t="shared" si="1"/>
        <v/>
      </c>
      <c r="H33" s="46" t="str">
        <f t="shared" si="2"/>
        <v/>
      </c>
      <c r="I33" s="46"/>
      <c r="J33" s="46" t="str">
        <f t="shared" si="3"/>
        <v/>
      </c>
      <c r="K33" s="46"/>
      <c r="L33" s="46" t="str">
        <f t="shared" si="4"/>
        <v/>
      </c>
      <c r="M33" s="46" t="str">
        <f t="shared" si="5"/>
        <v/>
      </c>
      <c r="N33" s="46"/>
      <c r="O33" s="46" t="str">
        <f t="shared" si="6"/>
        <v/>
      </c>
      <c r="P33" s="46"/>
      <c r="Q33" s="46" t="str">
        <f t="shared" si="7"/>
        <v/>
      </c>
      <c r="R33" s="46" t="str">
        <f t="shared" si="8"/>
        <v/>
      </c>
      <c r="S33" s="46"/>
      <c r="T33" s="46" t="str">
        <f t="shared" si="9"/>
        <v/>
      </c>
      <c r="U33" s="46"/>
      <c r="V33" s="46" t="str">
        <f t="shared" si="10"/>
        <v/>
      </c>
      <c r="W33" s="46" t="str">
        <f t="shared" si="11"/>
        <v/>
      </c>
      <c r="X33" s="46"/>
      <c r="Y33" s="46" t="str">
        <f t="shared" si="12"/>
        <v/>
      </c>
      <c r="Z33" s="46"/>
      <c r="AA33" s="46" t="str">
        <f t="shared" si="13"/>
        <v/>
      </c>
      <c r="AB33" s="46" t="str">
        <f t="shared" si="14"/>
        <v/>
      </c>
      <c r="AC33" s="46"/>
      <c r="AD33" s="46" t="str">
        <f t="shared" si="15"/>
        <v/>
      </c>
      <c r="AE33" s="46"/>
      <c r="AF33" s="46" t="str">
        <f t="shared" si="39"/>
        <v/>
      </c>
      <c r="AG33" s="46" t="str">
        <f t="shared" si="40"/>
        <v/>
      </c>
      <c r="AH33" s="46"/>
      <c r="AI33" s="46" t="str">
        <f t="shared" si="16"/>
        <v/>
      </c>
      <c r="AJ33" s="46"/>
      <c r="AK33" s="46" t="str">
        <f t="shared" si="41"/>
        <v/>
      </c>
      <c r="AL33" s="46" t="str">
        <f t="shared" si="42"/>
        <v/>
      </c>
      <c r="AM33" s="46"/>
      <c r="AN33" s="46" t="str">
        <f t="shared" si="17"/>
        <v/>
      </c>
      <c r="AO33" s="46"/>
      <c r="AP33" s="46" t="str">
        <f t="shared" si="43"/>
        <v/>
      </c>
      <c r="AQ33" s="46" t="str">
        <f t="shared" si="44"/>
        <v/>
      </c>
      <c r="AR33" s="46"/>
      <c r="AS33" s="46" t="str">
        <f t="shared" si="18"/>
        <v/>
      </c>
      <c r="AT33" s="46"/>
      <c r="AU33" s="46" t="str">
        <f t="shared" si="45"/>
        <v/>
      </c>
      <c r="AV33" s="46" t="str">
        <f t="shared" si="46"/>
        <v/>
      </c>
      <c r="AW33" s="46"/>
      <c r="AX33" s="46" t="str">
        <f t="shared" si="19"/>
        <v/>
      </c>
      <c r="AY33" s="46"/>
      <c r="AZ33" s="46" t="str">
        <f t="shared" si="47"/>
        <v/>
      </c>
      <c r="BA33" s="46" t="str">
        <f t="shared" si="48"/>
        <v/>
      </c>
      <c r="BB33" s="80"/>
      <c r="BC33" s="46" t="str">
        <f t="shared" ca="1" si="49"/>
        <v/>
      </c>
      <c r="BD33" s="46" t="str">
        <f t="shared" ca="1" si="50"/>
        <v/>
      </c>
      <c r="BE33" s="46"/>
      <c r="BF33" s="54" t="str">
        <f t="shared" ca="1" si="53"/>
        <v/>
      </c>
      <c r="BG33" s="54" t="str">
        <f t="shared" ca="1" si="51"/>
        <v/>
      </c>
      <c r="BH33" s="88" t="str">
        <f ca="1">IF(OR(A33="Absent",BF33=""),"",IF($B$5="LV2",INDEX(Base_Classes_Niveaux!$A$102:$M$153,MATCH(BG33,Base_Classes_Niveaux!$A$102:$A$1533),$BB$3),IF(OR($B$6="3A",$B$6="4A",$B$6="5A",$B$6="6A"),INDEX(Base_Classes_Niveaux!$A$162:$M$213,MATCH(BG33,Base_Classes_Niveaux!$A$102:$A$153),$AX$6),IF(OR($B$6&lt;&gt;"3A",$B$6&lt;&gt;"4A",$B$6&lt;&gt;"5A",$B$6&lt;&gt;"6A"),INDEX(Base_Classes_Niveaux!$A$39:$M$90,MATCH(BG33,Base_Classes_Niveaux!$A$39:$A$90),$AX$6)))))</f>
        <v/>
      </c>
      <c r="BI33" s="46" t="str">
        <f t="shared" ca="1" si="20"/>
        <v/>
      </c>
      <c r="BJ33" s="46" t="str">
        <f t="shared" ca="1" si="21"/>
        <v/>
      </c>
      <c r="BK33" s="46" t="str">
        <f t="shared" ca="1" si="22"/>
        <v/>
      </c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6"/>
      <c r="BX33" s="46"/>
      <c r="BY33" s="46"/>
      <c r="BZ33" s="46"/>
      <c r="CA33" s="46"/>
      <c r="CB33" s="46"/>
      <c r="CC33" s="46"/>
      <c r="CD33" s="46"/>
      <c r="CE33" s="46"/>
      <c r="CF33" s="46" t="str">
        <f t="shared" ca="1" si="52"/>
        <v/>
      </c>
      <c r="CG33" s="69"/>
      <c r="CH33" s="140"/>
      <c r="CI33" s="69"/>
    </row>
    <row r="34" spans="1:87">
      <c r="A34" s="102"/>
      <c r="B34" s="86" t="str">
        <f t="shared" ca="1" si="38"/>
        <v/>
      </c>
      <c r="C34" s="115" t="str">
        <f ca="1">IF($B$6="","",IF(OFFSET(INDEX(Base_Elèves!$A$1:$BZ$1,1,MATCH($B$6,Base_Elèves!$A$1:$BZ$1,0)),Base_Elèves!CA29,0,1,1)="","",OFFSET(INDEX(Base_Elèves!$A$1:$BZ$1,1,MATCH($B$6,Base_Elèves!$A$1:$BZ$1,0)),Base_Elèves!CA29,0,1,1)))</f>
        <v/>
      </c>
      <c r="D34" s="46"/>
      <c r="E34" s="46" t="str">
        <f t="shared" si="0"/>
        <v/>
      </c>
      <c r="F34" s="46"/>
      <c r="G34" s="46" t="str">
        <f t="shared" si="1"/>
        <v/>
      </c>
      <c r="H34" s="46" t="str">
        <f t="shared" si="2"/>
        <v/>
      </c>
      <c r="I34" s="46"/>
      <c r="J34" s="46" t="str">
        <f t="shared" si="3"/>
        <v/>
      </c>
      <c r="K34" s="46"/>
      <c r="L34" s="46" t="str">
        <f t="shared" si="4"/>
        <v/>
      </c>
      <c r="M34" s="46" t="str">
        <f t="shared" si="5"/>
        <v/>
      </c>
      <c r="N34" s="46"/>
      <c r="O34" s="46" t="str">
        <f t="shared" si="6"/>
        <v/>
      </c>
      <c r="P34" s="46"/>
      <c r="Q34" s="46" t="str">
        <f t="shared" si="7"/>
        <v/>
      </c>
      <c r="R34" s="46" t="str">
        <f t="shared" si="8"/>
        <v/>
      </c>
      <c r="S34" s="46"/>
      <c r="T34" s="46" t="str">
        <f t="shared" si="9"/>
        <v/>
      </c>
      <c r="U34" s="46"/>
      <c r="V34" s="46" t="str">
        <f t="shared" si="10"/>
        <v/>
      </c>
      <c r="W34" s="46" t="str">
        <f t="shared" si="11"/>
        <v/>
      </c>
      <c r="X34" s="46"/>
      <c r="Y34" s="46" t="str">
        <f t="shared" si="12"/>
        <v/>
      </c>
      <c r="Z34" s="46"/>
      <c r="AA34" s="46" t="str">
        <f t="shared" si="13"/>
        <v/>
      </c>
      <c r="AB34" s="46" t="str">
        <f t="shared" si="14"/>
        <v/>
      </c>
      <c r="AC34" s="46"/>
      <c r="AD34" s="46" t="str">
        <f t="shared" si="15"/>
        <v/>
      </c>
      <c r="AE34" s="46"/>
      <c r="AF34" s="46" t="str">
        <f t="shared" si="39"/>
        <v/>
      </c>
      <c r="AG34" s="46" t="str">
        <f t="shared" si="40"/>
        <v/>
      </c>
      <c r="AH34" s="46"/>
      <c r="AI34" s="46" t="str">
        <f t="shared" si="16"/>
        <v/>
      </c>
      <c r="AJ34" s="46"/>
      <c r="AK34" s="46" t="str">
        <f t="shared" si="41"/>
        <v/>
      </c>
      <c r="AL34" s="46" t="str">
        <f t="shared" si="42"/>
        <v/>
      </c>
      <c r="AM34" s="46"/>
      <c r="AN34" s="46" t="str">
        <f t="shared" si="17"/>
        <v/>
      </c>
      <c r="AO34" s="46"/>
      <c r="AP34" s="46" t="str">
        <f t="shared" si="43"/>
        <v/>
      </c>
      <c r="AQ34" s="46" t="str">
        <f t="shared" si="44"/>
        <v/>
      </c>
      <c r="AR34" s="46"/>
      <c r="AS34" s="46" t="str">
        <f t="shared" si="18"/>
        <v/>
      </c>
      <c r="AT34" s="46"/>
      <c r="AU34" s="46" t="str">
        <f t="shared" si="45"/>
        <v/>
      </c>
      <c r="AV34" s="46" t="str">
        <f t="shared" si="46"/>
        <v/>
      </c>
      <c r="AW34" s="46"/>
      <c r="AX34" s="46" t="str">
        <f t="shared" si="19"/>
        <v/>
      </c>
      <c r="AY34" s="46"/>
      <c r="AZ34" s="46" t="str">
        <f t="shared" si="47"/>
        <v/>
      </c>
      <c r="BA34" s="46" t="str">
        <f t="shared" si="48"/>
        <v/>
      </c>
      <c r="BB34" s="80"/>
      <c r="BC34" s="46" t="str">
        <f t="shared" ca="1" si="49"/>
        <v/>
      </c>
      <c r="BD34" s="46" t="str">
        <f t="shared" ca="1" si="50"/>
        <v/>
      </c>
      <c r="BE34" s="46"/>
      <c r="BF34" s="54" t="str">
        <f t="shared" ca="1" si="53"/>
        <v/>
      </c>
      <c r="BG34" s="54" t="str">
        <f t="shared" ca="1" si="51"/>
        <v/>
      </c>
      <c r="BH34" s="88" t="str">
        <f ca="1">IF(OR(A34="Absent",BF34=""),"",IF($B$5="LV2",INDEX(Base_Classes_Niveaux!$A$102:$M$153,MATCH(BG34,Base_Classes_Niveaux!$A$102:$A$1533),$BB$3),IF(OR($B$6="3A",$B$6="4A",$B$6="5A",$B$6="6A"),INDEX(Base_Classes_Niveaux!$A$162:$M$213,MATCH(BG34,Base_Classes_Niveaux!$A$102:$A$153),$AX$6),IF(OR($B$6&lt;&gt;"3A",$B$6&lt;&gt;"4A",$B$6&lt;&gt;"5A",$B$6&lt;&gt;"6A"),INDEX(Base_Classes_Niveaux!$A$39:$M$90,MATCH(BG34,Base_Classes_Niveaux!$A$39:$A$90),$AX$6)))))</f>
        <v/>
      </c>
      <c r="BI34" s="46" t="str">
        <f t="shared" ca="1" si="20"/>
        <v/>
      </c>
      <c r="BJ34" s="46" t="str">
        <f t="shared" ca="1" si="21"/>
        <v/>
      </c>
      <c r="BK34" s="46" t="str">
        <f t="shared" ca="1" si="22"/>
        <v/>
      </c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 t="str">
        <f t="shared" ca="1" si="52"/>
        <v/>
      </c>
      <c r="CG34" s="69"/>
      <c r="CH34" s="140"/>
      <c r="CI34" s="69"/>
    </row>
    <row r="35" spans="1:87">
      <c r="A35" s="102"/>
      <c r="B35" s="86" t="str">
        <f t="shared" ca="1" si="38"/>
        <v/>
      </c>
      <c r="C35" s="115" t="str">
        <f ca="1">IF($B$6="","",IF(OFFSET(INDEX(Base_Elèves!$A$1:$BZ$1,1,MATCH($B$6,Base_Elèves!$A$1:$BZ$1,0)),Base_Elèves!CA30,0,1,1)="","",OFFSET(INDEX(Base_Elèves!$A$1:$BZ$1,1,MATCH($B$6,Base_Elèves!$A$1:$BZ$1,0)),Base_Elèves!CA30,0,1,1)))</f>
        <v/>
      </c>
      <c r="D35" s="46"/>
      <c r="E35" s="46" t="str">
        <f t="shared" si="0"/>
        <v/>
      </c>
      <c r="F35" s="46"/>
      <c r="G35" s="46" t="str">
        <f t="shared" si="1"/>
        <v/>
      </c>
      <c r="H35" s="46" t="str">
        <f t="shared" si="2"/>
        <v/>
      </c>
      <c r="I35" s="46"/>
      <c r="J35" s="46" t="str">
        <f t="shared" si="3"/>
        <v/>
      </c>
      <c r="K35" s="46"/>
      <c r="L35" s="46" t="str">
        <f t="shared" si="4"/>
        <v/>
      </c>
      <c r="M35" s="46" t="str">
        <f t="shared" si="5"/>
        <v/>
      </c>
      <c r="N35" s="46"/>
      <c r="O35" s="46" t="str">
        <f t="shared" si="6"/>
        <v/>
      </c>
      <c r="P35" s="46"/>
      <c r="Q35" s="46" t="str">
        <f t="shared" si="7"/>
        <v/>
      </c>
      <c r="R35" s="46" t="str">
        <f t="shared" si="8"/>
        <v/>
      </c>
      <c r="S35" s="46"/>
      <c r="T35" s="46" t="str">
        <f t="shared" si="9"/>
        <v/>
      </c>
      <c r="U35" s="46"/>
      <c r="V35" s="46" t="str">
        <f t="shared" si="10"/>
        <v/>
      </c>
      <c r="W35" s="46" t="str">
        <f t="shared" si="11"/>
        <v/>
      </c>
      <c r="X35" s="46"/>
      <c r="Y35" s="46" t="str">
        <f t="shared" si="12"/>
        <v/>
      </c>
      <c r="Z35" s="46"/>
      <c r="AA35" s="46" t="str">
        <f t="shared" si="13"/>
        <v/>
      </c>
      <c r="AB35" s="46" t="str">
        <f t="shared" si="14"/>
        <v/>
      </c>
      <c r="AC35" s="46"/>
      <c r="AD35" s="46" t="str">
        <f t="shared" si="15"/>
        <v/>
      </c>
      <c r="AE35" s="46"/>
      <c r="AF35" s="46" t="str">
        <f t="shared" si="39"/>
        <v/>
      </c>
      <c r="AG35" s="46" t="str">
        <f t="shared" si="40"/>
        <v/>
      </c>
      <c r="AH35" s="46"/>
      <c r="AI35" s="46" t="str">
        <f t="shared" si="16"/>
        <v/>
      </c>
      <c r="AJ35" s="46"/>
      <c r="AK35" s="46" t="str">
        <f t="shared" si="41"/>
        <v/>
      </c>
      <c r="AL35" s="46" t="str">
        <f t="shared" si="42"/>
        <v/>
      </c>
      <c r="AM35" s="46"/>
      <c r="AN35" s="46" t="str">
        <f t="shared" si="17"/>
        <v/>
      </c>
      <c r="AO35" s="46"/>
      <c r="AP35" s="46" t="str">
        <f t="shared" si="43"/>
        <v/>
      </c>
      <c r="AQ35" s="46" t="str">
        <f t="shared" si="44"/>
        <v/>
      </c>
      <c r="AR35" s="46"/>
      <c r="AS35" s="46" t="str">
        <f t="shared" si="18"/>
        <v/>
      </c>
      <c r="AT35" s="46"/>
      <c r="AU35" s="46" t="str">
        <f t="shared" si="45"/>
        <v/>
      </c>
      <c r="AV35" s="46" t="str">
        <f t="shared" si="46"/>
        <v/>
      </c>
      <c r="AW35" s="46"/>
      <c r="AX35" s="46" t="str">
        <f t="shared" si="19"/>
        <v/>
      </c>
      <c r="AY35" s="46"/>
      <c r="AZ35" s="46" t="str">
        <f t="shared" si="47"/>
        <v/>
      </c>
      <c r="BA35" s="46" t="str">
        <f t="shared" si="48"/>
        <v/>
      </c>
      <c r="BB35" s="80"/>
      <c r="BC35" s="46" t="str">
        <f t="shared" ca="1" si="49"/>
        <v/>
      </c>
      <c r="BD35" s="46" t="str">
        <f t="shared" ca="1" si="50"/>
        <v/>
      </c>
      <c r="BE35" s="46"/>
      <c r="BF35" s="54" t="str">
        <f t="shared" ca="1" si="53"/>
        <v/>
      </c>
      <c r="BG35" s="54" t="str">
        <f t="shared" ca="1" si="51"/>
        <v/>
      </c>
      <c r="BH35" s="88" t="str">
        <f ca="1">IF(OR(A35="Absent",BF35=""),"",IF($B$5="LV2",INDEX(Base_Classes_Niveaux!$A$102:$M$153,MATCH(BG35,Base_Classes_Niveaux!$A$102:$A$1533),$BB$3),IF(OR($B$6="3A",$B$6="4A",$B$6="5A",$B$6="6A"),INDEX(Base_Classes_Niveaux!$A$162:$M$213,MATCH(BG35,Base_Classes_Niveaux!$A$102:$A$153),$AX$6),IF(OR($B$6&lt;&gt;"3A",$B$6&lt;&gt;"4A",$B$6&lt;&gt;"5A",$B$6&lt;&gt;"6A"),INDEX(Base_Classes_Niveaux!$A$39:$M$90,MATCH(BG35,Base_Classes_Niveaux!$A$39:$A$90),$AX$6)))))</f>
        <v/>
      </c>
      <c r="BI35" s="46" t="str">
        <f t="shared" ca="1" si="20"/>
        <v/>
      </c>
      <c r="BJ35" s="46" t="str">
        <f t="shared" ca="1" si="21"/>
        <v/>
      </c>
      <c r="BK35" s="46" t="str">
        <f t="shared" ca="1" si="22"/>
        <v/>
      </c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 t="str">
        <f t="shared" ca="1" si="52"/>
        <v/>
      </c>
      <c r="CG35" s="69"/>
      <c r="CH35" s="140"/>
      <c r="CI35" s="69"/>
    </row>
    <row r="36" spans="1:87">
      <c r="A36" s="102"/>
      <c r="B36" s="86" t="str">
        <f t="shared" ca="1" si="38"/>
        <v/>
      </c>
      <c r="C36" s="115" t="str">
        <f ca="1">IF($B$6="","",IF(OFFSET(INDEX(Base_Elèves!$A$1:$BZ$1,1,MATCH($B$6,Base_Elèves!$A$1:$BZ$1,0)),Base_Elèves!CA31,0,1,1)="","",OFFSET(INDEX(Base_Elèves!$A$1:$BZ$1,1,MATCH($B$6,Base_Elèves!$A$1:$BZ$1,0)),Base_Elèves!CA31,0,1,1)))</f>
        <v/>
      </c>
      <c r="D36" s="46"/>
      <c r="E36" s="46" t="str">
        <f t="shared" si="0"/>
        <v/>
      </c>
      <c r="F36" s="46"/>
      <c r="G36" s="46" t="str">
        <f t="shared" si="1"/>
        <v/>
      </c>
      <c r="H36" s="46" t="str">
        <f t="shared" si="2"/>
        <v/>
      </c>
      <c r="I36" s="46"/>
      <c r="J36" s="46" t="str">
        <f t="shared" si="3"/>
        <v/>
      </c>
      <c r="K36" s="46"/>
      <c r="L36" s="46" t="str">
        <f t="shared" si="4"/>
        <v/>
      </c>
      <c r="M36" s="46" t="str">
        <f t="shared" si="5"/>
        <v/>
      </c>
      <c r="N36" s="46"/>
      <c r="O36" s="46" t="str">
        <f t="shared" si="6"/>
        <v/>
      </c>
      <c r="P36" s="46"/>
      <c r="Q36" s="46" t="str">
        <f t="shared" si="7"/>
        <v/>
      </c>
      <c r="R36" s="46" t="str">
        <f t="shared" si="8"/>
        <v/>
      </c>
      <c r="S36" s="46"/>
      <c r="T36" s="46" t="str">
        <f t="shared" si="9"/>
        <v/>
      </c>
      <c r="U36" s="46"/>
      <c r="V36" s="46" t="str">
        <f t="shared" si="10"/>
        <v/>
      </c>
      <c r="W36" s="46" t="str">
        <f t="shared" si="11"/>
        <v/>
      </c>
      <c r="X36" s="46"/>
      <c r="Y36" s="46" t="str">
        <f t="shared" si="12"/>
        <v/>
      </c>
      <c r="Z36" s="46"/>
      <c r="AA36" s="46" t="str">
        <f t="shared" si="13"/>
        <v/>
      </c>
      <c r="AB36" s="46" t="str">
        <f t="shared" si="14"/>
        <v/>
      </c>
      <c r="AC36" s="46"/>
      <c r="AD36" s="46" t="str">
        <f t="shared" si="15"/>
        <v/>
      </c>
      <c r="AE36" s="46"/>
      <c r="AF36" s="46" t="str">
        <f t="shared" si="39"/>
        <v/>
      </c>
      <c r="AG36" s="46" t="str">
        <f t="shared" si="40"/>
        <v/>
      </c>
      <c r="AH36" s="46"/>
      <c r="AI36" s="46" t="str">
        <f t="shared" si="16"/>
        <v/>
      </c>
      <c r="AJ36" s="46"/>
      <c r="AK36" s="46" t="str">
        <f t="shared" si="41"/>
        <v/>
      </c>
      <c r="AL36" s="46" t="str">
        <f t="shared" si="42"/>
        <v/>
      </c>
      <c r="AM36" s="46"/>
      <c r="AN36" s="46" t="str">
        <f t="shared" si="17"/>
        <v/>
      </c>
      <c r="AO36" s="46"/>
      <c r="AP36" s="46" t="str">
        <f t="shared" si="43"/>
        <v/>
      </c>
      <c r="AQ36" s="46" t="str">
        <f t="shared" si="44"/>
        <v/>
      </c>
      <c r="AR36" s="46"/>
      <c r="AS36" s="46" t="str">
        <f t="shared" si="18"/>
        <v/>
      </c>
      <c r="AT36" s="46"/>
      <c r="AU36" s="46" t="str">
        <f t="shared" si="45"/>
        <v/>
      </c>
      <c r="AV36" s="46" t="str">
        <f t="shared" si="46"/>
        <v/>
      </c>
      <c r="AW36" s="46"/>
      <c r="AX36" s="46" t="str">
        <f t="shared" si="19"/>
        <v/>
      </c>
      <c r="AY36" s="46"/>
      <c r="AZ36" s="46" t="str">
        <f t="shared" si="47"/>
        <v/>
      </c>
      <c r="BA36" s="46" t="str">
        <f t="shared" si="48"/>
        <v/>
      </c>
      <c r="BB36" s="80"/>
      <c r="BC36" s="46" t="str">
        <f t="shared" ca="1" si="49"/>
        <v/>
      </c>
      <c r="BD36" s="46" t="str">
        <f t="shared" ca="1" si="50"/>
        <v/>
      </c>
      <c r="BE36" s="46"/>
      <c r="BF36" s="54" t="str">
        <f t="shared" ca="1" si="53"/>
        <v/>
      </c>
      <c r="BG36" s="54" t="str">
        <f t="shared" ca="1" si="51"/>
        <v/>
      </c>
      <c r="BH36" s="88" t="str">
        <f ca="1">IF(OR(A36="Absent",BF36=""),"",IF($B$5="LV2",INDEX(Base_Classes_Niveaux!$A$102:$M$153,MATCH(BG36,Base_Classes_Niveaux!$A$102:$A$1533),$BB$3),IF(OR($B$6="3A",$B$6="4A",$B$6="5A",$B$6="6A"),INDEX(Base_Classes_Niveaux!$A$162:$M$213,MATCH(BG36,Base_Classes_Niveaux!$A$102:$A$153),$AX$6),IF(OR($B$6&lt;&gt;"3A",$B$6&lt;&gt;"4A",$B$6&lt;&gt;"5A",$B$6&lt;&gt;"6A"),INDEX(Base_Classes_Niveaux!$A$39:$M$90,MATCH(BG36,Base_Classes_Niveaux!$A$39:$A$90),$AX$6)))))</f>
        <v/>
      </c>
    </row>
    <row r="37" spans="1:87">
      <c r="A37" s="102"/>
      <c r="B37" s="86" t="str">
        <f t="shared" ca="1" si="38"/>
        <v/>
      </c>
      <c r="C37" s="115" t="str">
        <f ca="1">IF($B$6="","",IF(OFFSET(INDEX(Base_Elèves!$A$1:$BZ$1,1,MATCH($B$6,Base_Elèves!$A$1:$BZ$1,0)),Base_Elèves!CA32,0,1,1)="","",OFFSET(INDEX(Base_Elèves!$A$1:$BZ$1,1,MATCH($B$6,Base_Elèves!$A$1:$BZ$1,0)),Base_Elèves!CA32,0,1,1)))</f>
        <v/>
      </c>
      <c r="D37" s="46"/>
      <c r="E37" s="46" t="str">
        <f t="shared" si="0"/>
        <v/>
      </c>
      <c r="F37" s="46"/>
      <c r="G37" s="46" t="str">
        <f t="shared" si="1"/>
        <v/>
      </c>
      <c r="H37" s="46" t="str">
        <f t="shared" si="2"/>
        <v/>
      </c>
      <c r="I37" s="46"/>
      <c r="J37" s="46" t="str">
        <f t="shared" si="3"/>
        <v/>
      </c>
      <c r="K37" s="46"/>
      <c r="L37" s="46" t="str">
        <f t="shared" si="4"/>
        <v/>
      </c>
      <c r="M37" s="46" t="str">
        <f t="shared" si="5"/>
        <v/>
      </c>
      <c r="N37" s="46"/>
      <c r="O37" s="46" t="str">
        <f t="shared" si="6"/>
        <v/>
      </c>
      <c r="P37" s="46"/>
      <c r="Q37" s="46" t="str">
        <f t="shared" si="7"/>
        <v/>
      </c>
      <c r="R37" s="46" t="str">
        <f t="shared" si="8"/>
        <v/>
      </c>
      <c r="S37" s="46"/>
      <c r="T37" s="46" t="str">
        <f t="shared" si="9"/>
        <v/>
      </c>
      <c r="U37" s="46"/>
      <c r="V37" s="46" t="str">
        <f t="shared" si="10"/>
        <v/>
      </c>
      <c r="W37" s="46" t="str">
        <f t="shared" si="11"/>
        <v/>
      </c>
      <c r="X37" s="46"/>
      <c r="Y37" s="46" t="str">
        <f t="shared" si="12"/>
        <v/>
      </c>
      <c r="Z37" s="46"/>
      <c r="AA37" s="46" t="str">
        <f t="shared" si="13"/>
        <v/>
      </c>
      <c r="AB37" s="46" t="str">
        <f t="shared" si="14"/>
        <v/>
      </c>
      <c r="AC37" s="46"/>
      <c r="AD37" s="46" t="str">
        <f t="shared" si="15"/>
        <v/>
      </c>
      <c r="AE37" s="46"/>
      <c r="AF37" s="46" t="str">
        <f t="shared" si="39"/>
        <v/>
      </c>
      <c r="AG37" s="46" t="str">
        <f t="shared" si="40"/>
        <v/>
      </c>
      <c r="AH37" s="46"/>
      <c r="AI37" s="46" t="str">
        <f t="shared" si="16"/>
        <v/>
      </c>
      <c r="AJ37" s="46"/>
      <c r="AK37" s="46" t="str">
        <f t="shared" si="41"/>
        <v/>
      </c>
      <c r="AL37" s="46" t="str">
        <f t="shared" si="42"/>
        <v/>
      </c>
      <c r="AM37" s="46"/>
      <c r="AN37" s="46" t="str">
        <f t="shared" si="17"/>
        <v/>
      </c>
      <c r="AO37" s="46"/>
      <c r="AP37" s="46" t="str">
        <f t="shared" si="43"/>
        <v/>
      </c>
      <c r="AQ37" s="46" t="str">
        <f t="shared" si="44"/>
        <v/>
      </c>
      <c r="AR37" s="46"/>
      <c r="AS37" s="46" t="str">
        <f t="shared" si="18"/>
        <v/>
      </c>
      <c r="AT37" s="46"/>
      <c r="AU37" s="46" t="str">
        <f t="shared" si="45"/>
        <v/>
      </c>
      <c r="AV37" s="46" t="str">
        <f t="shared" si="46"/>
        <v/>
      </c>
      <c r="AW37" s="46"/>
      <c r="AX37" s="46" t="str">
        <f t="shared" si="19"/>
        <v/>
      </c>
      <c r="AY37" s="46"/>
      <c r="AZ37" s="46" t="str">
        <f t="shared" si="47"/>
        <v/>
      </c>
      <c r="BA37" s="46" t="str">
        <f t="shared" si="48"/>
        <v/>
      </c>
      <c r="BB37" s="80"/>
      <c r="BC37" s="46" t="str">
        <f t="shared" ca="1" si="49"/>
        <v/>
      </c>
      <c r="BD37" s="46" t="str">
        <f t="shared" ca="1" si="50"/>
        <v/>
      </c>
      <c r="BE37" s="46"/>
      <c r="BF37" s="54" t="str">
        <f t="shared" ca="1" si="53"/>
        <v/>
      </c>
      <c r="BG37" s="54" t="str">
        <f t="shared" ca="1" si="51"/>
        <v/>
      </c>
      <c r="BH37" s="88" t="str">
        <f ca="1">IF(OR(A37="Absent",BF37=""),"",IF($B$5="LV2",INDEX(Base_Classes_Niveaux!$A$102:$M$153,MATCH(BG37,Base_Classes_Niveaux!$A$102:$A$1533),$BB$3),IF(OR($B$6="3A",$B$6="4A",$B$6="5A",$B$6="6A"),INDEX(Base_Classes_Niveaux!$A$162:$M$213,MATCH(BG37,Base_Classes_Niveaux!$A$102:$A$153),$AX$6),IF(OR($B$6&lt;&gt;"3A",$B$6&lt;&gt;"4A",$B$6&lt;&gt;"5A",$B$6&lt;&gt;"6A"),INDEX(Base_Classes_Niveaux!$A$39:$M$90,MATCH(BG37,Base_Classes_Niveaux!$A$39:$A$90),$AX$6)))))</f>
        <v/>
      </c>
    </row>
    <row r="38" spans="1:87" ht="15.75" thickBot="1">
      <c r="C38" s="93"/>
    </row>
    <row r="39" spans="1:87" ht="15.75" thickBot="1">
      <c r="AX39" s="94"/>
    </row>
  </sheetData>
  <mergeCells count="8">
    <mergeCell ref="BF4:BF5"/>
    <mergeCell ref="BH4:BH5"/>
    <mergeCell ref="CC5:CE5"/>
    <mergeCell ref="BI5:BK5"/>
    <mergeCell ref="BM5:BO5"/>
    <mergeCell ref="BQ5:BS5"/>
    <mergeCell ref="BU5:BW5"/>
    <mergeCell ref="BY5:CA5"/>
  </mergeCells>
  <conditionalFormatting sqref="BL9:CF35 CG8:CI35 S8:BB37 N8:N37 D8:D37 I8:I37">
    <cfRule type="expression" dxfId="63" priority="148">
      <formula>D8="Presque Acquis"</formula>
    </cfRule>
    <cfRule type="expression" dxfId="62" priority="149">
      <formula>D8="Début d'Acquisition"</formula>
    </cfRule>
    <cfRule type="expression" dxfId="61" priority="150">
      <formula>D8="Non Evaluable"</formula>
    </cfRule>
    <cfRule type="expression" dxfId="60" priority="151">
      <formula>D8="Non Acquis"</formula>
    </cfRule>
    <cfRule type="expression" dxfId="59" priority="152">
      <formula>D8="En Cours"</formula>
    </cfRule>
    <cfRule type="expression" dxfId="58" priority="153">
      <formula>D8="Acquis"</formula>
    </cfRule>
    <cfRule type="expression" dxfId="57" priority="154">
      <formula>D8="Expert"</formula>
    </cfRule>
  </conditionalFormatting>
  <conditionalFormatting sqref="BF8:BF35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F8:BF3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8:A37 A3:B5 B6 D1:AW2 D5:AW6">
    <cfRule type="expression" dxfId="56" priority="6">
      <formula>$A$3="Niveau_6"</formula>
    </cfRule>
    <cfRule type="expression" dxfId="55" priority="2">
      <formula>$A$3="Niveau_4"</formula>
    </cfRule>
    <cfRule type="expression" dxfId="54" priority="1">
      <formula>$A$3="Niveau_3"</formula>
    </cfRule>
  </conditionalFormatting>
  <conditionalFormatting sqref="BF8:BG3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8:A37 A3:B3 A5:B5 B6 D1:AW2 D5:AW6">
    <cfRule type="expression" dxfId="53" priority="27">
      <formula>$A$3="Niveau_5"</formula>
    </cfRule>
  </conditionalFormatting>
  <dataValidations count="10">
    <dataValidation type="list" allowBlank="1" showInputMessage="1" showErrorMessage="1" sqref="D6 N6 I6 X6 AW6 AR6 AM6 AH6 AC6 S6">
      <formula1>INDIRECT(CONCATENATE(D$1,D$5))</formula1>
    </dataValidation>
    <dataValidation type="list" allowBlank="1" showInputMessage="1" showErrorMessage="1" sqref="CI31:CI35 CI8:CI10 AH8:AH37 AM8:AM37 AR8:AR37 AW8:AW37 X8:X37 AC8:AC37 I8:I37 D8:D37 N8:N37 S8:S37">
      <formula1>Validation</formula1>
    </dataValidation>
    <dataValidation type="list" allowBlank="1" showInputMessage="1" showErrorMessage="1" sqref="S1:S2 I1:I2 D1:D2 AR1:AR2 AM1:AM2 AH1:AH2 AC1:AC2 X1:X2 N1:N2 AW1:AW2">
      <formula1>Niveaux_CECRL</formula1>
    </dataValidation>
    <dataValidation type="list" allowBlank="1" showInputMessage="1" showErrorMessage="1" sqref="D5 N5 I5 AW5 AR5 AM5 AH5 AC5 S5 X5">
      <formula1>Compétences</formula1>
    </dataValidation>
    <dataValidation type="list" allowBlank="1" showInputMessage="1" showErrorMessage="1" sqref="A3">
      <formula1>IF($B$5="LV1",Niveaux,IF($B$5="LV2",Niveaux_LV2))</formula1>
    </dataValidation>
    <dataValidation type="list" allowBlank="1" showInputMessage="1" showErrorMessage="1" sqref="B3">
      <formula1>Trimestres</formula1>
    </dataValidation>
    <dataValidation type="list" allowBlank="1" showInputMessage="1" showErrorMessage="1" sqref="B6">
      <formula1>INDIRECT(CONCATENATE("Classes_",$A$3))</formula1>
    </dataValidation>
    <dataValidation type="list" allowBlank="1" showInputMessage="1" showErrorMessage="1" sqref="B5">
      <formula1>LV</formula1>
    </dataValidation>
    <dataValidation type="list" allowBlank="1" showInputMessage="1" showErrorMessage="1" sqref="A5">
      <formula1>Matières</formula1>
    </dataValidation>
    <dataValidation type="list" allowBlank="1" showInputMessage="1" showErrorMessage="1" sqref="A8:A37">
      <formula1>Présence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CK39"/>
  <sheetViews>
    <sheetView zoomScale="80" zoomScaleNormal="80" workbookViewId="0">
      <selection activeCell="S34" sqref="S34"/>
    </sheetView>
  </sheetViews>
  <sheetFormatPr baseColWidth="10" defaultRowHeight="15"/>
  <cols>
    <col min="1" max="1" width="14.85546875" style="92" customWidth="1"/>
    <col min="2" max="2" width="17.42578125" style="92" customWidth="1"/>
    <col min="3" max="3" width="36.28515625" style="92" customWidth="1"/>
    <col min="4" max="4" width="30.7109375" style="92" customWidth="1"/>
    <col min="5" max="8" width="6.7109375" style="92" hidden="1" customWidth="1"/>
    <col min="9" max="9" width="30.7109375" style="92" customWidth="1"/>
    <col min="10" max="13" width="6.7109375" style="92" hidden="1" customWidth="1"/>
    <col min="14" max="14" width="30.7109375" style="49" customWidth="1"/>
    <col min="15" max="18" width="6.7109375" style="49" hidden="1" customWidth="1"/>
    <col min="19" max="19" width="30.7109375" style="49" customWidth="1"/>
    <col min="20" max="23" width="4.7109375" style="49" hidden="1" customWidth="1"/>
    <col min="24" max="24" width="30.7109375" style="49" customWidth="1"/>
    <col min="25" max="28" width="4.7109375" style="49" hidden="1" customWidth="1"/>
    <col min="29" max="29" width="30.7109375" style="49" customWidth="1"/>
    <col min="30" max="33" width="4.7109375" style="49" hidden="1" customWidth="1"/>
    <col min="34" max="34" width="30.7109375" style="49" customWidth="1"/>
    <col min="35" max="38" width="4.7109375" style="49" hidden="1" customWidth="1"/>
    <col min="39" max="39" width="30.7109375" style="49" customWidth="1"/>
    <col min="40" max="43" width="4.7109375" style="49" hidden="1" customWidth="1"/>
    <col min="44" max="44" width="30.7109375" style="49" customWidth="1"/>
    <col min="45" max="45" width="4.7109375" style="49" hidden="1" customWidth="1"/>
    <col min="46" max="46" width="7.7109375" style="49" hidden="1" customWidth="1"/>
    <col min="47" max="48" width="4.7109375" style="49" hidden="1" customWidth="1"/>
    <col min="49" max="49" width="30.7109375" style="49" customWidth="1"/>
    <col min="50" max="50" width="4.7109375" style="49" hidden="1" customWidth="1"/>
    <col min="51" max="51" width="11" style="49" hidden="1" customWidth="1"/>
    <col min="52" max="53" width="4.7109375" style="49" hidden="1" customWidth="1"/>
    <col min="54" max="54" width="15.5703125" style="49" hidden="1" customWidth="1"/>
    <col min="55" max="55" width="16.28515625" style="49" hidden="1" customWidth="1"/>
    <col min="56" max="56" width="9.28515625" style="49" hidden="1" customWidth="1"/>
    <col min="57" max="57" width="18.140625" style="49" hidden="1" customWidth="1"/>
    <col min="58" max="58" width="30.28515625" style="49" customWidth="1"/>
    <col min="59" max="59" width="30.28515625" style="49" hidden="1" customWidth="1"/>
    <col min="60" max="60" width="27" style="49" customWidth="1"/>
    <col min="61" max="84" width="10.7109375" style="49" hidden="1" customWidth="1"/>
    <col min="85" max="85" width="14.5703125" style="49" customWidth="1"/>
    <col min="86" max="86" width="14.5703125" style="49" hidden="1" customWidth="1"/>
    <col min="87" max="87" width="15.42578125" style="49" customWidth="1"/>
    <col min="88" max="88" width="13.7109375" style="49" customWidth="1"/>
    <col min="89" max="89" width="20.28515625" style="49" customWidth="1"/>
    <col min="90" max="16384" width="11.42578125" style="49"/>
  </cols>
  <sheetData>
    <row r="1" spans="1:89" ht="48.75" customHeight="1" thickBot="1">
      <c r="A1" s="45" t="s">
        <v>219</v>
      </c>
      <c r="B1" s="45" t="s">
        <v>33</v>
      </c>
      <c r="C1" s="46" t="s">
        <v>202</v>
      </c>
      <c r="D1" s="47" t="s">
        <v>246</v>
      </c>
      <c r="E1" s="46" t="s">
        <v>220</v>
      </c>
      <c r="F1" s="46"/>
      <c r="G1" s="46" t="s">
        <v>221</v>
      </c>
      <c r="H1" s="46" t="s">
        <v>222</v>
      </c>
      <c r="I1" s="47" t="s">
        <v>39</v>
      </c>
      <c r="J1" s="46" t="s">
        <v>220</v>
      </c>
      <c r="K1" s="46"/>
      <c r="L1" s="46" t="s">
        <v>221</v>
      </c>
      <c r="M1" s="46" t="s">
        <v>222</v>
      </c>
      <c r="N1" s="47"/>
      <c r="O1" s="46" t="s">
        <v>220</v>
      </c>
      <c r="P1" s="46"/>
      <c r="Q1" s="46" t="s">
        <v>221</v>
      </c>
      <c r="R1" s="46" t="s">
        <v>222</v>
      </c>
      <c r="S1" s="47"/>
      <c r="T1" s="45" t="s">
        <v>220</v>
      </c>
      <c r="U1" s="45"/>
      <c r="V1" s="45" t="s">
        <v>221</v>
      </c>
      <c r="W1" s="45" t="s">
        <v>222</v>
      </c>
      <c r="X1" s="47"/>
      <c r="Y1" s="45" t="s">
        <v>220</v>
      </c>
      <c r="Z1" s="45"/>
      <c r="AA1" s="45" t="s">
        <v>221</v>
      </c>
      <c r="AB1" s="45" t="s">
        <v>222</v>
      </c>
      <c r="AC1" s="47"/>
      <c r="AD1" s="45" t="s">
        <v>220</v>
      </c>
      <c r="AE1" s="45"/>
      <c r="AF1" s="45" t="s">
        <v>221</v>
      </c>
      <c r="AG1" s="45" t="s">
        <v>222</v>
      </c>
      <c r="AH1" s="47"/>
      <c r="AI1" s="45" t="s">
        <v>220</v>
      </c>
      <c r="AJ1" s="45"/>
      <c r="AK1" s="45" t="s">
        <v>221</v>
      </c>
      <c r="AL1" s="45" t="s">
        <v>222</v>
      </c>
      <c r="AM1" s="47"/>
      <c r="AN1" s="45" t="s">
        <v>220</v>
      </c>
      <c r="AO1" s="45"/>
      <c r="AP1" s="45" t="s">
        <v>221</v>
      </c>
      <c r="AQ1" s="45" t="s">
        <v>222</v>
      </c>
      <c r="AR1" s="47"/>
      <c r="AS1" s="45" t="s">
        <v>220</v>
      </c>
      <c r="AT1" s="45"/>
      <c r="AU1" s="45" t="s">
        <v>221</v>
      </c>
      <c r="AV1" s="45" t="s">
        <v>222</v>
      </c>
      <c r="AW1" s="47"/>
      <c r="AX1" s="46" t="s">
        <v>220</v>
      </c>
      <c r="AY1" s="46"/>
      <c r="AZ1" s="46" t="s">
        <v>221</v>
      </c>
      <c r="BA1" s="48" t="s">
        <v>222</v>
      </c>
      <c r="BF1" s="50" t="s">
        <v>223</v>
      </c>
      <c r="BG1" s="50"/>
      <c r="BH1" s="51">
        <f ca="1">IF(SUM($CG$5:$CK$5)=0,"",IF($BI$3&gt;$BJ$3,1.5,IF($BI$3&lt;$BJ$3,0.5,1)))</f>
        <v>0.5</v>
      </c>
      <c r="BI1" s="69"/>
      <c r="BJ1" s="69"/>
      <c r="BK1" s="69"/>
      <c r="BL1" s="69"/>
      <c r="BM1" s="69"/>
      <c r="BN1" s="69"/>
      <c r="BO1" s="69"/>
      <c r="BP1" s="69"/>
      <c r="BQ1" s="69"/>
      <c r="BR1" s="69"/>
      <c r="BS1" s="69"/>
      <c r="BT1" s="69"/>
      <c r="BU1" s="69"/>
      <c r="BV1" s="69"/>
      <c r="BW1" s="69"/>
      <c r="BX1" s="69"/>
      <c r="BY1" s="69"/>
      <c r="BZ1" s="69"/>
      <c r="CA1" s="69"/>
      <c r="CB1" s="69"/>
      <c r="CC1" s="69"/>
      <c r="CD1" s="69"/>
      <c r="CE1" s="69"/>
      <c r="CF1" s="69"/>
      <c r="CG1" s="52" t="str">
        <f>IF(SUM($CG$5:$CK$5)=0,"",CONCATENATE(CG2,"%"))</f>
        <v>0%</v>
      </c>
      <c r="CH1" s="52"/>
      <c r="CI1" s="52" t="str">
        <f>IF(SUM($CG$5:$CK$5)=0,"",CONCATENATE(CI2,"%"))</f>
        <v>0%</v>
      </c>
      <c r="CJ1" s="52" t="str">
        <f>IF(SUM($CG$5:$CK$5)=0,"",CONCATENATE(CJ2,"%"))</f>
        <v>50%</v>
      </c>
      <c r="CK1" s="52" t="str">
        <f>IF(SUM($CG$5:$CK$5)=0,"",CONCATENATE(CK2,"%"))</f>
        <v>50%</v>
      </c>
    </row>
    <row r="2" spans="1:89" ht="48.75" hidden="1" customHeight="1">
      <c r="A2" s="45"/>
      <c r="B2" s="45"/>
      <c r="C2" s="69"/>
      <c r="D2" s="53"/>
      <c r="E2" s="69"/>
      <c r="F2" s="57"/>
      <c r="G2" s="57"/>
      <c r="H2" s="58"/>
      <c r="I2" s="53"/>
      <c r="J2" s="69"/>
      <c r="K2" s="57"/>
      <c r="L2" s="57"/>
      <c r="M2" s="58"/>
      <c r="N2" s="53"/>
      <c r="O2" s="69"/>
      <c r="P2" s="57"/>
      <c r="Q2" s="57"/>
      <c r="R2" s="58"/>
      <c r="S2" s="53"/>
      <c r="T2" s="56"/>
      <c r="U2" s="57"/>
      <c r="V2" s="57"/>
      <c r="W2" s="58"/>
      <c r="X2" s="53"/>
      <c r="Y2" s="56"/>
      <c r="Z2" s="57"/>
      <c r="AA2" s="57"/>
      <c r="AB2" s="58"/>
      <c r="AC2" s="53"/>
      <c r="AD2" s="56"/>
      <c r="AE2" s="57"/>
      <c r="AF2" s="57"/>
      <c r="AG2" s="58"/>
      <c r="AH2" s="53"/>
      <c r="AI2" s="56"/>
      <c r="AJ2" s="57"/>
      <c r="AK2" s="57"/>
      <c r="AL2" s="58"/>
      <c r="AM2" s="53"/>
      <c r="AN2" s="56"/>
      <c r="AO2" s="57"/>
      <c r="AP2" s="57"/>
      <c r="AQ2" s="58"/>
      <c r="AR2" s="53"/>
      <c r="AS2" s="56"/>
      <c r="AT2" s="57"/>
      <c r="AU2" s="57"/>
      <c r="AV2" s="58"/>
      <c r="AW2" s="53"/>
      <c r="AX2" s="59"/>
      <c r="AY2" s="54"/>
      <c r="AZ2" s="54"/>
      <c r="BA2" s="55"/>
      <c r="BF2" s="50"/>
      <c r="BG2" s="50"/>
      <c r="BH2" s="51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  <c r="CA2" s="69"/>
      <c r="CB2" s="69"/>
      <c r="CC2" s="69"/>
      <c r="CD2" s="69"/>
      <c r="CE2" s="69"/>
      <c r="CF2" s="69"/>
      <c r="CG2" s="52">
        <f>IF(SUM(CG$5:CJ$5)=0,"",ROUND(100/SUM($CG$5:$CK$5)*CG$5,1))</f>
        <v>0</v>
      </c>
      <c r="CH2" s="52"/>
      <c r="CI2" s="52">
        <f>IF(SUM($CG$5:$CK$5)=0,"",ROUND(100/SUM($CG5:$CK5)*CI5,1))</f>
        <v>0</v>
      </c>
      <c r="CJ2" s="52">
        <f>IF(SUM($CG$5:$CK$5)=0,"",ROUND(100/SUM($CG5:$CK5)*CJ5,1))</f>
        <v>50</v>
      </c>
      <c r="CK2" s="52">
        <f>IF(SUM($CG$5:$CK$5)=0,"",ROUND(100/SUM($CG5:$CK5)*CK5,1))</f>
        <v>50</v>
      </c>
    </row>
    <row r="3" spans="1:89" ht="67.5">
      <c r="A3" s="60" t="s">
        <v>29</v>
      </c>
      <c r="B3" s="141">
        <v>1</v>
      </c>
      <c r="C3" s="142"/>
      <c r="D3" s="143"/>
      <c r="E3" s="144">
        <v>4</v>
      </c>
      <c r="F3" s="144" t="e">
        <f>IF(D1="","",MATCH(D1,Base_Classes_Niveaux!$A$27:$A$35,0))</f>
        <v>#N/A</v>
      </c>
      <c r="G3" s="144">
        <f ca="1">IF(D1="","",IF(D1&lt;$BH$4,0.5,IF(D1&gt;$BH$4,1.5,1)))</f>
        <v>0.5</v>
      </c>
      <c r="H3" s="144">
        <f ca="1">IF(D1="","",E3*G3)</f>
        <v>2</v>
      </c>
      <c r="I3" s="143"/>
      <c r="J3" s="144">
        <v>4</v>
      </c>
      <c r="K3" s="144" t="e">
        <f>IF(I1="","",MATCH(I1,Base_Classes_Niveaux!$A$27:$A$35,0))</f>
        <v>#N/A</v>
      </c>
      <c r="L3" s="144">
        <f ca="1">IF(I1="","",IF(I1&lt;$BH$4,0.5,IF(I1&gt;$BH$4,1.5,1)))</f>
        <v>0.5</v>
      </c>
      <c r="M3" s="144">
        <f ca="1">IF(I1="","",J3*L3)</f>
        <v>2</v>
      </c>
      <c r="N3" s="143"/>
      <c r="O3" s="144">
        <v>4</v>
      </c>
      <c r="P3" s="144" t="str">
        <f>IF(N1="","",MATCH(N1,Base_Classes_Niveaux!$A$27:$A$35,0))</f>
        <v/>
      </c>
      <c r="Q3" s="144" t="str">
        <f>IF(N1="","",IF(N1&lt;$BH$4,0.5,IF(N1&gt;$BH$4,1.5,1)))</f>
        <v/>
      </c>
      <c r="R3" s="144" t="str">
        <f>IF(N1="","",O3*Q3)</f>
        <v/>
      </c>
      <c r="S3" s="143"/>
      <c r="T3" s="144">
        <v>4</v>
      </c>
      <c r="U3" s="144" t="str">
        <f>IF(S1="","",MATCH(S1,Base_Classes_Niveaux!$A$27:$A$35,0))</f>
        <v/>
      </c>
      <c r="V3" s="144" t="str">
        <f>IF(S1="","",IF(S1&lt;$BH$4,0.5,IF(S1&gt;$BH$4,1.5,1)))</f>
        <v/>
      </c>
      <c r="W3" s="144" t="str">
        <f>IF(S1="","",T3*V3)</f>
        <v/>
      </c>
      <c r="X3" s="143"/>
      <c r="Y3" s="144">
        <v>4</v>
      </c>
      <c r="Z3" s="144" t="str">
        <f>IF(X1="","",MATCH(X1,Base_Classes_Niveaux!$A$27:$A$35,0))</f>
        <v/>
      </c>
      <c r="AA3" s="144" t="str">
        <f>IF(X1="","",IF(X1&lt;$BH$4,0.5,IF(X1&gt;$BH$4,1.5,1)))</f>
        <v/>
      </c>
      <c r="AB3" s="144" t="str">
        <f>IF(X1="","",Y3*AA3)</f>
        <v/>
      </c>
      <c r="AC3" s="143"/>
      <c r="AD3" s="144">
        <v>4</v>
      </c>
      <c r="AE3" s="144" t="str">
        <f>IF(AC1="","",MATCH(AC1,Base_Classes_Niveaux!$A$27:$A$35,0))</f>
        <v/>
      </c>
      <c r="AF3" s="144" t="str">
        <f>IF(AC1="","",IF(AC1&lt;$BH$4,0.5,IF(AC1&gt;$BH$4,1.5,1)))</f>
        <v/>
      </c>
      <c r="AG3" s="144" t="str">
        <f>IF(AC1="","",AD3*AF3)</f>
        <v/>
      </c>
      <c r="AH3" s="143"/>
      <c r="AI3" s="144">
        <v>4</v>
      </c>
      <c r="AJ3" s="144" t="str">
        <f>IF(AH1="","",MATCH(AH1,Base_Classes_Niveaux!$A$27:$A$35,0))</f>
        <v/>
      </c>
      <c r="AK3" s="144" t="str">
        <f>IF(AH1="","",IF(AH1&lt;$BH$4,0.5,IF(AH1&gt;$BH$4,1.5,1)))</f>
        <v/>
      </c>
      <c r="AL3" s="144" t="str">
        <f>IF(AH1="","",AI3*AK3)</f>
        <v/>
      </c>
      <c r="AM3" s="143"/>
      <c r="AN3" s="144">
        <v>4</v>
      </c>
      <c r="AO3" s="144" t="str">
        <f>IF(AM1="","",MATCH(AM1,Base_Classes_Niveaux!$A$27:$A$35,0))</f>
        <v/>
      </c>
      <c r="AP3" s="144" t="str">
        <f>IF(AM1="","",IF(AM1&lt;$BH$4,0.5,IF(AM1&gt;$BH$4,1.5,1)))</f>
        <v/>
      </c>
      <c r="AQ3" s="144" t="str">
        <f>IF(AM1="","",AN3*AP3)</f>
        <v/>
      </c>
      <c r="AR3" s="143"/>
      <c r="AS3" s="144">
        <v>4</v>
      </c>
      <c r="AT3" s="144" t="str">
        <f>IF(AR1="","",MATCH(AR1,Base_Classes_Niveaux!$A$27:$A$35,0))</f>
        <v/>
      </c>
      <c r="AU3" s="144" t="str">
        <f>IF(AR1="","",IF(AR1&lt;$BH$4,0.5,IF(AR1&gt;$BH$4,1.5,1)))</f>
        <v/>
      </c>
      <c r="AV3" s="144" t="str">
        <f>IF(AR1="","",AS3*AU3)</f>
        <v/>
      </c>
      <c r="AW3" s="145"/>
      <c r="AX3" s="59">
        <v>4</v>
      </c>
      <c r="AY3" s="54" t="str">
        <f>IF(AW1="","",MATCH(AW1,Base_Classes_Niveaux!$A$27:$A$35,0))</f>
        <v/>
      </c>
      <c r="AZ3" s="54" t="str">
        <f>IF(AW1="","",IF(AW1&lt;$BH$4,0.5,IF(AW1&gt;$BH$4,1.5,1)))</f>
        <v/>
      </c>
      <c r="BA3" s="55" t="str">
        <f>IF(AW1="","",AX3*AZ3)</f>
        <v/>
      </c>
      <c r="BB3" s="69" t="str">
        <f>IF(OR(AY6="",AZ6=""),"",IF(CONCATENATE($B$5,$AZ$6,$AY$6)="LV2T14",8,IF(CONCATENATE($B$5,$AZ$6,$AY$6)="LV2T24",9,IF(CONCATENATE($B$5,$AZ$6,$AY$6)="LV2T34",10,IF(CONCATENATE($B$5,$AZ$6,$AY$6)="LV2T13",11,IF(CONCATENATE($B$5,$AZ$6,$AY$6)="LV2T23",12,IF(CONCATENATE($B$5,$AZ$6,$AY$6)="LV2T33",13,"Gros Naze")))))))</f>
        <v>Gros Naze</v>
      </c>
      <c r="BF3" s="63" t="s">
        <v>224</v>
      </c>
      <c r="BG3" s="104"/>
      <c r="BH3" s="64" t="s">
        <v>225</v>
      </c>
      <c r="BI3" s="69">
        <f>IF($BF$4="","",MATCH($BF$4,Niveaux_Détaillés,0))</f>
        <v>2</v>
      </c>
      <c r="BJ3" s="69">
        <f ca="1">IF($BH$4="","",MATCH($BH$4,Niveaux_Détaillés,0))</f>
        <v>4</v>
      </c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G3" s="65" t="s">
        <v>49</v>
      </c>
      <c r="CH3" s="153"/>
      <c r="CI3" s="66" t="s">
        <v>36</v>
      </c>
      <c r="CJ3" s="66" t="s">
        <v>39</v>
      </c>
      <c r="CK3" s="66" t="s">
        <v>246</v>
      </c>
    </row>
    <row r="4" spans="1:89" ht="33.75">
      <c r="A4" s="88" t="s">
        <v>203</v>
      </c>
      <c r="B4" s="146" t="s">
        <v>260</v>
      </c>
      <c r="C4" s="147"/>
      <c r="D4" s="148"/>
      <c r="E4" s="149"/>
      <c r="F4" s="149"/>
      <c r="G4" s="149"/>
      <c r="H4" s="149"/>
      <c r="I4" s="148"/>
      <c r="J4" s="149"/>
      <c r="K4" s="149"/>
      <c r="L4" s="149"/>
      <c r="M4" s="149"/>
      <c r="N4" s="148"/>
      <c r="O4" s="149"/>
      <c r="P4" s="149"/>
      <c r="Q4" s="149"/>
      <c r="R4" s="149"/>
      <c r="S4" s="148"/>
      <c r="T4" s="149"/>
      <c r="U4" s="149"/>
      <c r="V4" s="149"/>
      <c r="W4" s="149"/>
      <c r="X4" s="148"/>
      <c r="Y4" s="149"/>
      <c r="Z4" s="149"/>
      <c r="AA4" s="149"/>
      <c r="AB4" s="149"/>
      <c r="AC4" s="148"/>
      <c r="AD4" s="149"/>
      <c r="AE4" s="149"/>
      <c r="AF4" s="149"/>
      <c r="AG4" s="149"/>
      <c r="AH4" s="148"/>
      <c r="AI4" s="149"/>
      <c r="AJ4" s="149"/>
      <c r="AK4" s="149"/>
      <c r="AL4" s="149"/>
      <c r="AM4" s="148"/>
      <c r="AN4" s="149"/>
      <c r="AO4" s="149"/>
      <c r="AP4" s="149"/>
      <c r="AQ4" s="149"/>
      <c r="AR4" s="148"/>
      <c r="AS4" s="149"/>
      <c r="AT4" s="149"/>
      <c r="AU4" s="149"/>
      <c r="AV4" s="149"/>
      <c r="AW4" s="150"/>
      <c r="AX4" s="59"/>
      <c r="AY4" s="54"/>
      <c r="AZ4" s="54"/>
      <c r="BA4" s="55"/>
      <c r="BB4" s="127"/>
      <c r="BF4" s="182" t="str">
        <f>IF(SUM($CG5:$CK5)=0,"",IF($CG2&gt;75,"B1",IF(AND($CG2&lt;=75,$CG2&gt;25),"B1-",IF(AND($CG2&lt;&gt;0,$CG2&lt;=25,$CI2&gt;75),"A2+",IF($CI2&gt;75,"A2",IF(AND($CI2&lt;=75,$CI2&gt;25),"A2-",IF(AND($CI2&lt;&gt;0,$CI2&lt;=25,$CJ2&gt;75),"A1+",IF($CJ2&gt;75,"A1",IF(AND($CJ2&lt;=75,$CJ2&gt;25),"A1-",IF(AND($CJ2&lt;&gt;0,$CJ2&lt;=25,$CK2&gt;75),"A1-",IF($CK2&gt;75,"A1-","N.E.")))))))))))</f>
        <v>A1-</v>
      </c>
      <c r="BG4" s="151"/>
      <c r="BH4" s="184" t="str">
        <f ca="1">IF($B$6="","",IF(OR($B$6="3A",$B$6="4A",$B$6="5A",$B$6="6A"),INDIRECT(CONCATENATE($AY$5,$B$6,$B$3)),INDIRECT(CONCATENATE($B$5,$A$3,$B$3))))</f>
        <v>A1+</v>
      </c>
      <c r="BI4" s="127"/>
      <c r="BJ4" s="127"/>
      <c r="BK4" s="127"/>
      <c r="BL4" s="127"/>
      <c r="BM4" s="127"/>
      <c r="BN4" s="127"/>
      <c r="BO4" s="127"/>
      <c r="BP4" s="127"/>
      <c r="BQ4" s="127"/>
      <c r="BR4" s="127"/>
      <c r="BS4" s="127"/>
      <c r="BT4" s="127"/>
      <c r="BU4" s="127"/>
      <c r="BV4" s="127"/>
      <c r="BW4" s="127"/>
      <c r="BX4" s="127"/>
      <c r="BY4" s="127"/>
      <c r="BZ4" s="127"/>
      <c r="CA4" s="127"/>
      <c r="CB4" s="127"/>
      <c r="CC4" s="127"/>
      <c r="CD4" s="127"/>
      <c r="CG4" s="65"/>
      <c r="CH4" s="153"/>
      <c r="CI4" s="66"/>
      <c r="CJ4" s="66"/>
      <c r="CK4" s="66"/>
    </row>
    <row r="5" spans="1:89" ht="32.25" customHeight="1">
      <c r="A5" s="60" t="s">
        <v>206</v>
      </c>
      <c r="B5" s="60" t="s">
        <v>47</v>
      </c>
      <c r="C5" s="54" t="s">
        <v>226</v>
      </c>
      <c r="D5" s="67" t="s">
        <v>142</v>
      </c>
      <c r="E5" s="69" t="s">
        <v>39</v>
      </c>
      <c r="F5" s="69"/>
      <c r="G5" s="69" t="s">
        <v>36</v>
      </c>
      <c r="H5" s="69" t="s">
        <v>49</v>
      </c>
      <c r="I5" s="67" t="s">
        <v>142</v>
      </c>
      <c r="J5" s="69" t="s">
        <v>39</v>
      </c>
      <c r="K5" s="69"/>
      <c r="L5" s="69" t="s">
        <v>36</v>
      </c>
      <c r="M5" s="69" t="s">
        <v>49</v>
      </c>
      <c r="N5" s="67" t="s">
        <v>61</v>
      </c>
      <c r="O5" s="69" t="s">
        <v>39</v>
      </c>
      <c r="P5" s="69"/>
      <c r="Q5" s="69" t="s">
        <v>36</v>
      </c>
      <c r="R5" s="69" t="s">
        <v>49</v>
      </c>
      <c r="S5" s="67" t="s">
        <v>61</v>
      </c>
      <c r="T5" s="54" t="s">
        <v>39</v>
      </c>
      <c r="U5" s="54"/>
      <c r="V5" s="54" t="s">
        <v>36</v>
      </c>
      <c r="W5" s="54" t="s">
        <v>49</v>
      </c>
      <c r="X5" s="67" t="s">
        <v>61</v>
      </c>
      <c r="Y5" s="54" t="s">
        <v>39</v>
      </c>
      <c r="Z5" s="54"/>
      <c r="AA5" s="54" t="s">
        <v>36</v>
      </c>
      <c r="AB5" s="54" t="s">
        <v>49</v>
      </c>
      <c r="AC5" s="67" t="s">
        <v>61</v>
      </c>
      <c r="AD5" s="54" t="s">
        <v>39</v>
      </c>
      <c r="AE5" s="54"/>
      <c r="AF5" s="54" t="s">
        <v>36</v>
      </c>
      <c r="AG5" s="54" t="s">
        <v>49</v>
      </c>
      <c r="AH5" s="67" t="s">
        <v>61</v>
      </c>
      <c r="AI5" s="54" t="s">
        <v>39</v>
      </c>
      <c r="AJ5" s="54"/>
      <c r="AK5" s="54" t="s">
        <v>36</v>
      </c>
      <c r="AL5" s="54" t="s">
        <v>49</v>
      </c>
      <c r="AM5" s="67" t="s">
        <v>61</v>
      </c>
      <c r="AN5" s="54" t="s">
        <v>39</v>
      </c>
      <c r="AO5" s="54"/>
      <c r="AP5" s="54" t="s">
        <v>36</v>
      </c>
      <c r="AQ5" s="54" t="s">
        <v>49</v>
      </c>
      <c r="AR5" s="67" t="s">
        <v>61</v>
      </c>
      <c r="AS5" s="54" t="s">
        <v>39</v>
      </c>
      <c r="AT5" s="54"/>
      <c r="AU5" s="54" t="s">
        <v>36</v>
      </c>
      <c r="AV5" s="54" t="s">
        <v>49</v>
      </c>
      <c r="AW5" s="67" t="s">
        <v>61</v>
      </c>
      <c r="AX5" s="46" t="s">
        <v>39</v>
      </c>
      <c r="AY5" s="46" t="str">
        <f>MID($A$3,1,7)</f>
        <v>Niveau_</v>
      </c>
      <c r="AZ5" s="46" t="s">
        <v>36</v>
      </c>
      <c r="BA5" s="48" t="s">
        <v>49</v>
      </c>
      <c r="BF5" s="183"/>
      <c r="BG5" s="105"/>
      <c r="BH5" s="185"/>
      <c r="BI5" s="181" t="s">
        <v>182</v>
      </c>
      <c r="BJ5" s="181"/>
      <c r="BK5" s="181"/>
      <c r="BL5" s="69"/>
      <c r="BM5" s="181" t="s">
        <v>191</v>
      </c>
      <c r="BN5" s="181"/>
      <c r="BO5" s="181"/>
      <c r="BP5" s="69"/>
      <c r="BQ5" s="181" t="s">
        <v>207</v>
      </c>
      <c r="BR5" s="181"/>
      <c r="BS5" s="181"/>
      <c r="BT5" s="69"/>
      <c r="BU5" s="181" t="s">
        <v>196</v>
      </c>
      <c r="BV5" s="181"/>
      <c r="BW5" s="181"/>
      <c r="BX5" s="69"/>
      <c r="BY5" s="181" t="s">
        <v>204</v>
      </c>
      <c r="BZ5" s="181"/>
      <c r="CA5" s="181"/>
      <c r="CB5" s="69"/>
      <c r="CC5" s="181" t="s">
        <v>198</v>
      </c>
      <c r="CD5" s="181"/>
      <c r="CE5" s="181"/>
      <c r="CF5" s="69"/>
      <c r="CG5" s="70">
        <f>IF(OR($A$3="Niveau_6",$A$3="Niveau_5"),0,COUNTIF($D1:$AW1,$CG$3))</f>
        <v>0</v>
      </c>
      <c r="CH5" s="154"/>
      <c r="CI5" s="68">
        <f>COUNTIF($D1:$AW1,$CI$3)</f>
        <v>0</v>
      </c>
      <c r="CJ5" s="68">
        <f>COUNTIF($D1:$AW1,$CJ$3)</f>
        <v>1</v>
      </c>
      <c r="CK5" s="68">
        <f>COUNTIF($D1:$AW1,$CK$3)</f>
        <v>1</v>
      </c>
    </row>
    <row r="6" spans="1:89" s="78" customFormat="1" ht="105.75" customHeight="1" thickBot="1">
      <c r="A6" s="100" t="s">
        <v>227</v>
      </c>
      <c r="B6" s="71" t="s">
        <v>13</v>
      </c>
      <c r="C6" s="46" t="s">
        <v>228</v>
      </c>
      <c r="D6" s="60" t="s">
        <v>138</v>
      </c>
      <c r="E6" s="46"/>
      <c r="F6" s="46"/>
      <c r="G6" s="46"/>
      <c r="H6" s="46"/>
      <c r="I6" s="60" t="s">
        <v>139</v>
      </c>
      <c r="J6" s="46"/>
      <c r="K6" s="46"/>
      <c r="L6" s="46"/>
      <c r="M6" s="46"/>
      <c r="N6" s="60"/>
      <c r="O6" s="46"/>
      <c r="P6" s="46"/>
      <c r="Q6" s="46"/>
      <c r="R6" s="46"/>
      <c r="S6" s="60"/>
      <c r="T6" s="46"/>
      <c r="U6" s="46"/>
      <c r="V6" s="46"/>
      <c r="W6" s="46"/>
      <c r="X6" s="60"/>
      <c r="Y6" s="46"/>
      <c r="Z6" s="46"/>
      <c r="AA6" s="46"/>
      <c r="AB6" s="46"/>
      <c r="AC6" s="60"/>
      <c r="AD6" s="46"/>
      <c r="AE6" s="46"/>
      <c r="AF6" s="46"/>
      <c r="AG6" s="46"/>
      <c r="AH6" s="60"/>
      <c r="AI6" s="46"/>
      <c r="AJ6" s="46"/>
      <c r="AK6" s="46"/>
      <c r="AL6" s="46"/>
      <c r="AM6" s="60"/>
      <c r="AN6" s="46"/>
      <c r="AO6" s="46"/>
      <c r="AP6" s="46"/>
      <c r="AQ6" s="46"/>
      <c r="AR6" s="60"/>
      <c r="AS6" s="46"/>
      <c r="AT6" s="46"/>
      <c r="AU6" s="46"/>
      <c r="AV6" s="46"/>
      <c r="AW6" s="60"/>
      <c r="AX6" s="69">
        <f>IF(OR(AY6="",AZ6=""),"",IF(CONCATENATE($AZ$6,$AY$6)="T16",2,IF(CONCATENATE($AZ$6,$AY$6)="T26",3,IF(CONCATENATE($AZ$6,$AY$6)="T36",4,IF(CONCATENATE($AZ$6,$AY$6)="T15",5,IF(CONCATENATE($AZ$6,$AY$6)="T25",6,IF(CONCATENATE($AZ$6,$AY$6)="T35",7,IF(CONCATENATE($AZ$6,$AY$6)="T14",8,IF(CONCATENATE($AZ$6,$AY$6)="T24",9,IF(CONCATENATE($AZ$6,$AY$6)="T34",10,IF(CONCATENATE($AZ$6,$AY$6)="T13",11,IF(CONCATENATE($AZ$6,$AY$6)="T23",12,IF(CONCATENATE($AZ$6,$AY$6)="T33",13,"Gros Naze")))))))))))))</f>
        <v>5</v>
      </c>
      <c r="AY6" s="69" t="str">
        <f>MID($B$6,1,1)</f>
        <v>5</v>
      </c>
      <c r="AZ6" s="69" t="str">
        <f>IF($B$3="","",CONCATENATE("T",$B$3))</f>
        <v>T1</v>
      </c>
      <c r="BA6" s="69">
        <f>IF(OR(AY6="",AZ6=""),"",IF(CONCATENATE($AZ$6,$AY$6)="T16",2,IF(CONCATENATE($AZ$6,$AY$6)="T26",3,IF(CONCATENATE($AZ$6,$AY$6)="T36",4,IF(CONCATENATE($AZ$6,$AY$6)="T15",5,IF(CONCATENATE($AZ$6,$AY$6)="T25",6,IF(CONCATENATE($AZ$6,$AY$6)="T35",7,IF(CONCATENATE($AZ$6,$AY$6)="T14",8,IF(CONCATENATE($AZ$6,$AY$6)="T24",9,IF(CONCATENATE($AZ$6,$AY$6)="T34",10,IF(CONCATENATE($AZ$6,$AY$6)="T13",11,IF(CONCATENATE($AZ$6,$AY$6)="T23",12,IF(CONCATENATE($AZ$6,$AY$6)="T33",13,"Gros Naze")))))))))))))</f>
        <v>5</v>
      </c>
      <c r="BB6" s="72"/>
      <c r="BC6" s="73" t="s">
        <v>229</v>
      </c>
      <c r="BD6" s="74" t="s">
        <v>230</v>
      </c>
      <c r="BE6" s="74"/>
      <c r="BF6" s="75" t="s">
        <v>231</v>
      </c>
      <c r="BG6" s="106"/>
      <c r="BH6" s="76" t="s">
        <v>232</v>
      </c>
      <c r="BI6" s="69" t="s">
        <v>39</v>
      </c>
      <c r="BJ6" s="69" t="s">
        <v>36</v>
      </c>
      <c r="BK6" s="69" t="s">
        <v>49</v>
      </c>
      <c r="BL6" s="69"/>
      <c r="BM6" s="69" t="s">
        <v>39</v>
      </c>
      <c r="BN6" s="69" t="s">
        <v>36</v>
      </c>
      <c r="BO6" s="69" t="s">
        <v>49</v>
      </c>
      <c r="BP6" s="69"/>
      <c r="BQ6" s="69" t="s">
        <v>39</v>
      </c>
      <c r="BR6" s="69" t="s">
        <v>36</v>
      </c>
      <c r="BS6" s="69" t="s">
        <v>49</v>
      </c>
      <c r="BT6" s="69"/>
      <c r="BU6" s="69" t="s">
        <v>39</v>
      </c>
      <c r="BV6" s="69" t="s">
        <v>36</v>
      </c>
      <c r="BW6" s="69" t="s">
        <v>49</v>
      </c>
      <c r="BX6" s="69"/>
      <c r="BY6" s="69" t="s">
        <v>39</v>
      </c>
      <c r="BZ6" s="69" t="s">
        <v>36</v>
      </c>
      <c r="CA6" s="69" t="s">
        <v>49</v>
      </c>
      <c r="CB6" s="69"/>
      <c r="CC6" s="69" t="s">
        <v>39</v>
      </c>
      <c r="CD6" s="69" t="s">
        <v>36</v>
      </c>
      <c r="CE6" s="69" t="s">
        <v>49</v>
      </c>
      <c r="CF6" s="69" t="s">
        <v>200</v>
      </c>
      <c r="CG6" s="107" t="s">
        <v>235</v>
      </c>
      <c r="CH6" s="107"/>
      <c r="CI6" s="107" t="s">
        <v>236</v>
      </c>
      <c r="CJ6" s="77"/>
    </row>
    <row r="7" spans="1:89" ht="32.25" customHeight="1" thickBot="1">
      <c r="A7" s="103" t="s">
        <v>233</v>
      </c>
      <c r="B7" s="79"/>
      <c r="C7" s="79" t="s">
        <v>23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1"/>
      <c r="BB7" s="72"/>
      <c r="BC7" s="82">
        <f>COUNTA(AW1,AR1,AM1,AH1,AC1,X1,S1,N1,I1,D1)</f>
        <v>2</v>
      </c>
      <c r="BD7" s="83">
        <f ca="1">SUM(BA3,AV3,AQ3,AL3,AG3,AB3,W3,R3,M3,H3)</f>
        <v>4</v>
      </c>
      <c r="BE7" s="83">
        <f ca="1">IF(BD7=0,"",20/BD7)</f>
        <v>5</v>
      </c>
      <c r="BF7" s="83">
        <f ca="1">IF(BE7="","",BD7*$BE$7)</f>
        <v>20</v>
      </c>
      <c r="BG7" s="108">
        <f ca="1">IF(OR(BF7="",BF7="Absent"),"",IF(ROUND(BD7*$BE$7,1)&gt;20,ROUND(BD7*$BE$7,1),BF7))</f>
        <v>20</v>
      </c>
      <c r="BH7" s="80" t="str">
        <f ca="1">IF(OR(A7="Absent",BF7=""),"",IF($B$5="LV2",INDEX(Base_Classes_Niveaux!$A$102:$M$153,MATCH(BG7,Base_Classes_Niveaux!$A$102:$A$1533),$BB$3),IF(OR($B$6="3A",$B$6="4A",$B$6="5A",$B$6="6A"),INDEX(Base_Classes_Niveaux!$A$162:$M$213,MATCH(BG7,Base_Classes_Niveaux!$A$102:$A$153),$AX$6),IF(OR($B$6&lt;&gt;"3A",$B$6&lt;&gt;"4A",$B$6&lt;&gt;"5A",$B$6&lt;&gt;"6A"),INDEX(Base_Classes_Niveaux!$A$39:$M$90,MATCH(BG7,Base_Classes_Niveaux!$A$39:$A$90),$AX$6)))))</f>
        <v>A1+</v>
      </c>
      <c r="BI7" s="85">
        <f ca="1">SUM(BI8:BI35)</f>
        <v>0</v>
      </c>
      <c r="BJ7" s="85">
        <f ca="1">SUM(BJ8:BJ35)</f>
        <v>0</v>
      </c>
      <c r="BK7" s="85">
        <f ca="1">SUM(BK8:BK35)</f>
        <v>0</v>
      </c>
      <c r="BL7" s="85"/>
      <c r="BM7" s="85">
        <f ca="1">SUM(BM8:BM35)</f>
        <v>0</v>
      </c>
      <c r="BN7" s="85">
        <f ca="1">SUM(BN8:BN35)</f>
        <v>0</v>
      </c>
      <c r="BO7" s="85">
        <f ca="1">SUM(BO8:BO35)</f>
        <v>0</v>
      </c>
      <c r="BP7" s="85"/>
      <c r="BQ7" s="85">
        <f ca="1">SUM(BQ8:BQ35)</f>
        <v>4</v>
      </c>
      <c r="BR7" s="85">
        <f ca="1">SUM(BR8:BR35)</f>
        <v>0</v>
      </c>
      <c r="BS7" s="85">
        <f ca="1">SUM(BS8:BS35)</f>
        <v>0</v>
      </c>
      <c r="BT7" s="85"/>
      <c r="BU7" s="85">
        <f ca="1">SUM(BU8:BU35)</f>
        <v>2</v>
      </c>
      <c r="BV7" s="85">
        <f ca="1">SUM(BV8:BV35)</f>
        <v>0</v>
      </c>
      <c r="BW7" s="85">
        <f ca="1">SUM(BW8:BW35)</f>
        <v>0</v>
      </c>
      <c r="BX7" s="85"/>
      <c r="BY7" s="85">
        <f ca="1">SUM(BY8:BY35)</f>
        <v>0</v>
      </c>
      <c r="BZ7" s="85">
        <f ca="1">SUM(BZ8:BZ35)</f>
        <v>0</v>
      </c>
      <c r="CA7" s="85">
        <f ca="1">SUM(CA8:CA35)</f>
        <v>0</v>
      </c>
      <c r="CB7" s="85"/>
      <c r="CC7" s="85">
        <f ca="1">SUM(CC8:CC35)</f>
        <v>0</v>
      </c>
      <c r="CD7" s="85">
        <f ca="1">SUM(CD8:CD35)</f>
        <v>0</v>
      </c>
      <c r="CE7" s="85">
        <f ca="1">SUM(CE8:CE35)</f>
        <v>0</v>
      </c>
      <c r="CF7" s="109">
        <f ca="1">SUM(CF8:CF35)</f>
        <v>0</v>
      </c>
      <c r="CG7" s="110">
        <f ca="1">IF(COUNTBLANK($BG8:$BG37)&gt;=30,"",IF(AVERAGE($BG8:$BG37)&gt;20,20,AVERAGE($BG8:$BG37)))</f>
        <v>14.166666666666666</v>
      </c>
      <c r="CH7" s="110">
        <f ca="1">IF(COUNTBLANK($BG8:$BG37)&gt;=30,"",AVERAGE($BG8:$BG37))</f>
        <v>14.166666666666666</v>
      </c>
      <c r="CI7" s="110" t="str">
        <f ca="1">IF(OR(AA7="Absent e",CH7=""),"",IF($B$5="LV2",INDEX(Base_Classes_Niveaux!$A$102:$M$153,MATCH(CH7,Base_Classes_Niveaux!$A$102:$A$153),$BB$3),IF(OR($B$6="3A",$B$6="4A",$B$6="5A",$B$6="6A"),INDEX(Base_Classes_Niveaux!$A$102:$M$153,MATCH(CH7,Base_Classes_Niveaux!$A$102:$A$153),$AX$6),IF(OR($B$6&lt;&gt;"3A",$B$6&lt;&gt;"4A",$B$6&lt;&gt;"5A",$B$6&lt;&gt;"6A"),INDEX(Base_Classes_Niveaux!$A$39:$M$90,MATCH(CH7,Base_Classes_Niveaux!$A$39:$A$90),$AX$6)))))</f>
        <v>A1</v>
      </c>
    </row>
    <row r="8" spans="1:89" ht="15.75" customHeight="1">
      <c r="A8" s="101"/>
      <c r="B8" s="86">
        <f ca="1">IF(C8="","",1)</f>
        <v>1</v>
      </c>
      <c r="C8" s="86" t="str">
        <f ca="1">IF($B$6="","",IF(OFFSET(INDEX(Base_Elèves!$A$1:$BZ$1,1,MATCH($B$6,Base_Elèves!$A$1:$BZ$1,0)),Base_Elèves!CA3,0,1,1)="","",OFFSET(INDEX(Base_Elèves!$A$1:$BZ$1,1,MATCH($B$6,Base_Elèves!$A$1:$BZ$1,0)),Base_Elèves!CA3,0,1,1)))</f>
        <v>TAFRAISE Théramène</v>
      </c>
      <c r="D8" s="46" t="s">
        <v>207</v>
      </c>
      <c r="E8" s="69">
        <f t="shared" ref="E8:E37" si="0">IF(D8="","",IF(OR(D8="Non Acquis",D8="Non Evaluable"),0,MATCH(D8,Points_Validation,0)))</f>
        <v>3</v>
      </c>
      <c r="F8" s="69"/>
      <c r="G8" s="69">
        <f t="shared" ref="G8:G37" ca="1" si="1">IF(D8="","",G$3)</f>
        <v>0.5</v>
      </c>
      <c r="H8" s="69">
        <f t="shared" ref="H8:H37" ca="1" si="2">IF(D8="","",E8*G8)</f>
        <v>1.5</v>
      </c>
      <c r="I8" s="46" t="s">
        <v>196</v>
      </c>
      <c r="J8" s="69">
        <f t="shared" ref="J8:J37" si="3">IF(I8="","",IF(OR(I8="Non Acquis",I8="Non Evaluable"),0,MATCH(I8,Points_Validation,0)))</f>
        <v>2</v>
      </c>
      <c r="K8" s="69"/>
      <c r="L8" s="69">
        <f t="shared" ref="L8:L37" ca="1" si="4">IF(I8="","",L$3)</f>
        <v>0.5</v>
      </c>
      <c r="M8" s="69">
        <f t="shared" ref="M8:M37" ca="1" si="5">IF(I8="","",J8*L8)</f>
        <v>1</v>
      </c>
      <c r="N8" s="46"/>
      <c r="O8" s="69" t="str">
        <f t="shared" ref="O8:O37" si="6">IF(N8="","",IF(OR(N8="Non Acquis",N8="Non Evaluable"),0,MATCH(N8,Points_Validation,0)))</f>
        <v/>
      </c>
      <c r="P8" s="69"/>
      <c r="Q8" s="69" t="str">
        <f t="shared" ref="Q8:Q37" si="7">IF(N8="","",Q$3)</f>
        <v/>
      </c>
      <c r="R8" s="69" t="str">
        <f t="shared" ref="R8:R37" si="8">IF(N8="","",O8*Q8)</f>
        <v/>
      </c>
      <c r="S8" s="46"/>
      <c r="T8" s="46" t="str">
        <f t="shared" ref="T8:T37" si="9">IF(S8="","",IF(OR(S8="Non Acquis",S8="Non Evaluable"),0,MATCH(S8,Points_Validation,0)))</f>
        <v/>
      </c>
      <c r="U8" s="46"/>
      <c r="V8" s="46" t="str">
        <f t="shared" ref="V8:V37" si="10">IF(S8="","",V$3)</f>
        <v/>
      </c>
      <c r="W8" s="46" t="str">
        <f t="shared" ref="W8:W37" si="11">IF(S8="","",T8*V8)</f>
        <v/>
      </c>
      <c r="X8" s="46"/>
      <c r="Y8" s="46" t="str">
        <f t="shared" ref="Y8:Y37" si="12">IF(X8="","",IF(OR(X8="Non Acquis",X8="Non Evaluable"),0,MATCH(X8,Points_Validation,0)))</f>
        <v/>
      </c>
      <c r="Z8" s="46"/>
      <c r="AA8" s="46" t="str">
        <f t="shared" ref="AA8:AA37" si="13">IF(X8="","",AA$3)</f>
        <v/>
      </c>
      <c r="AB8" s="46" t="str">
        <f t="shared" ref="AB8:AB37" si="14">IF(X8="","",Y8*AA8)</f>
        <v/>
      </c>
      <c r="AC8" s="46"/>
      <c r="AD8" s="46" t="str">
        <f t="shared" ref="AD8:AD37" si="15">IF(AC8="","",IF(OR(AC8="Non Acquis",AC8="Non Evaluable"),0,MATCH(AC8,Points_Validation,0)))</f>
        <v/>
      </c>
      <c r="AE8" s="46"/>
      <c r="AF8" s="46" t="str">
        <f>IF(AC8="","",AF$3)</f>
        <v/>
      </c>
      <c r="AG8" s="46" t="str">
        <f>IF(AC8="","",AD8*AF8)</f>
        <v/>
      </c>
      <c r="AH8" s="46"/>
      <c r="AI8" s="46" t="str">
        <f t="shared" ref="AI8:AI37" si="16">IF(AH8="","",IF(OR(AH8="Non Acquis",AH8="Non Evaluable"),0,MATCH(AH8,Points_Validation,0)))</f>
        <v/>
      </c>
      <c r="AJ8" s="46"/>
      <c r="AK8" s="46" t="str">
        <f>IF(AH8="","",AK$3)</f>
        <v/>
      </c>
      <c r="AL8" s="46" t="str">
        <f>IF(AH8="","",AI8*AK8)</f>
        <v/>
      </c>
      <c r="AM8" s="46"/>
      <c r="AN8" s="46" t="str">
        <f t="shared" ref="AN8:AN37" si="17">IF(AM8="","",IF(OR(AM8="Non Acquis",AM8="Non Evaluable"),0,MATCH(AM8,Points_Validation,0)))</f>
        <v/>
      </c>
      <c r="AO8" s="46"/>
      <c r="AP8" s="46" t="str">
        <f>IF(AM8="","",AP$3)</f>
        <v/>
      </c>
      <c r="AQ8" s="46" t="str">
        <f>IF(AM8="","",AN8*AP8)</f>
        <v/>
      </c>
      <c r="AR8" s="46"/>
      <c r="AS8" s="46" t="str">
        <f t="shared" ref="AS8:AS37" si="18">IF(AR8="","",IF(OR(AR8="Non Acquis",AR8="Non Evaluable"),0,MATCH(AR8,Points_Validation,0)))</f>
        <v/>
      </c>
      <c r="AT8" s="46"/>
      <c r="AU8" s="46" t="str">
        <f>IF(AR8="","",AU$3)</f>
        <v/>
      </c>
      <c r="AV8" s="46" t="str">
        <f>IF(AR8="","",AS8*AU8)</f>
        <v/>
      </c>
      <c r="AW8" s="46"/>
      <c r="AX8" s="46" t="str">
        <f t="shared" ref="AX8:AX37" si="19">IF(AW8="","",IF(OR(AW8="Non Acquis",AW8="Non Evaluable"),0,MATCH(AW8,Points_Validation,0)))</f>
        <v/>
      </c>
      <c r="AY8" s="46"/>
      <c r="AZ8" s="46" t="str">
        <f>IF(AW8="","",AZ$3)</f>
        <v/>
      </c>
      <c r="BA8" s="46" t="str">
        <f>IF(AW8="","",AX8*AZ8)</f>
        <v/>
      </c>
      <c r="BB8" s="87"/>
      <c r="BC8" s="54">
        <f ca="1">IF(AND(A8="",C8=""),"",COUNTA(AW8,AR8,AM8,AH8,AC8,X8,S8,N8,I8,D8))</f>
        <v>2</v>
      </c>
      <c r="BD8" s="54">
        <f ca="1">IF(AND(A8="",C8=""),"",SUM(BA8,AV8,AQ8,AL8,AG8,AB8,W8,R8,M8,H8))</f>
        <v>2.5</v>
      </c>
      <c r="BE8" s="54"/>
      <c r="BF8" s="54">
        <f ca="1">IF(AND(A8="",C8=""),"",IF(A8="Absent","Absent",IF($BE$7="","",IF(BC8=0,"",IF(ROUND(BD8*$BE$7,1)&gt;20,20,ROUND(BD8*$BE$7,1))))))</f>
        <v>12.5</v>
      </c>
      <c r="BG8" s="54">
        <f ca="1">IF(OR(BF8="",BF8="Absent"),"",IF(ROUND(BD8*$BE$7,1)&gt;20,ROUND(BD8*$BE$7,1),BF8))</f>
        <v>12.5</v>
      </c>
      <c r="BH8" s="88" t="str">
        <f ca="1">IF(OR(A8="Absent",BF8=""),"",IF($B$5="LV2",INDEX(Base_Classes_Niveaux!$A$102:$M$153,MATCH(BG8,Base_Classes_Niveaux!$A$102:$A$1533),$BB$3),IF(OR($B$6="3A",$B$6="4A",$B$6="5A",$B$6="6A"),INDEX(Base_Classes_Niveaux!$A$162:$M$213,MATCH(BG8,Base_Classes_Niveaux!$A$102:$A$153),$AX$6),IF(OR($B$6&lt;&gt;"3A",$B$6&lt;&gt;"4A",$B$6&lt;&gt;"5A",$B$6&lt;&gt;"6A"),INDEX(Base_Classes_Niveaux!$A$39:$M$90,MATCH(BG8,Base_Classes_Niveaux!$A$39:$A$90),$AX$6)))))</f>
        <v>A1</v>
      </c>
      <c r="BI8" s="54">
        <f t="shared" ref="BI8:BI35" ca="1" si="20">IF(AND($A8="",$C8=""),"",SUM(AND($D$1=$BI$6,$D8=$BI$5),AND($I$1=$BI$6,$I8=$BI$5),AND($N$1=$BI$6,$N8=$BI$5),AND($S$1=$BI$6,$S8=$BI$5),AND($X$1=$BI$6,$X8=$BI$5),AND($AC$1=$BI$6,$AC8=$BI$5),AND($AH$1=$BI$6,$AH8=$BI$5),AND($AM$1=$BI$6,$AM8=$BI$5),AND($AR$1=$BI$6,$AR8=$BI$5),AND($AW$1=$BI$6,$AW8=$BI$5)))</f>
        <v>0</v>
      </c>
      <c r="BJ8" s="54">
        <f t="shared" ref="BJ8:BJ35" ca="1" si="21">IF(AND($A8="",$C8=""),"",SUM(AND($D$1=$BJ$6,$D8=$BI$5),AND($I$1=$BJ$6,$I8=$BI$5),AND($N$1=$BJ$6,$N8=$BI$5),AND($S$1=$BJ$6,$S8=$BI$5),AND($X$1=$BJ$6,$X8=$BI$5),AND($AC$1=$BJ$6,$AC8=$BI$5),AND($AH$1=$BJ$6,$AH8=$BI$5),AND($AM$1=$BJ$6,$AM8=$BI$5),AND($AR$1=$BJ$6,$AR8=$BI$5),AND($AW$1=$BJ$6,$AW8=$BI$5)))</f>
        <v>0</v>
      </c>
      <c r="BK8" s="54">
        <f t="shared" ref="BK8:BK35" ca="1" si="22">IF(AND($A8="",$C8=""),"",SUM(AND($D$1=$BK$6,$D8=$BI$5),AND($I$1=$BK$6,$I8=$BI$5),AND($N$1=$BK$6,$N8=$BI$5),AND($S$1=$BK$6,$S8=$BI$5),AND($X$1=$BK$6,$X8=$BI$5),AND($AC$1=$BK$6,$AC8=$BI$5),AND($AH$1=$BK$6,$AH8=$BI$5),AND($AM$1=$BK$6,$AM8=$BI$5),AND($AR$1=$BK$6,$AR8=$BI$5),AND($AW$1=$BK$6,$AW8=$BI$5)))</f>
        <v>0</v>
      </c>
      <c r="BL8" s="54"/>
      <c r="BM8" s="54">
        <f t="shared" ref="BM8:BM21" ca="1" si="23">IF(AND($A8="",$C8=""),"",SUM(AND($D$1=$BI$6,$D8=$BM$5),AND($I$1=$BI$6,$I8=$BM$5),AND($N$1=$BI$6,$N8=$BM$5),AND($S$1=$BI$6,$S8=$BM$5),AND($X$1=$BI$6,$X8=$BM$5),AND($AC$1=$BI$6,$AC8=$BM$5),AND($AH$1=$BI$6,$AH8=$BM$5),AND($AM$1=$BI$6,$AM8=$BM$5),AND($AR$1=$BI$6,$AR8=$BM$5),AND($AW$1=$BI$6,$AW8=$BM$5)))</f>
        <v>0</v>
      </c>
      <c r="BN8" s="54">
        <f t="shared" ref="BN8:BN21" ca="1" si="24">IF(AND($A8="",$C8=""),"",SUM(AND($D$1=$BJ$6,$D8=$BM$5),AND($I$1=$BJ$6,$I8=$BM$5),AND($N$1=$BJ$6,$N8=$BM$5),AND($S$1=$BJ$6,$S8=$BM$5),AND($X$1=$BJ$6,$X8=$BM$5),AND($AC$1=$BJ$6,$AC8=$BM$5),AND($AH$1=$BJ$6,$AH8=$BM$5),AND($AM$1=$BJ$6,$AM8=$BM$5),AND($AR$1=$BJ$6,$AR8=$BM$5),AND($AW$1=$BJ$6,$AW8=$BM$5)))</f>
        <v>0</v>
      </c>
      <c r="BO8" s="54">
        <f t="shared" ref="BO8:BO21" ca="1" si="25">IF(AND($A8="",$C8=""),"",SUM(AND($D$1=$BK$6,$D8=$BM$5),AND($I$1=$BK$6,$I8=$BM$5),AND($N$1=$BK$6,$N8=$BM$5),AND($S$1=$BK$6,$S8=$BM$5),AND($X$1=$BK$6,$X8=$BM$5),AND($AC$1=$BK$6,$AC8=$BM$5),AND($AH$1=$BK$6,$AH8=$BM$5),AND($AM$1=$BK$6,$AM8=$BM$5),AND($AR$1=$BK$6,$AR8=$BM$5),AND($AW$1=$BK$6,$AW8=$BM$5)))</f>
        <v>0</v>
      </c>
      <c r="BP8" s="54"/>
      <c r="BQ8" s="54">
        <f t="shared" ref="BQ8:BQ21" ca="1" si="26">IF(AND($A8="",$C8=""),"",SUM(AND($D$1=$BI$6,$D8=$BQ$5),AND($I$1=$BI$6,$I8=$BQ$5),AND($N$1=$BI$6,$N8=$BQ$5),AND($S$1=$BI$6,$S8=$BQ$5),AND($X$1=$BI$6,$X8=$BQ$5),AND($AC$1=$BI$6,$AC8=$BQ$5),AND($AH$1=$BI$6,$AH8=$BQ$5),AND($AM$1=$BI$6,$AM8=$BQ$5),AND($AR$1=$BI$6,$AR8=$BQ$5),AND($AW$1=$BI$6,$AW8=$BQ$5)))</f>
        <v>0</v>
      </c>
      <c r="BR8" s="54">
        <f t="shared" ref="BR8:BR21" ca="1" si="27">IF(AND($A8="",$C8=""),"",SUM(AND($D$1=$BJ$6,$D8=$BQ$5),AND($I$1=$BJ$6,$I8=$BQ$5),AND($N$1=$BJ$6,$N8=$BQ$5),AND($S$1=$BJ$6,$S8=$BQ$5),AND($X$1=$BJ$6,$X8=$BQ$5),AND($AC$1=$BJ$6,$AC8=$BQ$5),AND($AH$1=$BJ$6,$AH8=$BQ$5),AND($AM$1=$BJ$6,$AM8=$BQ$5),AND($AR$1=$BJ$6,$AR8=$BQ$5),AND($AW$1=$BJ$6,$AW8=$BQ$5)))</f>
        <v>0</v>
      </c>
      <c r="BS8" s="54">
        <f t="shared" ref="BS8:BS21" ca="1" si="28">IF(AND($A8="",$C8=""),"",SUM(AND($D$1=$BK$6,$D8=$BQ$5),AND($I$1=$BK$6,$I8=$BQ$5),AND($N$1=$BK$6,$N8=$BQ$5),AND($S$1=$BK$6,$S8=$BQ$5),AND($X$1=$BK$6,$X8=$BQ$5),AND($AC$1=$BK$6,$AC8=$BQ$5),AND($AH$1=$BK$6,$AH8=$BQ$5),AND($AM$1=$BK$6,$AM8=$BQ$5),AND($AR$1=$BK$6,$AR8=$BQ$5),AND($AW$1=$BK$6,$AW8=$BQ$5)))</f>
        <v>0</v>
      </c>
      <c r="BT8" s="54"/>
      <c r="BU8" s="54">
        <f t="shared" ref="BU8:BU21" ca="1" si="29">IF(AND($A8="",$C8=""),"",SUM(AND($D$1=$BI$6,$D8=$BU$5),AND($I$1=$BI$6,$I8=$BU$5),AND($N$1=$BI$6,$N8=$BU$5),AND($S$1=$BI$6,$S8=$BU$5),AND($X$1=$BI$6,$X8=$BU$5),AND($AC$1=$BI$6,$AC8=$BU$5),AND($AH$1=$BI$6,$AH8=$BU$5),AND($AM$1=$BI$6,$AM8=$BU$5),AND($AR$1=$BI$6,$AR8=$BU$5),AND($AW$1=$BI$6,$AW8=$BU$5)))</f>
        <v>1</v>
      </c>
      <c r="BV8" s="54">
        <f t="shared" ref="BV8:BV21" ca="1" si="30">IF(AND($A8="",$C8=""),"",SUM(AND($D$1=$BJ$6,$D8=$BU$5),AND($I$1=$BJ$6,$I8=$BU$5),AND($N$1=$BJ$6,$N8=$BU$5),AND($S$1=$BJ$6,$S8=$BU$5),AND($X$1=$BJ$6,$X8=$BU$5),AND($AC$1=$BJ$6,$AC8=$BU$5),AND($AH$1=$BJ$6,$AH8=$BU$5),AND($AM$1=$BJ$6,$AM8=$BU$5),AND($AR$1=$BJ$6,$AR8=$BU$5),AND($AW$1=$BJ$6,$AW8=$BU$5)))</f>
        <v>0</v>
      </c>
      <c r="BW8" s="54">
        <f t="shared" ref="BW8:BW21" ca="1" si="31">IF(AND($A8="",$C8=""),"",SUM(AND($D$1=$BK$6,$D8=$BU$5),AND($I$1=$BK$6,$I8=$BU$5),AND($N$1=$BK$6,$N8=$BU$5),AND($S$1=$BK$6,$S8=$BU$5),AND($X$1=$BK$6,$X8=$BU$5),AND($AC$1=$BK$6,$AC8=$BU$5),AND($AH$1=$BK$6,$AH8=$BU$5),AND($AM$1=$BK$6,$AM8=$BU$5),AND($AR$1=$BK$6,$AR8=$BU$5),AND($AW$1=$BK$6,$AW8=$BU$5)))</f>
        <v>0</v>
      </c>
      <c r="BX8" s="54"/>
      <c r="BY8" s="54">
        <f t="shared" ref="BY8:BY21" ca="1" si="32">IF(AND($A8="",$C8=""),"",SUM(AND($D$1=$BI$6,$D8=$BY$5),AND($I$1=$BI$6,$I8=$BY$5),AND($N$1=$BI$6,$N8=$BY$5),AND($S$1=$BI$6,$S8=$BY$5),AND($X$1=$BI$6,$X8=$BY$5),AND($AC$1=$BI$6,$AC8=$BY$5),AND($AH$1=$BI$6,$AH8=$BY$5),AND($AM$1=$BI$6,$AM8=$BY$5),AND($AR$1=$BI$6,$AR8=$BY$5),AND($AW$1=$BI$6,$AW8=$BY$5)))</f>
        <v>0</v>
      </c>
      <c r="BZ8" s="54">
        <f t="shared" ref="BZ8:BZ21" ca="1" si="33">IF(AND($A8="",$C8=""),"",SUM(AND($D$1=$BJ$6,$D8=$BY$5),AND($I$1=$BJ$6,$I8=$BY$5),AND($N$1=$BJ$6,$N8=$BY$5),AND($S$1=$BJ$6,$S8=$BY$5),AND($X$1=$BJ$6,$X8=$BY$5),AND($AC$1=$BJ$6,$AC8=$BY$5),AND($AH$1=$BJ$6,$AH8=$BY$5),AND($AM$1=$BJ$6,$AM8=$BY$5),AND($AR$1=$BJ$6,$AR8=$BY$5),AND($AW$1=$BJ$6,$AW8=$BY$5)))</f>
        <v>0</v>
      </c>
      <c r="CA8" s="54">
        <f t="shared" ref="CA8:CA21" ca="1" si="34">IF(AND($A8="",$C8=""),"",SUM(AND($D$1=$BK$6,$D8=$BY$5),AND($I$1=$BK$6,$I8=$BY$5),AND($N$1=$BK$6,$N8=$BY$5),AND($S$1=$BK$6,$S8=$BY$5),AND($X$1=$BK$6,$X8=$BY$5),AND($AC$1=$BK$6,$AC8=$BY$5),AND($AH$1=$BK$6,$AH8=$BY$5),AND($AM$1=$BK$6,$AM8=$BY$5),AND($AR$1=$BK$6,$AR8=$BY$5),AND($AW$1=$BK$6,$AW8=$BY$5)))</f>
        <v>0</v>
      </c>
      <c r="CB8" s="54"/>
      <c r="CC8" s="54">
        <f t="shared" ref="CC8:CC21" ca="1" si="35">IF(AND($A8="",$C8=""),"",SUM(AND($D$1=$BI$6,$D8=$CC$5),AND($I$1=$BI$6,$I8=$CC$5),AND($N$1=$BI$6,$N8=$CC$5),AND($S$1=$BI$6,$S8=$CC$5),AND($X$1=$BI$6,$X8=$CC$5),AND($AC$1=$BI$6,$AC8=$CC$5),AND($AH$1=$BI$6,$AH8=$CC$5),AND($AM$1=$BI$6,$AM8=$CC$5),AND($AR$1=$BI$6,$AR8=$CC$5),AND($AW$1=$BI$6,$AW8=$CC$5)))</f>
        <v>0</v>
      </c>
      <c r="CD8" s="54">
        <f t="shared" ref="CD8:CD21" ca="1" si="36">IF(AND($A8="",$C8=""),"",SUM(AND($D$1=$BJ$6,$D8=$CC$5),AND($I$1=$BJ$6,$I8=$CC$5),AND($N$1=$BJ$6,$N8=$CC$5),AND($S$1=$BJ$6,$S8=$CC$5),AND($X$1=$BJ$6,$X8=$CC$5),AND($AC$1=$BJ$6,$AC8=$CC$5),AND($AH$1=$BJ$6,$AH8=$CC$5),AND($AM$1=$BJ$6,$AM8=$CC$5),AND($AR$1=$BJ$6,$AR8=$CC$5),AND($AW$1=$BJ$6,$AW8=$CC$5)))</f>
        <v>0</v>
      </c>
      <c r="CE8" s="54">
        <f t="shared" ref="CE8:CE21" ca="1" si="37">IF(AND($A8="",$C8=""),"",SUM(AND($D$1=$BK$6,$D8=$CC$5),AND($I$1=$BK$6,$I8=$CC$5),AND($N$1=$BK$6,$N8=$CC$5),AND($S$1=$BK$6,$S8=$CC$5),AND($X$1=$BK$6,$X8=$CC$5),AND($AC$1=$BK$6,$AC8=$CC$5),AND($AH$1=$BK$6,$AH8=$CC$5),AND($AM$1=$BK$6,$AM8=$CC$5),AND($AR$1=$BK$6,$AR8=$CC$5),AND($AW$1=$BK$6,$AW8=$CC$5)))</f>
        <v>0</v>
      </c>
      <c r="CF8" s="54">
        <f ca="1">IF(AND($A8="",$C8=""),"",COUNTIF(D8:AW8,"Non Evaluable"))</f>
        <v>0</v>
      </c>
      <c r="CG8" s="69"/>
      <c r="CH8" s="140"/>
      <c r="CI8" s="69"/>
    </row>
    <row r="9" spans="1:89">
      <c r="A9" s="102"/>
      <c r="B9" s="86">
        <f t="shared" ref="B9:B37" ca="1" si="38">IF(C9="","",SUM(B8,1))</f>
        <v>2</v>
      </c>
      <c r="C9" s="115" t="str">
        <f ca="1">IF($B$6="","",IF(OFFSET(INDEX(Base_Elèves!$A$1:$BZ$1,1,MATCH($B$6,Base_Elèves!$A$1:$BZ$1,0)),Base_Elèves!CA4,0,1,1)="","",OFFSET(INDEX(Base_Elèves!$A$1:$BZ$1,1,MATCH($B$6,Base_Elèves!$A$1:$BZ$1,0)),Base_Elèves!CA4,0,1,1)))</f>
        <v>TINOPLE Constant</v>
      </c>
      <c r="D9" s="46" t="s">
        <v>196</v>
      </c>
      <c r="E9" s="69">
        <f t="shared" si="0"/>
        <v>2</v>
      </c>
      <c r="F9" s="69"/>
      <c r="G9" s="69">
        <f t="shared" ca="1" si="1"/>
        <v>0.5</v>
      </c>
      <c r="H9" s="69">
        <f t="shared" ca="1" si="2"/>
        <v>1</v>
      </c>
      <c r="I9" s="46" t="s">
        <v>207</v>
      </c>
      <c r="J9" s="69">
        <f t="shared" si="3"/>
        <v>3</v>
      </c>
      <c r="K9" s="69"/>
      <c r="L9" s="69">
        <f t="shared" ca="1" si="4"/>
        <v>0.5</v>
      </c>
      <c r="M9" s="69">
        <f t="shared" ca="1" si="5"/>
        <v>1.5</v>
      </c>
      <c r="N9" s="46"/>
      <c r="O9" s="69" t="str">
        <f t="shared" si="6"/>
        <v/>
      </c>
      <c r="P9" s="69"/>
      <c r="Q9" s="69" t="str">
        <f t="shared" si="7"/>
        <v/>
      </c>
      <c r="R9" s="69" t="str">
        <f t="shared" si="8"/>
        <v/>
      </c>
      <c r="S9" s="46"/>
      <c r="T9" s="46" t="str">
        <f t="shared" si="9"/>
        <v/>
      </c>
      <c r="U9" s="46"/>
      <c r="V9" s="46" t="str">
        <f t="shared" si="10"/>
        <v/>
      </c>
      <c r="W9" s="46" t="str">
        <f t="shared" si="11"/>
        <v/>
      </c>
      <c r="X9" s="46"/>
      <c r="Y9" s="46" t="str">
        <f t="shared" si="12"/>
        <v/>
      </c>
      <c r="Z9" s="46"/>
      <c r="AA9" s="46" t="str">
        <f t="shared" si="13"/>
        <v/>
      </c>
      <c r="AB9" s="46" t="str">
        <f t="shared" si="14"/>
        <v/>
      </c>
      <c r="AC9" s="46"/>
      <c r="AD9" s="46" t="str">
        <f t="shared" si="15"/>
        <v/>
      </c>
      <c r="AE9" s="46"/>
      <c r="AF9" s="46" t="str">
        <f t="shared" ref="AF9:AF37" si="39">IF(AC9="","",AF$3)</f>
        <v/>
      </c>
      <c r="AG9" s="46" t="str">
        <f t="shared" ref="AG9:AG37" si="40">IF(AC9="","",AD9*AF9)</f>
        <v/>
      </c>
      <c r="AH9" s="46"/>
      <c r="AI9" s="46" t="str">
        <f t="shared" si="16"/>
        <v/>
      </c>
      <c r="AJ9" s="46"/>
      <c r="AK9" s="46" t="str">
        <f t="shared" ref="AK9:AK37" si="41">IF(AH9="","",AK$3)</f>
        <v/>
      </c>
      <c r="AL9" s="46" t="str">
        <f t="shared" ref="AL9:AL37" si="42">IF(AH9="","",AI9*AK9)</f>
        <v/>
      </c>
      <c r="AM9" s="46"/>
      <c r="AN9" s="46" t="str">
        <f t="shared" si="17"/>
        <v/>
      </c>
      <c r="AO9" s="46"/>
      <c r="AP9" s="46" t="str">
        <f t="shared" ref="AP9:AP37" si="43">IF(AM9="","",AP$3)</f>
        <v/>
      </c>
      <c r="AQ9" s="46" t="str">
        <f t="shared" ref="AQ9:AQ37" si="44">IF(AM9="","",AN9*AP9)</f>
        <v/>
      </c>
      <c r="AR9" s="46"/>
      <c r="AS9" s="46" t="str">
        <f t="shared" si="18"/>
        <v/>
      </c>
      <c r="AT9" s="46"/>
      <c r="AU9" s="46" t="str">
        <f t="shared" ref="AU9:AU37" si="45">IF(AR9="","",AU$3)</f>
        <v/>
      </c>
      <c r="AV9" s="46" t="str">
        <f t="shared" ref="AV9:AV37" si="46">IF(AR9="","",AS9*AU9)</f>
        <v/>
      </c>
      <c r="AW9" s="46"/>
      <c r="AX9" s="46" t="str">
        <f t="shared" si="19"/>
        <v/>
      </c>
      <c r="AY9" s="46"/>
      <c r="AZ9" s="46" t="str">
        <f t="shared" ref="AZ9:AZ37" si="47">IF(AW9="","",AZ$3)</f>
        <v/>
      </c>
      <c r="BA9" s="46" t="str">
        <f t="shared" ref="BA9:BA37" si="48">IF(AW9="","",AX9*AZ9)</f>
        <v/>
      </c>
      <c r="BB9" s="80"/>
      <c r="BC9" s="46">
        <f t="shared" ref="BC9:BC37" ca="1" si="49">IF(AND(A9="",C9=""),"",COUNTA(AW9,AR9,AM9,AH9,AC9,X9,S9,N9,I9,D9))</f>
        <v>2</v>
      </c>
      <c r="BD9" s="46">
        <f t="shared" ref="BD9:BD37" ca="1" si="50">IF(AND(A9="",C9=""),"",SUM(BA9,AV9,AQ9,AL9,AG9,AB9,W9,R9,M9,H9))</f>
        <v>2.5</v>
      </c>
      <c r="BE9" s="46"/>
      <c r="BF9" s="54">
        <f ca="1">IF(AND(A9="",C9=""),"",IF(A9="Absent","Absent",IF($BE$7="","",IF(BC9=0,"",IF(ROUND(BD9*$BE$7,1)&gt;20,20,ROUND(BD9*$BE$7,1))))))</f>
        <v>12.5</v>
      </c>
      <c r="BG9" s="54">
        <f t="shared" ref="BG9:BG37" ca="1" si="51">IF(OR(BF9="",BF9="Absent"),"",IF(ROUND(BD9*$BE$7,1)&gt;20,ROUND(BD9*$BE$7,1),BF9))</f>
        <v>12.5</v>
      </c>
      <c r="BH9" s="88" t="str">
        <f ca="1">IF(OR(A9="Absent",BF9=""),"",IF($B$5="LV2",INDEX(Base_Classes_Niveaux!$A$102:$M$153,MATCH(BG9,Base_Classes_Niveaux!$A$102:$A$1533),$BB$3),IF(OR($B$6="3A",$B$6="4A",$B$6="5A",$B$6="6A"),INDEX(Base_Classes_Niveaux!$A$162:$M$213,MATCH(BG9,Base_Classes_Niveaux!$A$102:$A$153),$AX$6),IF(OR($B$6&lt;&gt;"3A",$B$6&lt;&gt;"4A",$B$6&lt;&gt;"5A",$B$6&lt;&gt;"6A"),INDEX(Base_Classes_Niveaux!$A$39:$M$90,MATCH(BG9,Base_Classes_Niveaux!$A$39:$A$90),$AX$6)))))</f>
        <v>A1</v>
      </c>
      <c r="BI9" s="46">
        <f t="shared" ca="1" si="20"/>
        <v>0</v>
      </c>
      <c r="BJ9" s="46">
        <f t="shared" ca="1" si="21"/>
        <v>0</v>
      </c>
      <c r="BK9" s="46">
        <f t="shared" ca="1" si="22"/>
        <v>0</v>
      </c>
      <c r="BL9" s="46"/>
      <c r="BM9" s="46">
        <f t="shared" ca="1" si="23"/>
        <v>0</v>
      </c>
      <c r="BN9" s="46">
        <f t="shared" ca="1" si="24"/>
        <v>0</v>
      </c>
      <c r="BO9" s="46">
        <f t="shared" ca="1" si="25"/>
        <v>0</v>
      </c>
      <c r="BP9" s="46"/>
      <c r="BQ9" s="46">
        <f t="shared" ca="1" si="26"/>
        <v>1</v>
      </c>
      <c r="BR9" s="46">
        <f t="shared" ca="1" si="27"/>
        <v>0</v>
      </c>
      <c r="BS9" s="46">
        <f t="shared" ca="1" si="28"/>
        <v>0</v>
      </c>
      <c r="BT9" s="46"/>
      <c r="BU9" s="46">
        <f t="shared" ca="1" si="29"/>
        <v>0</v>
      </c>
      <c r="BV9" s="46">
        <f t="shared" ca="1" si="30"/>
        <v>0</v>
      </c>
      <c r="BW9" s="46">
        <f t="shared" ca="1" si="31"/>
        <v>0</v>
      </c>
      <c r="BX9" s="46"/>
      <c r="BY9" s="46">
        <f t="shared" ca="1" si="32"/>
        <v>0</v>
      </c>
      <c r="BZ9" s="46">
        <f t="shared" ca="1" si="33"/>
        <v>0</v>
      </c>
      <c r="CA9" s="46">
        <f t="shared" ca="1" si="34"/>
        <v>0</v>
      </c>
      <c r="CB9" s="46"/>
      <c r="CC9" s="46">
        <f t="shared" ca="1" si="35"/>
        <v>0</v>
      </c>
      <c r="CD9" s="46">
        <f t="shared" ca="1" si="36"/>
        <v>0</v>
      </c>
      <c r="CE9" s="46">
        <f t="shared" ca="1" si="37"/>
        <v>0</v>
      </c>
      <c r="CF9" s="46">
        <f t="shared" ref="CF9:CF35" ca="1" si="52">IF(AND($A9="",$C9=""),"",COUNTIF(D9:AW9,"Non Evaluable"))</f>
        <v>0</v>
      </c>
      <c r="CG9" s="69"/>
      <c r="CH9" s="140"/>
      <c r="CI9" s="69"/>
    </row>
    <row r="10" spans="1:89">
      <c r="A10" s="102"/>
      <c r="B10" s="86">
        <f t="shared" ca="1" si="38"/>
        <v>3</v>
      </c>
      <c r="C10" s="115" t="str">
        <f ca="1">IF($B$6="","",IF(OFFSET(INDEX(Base_Elèves!$A$1:$BZ$1,1,MATCH($B$6,Base_Elèves!$A$1:$BZ$1,0)),Base_Elèves!CA5,0,1,1)="","",OFFSET(INDEX(Base_Elèves!$A$1:$BZ$1,1,MATCH($B$6,Base_Elèves!$A$1:$BZ$1,0)),Base_Elèves!CA5,0,1,1)))</f>
        <v>TISON Paco</v>
      </c>
      <c r="D10" s="46" t="s">
        <v>207</v>
      </c>
      <c r="E10" s="69">
        <f t="shared" si="0"/>
        <v>3</v>
      </c>
      <c r="F10" s="69"/>
      <c r="G10" s="69">
        <f t="shared" ca="1" si="1"/>
        <v>0.5</v>
      </c>
      <c r="H10" s="69">
        <f t="shared" ca="1" si="2"/>
        <v>1.5</v>
      </c>
      <c r="I10" s="46" t="s">
        <v>207</v>
      </c>
      <c r="J10" s="69">
        <f t="shared" si="3"/>
        <v>3</v>
      </c>
      <c r="K10" s="69"/>
      <c r="L10" s="69">
        <f t="shared" ca="1" si="4"/>
        <v>0.5</v>
      </c>
      <c r="M10" s="69">
        <f t="shared" ca="1" si="5"/>
        <v>1.5</v>
      </c>
      <c r="N10" s="46"/>
      <c r="O10" s="69" t="str">
        <f t="shared" si="6"/>
        <v/>
      </c>
      <c r="P10" s="69"/>
      <c r="Q10" s="69" t="str">
        <f t="shared" si="7"/>
        <v/>
      </c>
      <c r="R10" s="69" t="str">
        <f t="shared" si="8"/>
        <v/>
      </c>
      <c r="S10" s="46"/>
      <c r="T10" s="46" t="str">
        <f t="shared" si="9"/>
        <v/>
      </c>
      <c r="U10" s="46"/>
      <c r="V10" s="46" t="str">
        <f t="shared" si="10"/>
        <v/>
      </c>
      <c r="W10" s="46" t="str">
        <f t="shared" si="11"/>
        <v/>
      </c>
      <c r="X10" s="46"/>
      <c r="Y10" s="46" t="str">
        <f t="shared" si="12"/>
        <v/>
      </c>
      <c r="Z10" s="46"/>
      <c r="AA10" s="46" t="str">
        <f t="shared" si="13"/>
        <v/>
      </c>
      <c r="AB10" s="46" t="str">
        <f t="shared" si="14"/>
        <v/>
      </c>
      <c r="AC10" s="46"/>
      <c r="AD10" s="46" t="str">
        <f t="shared" si="15"/>
        <v/>
      </c>
      <c r="AE10" s="46"/>
      <c r="AF10" s="46" t="str">
        <f t="shared" si="39"/>
        <v/>
      </c>
      <c r="AG10" s="46" t="str">
        <f t="shared" si="40"/>
        <v/>
      </c>
      <c r="AH10" s="46"/>
      <c r="AI10" s="46" t="str">
        <f t="shared" si="16"/>
        <v/>
      </c>
      <c r="AJ10" s="46"/>
      <c r="AK10" s="46" t="str">
        <f t="shared" si="41"/>
        <v/>
      </c>
      <c r="AL10" s="46" t="str">
        <f t="shared" si="42"/>
        <v/>
      </c>
      <c r="AM10" s="46"/>
      <c r="AN10" s="46" t="str">
        <f t="shared" si="17"/>
        <v/>
      </c>
      <c r="AO10" s="46"/>
      <c r="AP10" s="46" t="str">
        <f t="shared" si="43"/>
        <v/>
      </c>
      <c r="AQ10" s="46" t="str">
        <f t="shared" si="44"/>
        <v/>
      </c>
      <c r="AR10" s="46"/>
      <c r="AS10" s="46" t="str">
        <f t="shared" si="18"/>
        <v/>
      </c>
      <c r="AT10" s="46"/>
      <c r="AU10" s="46" t="str">
        <f t="shared" si="45"/>
        <v/>
      </c>
      <c r="AV10" s="46" t="str">
        <f t="shared" si="46"/>
        <v/>
      </c>
      <c r="AW10" s="46"/>
      <c r="AX10" s="46" t="str">
        <f t="shared" si="19"/>
        <v/>
      </c>
      <c r="AY10" s="46"/>
      <c r="AZ10" s="46" t="str">
        <f t="shared" si="47"/>
        <v/>
      </c>
      <c r="BA10" s="46" t="str">
        <f t="shared" si="48"/>
        <v/>
      </c>
      <c r="BB10" s="80"/>
      <c r="BC10" s="46">
        <f t="shared" ca="1" si="49"/>
        <v>2</v>
      </c>
      <c r="BD10" s="46">
        <f t="shared" ca="1" si="50"/>
        <v>3</v>
      </c>
      <c r="BE10" s="46"/>
      <c r="BF10" s="54">
        <f t="shared" ref="BF10:BF37" ca="1" si="53">IF(AND(A10="",C10=""),"",IF(A10="Absent","Absent",IF($BE$7="","",IF(BC10=0,"",IF(ROUND(BD10*$BE$7,1)&gt;20,20,ROUND(BD10*$BE$7,1))))))</f>
        <v>15</v>
      </c>
      <c r="BG10" s="54">
        <f t="shared" ca="1" si="51"/>
        <v>15</v>
      </c>
      <c r="BH10" s="88" t="str">
        <f ca="1">IF(OR(A10="Absent",BF10=""),"",IF($B$5="LV2",INDEX(Base_Classes_Niveaux!$A$102:$M$153,MATCH(BG10,Base_Classes_Niveaux!$A$102:$A$1533),$BB$3),IF(OR($B$6="3A",$B$6="4A",$B$6="5A",$B$6="6A"),INDEX(Base_Classes_Niveaux!$A$162:$M$213,MATCH(BG10,Base_Classes_Niveaux!$A$102:$A$153),$AX$6),IF(OR($B$6&lt;&gt;"3A",$B$6&lt;&gt;"4A",$B$6&lt;&gt;"5A",$B$6&lt;&gt;"6A"),INDEX(Base_Classes_Niveaux!$A$39:$M$90,MATCH(BG10,Base_Classes_Niveaux!$A$39:$A$90),$AX$6)))))</f>
        <v>A1+</v>
      </c>
      <c r="BI10" s="46">
        <f t="shared" ca="1" si="20"/>
        <v>0</v>
      </c>
      <c r="BJ10" s="46">
        <f t="shared" ca="1" si="21"/>
        <v>0</v>
      </c>
      <c r="BK10" s="46">
        <f t="shared" ca="1" si="22"/>
        <v>0</v>
      </c>
      <c r="BL10" s="46"/>
      <c r="BM10" s="46">
        <f t="shared" ca="1" si="23"/>
        <v>0</v>
      </c>
      <c r="BN10" s="46">
        <f t="shared" ca="1" si="24"/>
        <v>0</v>
      </c>
      <c r="BO10" s="46">
        <f t="shared" ca="1" si="25"/>
        <v>0</v>
      </c>
      <c r="BP10" s="46"/>
      <c r="BQ10" s="46">
        <f t="shared" ca="1" si="26"/>
        <v>1</v>
      </c>
      <c r="BR10" s="46">
        <f t="shared" ca="1" si="27"/>
        <v>0</v>
      </c>
      <c r="BS10" s="46">
        <f t="shared" ca="1" si="28"/>
        <v>0</v>
      </c>
      <c r="BT10" s="46"/>
      <c r="BU10" s="46">
        <f t="shared" ca="1" si="29"/>
        <v>0</v>
      </c>
      <c r="BV10" s="46">
        <f t="shared" ca="1" si="30"/>
        <v>0</v>
      </c>
      <c r="BW10" s="46">
        <f t="shared" ca="1" si="31"/>
        <v>0</v>
      </c>
      <c r="BX10" s="46"/>
      <c r="BY10" s="46">
        <f t="shared" ca="1" si="32"/>
        <v>0</v>
      </c>
      <c r="BZ10" s="46">
        <f t="shared" ca="1" si="33"/>
        <v>0</v>
      </c>
      <c r="CA10" s="46">
        <f t="shared" ca="1" si="34"/>
        <v>0</v>
      </c>
      <c r="CB10" s="46"/>
      <c r="CC10" s="46">
        <f t="shared" ca="1" si="35"/>
        <v>0</v>
      </c>
      <c r="CD10" s="46">
        <f t="shared" ca="1" si="36"/>
        <v>0</v>
      </c>
      <c r="CE10" s="46">
        <f t="shared" ca="1" si="37"/>
        <v>0</v>
      </c>
      <c r="CF10" s="46">
        <f t="shared" ca="1" si="52"/>
        <v>0</v>
      </c>
      <c r="CG10" s="69"/>
      <c r="CH10" s="140"/>
      <c r="CI10" s="89"/>
      <c r="CJ10" s="90"/>
    </row>
    <row r="11" spans="1:89" ht="16.5" customHeight="1">
      <c r="A11" s="102"/>
      <c r="B11" s="86">
        <f t="shared" ca="1" si="38"/>
        <v>4</v>
      </c>
      <c r="C11" s="115" t="str">
        <f ca="1">IF($B$6="","",IF(OFFSET(INDEX(Base_Elèves!$A$1:$BZ$1,1,MATCH($B$6,Base_Elèves!$A$1:$BZ$1,0)),Base_Elèves!CA6,0,1,1)="","",OFFSET(INDEX(Base_Elèves!$A$1:$BZ$1,1,MATCH($B$6,Base_Elèves!$A$1:$BZ$1,0)),Base_Elèves!CA6,0,1,1)))</f>
        <v>TOMBAY Yvon</v>
      </c>
      <c r="D11" s="46" t="s">
        <v>191</v>
      </c>
      <c r="E11" s="69">
        <f t="shared" si="0"/>
        <v>4</v>
      </c>
      <c r="F11" s="69"/>
      <c r="G11" s="69">
        <f t="shared" ca="1" si="1"/>
        <v>0.5</v>
      </c>
      <c r="H11" s="69">
        <f t="shared" ca="1" si="2"/>
        <v>2</v>
      </c>
      <c r="I11" s="46" t="s">
        <v>207</v>
      </c>
      <c r="J11" s="69">
        <f t="shared" si="3"/>
        <v>3</v>
      </c>
      <c r="K11" s="69"/>
      <c r="L11" s="69">
        <f t="shared" ca="1" si="4"/>
        <v>0.5</v>
      </c>
      <c r="M11" s="69">
        <f t="shared" ca="1" si="5"/>
        <v>1.5</v>
      </c>
      <c r="N11" s="46"/>
      <c r="O11" s="69" t="str">
        <f t="shared" si="6"/>
        <v/>
      </c>
      <c r="P11" s="69"/>
      <c r="Q11" s="69" t="str">
        <f t="shared" si="7"/>
        <v/>
      </c>
      <c r="R11" s="69" t="str">
        <f t="shared" si="8"/>
        <v/>
      </c>
      <c r="S11" s="46"/>
      <c r="T11" s="46" t="str">
        <f t="shared" si="9"/>
        <v/>
      </c>
      <c r="U11" s="46"/>
      <c r="V11" s="46" t="str">
        <f t="shared" si="10"/>
        <v/>
      </c>
      <c r="W11" s="46" t="str">
        <f t="shared" si="11"/>
        <v/>
      </c>
      <c r="X11" s="46"/>
      <c r="Y11" s="46" t="str">
        <f t="shared" si="12"/>
        <v/>
      </c>
      <c r="Z11" s="46"/>
      <c r="AA11" s="46" t="str">
        <f t="shared" si="13"/>
        <v/>
      </c>
      <c r="AB11" s="46" t="str">
        <f t="shared" si="14"/>
        <v/>
      </c>
      <c r="AC11" s="46"/>
      <c r="AD11" s="46" t="str">
        <f t="shared" si="15"/>
        <v/>
      </c>
      <c r="AE11" s="46"/>
      <c r="AF11" s="46" t="str">
        <f t="shared" si="39"/>
        <v/>
      </c>
      <c r="AG11" s="46" t="str">
        <f t="shared" si="40"/>
        <v/>
      </c>
      <c r="AH11" s="46"/>
      <c r="AI11" s="46" t="str">
        <f t="shared" si="16"/>
        <v/>
      </c>
      <c r="AJ11" s="46"/>
      <c r="AK11" s="46" t="str">
        <f t="shared" si="41"/>
        <v/>
      </c>
      <c r="AL11" s="46" t="str">
        <f t="shared" si="42"/>
        <v/>
      </c>
      <c r="AM11" s="46"/>
      <c r="AN11" s="46" t="str">
        <f t="shared" si="17"/>
        <v/>
      </c>
      <c r="AO11" s="46"/>
      <c r="AP11" s="46" t="str">
        <f t="shared" si="43"/>
        <v/>
      </c>
      <c r="AQ11" s="46" t="str">
        <f t="shared" si="44"/>
        <v/>
      </c>
      <c r="AR11" s="46"/>
      <c r="AS11" s="46" t="str">
        <f t="shared" si="18"/>
        <v/>
      </c>
      <c r="AT11" s="46"/>
      <c r="AU11" s="46" t="str">
        <f t="shared" si="45"/>
        <v/>
      </c>
      <c r="AV11" s="46" t="str">
        <f t="shared" si="46"/>
        <v/>
      </c>
      <c r="AW11" s="46"/>
      <c r="AX11" s="46" t="str">
        <f t="shared" si="19"/>
        <v/>
      </c>
      <c r="AY11" s="46"/>
      <c r="AZ11" s="46" t="str">
        <f t="shared" si="47"/>
        <v/>
      </c>
      <c r="BA11" s="46" t="str">
        <f t="shared" si="48"/>
        <v/>
      </c>
      <c r="BB11" s="80"/>
      <c r="BC11" s="46">
        <f t="shared" ca="1" si="49"/>
        <v>2</v>
      </c>
      <c r="BD11" s="46">
        <f t="shared" ca="1" si="50"/>
        <v>3.5</v>
      </c>
      <c r="BE11" s="46"/>
      <c r="BF11" s="54">
        <f t="shared" ca="1" si="53"/>
        <v>17.5</v>
      </c>
      <c r="BG11" s="54">
        <f t="shared" ca="1" si="51"/>
        <v>17.5</v>
      </c>
      <c r="BH11" s="88" t="str">
        <f ca="1">IF(OR(A11="Absent",BF11=""),"",IF($B$5="LV2",INDEX(Base_Classes_Niveaux!$A$102:$M$153,MATCH(BG11,Base_Classes_Niveaux!$A$102:$A$1533),$BB$3),IF(OR($B$6="3A",$B$6="4A",$B$6="5A",$B$6="6A"),INDEX(Base_Classes_Niveaux!$A$162:$M$213,MATCH(BG11,Base_Classes_Niveaux!$A$102:$A$153),$AX$6),IF(OR($B$6&lt;&gt;"3A",$B$6&lt;&gt;"4A",$B$6&lt;&gt;"5A",$B$6&lt;&gt;"6A"),INDEX(Base_Classes_Niveaux!$A$39:$M$90,MATCH(BG11,Base_Classes_Niveaux!$A$39:$A$90),$AX$6)))))</f>
        <v>A1+</v>
      </c>
      <c r="BI11" s="46">
        <f t="shared" ca="1" si="20"/>
        <v>0</v>
      </c>
      <c r="BJ11" s="46">
        <f t="shared" ca="1" si="21"/>
        <v>0</v>
      </c>
      <c r="BK11" s="46">
        <f t="shared" ca="1" si="22"/>
        <v>0</v>
      </c>
      <c r="BL11" s="46"/>
      <c r="BM11" s="46">
        <f t="shared" ca="1" si="23"/>
        <v>0</v>
      </c>
      <c r="BN11" s="46">
        <f t="shared" ca="1" si="24"/>
        <v>0</v>
      </c>
      <c r="BO11" s="46">
        <f t="shared" ca="1" si="25"/>
        <v>0</v>
      </c>
      <c r="BP11" s="46"/>
      <c r="BQ11" s="46">
        <f t="shared" ca="1" si="26"/>
        <v>1</v>
      </c>
      <c r="BR11" s="46">
        <f t="shared" ca="1" si="27"/>
        <v>0</v>
      </c>
      <c r="BS11" s="46">
        <f t="shared" ca="1" si="28"/>
        <v>0</v>
      </c>
      <c r="BT11" s="46"/>
      <c r="BU11" s="46">
        <f t="shared" ca="1" si="29"/>
        <v>0</v>
      </c>
      <c r="BV11" s="46">
        <f t="shared" ca="1" si="30"/>
        <v>0</v>
      </c>
      <c r="BW11" s="46">
        <f t="shared" ca="1" si="31"/>
        <v>0</v>
      </c>
      <c r="BX11" s="46"/>
      <c r="BY11" s="46">
        <f t="shared" ca="1" si="32"/>
        <v>0</v>
      </c>
      <c r="BZ11" s="46">
        <f t="shared" ca="1" si="33"/>
        <v>0</v>
      </c>
      <c r="CA11" s="46">
        <f t="shared" ca="1" si="34"/>
        <v>0</v>
      </c>
      <c r="CB11" s="46"/>
      <c r="CC11" s="46">
        <f t="shared" ca="1" si="35"/>
        <v>0</v>
      </c>
      <c r="CD11" s="46">
        <f t="shared" ca="1" si="36"/>
        <v>0</v>
      </c>
      <c r="CE11" s="46">
        <f t="shared" ca="1" si="37"/>
        <v>0</v>
      </c>
      <c r="CF11" s="46">
        <f t="shared" ca="1" si="52"/>
        <v>0</v>
      </c>
      <c r="CG11" s="69"/>
      <c r="CH11" s="140"/>
      <c r="CI11" s="89"/>
      <c r="CJ11" s="89"/>
    </row>
    <row r="12" spans="1:89">
      <c r="A12" s="102"/>
      <c r="B12" s="86">
        <f t="shared" ca="1" si="38"/>
        <v>5</v>
      </c>
      <c r="C12" s="115" t="str">
        <f ca="1">IF($B$6="","",IF(OFFSET(INDEX(Base_Elèves!$A$1:$BZ$1,1,MATCH($B$6,Base_Elèves!$A$1:$BZ$1,0)),Base_Elèves!CA7,0,1,1)="","",OFFSET(INDEX(Base_Elèves!$A$1:$BZ$1,1,MATCH($B$6,Base_Elèves!$A$1:$BZ$1,0)),Base_Elèves!CA7,0,1,1)))</f>
        <v>VIGOTT Sarah</v>
      </c>
      <c r="D12" s="46" t="s">
        <v>207</v>
      </c>
      <c r="E12" s="69">
        <f t="shared" si="0"/>
        <v>3</v>
      </c>
      <c r="F12" s="69"/>
      <c r="G12" s="69">
        <f t="shared" ca="1" si="1"/>
        <v>0.5</v>
      </c>
      <c r="H12" s="69">
        <f t="shared" ca="1" si="2"/>
        <v>1.5</v>
      </c>
      <c r="I12" s="46" t="s">
        <v>196</v>
      </c>
      <c r="J12" s="69">
        <f t="shared" si="3"/>
        <v>2</v>
      </c>
      <c r="K12" s="69"/>
      <c r="L12" s="69">
        <f t="shared" ca="1" si="4"/>
        <v>0.5</v>
      </c>
      <c r="M12" s="69">
        <f t="shared" ca="1" si="5"/>
        <v>1</v>
      </c>
      <c r="N12" s="46"/>
      <c r="O12" s="69" t="str">
        <f t="shared" si="6"/>
        <v/>
      </c>
      <c r="P12" s="69"/>
      <c r="Q12" s="69" t="str">
        <f t="shared" si="7"/>
        <v/>
      </c>
      <c r="R12" s="69" t="str">
        <f t="shared" si="8"/>
        <v/>
      </c>
      <c r="S12" s="46"/>
      <c r="T12" s="46" t="str">
        <f t="shared" si="9"/>
        <v/>
      </c>
      <c r="U12" s="46"/>
      <c r="V12" s="46" t="str">
        <f t="shared" si="10"/>
        <v/>
      </c>
      <c r="W12" s="46" t="str">
        <f t="shared" si="11"/>
        <v/>
      </c>
      <c r="X12" s="46"/>
      <c r="Y12" s="46" t="str">
        <f t="shared" si="12"/>
        <v/>
      </c>
      <c r="Z12" s="46"/>
      <c r="AA12" s="46" t="str">
        <f t="shared" si="13"/>
        <v/>
      </c>
      <c r="AB12" s="46" t="str">
        <f t="shared" si="14"/>
        <v/>
      </c>
      <c r="AC12" s="46"/>
      <c r="AD12" s="46" t="str">
        <f t="shared" si="15"/>
        <v/>
      </c>
      <c r="AE12" s="46"/>
      <c r="AF12" s="46" t="str">
        <f t="shared" si="39"/>
        <v/>
      </c>
      <c r="AG12" s="46" t="str">
        <f t="shared" si="40"/>
        <v/>
      </c>
      <c r="AH12" s="46"/>
      <c r="AI12" s="46" t="str">
        <f t="shared" si="16"/>
        <v/>
      </c>
      <c r="AJ12" s="46"/>
      <c r="AK12" s="46" t="str">
        <f t="shared" si="41"/>
        <v/>
      </c>
      <c r="AL12" s="46" t="str">
        <f t="shared" si="42"/>
        <v/>
      </c>
      <c r="AM12" s="46"/>
      <c r="AN12" s="46" t="str">
        <f t="shared" si="17"/>
        <v/>
      </c>
      <c r="AO12" s="46"/>
      <c r="AP12" s="46" t="str">
        <f t="shared" si="43"/>
        <v/>
      </c>
      <c r="AQ12" s="46" t="str">
        <f t="shared" si="44"/>
        <v/>
      </c>
      <c r="AR12" s="46"/>
      <c r="AS12" s="46" t="str">
        <f t="shared" si="18"/>
        <v/>
      </c>
      <c r="AT12" s="46"/>
      <c r="AU12" s="46" t="str">
        <f t="shared" si="45"/>
        <v/>
      </c>
      <c r="AV12" s="46" t="str">
        <f t="shared" si="46"/>
        <v/>
      </c>
      <c r="AW12" s="46"/>
      <c r="AX12" s="46" t="str">
        <f t="shared" si="19"/>
        <v/>
      </c>
      <c r="AY12" s="46"/>
      <c r="AZ12" s="46" t="str">
        <f t="shared" si="47"/>
        <v/>
      </c>
      <c r="BA12" s="46" t="str">
        <f t="shared" si="48"/>
        <v/>
      </c>
      <c r="BB12" s="80"/>
      <c r="BC12" s="46">
        <f t="shared" ca="1" si="49"/>
        <v>2</v>
      </c>
      <c r="BD12" s="46">
        <f t="shared" ca="1" si="50"/>
        <v>2.5</v>
      </c>
      <c r="BE12" s="46"/>
      <c r="BF12" s="54">
        <f t="shared" ca="1" si="53"/>
        <v>12.5</v>
      </c>
      <c r="BG12" s="54">
        <f t="shared" ca="1" si="51"/>
        <v>12.5</v>
      </c>
      <c r="BH12" s="88" t="str">
        <f ca="1">IF(OR(A12="Absent",BF12=""),"",IF($B$5="LV2",INDEX(Base_Classes_Niveaux!$A$102:$M$153,MATCH(BG12,Base_Classes_Niveaux!$A$102:$A$1533),$BB$3),IF(OR($B$6="3A",$B$6="4A",$B$6="5A",$B$6="6A"),INDEX(Base_Classes_Niveaux!$A$162:$M$213,MATCH(BG12,Base_Classes_Niveaux!$A$102:$A$153),$AX$6),IF(OR($B$6&lt;&gt;"3A",$B$6&lt;&gt;"4A",$B$6&lt;&gt;"5A",$B$6&lt;&gt;"6A"),INDEX(Base_Classes_Niveaux!$A$39:$M$90,MATCH(BG12,Base_Classes_Niveaux!$A$39:$A$90),$AX$6)))))</f>
        <v>A1</v>
      </c>
      <c r="BI12" s="46">
        <f t="shared" ca="1" si="20"/>
        <v>0</v>
      </c>
      <c r="BJ12" s="46">
        <f t="shared" ca="1" si="21"/>
        <v>0</v>
      </c>
      <c r="BK12" s="46">
        <f t="shared" ca="1" si="22"/>
        <v>0</v>
      </c>
      <c r="BL12" s="46"/>
      <c r="BM12" s="46">
        <f t="shared" ca="1" si="23"/>
        <v>0</v>
      </c>
      <c r="BN12" s="46">
        <f t="shared" ca="1" si="24"/>
        <v>0</v>
      </c>
      <c r="BO12" s="46">
        <f t="shared" ca="1" si="25"/>
        <v>0</v>
      </c>
      <c r="BP12" s="46"/>
      <c r="BQ12" s="46">
        <f t="shared" ca="1" si="26"/>
        <v>0</v>
      </c>
      <c r="BR12" s="46">
        <f t="shared" ca="1" si="27"/>
        <v>0</v>
      </c>
      <c r="BS12" s="46">
        <f t="shared" ca="1" si="28"/>
        <v>0</v>
      </c>
      <c r="BT12" s="46"/>
      <c r="BU12" s="46">
        <f t="shared" ca="1" si="29"/>
        <v>1</v>
      </c>
      <c r="BV12" s="46">
        <f t="shared" ca="1" si="30"/>
        <v>0</v>
      </c>
      <c r="BW12" s="46">
        <f t="shared" ca="1" si="31"/>
        <v>0</v>
      </c>
      <c r="BX12" s="46"/>
      <c r="BY12" s="46">
        <f t="shared" ca="1" si="32"/>
        <v>0</v>
      </c>
      <c r="BZ12" s="46">
        <f t="shared" ca="1" si="33"/>
        <v>0</v>
      </c>
      <c r="CA12" s="46">
        <f t="shared" ca="1" si="34"/>
        <v>0</v>
      </c>
      <c r="CB12" s="46"/>
      <c r="CC12" s="46">
        <f t="shared" ca="1" si="35"/>
        <v>0</v>
      </c>
      <c r="CD12" s="46">
        <f t="shared" ca="1" si="36"/>
        <v>0</v>
      </c>
      <c r="CE12" s="46">
        <f t="shared" ca="1" si="37"/>
        <v>0</v>
      </c>
      <c r="CF12" s="46">
        <f t="shared" ca="1" si="52"/>
        <v>0</v>
      </c>
      <c r="CG12" s="69"/>
      <c r="CH12" s="140"/>
      <c r="CI12" s="89"/>
      <c r="CJ12" s="89"/>
    </row>
    <row r="13" spans="1:89">
      <c r="A13" s="102"/>
      <c r="B13" s="86">
        <f t="shared" ca="1" si="38"/>
        <v>6</v>
      </c>
      <c r="C13" s="115" t="str">
        <f ca="1">IF($B$6="","",IF(OFFSET(INDEX(Base_Elèves!$A$1:$BZ$1,1,MATCH($B$6,Base_Elèves!$A$1:$BZ$1,0)),Base_Elèves!CA8,0,1,1)="","",OFFSET(INDEX(Base_Elèves!$A$1:$BZ$1,1,MATCH($B$6,Base_Elèves!$A$1:$BZ$1,0)),Base_Elèves!CA8,0,1,1)))</f>
        <v>NEYMAR Jean</v>
      </c>
      <c r="D13" s="46" t="s">
        <v>207</v>
      </c>
      <c r="E13" s="69">
        <f t="shared" si="0"/>
        <v>3</v>
      </c>
      <c r="F13" s="69"/>
      <c r="G13" s="69">
        <f t="shared" ca="1" si="1"/>
        <v>0.5</v>
      </c>
      <c r="H13" s="69">
        <f t="shared" ca="1" si="2"/>
        <v>1.5</v>
      </c>
      <c r="I13" s="46" t="s">
        <v>207</v>
      </c>
      <c r="J13" s="69">
        <f t="shared" si="3"/>
        <v>3</v>
      </c>
      <c r="K13" s="69"/>
      <c r="L13" s="69">
        <f t="shared" ca="1" si="4"/>
        <v>0.5</v>
      </c>
      <c r="M13" s="69">
        <f t="shared" ca="1" si="5"/>
        <v>1.5</v>
      </c>
      <c r="N13" s="46"/>
      <c r="O13" s="69" t="str">
        <f t="shared" si="6"/>
        <v/>
      </c>
      <c r="P13" s="69"/>
      <c r="Q13" s="69" t="str">
        <f t="shared" si="7"/>
        <v/>
      </c>
      <c r="R13" s="69" t="str">
        <f t="shared" si="8"/>
        <v/>
      </c>
      <c r="S13" s="46"/>
      <c r="T13" s="46" t="str">
        <f t="shared" si="9"/>
        <v/>
      </c>
      <c r="U13" s="46"/>
      <c r="V13" s="46" t="str">
        <f t="shared" si="10"/>
        <v/>
      </c>
      <c r="W13" s="46" t="str">
        <f t="shared" si="11"/>
        <v/>
      </c>
      <c r="X13" s="46"/>
      <c r="Y13" s="46" t="str">
        <f t="shared" si="12"/>
        <v/>
      </c>
      <c r="Z13" s="46"/>
      <c r="AA13" s="46" t="str">
        <f t="shared" si="13"/>
        <v/>
      </c>
      <c r="AB13" s="46" t="str">
        <f t="shared" si="14"/>
        <v/>
      </c>
      <c r="AC13" s="46"/>
      <c r="AD13" s="46" t="str">
        <f t="shared" si="15"/>
        <v/>
      </c>
      <c r="AE13" s="46"/>
      <c r="AF13" s="46" t="str">
        <f t="shared" si="39"/>
        <v/>
      </c>
      <c r="AG13" s="46" t="str">
        <f t="shared" si="40"/>
        <v/>
      </c>
      <c r="AH13" s="46"/>
      <c r="AI13" s="46" t="str">
        <f t="shared" si="16"/>
        <v/>
      </c>
      <c r="AJ13" s="46"/>
      <c r="AK13" s="46" t="str">
        <f t="shared" si="41"/>
        <v/>
      </c>
      <c r="AL13" s="46" t="str">
        <f t="shared" si="42"/>
        <v/>
      </c>
      <c r="AM13" s="46"/>
      <c r="AN13" s="46" t="str">
        <f t="shared" si="17"/>
        <v/>
      </c>
      <c r="AO13" s="46"/>
      <c r="AP13" s="46" t="str">
        <f t="shared" si="43"/>
        <v/>
      </c>
      <c r="AQ13" s="46" t="str">
        <f t="shared" si="44"/>
        <v/>
      </c>
      <c r="AR13" s="46"/>
      <c r="AS13" s="46" t="str">
        <f t="shared" si="18"/>
        <v/>
      </c>
      <c r="AT13" s="46"/>
      <c r="AU13" s="46" t="str">
        <f t="shared" si="45"/>
        <v/>
      </c>
      <c r="AV13" s="46" t="str">
        <f t="shared" si="46"/>
        <v/>
      </c>
      <c r="AW13" s="46"/>
      <c r="AX13" s="46" t="str">
        <f t="shared" si="19"/>
        <v/>
      </c>
      <c r="AY13" s="46"/>
      <c r="AZ13" s="46" t="str">
        <f t="shared" si="47"/>
        <v/>
      </c>
      <c r="BA13" s="46" t="str">
        <f t="shared" si="48"/>
        <v/>
      </c>
      <c r="BB13" s="80"/>
      <c r="BC13" s="46">
        <f t="shared" ca="1" si="49"/>
        <v>2</v>
      </c>
      <c r="BD13" s="46">
        <f t="shared" ca="1" si="50"/>
        <v>3</v>
      </c>
      <c r="BE13" s="46"/>
      <c r="BF13" s="54">
        <f t="shared" ca="1" si="53"/>
        <v>15</v>
      </c>
      <c r="BG13" s="54">
        <f t="shared" ca="1" si="51"/>
        <v>15</v>
      </c>
      <c r="BH13" s="88" t="str">
        <f ca="1">IF(OR(A13="Absent",BF13=""),"",IF($B$5="LV2",INDEX(Base_Classes_Niveaux!$A$102:$M$153,MATCH(BG13,Base_Classes_Niveaux!$A$102:$A$1533),$BB$3),IF(OR($B$6="3A",$B$6="4A",$B$6="5A",$B$6="6A"),INDEX(Base_Classes_Niveaux!$A$162:$M$213,MATCH(BG13,Base_Classes_Niveaux!$A$102:$A$153),$AX$6),IF(OR($B$6&lt;&gt;"3A",$B$6&lt;&gt;"4A",$B$6&lt;&gt;"5A",$B$6&lt;&gt;"6A"),INDEX(Base_Classes_Niveaux!$A$39:$M$90,MATCH(BG13,Base_Classes_Niveaux!$A$39:$A$90),$AX$6)))))</f>
        <v>A1+</v>
      </c>
      <c r="BI13" s="46">
        <f t="shared" ca="1" si="20"/>
        <v>0</v>
      </c>
      <c r="BJ13" s="46">
        <f t="shared" ca="1" si="21"/>
        <v>0</v>
      </c>
      <c r="BK13" s="46">
        <f t="shared" ca="1" si="22"/>
        <v>0</v>
      </c>
      <c r="BL13" s="46"/>
      <c r="BM13" s="46">
        <f t="shared" ca="1" si="23"/>
        <v>0</v>
      </c>
      <c r="BN13" s="46">
        <f t="shared" ca="1" si="24"/>
        <v>0</v>
      </c>
      <c r="BO13" s="46">
        <f t="shared" ca="1" si="25"/>
        <v>0</v>
      </c>
      <c r="BP13" s="46"/>
      <c r="BQ13" s="46">
        <f t="shared" ca="1" si="26"/>
        <v>1</v>
      </c>
      <c r="BR13" s="46">
        <f t="shared" ca="1" si="27"/>
        <v>0</v>
      </c>
      <c r="BS13" s="46">
        <f t="shared" ca="1" si="28"/>
        <v>0</v>
      </c>
      <c r="BT13" s="46"/>
      <c r="BU13" s="46">
        <f t="shared" ca="1" si="29"/>
        <v>0</v>
      </c>
      <c r="BV13" s="46">
        <f t="shared" ca="1" si="30"/>
        <v>0</v>
      </c>
      <c r="BW13" s="46">
        <f t="shared" ca="1" si="31"/>
        <v>0</v>
      </c>
      <c r="BX13" s="46"/>
      <c r="BY13" s="46">
        <f t="shared" ca="1" si="32"/>
        <v>0</v>
      </c>
      <c r="BZ13" s="46">
        <f t="shared" ca="1" si="33"/>
        <v>0</v>
      </c>
      <c r="CA13" s="46">
        <f t="shared" ca="1" si="34"/>
        <v>0</v>
      </c>
      <c r="CB13" s="46"/>
      <c r="CC13" s="46">
        <f t="shared" ca="1" si="35"/>
        <v>0</v>
      </c>
      <c r="CD13" s="46">
        <f t="shared" ca="1" si="36"/>
        <v>0</v>
      </c>
      <c r="CE13" s="46">
        <f t="shared" ca="1" si="37"/>
        <v>0</v>
      </c>
      <c r="CF13" s="46">
        <f t="shared" ca="1" si="52"/>
        <v>0</v>
      </c>
      <c r="CG13" s="69"/>
      <c r="CH13" s="140"/>
      <c r="CI13" s="89"/>
      <c r="CJ13" s="89"/>
    </row>
    <row r="14" spans="1:89">
      <c r="A14" s="102"/>
      <c r="B14" s="86" t="str">
        <f t="shared" ca="1" si="38"/>
        <v/>
      </c>
      <c r="C14" s="115" t="str">
        <f ca="1">IF($B$6="","",IF(OFFSET(INDEX(Base_Elèves!$A$1:$BZ$1,1,MATCH($B$6,Base_Elèves!$A$1:$BZ$1,0)),Base_Elèves!CA9,0,1,1)="","",OFFSET(INDEX(Base_Elèves!$A$1:$BZ$1,1,MATCH($B$6,Base_Elèves!$A$1:$BZ$1,0)),Base_Elèves!CA9,0,1,1)))</f>
        <v/>
      </c>
      <c r="D14" s="45"/>
      <c r="E14" s="164" t="str">
        <f t="shared" ref="E14:E30" si="54">IF(D14="","",IF(OR(D14="Non Acquis",D14="Non Evaluable"),0,MATCH(D14,Points_Validation,0)))</f>
        <v/>
      </c>
      <c r="F14" s="164"/>
      <c r="G14" s="164" t="str">
        <f t="shared" ref="G14:G30" si="55">IF(D14="","",G$3)</f>
        <v/>
      </c>
      <c r="H14" s="164" t="str">
        <f t="shared" ref="H14:H30" si="56">IF(D14="","",E14*G14)</f>
        <v/>
      </c>
      <c r="I14" s="45"/>
      <c r="J14" s="69" t="str">
        <f t="shared" si="3"/>
        <v/>
      </c>
      <c r="K14" s="69"/>
      <c r="L14" s="69" t="str">
        <f t="shared" si="4"/>
        <v/>
      </c>
      <c r="M14" s="69" t="str">
        <f t="shared" si="5"/>
        <v/>
      </c>
      <c r="N14" s="46"/>
      <c r="O14" s="69" t="str">
        <f t="shared" si="6"/>
        <v/>
      </c>
      <c r="P14" s="69"/>
      <c r="Q14" s="69" t="str">
        <f t="shared" si="7"/>
        <v/>
      </c>
      <c r="R14" s="69" t="str">
        <f t="shared" si="8"/>
        <v/>
      </c>
      <c r="S14" s="46"/>
      <c r="T14" s="46" t="str">
        <f t="shared" si="9"/>
        <v/>
      </c>
      <c r="U14" s="46"/>
      <c r="V14" s="46" t="str">
        <f t="shared" si="10"/>
        <v/>
      </c>
      <c r="W14" s="46" t="str">
        <f t="shared" si="11"/>
        <v/>
      </c>
      <c r="X14" s="46"/>
      <c r="Y14" s="46" t="str">
        <f t="shared" si="12"/>
        <v/>
      </c>
      <c r="Z14" s="46"/>
      <c r="AA14" s="46" t="str">
        <f t="shared" si="13"/>
        <v/>
      </c>
      <c r="AB14" s="46" t="str">
        <f t="shared" si="14"/>
        <v/>
      </c>
      <c r="AC14" s="46"/>
      <c r="AD14" s="46" t="str">
        <f t="shared" si="15"/>
        <v/>
      </c>
      <c r="AE14" s="46"/>
      <c r="AF14" s="46" t="str">
        <f t="shared" si="39"/>
        <v/>
      </c>
      <c r="AG14" s="46" t="str">
        <f t="shared" si="40"/>
        <v/>
      </c>
      <c r="AH14" s="46"/>
      <c r="AI14" s="46" t="str">
        <f t="shared" si="16"/>
        <v/>
      </c>
      <c r="AJ14" s="46"/>
      <c r="AK14" s="46" t="str">
        <f t="shared" si="41"/>
        <v/>
      </c>
      <c r="AL14" s="46" t="str">
        <f t="shared" si="42"/>
        <v/>
      </c>
      <c r="AM14" s="46"/>
      <c r="AN14" s="46" t="str">
        <f t="shared" si="17"/>
        <v/>
      </c>
      <c r="AO14" s="46"/>
      <c r="AP14" s="46" t="str">
        <f t="shared" si="43"/>
        <v/>
      </c>
      <c r="AQ14" s="46" t="str">
        <f t="shared" si="44"/>
        <v/>
      </c>
      <c r="AR14" s="46"/>
      <c r="AS14" s="46" t="str">
        <f t="shared" si="18"/>
        <v/>
      </c>
      <c r="AT14" s="46"/>
      <c r="AU14" s="46" t="str">
        <f t="shared" si="45"/>
        <v/>
      </c>
      <c r="AV14" s="46" t="str">
        <f t="shared" si="46"/>
        <v/>
      </c>
      <c r="AW14" s="46"/>
      <c r="AX14" s="46" t="str">
        <f t="shared" si="19"/>
        <v/>
      </c>
      <c r="AY14" s="46"/>
      <c r="AZ14" s="46" t="str">
        <f t="shared" si="47"/>
        <v/>
      </c>
      <c r="BA14" s="46" t="str">
        <f t="shared" si="48"/>
        <v/>
      </c>
      <c r="BB14" s="80"/>
      <c r="BC14" s="46" t="str">
        <f t="shared" ca="1" si="49"/>
        <v/>
      </c>
      <c r="BD14" s="46" t="str">
        <f t="shared" ca="1" si="50"/>
        <v/>
      </c>
      <c r="BE14" s="46"/>
      <c r="BF14" s="54" t="str">
        <f t="shared" ca="1" si="53"/>
        <v/>
      </c>
      <c r="BG14" s="54" t="str">
        <f t="shared" ca="1" si="51"/>
        <v/>
      </c>
      <c r="BH14" s="88" t="str">
        <f ca="1">IF(OR(A14="Absent",BF14=""),"",IF($B$5="LV2",INDEX(Base_Classes_Niveaux!$A$102:$M$153,MATCH(BG14,Base_Classes_Niveaux!$A$102:$A$1533),$BB$3),IF(OR($B$6="3A",$B$6="4A",$B$6="5A",$B$6="6A"),INDEX(Base_Classes_Niveaux!$A$162:$M$213,MATCH(BG14,Base_Classes_Niveaux!$A$102:$A$153),$AX$6),IF(OR($B$6&lt;&gt;"3A",$B$6&lt;&gt;"4A",$B$6&lt;&gt;"5A",$B$6&lt;&gt;"6A"),INDEX(Base_Classes_Niveaux!$A$39:$M$90,MATCH(BG14,Base_Classes_Niveaux!$A$39:$A$90),$AX$6)))))</f>
        <v/>
      </c>
      <c r="BI14" s="46" t="str">
        <f t="shared" ca="1" si="20"/>
        <v/>
      </c>
      <c r="BJ14" s="46" t="str">
        <f t="shared" ca="1" si="21"/>
        <v/>
      </c>
      <c r="BK14" s="46" t="str">
        <f t="shared" ca="1" si="22"/>
        <v/>
      </c>
      <c r="BL14" s="46"/>
      <c r="BM14" s="46" t="str">
        <f t="shared" ca="1" si="23"/>
        <v/>
      </c>
      <c r="BN14" s="46" t="str">
        <f t="shared" ca="1" si="24"/>
        <v/>
      </c>
      <c r="BO14" s="46" t="str">
        <f t="shared" ca="1" si="25"/>
        <v/>
      </c>
      <c r="BP14" s="46"/>
      <c r="BQ14" s="46" t="str">
        <f t="shared" ca="1" si="26"/>
        <v/>
      </c>
      <c r="BR14" s="46" t="str">
        <f t="shared" ca="1" si="27"/>
        <v/>
      </c>
      <c r="BS14" s="46" t="str">
        <f t="shared" ca="1" si="28"/>
        <v/>
      </c>
      <c r="BT14" s="46"/>
      <c r="BU14" s="46" t="str">
        <f t="shared" ca="1" si="29"/>
        <v/>
      </c>
      <c r="BV14" s="46" t="str">
        <f t="shared" ca="1" si="30"/>
        <v/>
      </c>
      <c r="BW14" s="46" t="str">
        <f t="shared" ca="1" si="31"/>
        <v/>
      </c>
      <c r="BX14" s="46"/>
      <c r="BY14" s="46" t="str">
        <f t="shared" ca="1" si="32"/>
        <v/>
      </c>
      <c r="BZ14" s="46" t="str">
        <f t="shared" ca="1" si="33"/>
        <v/>
      </c>
      <c r="CA14" s="46" t="str">
        <f t="shared" ca="1" si="34"/>
        <v/>
      </c>
      <c r="CB14" s="46"/>
      <c r="CC14" s="46" t="str">
        <f t="shared" ca="1" si="35"/>
        <v/>
      </c>
      <c r="CD14" s="46" t="str">
        <f t="shared" ca="1" si="36"/>
        <v/>
      </c>
      <c r="CE14" s="46" t="str">
        <f t="shared" ca="1" si="37"/>
        <v/>
      </c>
      <c r="CF14" s="46" t="str">
        <f t="shared" ca="1" si="52"/>
        <v/>
      </c>
      <c r="CG14" s="69"/>
      <c r="CH14" s="140"/>
      <c r="CI14" s="89"/>
      <c r="CJ14" s="89"/>
    </row>
    <row r="15" spans="1:89">
      <c r="A15" s="102"/>
      <c r="B15" s="86" t="str">
        <f t="shared" ca="1" si="38"/>
        <v/>
      </c>
      <c r="C15" s="115" t="str">
        <f ca="1">IF($B$6="","",IF(OFFSET(INDEX(Base_Elèves!$A$1:$BZ$1,1,MATCH($B$6,Base_Elèves!$A$1:$BZ$1,0)),Base_Elèves!CA10,0,1,1)="","",OFFSET(INDEX(Base_Elèves!$A$1:$BZ$1,1,MATCH($B$6,Base_Elèves!$A$1:$BZ$1,0)),Base_Elèves!CA10,0,1,1)))</f>
        <v/>
      </c>
      <c r="D15" s="45"/>
      <c r="E15" s="164" t="str">
        <f t="shared" si="54"/>
        <v/>
      </c>
      <c r="F15" s="164"/>
      <c r="G15" s="164" t="str">
        <f t="shared" si="55"/>
        <v/>
      </c>
      <c r="H15" s="164" t="str">
        <f t="shared" si="56"/>
        <v/>
      </c>
      <c r="I15" s="45"/>
      <c r="J15" s="69" t="str">
        <f t="shared" si="3"/>
        <v/>
      </c>
      <c r="K15" s="69"/>
      <c r="L15" s="69" t="str">
        <f t="shared" si="4"/>
        <v/>
      </c>
      <c r="M15" s="69" t="str">
        <f t="shared" si="5"/>
        <v/>
      </c>
      <c r="N15" s="46"/>
      <c r="O15" s="69" t="str">
        <f t="shared" si="6"/>
        <v/>
      </c>
      <c r="P15" s="69"/>
      <c r="Q15" s="69" t="str">
        <f t="shared" si="7"/>
        <v/>
      </c>
      <c r="R15" s="69" t="str">
        <f t="shared" si="8"/>
        <v/>
      </c>
      <c r="S15" s="46"/>
      <c r="T15" s="46" t="str">
        <f t="shared" si="9"/>
        <v/>
      </c>
      <c r="U15" s="46"/>
      <c r="V15" s="46" t="str">
        <f t="shared" si="10"/>
        <v/>
      </c>
      <c r="W15" s="46" t="str">
        <f t="shared" si="11"/>
        <v/>
      </c>
      <c r="X15" s="46"/>
      <c r="Y15" s="46" t="str">
        <f t="shared" si="12"/>
        <v/>
      </c>
      <c r="Z15" s="46"/>
      <c r="AA15" s="46" t="str">
        <f t="shared" si="13"/>
        <v/>
      </c>
      <c r="AB15" s="46" t="str">
        <f t="shared" si="14"/>
        <v/>
      </c>
      <c r="AC15" s="46"/>
      <c r="AD15" s="46" t="str">
        <f t="shared" si="15"/>
        <v/>
      </c>
      <c r="AE15" s="46"/>
      <c r="AF15" s="46" t="str">
        <f t="shared" si="39"/>
        <v/>
      </c>
      <c r="AG15" s="46" t="str">
        <f t="shared" si="40"/>
        <v/>
      </c>
      <c r="AH15" s="46"/>
      <c r="AI15" s="46" t="str">
        <f t="shared" si="16"/>
        <v/>
      </c>
      <c r="AJ15" s="46"/>
      <c r="AK15" s="46" t="str">
        <f t="shared" si="41"/>
        <v/>
      </c>
      <c r="AL15" s="46" t="str">
        <f t="shared" si="42"/>
        <v/>
      </c>
      <c r="AM15" s="46"/>
      <c r="AN15" s="46" t="str">
        <f t="shared" si="17"/>
        <v/>
      </c>
      <c r="AO15" s="46"/>
      <c r="AP15" s="46" t="str">
        <f t="shared" si="43"/>
        <v/>
      </c>
      <c r="AQ15" s="46" t="str">
        <f t="shared" si="44"/>
        <v/>
      </c>
      <c r="AR15" s="46"/>
      <c r="AS15" s="46" t="str">
        <f t="shared" si="18"/>
        <v/>
      </c>
      <c r="AT15" s="46"/>
      <c r="AU15" s="46" t="str">
        <f t="shared" si="45"/>
        <v/>
      </c>
      <c r="AV15" s="46" t="str">
        <f t="shared" si="46"/>
        <v/>
      </c>
      <c r="AW15" s="46"/>
      <c r="AX15" s="46" t="str">
        <f t="shared" si="19"/>
        <v/>
      </c>
      <c r="AY15" s="46"/>
      <c r="AZ15" s="46" t="str">
        <f t="shared" si="47"/>
        <v/>
      </c>
      <c r="BA15" s="46" t="str">
        <f t="shared" si="48"/>
        <v/>
      </c>
      <c r="BB15" s="80"/>
      <c r="BC15" s="46" t="str">
        <f t="shared" ca="1" si="49"/>
        <v/>
      </c>
      <c r="BD15" s="46" t="str">
        <f t="shared" ca="1" si="50"/>
        <v/>
      </c>
      <c r="BE15" s="46"/>
      <c r="BF15" s="54" t="str">
        <f t="shared" ca="1" si="53"/>
        <v/>
      </c>
      <c r="BG15" s="54" t="str">
        <f t="shared" ca="1" si="51"/>
        <v/>
      </c>
      <c r="BH15" s="88" t="str">
        <f ca="1">IF(OR(A15="Absent",BF15=""),"",IF($B$5="LV2",INDEX(Base_Classes_Niveaux!$A$102:$M$153,MATCH(BG15,Base_Classes_Niveaux!$A$102:$A$1533),$BB$3),IF(OR($B$6="3A",$B$6="4A",$B$6="5A",$B$6="6A"),INDEX(Base_Classes_Niveaux!$A$162:$M$213,MATCH(BG15,Base_Classes_Niveaux!$A$102:$A$153),$AX$6),IF(OR($B$6&lt;&gt;"3A",$B$6&lt;&gt;"4A",$B$6&lt;&gt;"5A",$B$6&lt;&gt;"6A"),INDEX(Base_Classes_Niveaux!$A$39:$M$90,MATCH(BG15,Base_Classes_Niveaux!$A$39:$A$90),$AX$6)))))</f>
        <v/>
      </c>
      <c r="BI15" s="46" t="str">
        <f t="shared" ca="1" si="20"/>
        <v/>
      </c>
      <c r="BJ15" s="46" t="str">
        <f t="shared" ca="1" si="21"/>
        <v/>
      </c>
      <c r="BK15" s="46" t="str">
        <f t="shared" ca="1" si="22"/>
        <v/>
      </c>
      <c r="BL15" s="46"/>
      <c r="BM15" s="46" t="str">
        <f t="shared" ca="1" si="23"/>
        <v/>
      </c>
      <c r="BN15" s="46" t="str">
        <f t="shared" ca="1" si="24"/>
        <v/>
      </c>
      <c r="BO15" s="46" t="str">
        <f t="shared" ca="1" si="25"/>
        <v/>
      </c>
      <c r="BP15" s="46"/>
      <c r="BQ15" s="46" t="str">
        <f t="shared" ca="1" si="26"/>
        <v/>
      </c>
      <c r="BR15" s="46" t="str">
        <f t="shared" ca="1" si="27"/>
        <v/>
      </c>
      <c r="BS15" s="46" t="str">
        <f t="shared" ca="1" si="28"/>
        <v/>
      </c>
      <c r="BT15" s="46"/>
      <c r="BU15" s="46" t="str">
        <f t="shared" ca="1" si="29"/>
        <v/>
      </c>
      <c r="BV15" s="46" t="str">
        <f t="shared" ca="1" si="30"/>
        <v/>
      </c>
      <c r="BW15" s="46" t="str">
        <f t="shared" ca="1" si="31"/>
        <v/>
      </c>
      <c r="BX15" s="46"/>
      <c r="BY15" s="46" t="str">
        <f t="shared" ca="1" si="32"/>
        <v/>
      </c>
      <c r="BZ15" s="46" t="str">
        <f t="shared" ca="1" si="33"/>
        <v/>
      </c>
      <c r="CA15" s="46" t="str">
        <f t="shared" ca="1" si="34"/>
        <v/>
      </c>
      <c r="CB15" s="46"/>
      <c r="CC15" s="46" t="str">
        <f t="shared" ca="1" si="35"/>
        <v/>
      </c>
      <c r="CD15" s="46" t="str">
        <f t="shared" ca="1" si="36"/>
        <v/>
      </c>
      <c r="CE15" s="46" t="str">
        <f t="shared" ca="1" si="37"/>
        <v/>
      </c>
      <c r="CF15" s="46" t="str">
        <f t="shared" ca="1" si="52"/>
        <v/>
      </c>
      <c r="CG15" s="69"/>
      <c r="CH15" s="140"/>
      <c r="CI15" s="89"/>
      <c r="CJ15" s="89"/>
    </row>
    <row r="16" spans="1:89">
      <c r="A16" s="102"/>
      <c r="B16" s="86" t="str">
        <f t="shared" ca="1" si="38"/>
        <v/>
      </c>
      <c r="C16" s="115" t="str">
        <f ca="1">IF($B$6="","",IF(OFFSET(INDEX(Base_Elèves!$A$1:$BZ$1,1,MATCH($B$6,Base_Elèves!$A$1:$BZ$1,0)),Base_Elèves!CA11,0,1,1)="","",OFFSET(INDEX(Base_Elèves!$A$1:$BZ$1,1,MATCH($B$6,Base_Elèves!$A$1:$BZ$1,0)),Base_Elèves!CA11,0,1,1)))</f>
        <v/>
      </c>
      <c r="D16" s="45"/>
      <c r="E16" s="164" t="str">
        <f t="shared" si="54"/>
        <v/>
      </c>
      <c r="F16" s="164"/>
      <c r="G16" s="164" t="str">
        <f t="shared" si="55"/>
        <v/>
      </c>
      <c r="H16" s="164" t="str">
        <f t="shared" si="56"/>
        <v/>
      </c>
      <c r="I16" s="45"/>
      <c r="J16" s="69" t="str">
        <f t="shared" si="3"/>
        <v/>
      </c>
      <c r="K16" s="69"/>
      <c r="L16" s="69" t="str">
        <f t="shared" si="4"/>
        <v/>
      </c>
      <c r="M16" s="69" t="str">
        <f t="shared" si="5"/>
        <v/>
      </c>
      <c r="N16" s="46"/>
      <c r="O16" s="69" t="str">
        <f t="shared" si="6"/>
        <v/>
      </c>
      <c r="P16" s="69"/>
      <c r="Q16" s="69" t="str">
        <f t="shared" si="7"/>
        <v/>
      </c>
      <c r="R16" s="69" t="str">
        <f t="shared" si="8"/>
        <v/>
      </c>
      <c r="S16" s="46"/>
      <c r="T16" s="46" t="str">
        <f t="shared" si="9"/>
        <v/>
      </c>
      <c r="U16" s="46"/>
      <c r="V16" s="46" t="str">
        <f t="shared" si="10"/>
        <v/>
      </c>
      <c r="W16" s="46" t="str">
        <f t="shared" si="11"/>
        <v/>
      </c>
      <c r="X16" s="46"/>
      <c r="Y16" s="46" t="str">
        <f t="shared" si="12"/>
        <v/>
      </c>
      <c r="Z16" s="46"/>
      <c r="AA16" s="46" t="str">
        <f t="shared" si="13"/>
        <v/>
      </c>
      <c r="AB16" s="46" t="str">
        <f t="shared" si="14"/>
        <v/>
      </c>
      <c r="AC16" s="46"/>
      <c r="AD16" s="46" t="str">
        <f t="shared" si="15"/>
        <v/>
      </c>
      <c r="AE16" s="46"/>
      <c r="AF16" s="46" t="str">
        <f t="shared" si="39"/>
        <v/>
      </c>
      <c r="AG16" s="46" t="str">
        <f t="shared" si="40"/>
        <v/>
      </c>
      <c r="AH16" s="46"/>
      <c r="AI16" s="46" t="str">
        <f t="shared" si="16"/>
        <v/>
      </c>
      <c r="AJ16" s="46"/>
      <c r="AK16" s="46" t="str">
        <f t="shared" si="41"/>
        <v/>
      </c>
      <c r="AL16" s="46" t="str">
        <f t="shared" si="42"/>
        <v/>
      </c>
      <c r="AM16" s="46"/>
      <c r="AN16" s="46" t="str">
        <f t="shared" si="17"/>
        <v/>
      </c>
      <c r="AO16" s="46"/>
      <c r="AP16" s="46" t="str">
        <f t="shared" si="43"/>
        <v/>
      </c>
      <c r="AQ16" s="46" t="str">
        <f t="shared" si="44"/>
        <v/>
      </c>
      <c r="AR16" s="46"/>
      <c r="AS16" s="46" t="str">
        <f t="shared" si="18"/>
        <v/>
      </c>
      <c r="AT16" s="46"/>
      <c r="AU16" s="46" t="str">
        <f t="shared" si="45"/>
        <v/>
      </c>
      <c r="AV16" s="46" t="str">
        <f t="shared" si="46"/>
        <v/>
      </c>
      <c r="AW16" s="46"/>
      <c r="AX16" s="46" t="str">
        <f t="shared" si="19"/>
        <v/>
      </c>
      <c r="AY16" s="46"/>
      <c r="AZ16" s="46" t="str">
        <f t="shared" si="47"/>
        <v/>
      </c>
      <c r="BA16" s="46" t="str">
        <f t="shared" si="48"/>
        <v/>
      </c>
      <c r="BB16" s="80"/>
      <c r="BC16" s="46" t="str">
        <f t="shared" ca="1" si="49"/>
        <v/>
      </c>
      <c r="BD16" s="46" t="str">
        <f t="shared" ca="1" si="50"/>
        <v/>
      </c>
      <c r="BE16" s="46"/>
      <c r="BF16" s="54" t="str">
        <f t="shared" ca="1" si="53"/>
        <v/>
      </c>
      <c r="BG16" s="54" t="str">
        <f t="shared" ca="1" si="51"/>
        <v/>
      </c>
      <c r="BH16" s="88" t="str">
        <f ca="1">IF(OR(A16="Absent",BF16=""),"",IF($B$5="LV2",INDEX(Base_Classes_Niveaux!$A$102:$M$153,MATCH(BG16,Base_Classes_Niveaux!$A$102:$A$1533),$BB$3),IF(OR($B$6="3A",$B$6="4A",$B$6="5A",$B$6="6A"),INDEX(Base_Classes_Niveaux!$A$162:$M$213,MATCH(BG16,Base_Classes_Niveaux!$A$102:$A$153),$AX$6),IF(OR($B$6&lt;&gt;"3A",$B$6&lt;&gt;"4A",$B$6&lt;&gt;"5A",$B$6&lt;&gt;"6A"),INDEX(Base_Classes_Niveaux!$A$39:$M$90,MATCH(BG16,Base_Classes_Niveaux!$A$39:$A$90),$AX$6)))))</f>
        <v/>
      </c>
      <c r="BI16" s="46" t="str">
        <f t="shared" ca="1" si="20"/>
        <v/>
      </c>
      <c r="BJ16" s="46" t="str">
        <f t="shared" ca="1" si="21"/>
        <v/>
      </c>
      <c r="BK16" s="46" t="str">
        <f t="shared" ca="1" si="22"/>
        <v/>
      </c>
      <c r="BL16" s="46"/>
      <c r="BM16" s="46" t="str">
        <f t="shared" ca="1" si="23"/>
        <v/>
      </c>
      <c r="BN16" s="46" t="str">
        <f t="shared" ca="1" si="24"/>
        <v/>
      </c>
      <c r="BO16" s="46" t="str">
        <f t="shared" ca="1" si="25"/>
        <v/>
      </c>
      <c r="BP16" s="46"/>
      <c r="BQ16" s="46" t="str">
        <f t="shared" ca="1" si="26"/>
        <v/>
      </c>
      <c r="BR16" s="46" t="str">
        <f t="shared" ca="1" si="27"/>
        <v/>
      </c>
      <c r="BS16" s="46" t="str">
        <f t="shared" ca="1" si="28"/>
        <v/>
      </c>
      <c r="BT16" s="46"/>
      <c r="BU16" s="46" t="str">
        <f t="shared" ca="1" si="29"/>
        <v/>
      </c>
      <c r="BV16" s="46" t="str">
        <f t="shared" ca="1" si="30"/>
        <v/>
      </c>
      <c r="BW16" s="46" t="str">
        <f t="shared" ca="1" si="31"/>
        <v/>
      </c>
      <c r="BX16" s="46"/>
      <c r="BY16" s="46" t="str">
        <f t="shared" ca="1" si="32"/>
        <v/>
      </c>
      <c r="BZ16" s="46" t="str">
        <f t="shared" ca="1" si="33"/>
        <v/>
      </c>
      <c r="CA16" s="46" t="str">
        <f t="shared" ca="1" si="34"/>
        <v/>
      </c>
      <c r="CB16" s="46"/>
      <c r="CC16" s="46" t="str">
        <f t="shared" ca="1" si="35"/>
        <v/>
      </c>
      <c r="CD16" s="46" t="str">
        <f t="shared" ca="1" si="36"/>
        <v/>
      </c>
      <c r="CE16" s="46" t="str">
        <f t="shared" ca="1" si="37"/>
        <v/>
      </c>
      <c r="CF16" s="46" t="str">
        <f t="shared" ca="1" si="52"/>
        <v/>
      </c>
      <c r="CG16" s="69"/>
      <c r="CH16" s="140"/>
      <c r="CI16" s="89"/>
      <c r="CJ16" s="89"/>
    </row>
    <row r="17" spans="1:88">
      <c r="A17" s="102"/>
      <c r="B17" s="86" t="str">
        <f t="shared" ca="1" si="38"/>
        <v/>
      </c>
      <c r="C17" s="115" t="str">
        <f ca="1">IF($B$6="","",IF(OFFSET(INDEX(Base_Elèves!$A$1:$BZ$1,1,MATCH($B$6,Base_Elèves!$A$1:$BZ$1,0)),Base_Elèves!CA12,0,1,1)="","",OFFSET(INDEX(Base_Elèves!$A$1:$BZ$1,1,MATCH($B$6,Base_Elèves!$A$1:$BZ$1,0)),Base_Elèves!CA12,0,1,1)))</f>
        <v/>
      </c>
      <c r="D17" s="45"/>
      <c r="E17" s="164" t="str">
        <f t="shared" si="54"/>
        <v/>
      </c>
      <c r="F17" s="164"/>
      <c r="G17" s="164" t="str">
        <f t="shared" si="55"/>
        <v/>
      </c>
      <c r="H17" s="164" t="str">
        <f t="shared" si="56"/>
        <v/>
      </c>
      <c r="I17" s="45"/>
      <c r="J17" s="69" t="str">
        <f t="shared" si="3"/>
        <v/>
      </c>
      <c r="K17" s="69"/>
      <c r="L17" s="69" t="str">
        <f t="shared" si="4"/>
        <v/>
      </c>
      <c r="M17" s="69" t="str">
        <f t="shared" si="5"/>
        <v/>
      </c>
      <c r="N17" s="46"/>
      <c r="O17" s="69" t="str">
        <f t="shared" si="6"/>
        <v/>
      </c>
      <c r="P17" s="69"/>
      <c r="Q17" s="69" t="str">
        <f t="shared" si="7"/>
        <v/>
      </c>
      <c r="R17" s="69" t="str">
        <f t="shared" si="8"/>
        <v/>
      </c>
      <c r="S17" s="46"/>
      <c r="T17" s="46" t="str">
        <f t="shared" si="9"/>
        <v/>
      </c>
      <c r="U17" s="46"/>
      <c r="V17" s="46" t="str">
        <f t="shared" si="10"/>
        <v/>
      </c>
      <c r="W17" s="46" t="str">
        <f t="shared" si="11"/>
        <v/>
      </c>
      <c r="X17" s="46"/>
      <c r="Y17" s="46" t="str">
        <f t="shared" si="12"/>
        <v/>
      </c>
      <c r="Z17" s="46"/>
      <c r="AA17" s="46" t="str">
        <f t="shared" si="13"/>
        <v/>
      </c>
      <c r="AB17" s="46" t="str">
        <f t="shared" si="14"/>
        <v/>
      </c>
      <c r="AC17" s="46"/>
      <c r="AD17" s="46" t="str">
        <f t="shared" si="15"/>
        <v/>
      </c>
      <c r="AE17" s="46"/>
      <c r="AF17" s="46" t="str">
        <f t="shared" si="39"/>
        <v/>
      </c>
      <c r="AG17" s="46" t="str">
        <f t="shared" si="40"/>
        <v/>
      </c>
      <c r="AH17" s="46"/>
      <c r="AI17" s="46" t="str">
        <f t="shared" si="16"/>
        <v/>
      </c>
      <c r="AJ17" s="46"/>
      <c r="AK17" s="46" t="str">
        <f t="shared" si="41"/>
        <v/>
      </c>
      <c r="AL17" s="46" t="str">
        <f t="shared" si="42"/>
        <v/>
      </c>
      <c r="AM17" s="46"/>
      <c r="AN17" s="46" t="str">
        <f t="shared" si="17"/>
        <v/>
      </c>
      <c r="AO17" s="46"/>
      <c r="AP17" s="46" t="str">
        <f t="shared" si="43"/>
        <v/>
      </c>
      <c r="AQ17" s="46" t="str">
        <f t="shared" si="44"/>
        <v/>
      </c>
      <c r="AR17" s="46"/>
      <c r="AS17" s="46" t="str">
        <f t="shared" si="18"/>
        <v/>
      </c>
      <c r="AT17" s="46"/>
      <c r="AU17" s="46" t="str">
        <f t="shared" si="45"/>
        <v/>
      </c>
      <c r="AV17" s="46" t="str">
        <f t="shared" si="46"/>
        <v/>
      </c>
      <c r="AW17" s="46"/>
      <c r="AX17" s="46" t="str">
        <f t="shared" si="19"/>
        <v/>
      </c>
      <c r="AY17" s="46"/>
      <c r="AZ17" s="46" t="str">
        <f t="shared" si="47"/>
        <v/>
      </c>
      <c r="BA17" s="46" t="str">
        <f t="shared" si="48"/>
        <v/>
      </c>
      <c r="BB17" s="80"/>
      <c r="BC17" s="46" t="str">
        <f t="shared" ca="1" si="49"/>
        <v/>
      </c>
      <c r="BD17" s="46" t="str">
        <f t="shared" ca="1" si="50"/>
        <v/>
      </c>
      <c r="BE17" s="46"/>
      <c r="BF17" s="54" t="str">
        <f t="shared" ca="1" si="53"/>
        <v/>
      </c>
      <c r="BG17" s="54" t="str">
        <f t="shared" ca="1" si="51"/>
        <v/>
      </c>
      <c r="BH17" s="88" t="str">
        <f ca="1">IF(OR(A17="Absent",BF17=""),"",IF($B$5="LV2",INDEX(Base_Classes_Niveaux!$A$102:$M$153,MATCH(BG17,Base_Classes_Niveaux!$A$102:$A$1533),$BB$3),IF(OR($B$6="3A",$B$6="4A",$B$6="5A",$B$6="6A"),INDEX(Base_Classes_Niveaux!$A$162:$M$213,MATCH(BG17,Base_Classes_Niveaux!$A$102:$A$153),$AX$6),IF(OR($B$6&lt;&gt;"3A",$B$6&lt;&gt;"4A",$B$6&lt;&gt;"5A",$B$6&lt;&gt;"6A"),INDEX(Base_Classes_Niveaux!$A$39:$M$90,MATCH(BG17,Base_Classes_Niveaux!$A$39:$A$90),$AX$6)))))</f>
        <v/>
      </c>
      <c r="BI17" s="46" t="str">
        <f t="shared" ca="1" si="20"/>
        <v/>
      </c>
      <c r="BJ17" s="46" t="str">
        <f t="shared" ca="1" si="21"/>
        <v/>
      </c>
      <c r="BK17" s="46" t="str">
        <f t="shared" ca="1" si="22"/>
        <v/>
      </c>
      <c r="BL17" s="46"/>
      <c r="BM17" s="46" t="str">
        <f t="shared" ca="1" si="23"/>
        <v/>
      </c>
      <c r="BN17" s="46" t="str">
        <f t="shared" ca="1" si="24"/>
        <v/>
      </c>
      <c r="BO17" s="46" t="str">
        <f t="shared" ca="1" si="25"/>
        <v/>
      </c>
      <c r="BP17" s="46"/>
      <c r="BQ17" s="46" t="str">
        <f t="shared" ca="1" si="26"/>
        <v/>
      </c>
      <c r="BR17" s="46" t="str">
        <f t="shared" ca="1" si="27"/>
        <v/>
      </c>
      <c r="BS17" s="46" t="str">
        <f t="shared" ca="1" si="28"/>
        <v/>
      </c>
      <c r="BT17" s="46"/>
      <c r="BU17" s="46" t="str">
        <f t="shared" ca="1" si="29"/>
        <v/>
      </c>
      <c r="BV17" s="46" t="str">
        <f t="shared" ca="1" si="30"/>
        <v/>
      </c>
      <c r="BW17" s="46" t="str">
        <f t="shared" ca="1" si="31"/>
        <v/>
      </c>
      <c r="BX17" s="46"/>
      <c r="BY17" s="46" t="str">
        <f t="shared" ca="1" si="32"/>
        <v/>
      </c>
      <c r="BZ17" s="46" t="str">
        <f t="shared" ca="1" si="33"/>
        <v/>
      </c>
      <c r="CA17" s="46" t="str">
        <f t="shared" ca="1" si="34"/>
        <v/>
      </c>
      <c r="CB17" s="46"/>
      <c r="CC17" s="46" t="str">
        <f t="shared" ca="1" si="35"/>
        <v/>
      </c>
      <c r="CD17" s="46" t="str">
        <f t="shared" ca="1" si="36"/>
        <v/>
      </c>
      <c r="CE17" s="46" t="str">
        <f t="shared" ca="1" si="37"/>
        <v/>
      </c>
      <c r="CF17" s="46" t="str">
        <f t="shared" ca="1" si="52"/>
        <v/>
      </c>
      <c r="CG17" s="69"/>
      <c r="CH17" s="140"/>
      <c r="CI17" s="89"/>
      <c r="CJ17" s="89"/>
    </row>
    <row r="18" spans="1:88">
      <c r="A18" s="102"/>
      <c r="B18" s="86" t="str">
        <f t="shared" ca="1" si="38"/>
        <v/>
      </c>
      <c r="C18" s="115" t="str">
        <f ca="1">IF($B$6="","",IF(OFFSET(INDEX(Base_Elèves!$A$1:$BZ$1,1,MATCH($B$6,Base_Elèves!$A$1:$BZ$1,0)),Base_Elèves!CA13,0,1,1)="","",OFFSET(INDEX(Base_Elèves!$A$1:$BZ$1,1,MATCH($B$6,Base_Elèves!$A$1:$BZ$1,0)),Base_Elèves!CA13,0,1,1)))</f>
        <v/>
      </c>
      <c r="D18" s="45"/>
      <c r="E18" s="164" t="str">
        <f t="shared" si="54"/>
        <v/>
      </c>
      <c r="F18" s="164"/>
      <c r="G18" s="164" t="str">
        <f t="shared" si="55"/>
        <v/>
      </c>
      <c r="H18" s="164" t="str">
        <f t="shared" si="56"/>
        <v/>
      </c>
      <c r="I18" s="45"/>
      <c r="J18" s="69" t="str">
        <f t="shared" si="3"/>
        <v/>
      </c>
      <c r="K18" s="69"/>
      <c r="L18" s="69" t="str">
        <f t="shared" si="4"/>
        <v/>
      </c>
      <c r="M18" s="69" t="str">
        <f t="shared" si="5"/>
        <v/>
      </c>
      <c r="N18" s="46"/>
      <c r="O18" s="69" t="str">
        <f t="shared" si="6"/>
        <v/>
      </c>
      <c r="P18" s="69"/>
      <c r="Q18" s="69" t="str">
        <f t="shared" si="7"/>
        <v/>
      </c>
      <c r="R18" s="69" t="str">
        <f t="shared" si="8"/>
        <v/>
      </c>
      <c r="S18" s="46"/>
      <c r="T18" s="46" t="str">
        <f t="shared" si="9"/>
        <v/>
      </c>
      <c r="U18" s="46"/>
      <c r="V18" s="46" t="str">
        <f t="shared" si="10"/>
        <v/>
      </c>
      <c r="W18" s="46" t="str">
        <f t="shared" si="11"/>
        <v/>
      </c>
      <c r="X18" s="46"/>
      <c r="Y18" s="46" t="str">
        <f t="shared" si="12"/>
        <v/>
      </c>
      <c r="Z18" s="46"/>
      <c r="AA18" s="46" t="str">
        <f t="shared" si="13"/>
        <v/>
      </c>
      <c r="AB18" s="46" t="str">
        <f t="shared" si="14"/>
        <v/>
      </c>
      <c r="AC18" s="46"/>
      <c r="AD18" s="46" t="str">
        <f t="shared" si="15"/>
        <v/>
      </c>
      <c r="AE18" s="46"/>
      <c r="AF18" s="46" t="str">
        <f t="shared" si="39"/>
        <v/>
      </c>
      <c r="AG18" s="46" t="str">
        <f t="shared" si="40"/>
        <v/>
      </c>
      <c r="AH18" s="46"/>
      <c r="AI18" s="46" t="str">
        <f t="shared" si="16"/>
        <v/>
      </c>
      <c r="AJ18" s="46"/>
      <c r="AK18" s="46" t="str">
        <f t="shared" si="41"/>
        <v/>
      </c>
      <c r="AL18" s="46" t="str">
        <f t="shared" si="42"/>
        <v/>
      </c>
      <c r="AM18" s="46"/>
      <c r="AN18" s="46" t="str">
        <f t="shared" si="17"/>
        <v/>
      </c>
      <c r="AO18" s="46"/>
      <c r="AP18" s="46" t="str">
        <f t="shared" si="43"/>
        <v/>
      </c>
      <c r="AQ18" s="46" t="str">
        <f t="shared" si="44"/>
        <v/>
      </c>
      <c r="AR18" s="46"/>
      <c r="AS18" s="46" t="str">
        <f t="shared" si="18"/>
        <v/>
      </c>
      <c r="AT18" s="46"/>
      <c r="AU18" s="46" t="str">
        <f t="shared" si="45"/>
        <v/>
      </c>
      <c r="AV18" s="46" t="str">
        <f t="shared" si="46"/>
        <v/>
      </c>
      <c r="AW18" s="46"/>
      <c r="AX18" s="46" t="str">
        <f t="shared" si="19"/>
        <v/>
      </c>
      <c r="AY18" s="46"/>
      <c r="AZ18" s="46" t="str">
        <f t="shared" si="47"/>
        <v/>
      </c>
      <c r="BA18" s="46" t="str">
        <f t="shared" si="48"/>
        <v/>
      </c>
      <c r="BB18" s="80"/>
      <c r="BC18" s="46" t="str">
        <f t="shared" ca="1" si="49"/>
        <v/>
      </c>
      <c r="BD18" s="46" t="str">
        <f t="shared" ca="1" si="50"/>
        <v/>
      </c>
      <c r="BE18" s="46"/>
      <c r="BF18" s="54" t="str">
        <f t="shared" ca="1" si="53"/>
        <v/>
      </c>
      <c r="BG18" s="54" t="str">
        <f t="shared" ca="1" si="51"/>
        <v/>
      </c>
      <c r="BH18" s="88" t="str">
        <f ca="1">IF(OR(A18="Absent",BF18=""),"",IF($B$5="LV2",INDEX(Base_Classes_Niveaux!$A$102:$M$153,MATCH(BG18,Base_Classes_Niveaux!$A$102:$A$1533),$BB$3),IF(OR($B$6="3A",$B$6="4A",$B$6="5A",$B$6="6A"),INDEX(Base_Classes_Niveaux!$A$162:$M$213,MATCH(BG18,Base_Classes_Niveaux!$A$102:$A$153),$AX$6),IF(OR($B$6&lt;&gt;"3A",$B$6&lt;&gt;"4A",$B$6&lt;&gt;"5A",$B$6&lt;&gt;"6A"),INDEX(Base_Classes_Niveaux!$A$39:$M$90,MATCH(BG18,Base_Classes_Niveaux!$A$39:$A$90),$AX$6)))))</f>
        <v/>
      </c>
      <c r="BI18" s="46" t="str">
        <f t="shared" ca="1" si="20"/>
        <v/>
      </c>
      <c r="BJ18" s="46" t="str">
        <f t="shared" ca="1" si="21"/>
        <v/>
      </c>
      <c r="BK18" s="46" t="str">
        <f t="shared" ca="1" si="22"/>
        <v/>
      </c>
      <c r="BL18" s="46"/>
      <c r="BM18" s="46" t="str">
        <f t="shared" ca="1" si="23"/>
        <v/>
      </c>
      <c r="BN18" s="46" t="str">
        <f t="shared" ca="1" si="24"/>
        <v/>
      </c>
      <c r="BO18" s="46" t="str">
        <f t="shared" ca="1" si="25"/>
        <v/>
      </c>
      <c r="BP18" s="46"/>
      <c r="BQ18" s="46" t="str">
        <f t="shared" ca="1" si="26"/>
        <v/>
      </c>
      <c r="BR18" s="46" t="str">
        <f t="shared" ca="1" si="27"/>
        <v/>
      </c>
      <c r="BS18" s="46" t="str">
        <f t="shared" ca="1" si="28"/>
        <v/>
      </c>
      <c r="BT18" s="46"/>
      <c r="BU18" s="46" t="str">
        <f t="shared" ca="1" si="29"/>
        <v/>
      </c>
      <c r="BV18" s="46" t="str">
        <f t="shared" ca="1" si="30"/>
        <v/>
      </c>
      <c r="BW18" s="46" t="str">
        <f t="shared" ca="1" si="31"/>
        <v/>
      </c>
      <c r="BX18" s="46"/>
      <c r="BY18" s="46" t="str">
        <f t="shared" ca="1" si="32"/>
        <v/>
      </c>
      <c r="BZ18" s="46" t="str">
        <f t="shared" ca="1" si="33"/>
        <v/>
      </c>
      <c r="CA18" s="46" t="str">
        <f t="shared" ca="1" si="34"/>
        <v/>
      </c>
      <c r="CB18" s="46"/>
      <c r="CC18" s="46" t="str">
        <f t="shared" ca="1" si="35"/>
        <v/>
      </c>
      <c r="CD18" s="46" t="str">
        <f t="shared" ca="1" si="36"/>
        <v/>
      </c>
      <c r="CE18" s="46" t="str">
        <f t="shared" ca="1" si="37"/>
        <v/>
      </c>
      <c r="CF18" s="46" t="str">
        <f t="shared" ca="1" si="52"/>
        <v/>
      </c>
      <c r="CG18" s="69"/>
      <c r="CH18" s="140"/>
      <c r="CI18" s="89"/>
      <c r="CJ18" s="89"/>
    </row>
    <row r="19" spans="1:88">
      <c r="A19" s="102"/>
      <c r="B19" s="86" t="str">
        <f t="shared" ca="1" si="38"/>
        <v/>
      </c>
      <c r="C19" s="115" t="str">
        <f ca="1">IF($B$6="","",IF(OFFSET(INDEX(Base_Elèves!$A$1:$BZ$1,1,MATCH($B$6,Base_Elèves!$A$1:$BZ$1,0)),Base_Elèves!CA14,0,1,1)="","",OFFSET(INDEX(Base_Elèves!$A$1:$BZ$1,1,MATCH($B$6,Base_Elèves!$A$1:$BZ$1,0)),Base_Elèves!CA14,0,1,1)))</f>
        <v/>
      </c>
      <c r="D19" s="45"/>
      <c r="E19" s="164" t="str">
        <f t="shared" si="54"/>
        <v/>
      </c>
      <c r="F19" s="164"/>
      <c r="G19" s="164" t="str">
        <f t="shared" si="55"/>
        <v/>
      </c>
      <c r="H19" s="164" t="str">
        <f t="shared" si="56"/>
        <v/>
      </c>
      <c r="I19" s="45"/>
      <c r="J19" s="69" t="str">
        <f t="shared" si="3"/>
        <v/>
      </c>
      <c r="K19" s="69"/>
      <c r="L19" s="69" t="str">
        <f t="shared" si="4"/>
        <v/>
      </c>
      <c r="M19" s="69" t="str">
        <f t="shared" si="5"/>
        <v/>
      </c>
      <c r="N19" s="46"/>
      <c r="O19" s="69" t="str">
        <f t="shared" si="6"/>
        <v/>
      </c>
      <c r="P19" s="69"/>
      <c r="Q19" s="69" t="str">
        <f t="shared" si="7"/>
        <v/>
      </c>
      <c r="R19" s="69" t="str">
        <f t="shared" si="8"/>
        <v/>
      </c>
      <c r="S19" s="46"/>
      <c r="T19" s="46" t="str">
        <f t="shared" si="9"/>
        <v/>
      </c>
      <c r="U19" s="46"/>
      <c r="V19" s="46" t="str">
        <f t="shared" si="10"/>
        <v/>
      </c>
      <c r="W19" s="46" t="str">
        <f t="shared" si="11"/>
        <v/>
      </c>
      <c r="X19" s="46"/>
      <c r="Y19" s="46" t="str">
        <f t="shared" si="12"/>
        <v/>
      </c>
      <c r="Z19" s="46"/>
      <c r="AA19" s="46" t="str">
        <f t="shared" si="13"/>
        <v/>
      </c>
      <c r="AB19" s="46" t="str">
        <f t="shared" si="14"/>
        <v/>
      </c>
      <c r="AC19" s="46"/>
      <c r="AD19" s="46" t="str">
        <f t="shared" si="15"/>
        <v/>
      </c>
      <c r="AE19" s="46"/>
      <c r="AF19" s="46" t="str">
        <f t="shared" si="39"/>
        <v/>
      </c>
      <c r="AG19" s="46" t="str">
        <f t="shared" si="40"/>
        <v/>
      </c>
      <c r="AH19" s="46"/>
      <c r="AI19" s="46" t="str">
        <f t="shared" si="16"/>
        <v/>
      </c>
      <c r="AJ19" s="46"/>
      <c r="AK19" s="46" t="str">
        <f t="shared" si="41"/>
        <v/>
      </c>
      <c r="AL19" s="46" t="str">
        <f t="shared" si="42"/>
        <v/>
      </c>
      <c r="AM19" s="46"/>
      <c r="AN19" s="46" t="str">
        <f t="shared" si="17"/>
        <v/>
      </c>
      <c r="AO19" s="46"/>
      <c r="AP19" s="46" t="str">
        <f t="shared" si="43"/>
        <v/>
      </c>
      <c r="AQ19" s="46" t="str">
        <f t="shared" si="44"/>
        <v/>
      </c>
      <c r="AR19" s="46"/>
      <c r="AS19" s="46" t="str">
        <f t="shared" si="18"/>
        <v/>
      </c>
      <c r="AT19" s="46"/>
      <c r="AU19" s="46" t="str">
        <f t="shared" si="45"/>
        <v/>
      </c>
      <c r="AV19" s="46" t="str">
        <f t="shared" si="46"/>
        <v/>
      </c>
      <c r="AW19" s="46"/>
      <c r="AX19" s="46" t="str">
        <f t="shared" si="19"/>
        <v/>
      </c>
      <c r="AY19" s="46"/>
      <c r="AZ19" s="46" t="str">
        <f t="shared" si="47"/>
        <v/>
      </c>
      <c r="BA19" s="46" t="str">
        <f t="shared" si="48"/>
        <v/>
      </c>
      <c r="BB19" s="80"/>
      <c r="BC19" s="46" t="str">
        <f t="shared" ca="1" si="49"/>
        <v/>
      </c>
      <c r="BD19" s="46" t="str">
        <f t="shared" ca="1" si="50"/>
        <v/>
      </c>
      <c r="BE19" s="46"/>
      <c r="BF19" s="54" t="str">
        <f t="shared" ca="1" si="53"/>
        <v/>
      </c>
      <c r="BG19" s="54" t="str">
        <f t="shared" ca="1" si="51"/>
        <v/>
      </c>
      <c r="BH19" s="88" t="str">
        <f ca="1">IF(OR(A19="Absent",BF19=""),"",IF($B$5="LV2",INDEX(Base_Classes_Niveaux!$A$102:$M$153,MATCH(BG19,Base_Classes_Niveaux!$A$102:$A$1533),$BB$3),IF(OR($B$6="3A",$B$6="4A",$B$6="5A",$B$6="6A"),INDEX(Base_Classes_Niveaux!$A$162:$M$213,MATCH(BG19,Base_Classes_Niveaux!$A$102:$A$153),$AX$6),IF(OR($B$6&lt;&gt;"3A",$B$6&lt;&gt;"4A",$B$6&lt;&gt;"5A",$B$6&lt;&gt;"6A"),INDEX(Base_Classes_Niveaux!$A$39:$M$90,MATCH(BG19,Base_Classes_Niveaux!$A$39:$A$90),$AX$6)))))</f>
        <v/>
      </c>
      <c r="BI19" s="46" t="str">
        <f t="shared" ca="1" si="20"/>
        <v/>
      </c>
      <c r="BJ19" s="46" t="str">
        <f t="shared" ca="1" si="21"/>
        <v/>
      </c>
      <c r="BK19" s="46" t="str">
        <f t="shared" ca="1" si="22"/>
        <v/>
      </c>
      <c r="BL19" s="46"/>
      <c r="BM19" s="46" t="str">
        <f t="shared" ca="1" si="23"/>
        <v/>
      </c>
      <c r="BN19" s="46" t="str">
        <f t="shared" ca="1" si="24"/>
        <v/>
      </c>
      <c r="BO19" s="46" t="str">
        <f t="shared" ca="1" si="25"/>
        <v/>
      </c>
      <c r="BP19" s="46"/>
      <c r="BQ19" s="46" t="str">
        <f t="shared" ca="1" si="26"/>
        <v/>
      </c>
      <c r="BR19" s="46" t="str">
        <f t="shared" ca="1" si="27"/>
        <v/>
      </c>
      <c r="BS19" s="46" t="str">
        <f t="shared" ca="1" si="28"/>
        <v/>
      </c>
      <c r="BT19" s="46"/>
      <c r="BU19" s="46" t="str">
        <f t="shared" ca="1" si="29"/>
        <v/>
      </c>
      <c r="BV19" s="46" t="str">
        <f t="shared" ca="1" si="30"/>
        <v/>
      </c>
      <c r="BW19" s="46" t="str">
        <f t="shared" ca="1" si="31"/>
        <v/>
      </c>
      <c r="BX19" s="46"/>
      <c r="BY19" s="46" t="str">
        <f t="shared" ca="1" si="32"/>
        <v/>
      </c>
      <c r="BZ19" s="46" t="str">
        <f t="shared" ca="1" si="33"/>
        <v/>
      </c>
      <c r="CA19" s="46" t="str">
        <f t="shared" ca="1" si="34"/>
        <v/>
      </c>
      <c r="CB19" s="46"/>
      <c r="CC19" s="46" t="str">
        <f t="shared" ca="1" si="35"/>
        <v/>
      </c>
      <c r="CD19" s="46" t="str">
        <f t="shared" ca="1" si="36"/>
        <v/>
      </c>
      <c r="CE19" s="46" t="str">
        <f t="shared" ca="1" si="37"/>
        <v/>
      </c>
      <c r="CF19" s="46" t="str">
        <f t="shared" ca="1" si="52"/>
        <v/>
      </c>
      <c r="CG19" s="69"/>
      <c r="CH19" s="140"/>
      <c r="CI19" s="89"/>
      <c r="CJ19" s="89"/>
    </row>
    <row r="20" spans="1:88">
      <c r="A20" s="102"/>
      <c r="B20" s="86" t="str">
        <f t="shared" ca="1" si="38"/>
        <v/>
      </c>
      <c r="C20" s="115" t="str">
        <f ca="1">IF($B$6="","",IF(OFFSET(INDEX(Base_Elèves!$A$1:$BZ$1,1,MATCH($B$6,Base_Elèves!$A$1:$BZ$1,0)),Base_Elèves!CA15,0,1,1)="","",OFFSET(INDEX(Base_Elèves!$A$1:$BZ$1,1,MATCH($B$6,Base_Elèves!$A$1:$BZ$1,0)),Base_Elèves!CA15,0,1,1)))</f>
        <v/>
      </c>
      <c r="D20" s="45"/>
      <c r="E20" s="164" t="str">
        <f t="shared" si="54"/>
        <v/>
      </c>
      <c r="F20" s="164"/>
      <c r="G20" s="164" t="str">
        <f t="shared" si="55"/>
        <v/>
      </c>
      <c r="H20" s="164" t="str">
        <f t="shared" si="56"/>
        <v/>
      </c>
      <c r="I20" s="45"/>
      <c r="J20" s="69" t="str">
        <f t="shared" si="3"/>
        <v/>
      </c>
      <c r="K20" s="69"/>
      <c r="L20" s="69" t="str">
        <f t="shared" si="4"/>
        <v/>
      </c>
      <c r="M20" s="69" t="str">
        <f t="shared" si="5"/>
        <v/>
      </c>
      <c r="N20" s="46"/>
      <c r="O20" s="69" t="str">
        <f t="shared" si="6"/>
        <v/>
      </c>
      <c r="P20" s="69"/>
      <c r="Q20" s="69" t="str">
        <f t="shared" si="7"/>
        <v/>
      </c>
      <c r="R20" s="69" t="str">
        <f t="shared" si="8"/>
        <v/>
      </c>
      <c r="S20" s="46"/>
      <c r="T20" s="46" t="str">
        <f t="shared" si="9"/>
        <v/>
      </c>
      <c r="U20" s="46"/>
      <c r="V20" s="46" t="str">
        <f t="shared" si="10"/>
        <v/>
      </c>
      <c r="W20" s="46" t="str">
        <f t="shared" si="11"/>
        <v/>
      </c>
      <c r="X20" s="46"/>
      <c r="Y20" s="46" t="str">
        <f t="shared" si="12"/>
        <v/>
      </c>
      <c r="Z20" s="46"/>
      <c r="AA20" s="46" t="str">
        <f t="shared" si="13"/>
        <v/>
      </c>
      <c r="AB20" s="46" t="str">
        <f t="shared" si="14"/>
        <v/>
      </c>
      <c r="AC20" s="46"/>
      <c r="AD20" s="46" t="str">
        <f t="shared" si="15"/>
        <v/>
      </c>
      <c r="AE20" s="46"/>
      <c r="AF20" s="46" t="str">
        <f t="shared" si="39"/>
        <v/>
      </c>
      <c r="AG20" s="46" t="str">
        <f t="shared" si="40"/>
        <v/>
      </c>
      <c r="AH20" s="46"/>
      <c r="AI20" s="46" t="str">
        <f t="shared" si="16"/>
        <v/>
      </c>
      <c r="AJ20" s="46"/>
      <c r="AK20" s="46" t="str">
        <f t="shared" si="41"/>
        <v/>
      </c>
      <c r="AL20" s="46" t="str">
        <f t="shared" si="42"/>
        <v/>
      </c>
      <c r="AM20" s="46"/>
      <c r="AN20" s="46" t="str">
        <f t="shared" si="17"/>
        <v/>
      </c>
      <c r="AO20" s="46"/>
      <c r="AP20" s="46" t="str">
        <f t="shared" si="43"/>
        <v/>
      </c>
      <c r="AQ20" s="46" t="str">
        <f t="shared" si="44"/>
        <v/>
      </c>
      <c r="AR20" s="46"/>
      <c r="AS20" s="46" t="str">
        <f t="shared" si="18"/>
        <v/>
      </c>
      <c r="AT20" s="46"/>
      <c r="AU20" s="46" t="str">
        <f t="shared" si="45"/>
        <v/>
      </c>
      <c r="AV20" s="46" t="str">
        <f t="shared" si="46"/>
        <v/>
      </c>
      <c r="AW20" s="46"/>
      <c r="AX20" s="46" t="str">
        <f t="shared" si="19"/>
        <v/>
      </c>
      <c r="AY20" s="46"/>
      <c r="AZ20" s="46" t="str">
        <f t="shared" si="47"/>
        <v/>
      </c>
      <c r="BA20" s="46" t="str">
        <f t="shared" si="48"/>
        <v/>
      </c>
      <c r="BB20" s="80"/>
      <c r="BC20" s="46" t="str">
        <f t="shared" ca="1" si="49"/>
        <v/>
      </c>
      <c r="BD20" s="46" t="str">
        <f t="shared" ca="1" si="50"/>
        <v/>
      </c>
      <c r="BE20" s="46"/>
      <c r="BF20" s="54" t="str">
        <f t="shared" ca="1" si="53"/>
        <v/>
      </c>
      <c r="BG20" s="54" t="str">
        <f t="shared" ca="1" si="51"/>
        <v/>
      </c>
      <c r="BH20" s="88" t="str">
        <f ca="1">IF(OR(A20="Absent",BF20=""),"",IF($B$5="LV2",INDEX(Base_Classes_Niveaux!$A$102:$M$153,MATCH(BG20,Base_Classes_Niveaux!$A$102:$A$1533),$BB$3),IF(OR($B$6="3A",$B$6="4A",$B$6="5A",$B$6="6A"),INDEX(Base_Classes_Niveaux!$A$162:$M$213,MATCH(BG20,Base_Classes_Niveaux!$A$102:$A$153),$AX$6),IF(OR($B$6&lt;&gt;"3A",$B$6&lt;&gt;"4A",$B$6&lt;&gt;"5A",$B$6&lt;&gt;"6A"),INDEX(Base_Classes_Niveaux!$A$39:$M$90,MATCH(BG20,Base_Classes_Niveaux!$A$39:$A$90),$AX$6)))))</f>
        <v/>
      </c>
      <c r="BI20" s="46" t="str">
        <f t="shared" ca="1" si="20"/>
        <v/>
      </c>
      <c r="BJ20" s="46" t="str">
        <f t="shared" ca="1" si="21"/>
        <v/>
      </c>
      <c r="BK20" s="46" t="str">
        <f t="shared" ca="1" si="22"/>
        <v/>
      </c>
      <c r="BL20" s="46"/>
      <c r="BM20" s="46" t="str">
        <f t="shared" ca="1" si="23"/>
        <v/>
      </c>
      <c r="BN20" s="46" t="str">
        <f t="shared" ca="1" si="24"/>
        <v/>
      </c>
      <c r="BO20" s="46" t="str">
        <f t="shared" ca="1" si="25"/>
        <v/>
      </c>
      <c r="BP20" s="46"/>
      <c r="BQ20" s="46" t="str">
        <f t="shared" ca="1" si="26"/>
        <v/>
      </c>
      <c r="BR20" s="46" t="str">
        <f t="shared" ca="1" si="27"/>
        <v/>
      </c>
      <c r="BS20" s="46" t="str">
        <f t="shared" ca="1" si="28"/>
        <v/>
      </c>
      <c r="BT20" s="46"/>
      <c r="BU20" s="46" t="str">
        <f t="shared" ca="1" si="29"/>
        <v/>
      </c>
      <c r="BV20" s="46" t="str">
        <f t="shared" ca="1" si="30"/>
        <v/>
      </c>
      <c r="BW20" s="46" t="str">
        <f t="shared" ca="1" si="31"/>
        <v/>
      </c>
      <c r="BX20" s="46"/>
      <c r="BY20" s="46" t="str">
        <f t="shared" ca="1" si="32"/>
        <v/>
      </c>
      <c r="BZ20" s="46" t="str">
        <f t="shared" ca="1" si="33"/>
        <v/>
      </c>
      <c r="CA20" s="46" t="str">
        <f t="shared" ca="1" si="34"/>
        <v/>
      </c>
      <c r="CB20" s="46"/>
      <c r="CC20" s="46" t="str">
        <f t="shared" ca="1" si="35"/>
        <v/>
      </c>
      <c r="CD20" s="46" t="str">
        <f t="shared" ca="1" si="36"/>
        <v/>
      </c>
      <c r="CE20" s="46" t="str">
        <f t="shared" ca="1" si="37"/>
        <v/>
      </c>
      <c r="CF20" s="46" t="str">
        <f t="shared" ca="1" si="52"/>
        <v/>
      </c>
      <c r="CG20" s="69"/>
      <c r="CH20" s="140"/>
      <c r="CI20" s="89"/>
      <c r="CJ20" s="89"/>
    </row>
    <row r="21" spans="1:88">
      <c r="A21" s="102"/>
      <c r="B21" s="86" t="str">
        <f t="shared" ca="1" si="38"/>
        <v/>
      </c>
      <c r="C21" s="115" t="str">
        <f ca="1">IF($B$6="","",IF(OFFSET(INDEX(Base_Elèves!$A$1:$BZ$1,1,MATCH($B$6,Base_Elèves!$A$1:$BZ$1,0)),Base_Elèves!CA16,0,1,1)="","",OFFSET(INDEX(Base_Elèves!$A$1:$BZ$1,1,MATCH($B$6,Base_Elèves!$A$1:$BZ$1,0)),Base_Elèves!CA16,0,1,1)))</f>
        <v/>
      </c>
      <c r="D21" s="45"/>
      <c r="E21" s="164" t="str">
        <f t="shared" si="54"/>
        <v/>
      </c>
      <c r="F21" s="164"/>
      <c r="G21" s="164" t="str">
        <f t="shared" si="55"/>
        <v/>
      </c>
      <c r="H21" s="164" t="str">
        <f t="shared" si="56"/>
        <v/>
      </c>
      <c r="I21" s="45"/>
      <c r="J21" s="69" t="str">
        <f t="shared" si="3"/>
        <v/>
      </c>
      <c r="K21" s="69"/>
      <c r="L21" s="69" t="str">
        <f t="shared" si="4"/>
        <v/>
      </c>
      <c r="M21" s="69" t="str">
        <f t="shared" si="5"/>
        <v/>
      </c>
      <c r="N21" s="46"/>
      <c r="O21" s="69" t="str">
        <f t="shared" si="6"/>
        <v/>
      </c>
      <c r="P21" s="69"/>
      <c r="Q21" s="69" t="str">
        <f t="shared" si="7"/>
        <v/>
      </c>
      <c r="R21" s="69" t="str">
        <f t="shared" si="8"/>
        <v/>
      </c>
      <c r="S21" s="46"/>
      <c r="T21" s="46" t="str">
        <f t="shared" si="9"/>
        <v/>
      </c>
      <c r="U21" s="46"/>
      <c r="V21" s="46" t="str">
        <f t="shared" si="10"/>
        <v/>
      </c>
      <c r="W21" s="46" t="str">
        <f t="shared" si="11"/>
        <v/>
      </c>
      <c r="X21" s="46"/>
      <c r="Y21" s="46" t="str">
        <f t="shared" si="12"/>
        <v/>
      </c>
      <c r="Z21" s="46"/>
      <c r="AA21" s="46" t="str">
        <f t="shared" si="13"/>
        <v/>
      </c>
      <c r="AB21" s="46" t="str">
        <f t="shared" si="14"/>
        <v/>
      </c>
      <c r="AC21" s="46"/>
      <c r="AD21" s="46" t="str">
        <f t="shared" si="15"/>
        <v/>
      </c>
      <c r="AE21" s="46"/>
      <c r="AF21" s="46" t="str">
        <f t="shared" si="39"/>
        <v/>
      </c>
      <c r="AG21" s="46" t="str">
        <f t="shared" si="40"/>
        <v/>
      </c>
      <c r="AH21" s="46"/>
      <c r="AI21" s="46" t="str">
        <f t="shared" si="16"/>
        <v/>
      </c>
      <c r="AJ21" s="46"/>
      <c r="AK21" s="46" t="str">
        <f t="shared" si="41"/>
        <v/>
      </c>
      <c r="AL21" s="46" t="str">
        <f t="shared" si="42"/>
        <v/>
      </c>
      <c r="AM21" s="46"/>
      <c r="AN21" s="46" t="str">
        <f t="shared" si="17"/>
        <v/>
      </c>
      <c r="AO21" s="46"/>
      <c r="AP21" s="46" t="str">
        <f t="shared" si="43"/>
        <v/>
      </c>
      <c r="AQ21" s="46" t="str">
        <f t="shared" si="44"/>
        <v/>
      </c>
      <c r="AR21" s="46"/>
      <c r="AS21" s="46" t="str">
        <f t="shared" si="18"/>
        <v/>
      </c>
      <c r="AT21" s="46"/>
      <c r="AU21" s="46" t="str">
        <f t="shared" si="45"/>
        <v/>
      </c>
      <c r="AV21" s="46" t="str">
        <f t="shared" si="46"/>
        <v/>
      </c>
      <c r="AW21" s="46"/>
      <c r="AX21" s="46" t="str">
        <f t="shared" si="19"/>
        <v/>
      </c>
      <c r="AY21" s="46"/>
      <c r="AZ21" s="46" t="str">
        <f t="shared" si="47"/>
        <v/>
      </c>
      <c r="BA21" s="46" t="str">
        <f t="shared" si="48"/>
        <v/>
      </c>
      <c r="BB21" s="80"/>
      <c r="BC21" s="46" t="str">
        <f t="shared" ca="1" si="49"/>
        <v/>
      </c>
      <c r="BD21" s="46" t="str">
        <f t="shared" ca="1" si="50"/>
        <v/>
      </c>
      <c r="BE21" s="46"/>
      <c r="BF21" s="54" t="str">
        <f t="shared" ca="1" si="53"/>
        <v/>
      </c>
      <c r="BG21" s="54" t="str">
        <f t="shared" ca="1" si="51"/>
        <v/>
      </c>
      <c r="BH21" s="88" t="str">
        <f ca="1">IF(OR(A21="Absent",BF21=""),"",IF($B$5="LV2",INDEX(Base_Classes_Niveaux!$A$102:$M$153,MATCH(BG21,Base_Classes_Niveaux!$A$102:$A$1533),$BB$3),IF(OR($B$6="3A",$B$6="4A",$B$6="5A",$B$6="6A"),INDEX(Base_Classes_Niveaux!$A$162:$M$213,MATCH(BG21,Base_Classes_Niveaux!$A$102:$A$153),$AX$6),IF(OR($B$6&lt;&gt;"3A",$B$6&lt;&gt;"4A",$B$6&lt;&gt;"5A",$B$6&lt;&gt;"6A"),INDEX(Base_Classes_Niveaux!$A$39:$M$90,MATCH(BG21,Base_Classes_Niveaux!$A$39:$A$90),$AX$6)))))</f>
        <v/>
      </c>
      <c r="BI21" s="46" t="str">
        <f t="shared" ca="1" si="20"/>
        <v/>
      </c>
      <c r="BJ21" s="46" t="str">
        <f t="shared" ca="1" si="21"/>
        <v/>
      </c>
      <c r="BK21" s="46" t="str">
        <f t="shared" ca="1" si="22"/>
        <v/>
      </c>
      <c r="BL21" s="46"/>
      <c r="BM21" s="46" t="str">
        <f t="shared" ca="1" si="23"/>
        <v/>
      </c>
      <c r="BN21" s="46" t="str">
        <f t="shared" ca="1" si="24"/>
        <v/>
      </c>
      <c r="BO21" s="46" t="str">
        <f t="shared" ca="1" si="25"/>
        <v/>
      </c>
      <c r="BP21" s="46"/>
      <c r="BQ21" s="46" t="str">
        <f t="shared" ca="1" si="26"/>
        <v/>
      </c>
      <c r="BR21" s="46" t="str">
        <f t="shared" ca="1" si="27"/>
        <v/>
      </c>
      <c r="BS21" s="46" t="str">
        <f t="shared" ca="1" si="28"/>
        <v/>
      </c>
      <c r="BT21" s="46"/>
      <c r="BU21" s="46" t="str">
        <f t="shared" ca="1" si="29"/>
        <v/>
      </c>
      <c r="BV21" s="46" t="str">
        <f t="shared" ca="1" si="30"/>
        <v/>
      </c>
      <c r="BW21" s="46" t="str">
        <f t="shared" ca="1" si="31"/>
        <v/>
      </c>
      <c r="BX21" s="46"/>
      <c r="BY21" s="46" t="str">
        <f t="shared" ca="1" si="32"/>
        <v/>
      </c>
      <c r="BZ21" s="46" t="str">
        <f t="shared" ca="1" si="33"/>
        <v/>
      </c>
      <c r="CA21" s="46" t="str">
        <f t="shared" ca="1" si="34"/>
        <v/>
      </c>
      <c r="CB21" s="46"/>
      <c r="CC21" s="46" t="str">
        <f t="shared" ca="1" si="35"/>
        <v/>
      </c>
      <c r="CD21" s="46" t="str">
        <f t="shared" ca="1" si="36"/>
        <v/>
      </c>
      <c r="CE21" s="46" t="str">
        <f t="shared" ca="1" si="37"/>
        <v/>
      </c>
      <c r="CF21" s="46" t="str">
        <f t="shared" ca="1" si="52"/>
        <v/>
      </c>
      <c r="CG21" s="69"/>
      <c r="CH21" s="140"/>
      <c r="CI21" s="89"/>
      <c r="CJ21" s="89"/>
    </row>
    <row r="22" spans="1:88">
      <c r="A22" s="102"/>
      <c r="B22" s="86" t="str">
        <f t="shared" ca="1" si="38"/>
        <v/>
      </c>
      <c r="C22" s="115" t="str">
        <f ca="1">IF($B$6="","",IF(OFFSET(INDEX(Base_Elèves!$A$1:$BZ$1,1,MATCH($B$6,Base_Elèves!$A$1:$BZ$1,0)),Base_Elèves!CA17,0,1,1)="","",OFFSET(INDEX(Base_Elèves!$A$1:$BZ$1,1,MATCH($B$6,Base_Elèves!$A$1:$BZ$1,0)),Base_Elèves!CA17,0,1,1)))</f>
        <v/>
      </c>
      <c r="D22" s="45"/>
      <c r="E22" s="164" t="str">
        <f t="shared" si="54"/>
        <v/>
      </c>
      <c r="F22" s="164"/>
      <c r="G22" s="164" t="str">
        <f t="shared" si="55"/>
        <v/>
      </c>
      <c r="H22" s="164" t="str">
        <f t="shared" si="56"/>
        <v/>
      </c>
      <c r="I22" s="45"/>
      <c r="J22" s="69" t="str">
        <f t="shared" si="3"/>
        <v/>
      </c>
      <c r="K22" s="69"/>
      <c r="L22" s="69" t="str">
        <f t="shared" si="4"/>
        <v/>
      </c>
      <c r="M22" s="69" t="str">
        <f t="shared" si="5"/>
        <v/>
      </c>
      <c r="N22" s="46"/>
      <c r="O22" s="69" t="str">
        <f t="shared" si="6"/>
        <v/>
      </c>
      <c r="P22" s="69"/>
      <c r="Q22" s="69" t="str">
        <f t="shared" si="7"/>
        <v/>
      </c>
      <c r="R22" s="69" t="str">
        <f t="shared" si="8"/>
        <v/>
      </c>
      <c r="S22" s="46"/>
      <c r="T22" s="46" t="str">
        <f t="shared" si="9"/>
        <v/>
      </c>
      <c r="U22" s="46"/>
      <c r="V22" s="46" t="str">
        <f t="shared" si="10"/>
        <v/>
      </c>
      <c r="W22" s="46" t="str">
        <f t="shared" si="11"/>
        <v/>
      </c>
      <c r="X22" s="46"/>
      <c r="Y22" s="46" t="str">
        <f t="shared" si="12"/>
        <v/>
      </c>
      <c r="Z22" s="46"/>
      <c r="AA22" s="46" t="str">
        <f t="shared" si="13"/>
        <v/>
      </c>
      <c r="AB22" s="46" t="str">
        <f t="shared" si="14"/>
        <v/>
      </c>
      <c r="AC22" s="46"/>
      <c r="AD22" s="46" t="str">
        <f t="shared" si="15"/>
        <v/>
      </c>
      <c r="AE22" s="46"/>
      <c r="AF22" s="46" t="str">
        <f t="shared" si="39"/>
        <v/>
      </c>
      <c r="AG22" s="46" t="str">
        <f t="shared" si="40"/>
        <v/>
      </c>
      <c r="AH22" s="46"/>
      <c r="AI22" s="46" t="str">
        <f t="shared" si="16"/>
        <v/>
      </c>
      <c r="AJ22" s="46"/>
      <c r="AK22" s="46" t="str">
        <f t="shared" si="41"/>
        <v/>
      </c>
      <c r="AL22" s="46" t="str">
        <f t="shared" si="42"/>
        <v/>
      </c>
      <c r="AM22" s="46"/>
      <c r="AN22" s="46" t="str">
        <f t="shared" si="17"/>
        <v/>
      </c>
      <c r="AO22" s="46"/>
      <c r="AP22" s="46" t="str">
        <f t="shared" si="43"/>
        <v/>
      </c>
      <c r="AQ22" s="46" t="str">
        <f t="shared" si="44"/>
        <v/>
      </c>
      <c r="AR22" s="46"/>
      <c r="AS22" s="46" t="str">
        <f t="shared" si="18"/>
        <v/>
      </c>
      <c r="AT22" s="46"/>
      <c r="AU22" s="46" t="str">
        <f t="shared" si="45"/>
        <v/>
      </c>
      <c r="AV22" s="46" t="str">
        <f t="shared" si="46"/>
        <v/>
      </c>
      <c r="AW22" s="46"/>
      <c r="AX22" s="46" t="str">
        <f t="shared" si="19"/>
        <v/>
      </c>
      <c r="AY22" s="46"/>
      <c r="AZ22" s="46" t="str">
        <f t="shared" si="47"/>
        <v/>
      </c>
      <c r="BA22" s="46" t="str">
        <f t="shared" si="48"/>
        <v/>
      </c>
      <c r="BB22" s="80"/>
      <c r="BC22" s="46" t="str">
        <f t="shared" ca="1" si="49"/>
        <v/>
      </c>
      <c r="BD22" s="46" t="str">
        <f t="shared" ca="1" si="50"/>
        <v/>
      </c>
      <c r="BE22" s="46"/>
      <c r="BF22" s="54" t="str">
        <f t="shared" ca="1" si="53"/>
        <v/>
      </c>
      <c r="BG22" s="54" t="str">
        <f t="shared" ca="1" si="51"/>
        <v/>
      </c>
      <c r="BH22" s="88" t="str">
        <f ca="1">IF(OR(A22="Absent",BF22=""),"",IF($B$5="LV2",INDEX(Base_Classes_Niveaux!$A$102:$M$153,MATCH(BG22,Base_Classes_Niveaux!$A$102:$A$1533),$BB$3),IF(OR($B$6="3A",$B$6="4A",$B$6="5A",$B$6="6A"),INDEX(Base_Classes_Niveaux!$A$162:$M$213,MATCH(BG22,Base_Classes_Niveaux!$A$102:$A$153),$AX$6),IF(OR($B$6&lt;&gt;"3A",$B$6&lt;&gt;"4A",$B$6&lt;&gt;"5A",$B$6&lt;&gt;"6A"),INDEX(Base_Classes_Niveaux!$A$39:$M$90,MATCH(BG22,Base_Classes_Niveaux!$A$39:$A$90),$AX$6)))))</f>
        <v/>
      </c>
      <c r="BI22" s="46" t="str">
        <f t="shared" ca="1" si="20"/>
        <v/>
      </c>
      <c r="BJ22" s="46" t="str">
        <f t="shared" ca="1" si="21"/>
        <v/>
      </c>
      <c r="BK22" s="46" t="str">
        <f t="shared" ca="1" si="22"/>
        <v/>
      </c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 t="str">
        <f t="shared" ca="1" si="52"/>
        <v/>
      </c>
      <c r="CG22" s="69"/>
      <c r="CH22" s="140"/>
      <c r="CI22" s="89"/>
      <c r="CJ22" s="89"/>
    </row>
    <row r="23" spans="1:88">
      <c r="A23" s="102"/>
      <c r="B23" s="86" t="str">
        <f t="shared" ca="1" si="38"/>
        <v/>
      </c>
      <c r="C23" s="115" t="str">
        <f ca="1">IF($B$6="","",IF(OFFSET(INDEX(Base_Elèves!$A$1:$BZ$1,1,MATCH($B$6,Base_Elèves!$A$1:$BZ$1,0)),Base_Elèves!CA18,0,1,1)="","",OFFSET(INDEX(Base_Elèves!$A$1:$BZ$1,1,MATCH($B$6,Base_Elèves!$A$1:$BZ$1,0)),Base_Elèves!CA18,0,1,1)))</f>
        <v/>
      </c>
      <c r="D23" s="45"/>
      <c r="E23" s="164" t="str">
        <f t="shared" si="54"/>
        <v/>
      </c>
      <c r="F23" s="164"/>
      <c r="G23" s="164" t="str">
        <f t="shared" si="55"/>
        <v/>
      </c>
      <c r="H23" s="164" t="str">
        <f t="shared" si="56"/>
        <v/>
      </c>
      <c r="I23" s="45"/>
      <c r="J23" s="69" t="str">
        <f t="shared" si="3"/>
        <v/>
      </c>
      <c r="K23" s="69"/>
      <c r="L23" s="69" t="str">
        <f t="shared" si="4"/>
        <v/>
      </c>
      <c r="M23" s="69" t="str">
        <f t="shared" si="5"/>
        <v/>
      </c>
      <c r="N23" s="46"/>
      <c r="O23" s="69" t="str">
        <f t="shared" si="6"/>
        <v/>
      </c>
      <c r="P23" s="69"/>
      <c r="Q23" s="69" t="str">
        <f t="shared" si="7"/>
        <v/>
      </c>
      <c r="R23" s="69" t="str">
        <f t="shared" si="8"/>
        <v/>
      </c>
      <c r="S23" s="46"/>
      <c r="T23" s="46" t="str">
        <f t="shared" si="9"/>
        <v/>
      </c>
      <c r="U23" s="46"/>
      <c r="V23" s="46" t="str">
        <f t="shared" si="10"/>
        <v/>
      </c>
      <c r="W23" s="46" t="str">
        <f t="shared" si="11"/>
        <v/>
      </c>
      <c r="X23" s="46"/>
      <c r="Y23" s="46" t="str">
        <f t="shared" si="12"/>
        <v/>
      </c>
      <c r="Z23" s="46"/>
      <c r="AA23" s="46" t="str">
        <f t="shared" si="13"/>
        <v/>
      </c>
      <c r="AB23" s="46" t="str">
        <f t="shared" si="14"/>
        <v/>
      </c>
      <c r="AC23" s="46"/>
      <c r="AD23" s="46" t="str">
        <f t="shared" si="15"/>
        <v/>
      </c>
      <c r="AE23" s="46"/>
      <c r="AF23" s="46" t="str">
        <f t="shared" si="39"/>
        <v/>
      </c>
      <c r="AG23" s="46" t="str">
        <f t="shared" si="40"/>
        <v/>
      </c>
      <c r="AH23" s="46"/>
      <c r="AI23" s="46" t="str">
        <f t="shared" si="16"/>
        <v/>
      </c>
      <c r="AJ23" s="46"/>
      <c r="AK23" s="46" t="str">
        <f t="shared" si="41"/>
        <v/>
      </c>
      <c r="AL23" s="46" t="str">
        <f t="shared" si="42"/>
        <v/>
      </c>
      <c r="AM23" s="46"/>
      <c r="AN23" s="46" t="str">
        <f t="shared" si="17"/>
        <v/>
      </c>
      <c r="AO23" s="46"/>
      <c r="AP23" s="46" t="str">
        <f t="shared" si="43"/>
        <v/>
      </c>
      <c r="AQ23" s="46" t="str">
        <f t="shared" si="44"/>
        <v/>
      </c>
      <c r="AR23" s="46"/>
      <c r="AS23" s="46" t="str">
        <f t="shared" si="18"/>
        <v/>
      </c>
      <c r="AT23" s="46"/>
      <c r="AU23" s="46" t="str">
        <f t="shared" si="45"/>
        <v/>
      </c>
      <c r="AV23" s="46" t="str">
        <f t="shared" si="46"/>
        <v/>
      </c>
      <c r="AW23" s="46"/>
      <c r="AX23" s="46" t="str">
        <f t="shared" si="19"/>
        <v/>
      </c>
      <c r="AY23" s="46"/>
      <c r="AZ23" s="46" t="str">
        <f t="shared" si="47"/>
        <v/>
      </c>
      <c r="BA23" s="46" t="str">
        <f t="shared" si="48"/>
        <v/>
      </c>
      <c r="BB23" s="80"/>
      <c r="BC23" s="46" t="str">
        <f t="shared" ca="1" si="49"/>
        <v/>
      </c>
      <c r="BD23" s="46" t="str">
        <f t="shared" ca="1" si="50"/>
        <v/>
      </c>
      <c r="BE23" s="46"/>
      <c r="BF23" s="54" t="str">
        <f t="shared" ca="1" si="53"/>
        <v/>
      </c>
      <c r="BG23" s="54" t="str">
        <f t="shared" ca="1" si="51"/>
        <v/>
      </c>
      <c r="BH23" s="88" t="str">
        <f ca="1">IF(OR(A23="Absent",BF23=""),"",IF($B$5="LV2",INDEX(Base_Classes_Niveaux!$A$102:$M$153,MATCH(BG23,Base_Classes_Niveaux!$A$102:$A$1533),$BB$3),IF(OR($B$6="3A",$B$6="4A",$B$6="5A",$B$6="6A"),INDEX(Base_Classes_Niveaux!$A$162:$M$213,MATCH(BG23,Base_Classes_Niveaux!$A$102:$A$153),$AX$6),IF(OR($B$6&lt;&gt;"3A",$B$6&lt;&gt;"4A",$B$6&lt;&gt;"5A",$B$6&lt;&gt;"6A"),INDEX(Base_Classes_Niveaux!$A$39:$M$90,MATCH(BG23,Base_Classes_Niveaux!$A$39:$A$90),$AX$6)))))</f>
        <v/>
      </c>
      <c r="BI23" s="46" t="str">
        <f t="shared" ca="1" si="20"/>
        <v/>
      </c>
      <c r="BJ23" s="46" t="str">
        <f t="shared" ca="1" si="21"/>
        <v/>
      </c>
      <c r="BK23" s="46" t="str">
        <f t="shared" ca="1" si="22"/>
        <v/>
      </c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 t="str">
        <f t="shared" ca="1" si="52"/>
        <v/>
      </c>
      <c r="CG23" s="69"/>
      <c r="CH23" s="140"/>
      <c r="CI23" s="89"/>
      <c r="CJ23" s="89"/>
    </row>
    <row r="24" spans="1:88">
      <c r="A24" s="102"/>
      <c r="B24" s="86" t="str">
        <f t="shared" ca="1" si="38"/>
        <v/>
      </c>
      <c r="C24" s="115" t="str">
        <f ca="1">IF($B$6="","",IF(OFFSET(INDEX(Base_Elèves!$A$1:$BZ$1,1,MATCH($B$6,Base_Elèves!$A$1:$BZ$1,0)),Base_Elèves!CA19,0,1,1)="","",OFFSET(INDEX(Base_Elèves!$A$1:$BZ$1,1,MATCH($B$6,Base_Elèves!$A$1:$BZ$1,0)),Base_Elèves!CA19,0,1,1)))</f>
        <v/>
      </c>
      <c r="D24" s="45"/>
      <c r="E24" s="164" t="str">
        <f t="shared" si="54"/>
        <v/>
      </c>
      <c r="F24" s="164"/>
      <c r="G24" s="164" t="str">
        <f t="shared" si="55"/>
        <v/>
      </c>
      <c r="H24" s="164" t="str">
        <f t="shared" si="56"/>
        <v/>
      </c>
      <c r="I24" s="45"/>
      <c r="J24" s="69" t="str">
        <f t="shared" si="3"/>
        <v/>
      </c>
      <c r="K24" s="69"/>
      <c r="L24" s="69" t="str">
        <f t="shared" si="4"/>
        <v/>
      </c>
      <c r="M24" s="69" t="str">
        <f t="shared" si="5"/>
        <v/>
      </c>
      <c r="N24" s="46"/>
      <c r="O24" s="69" t="str">
        <f t="shared" si="6"/>
        <v/>
      </c>
      <c r="P24" s="69"/>
      <c r="Q24" s="69" t="str">
        <f t="shared" si="7"/>
        <v/>
      </c>
      <c r="R24" s="69" t="str">
        <f t="shared" si="8"/>
        <v/>
      </c>
      <c r="S24" s="46"/>
      <c r="T24" s="46" t="str">
        <f t="shared" si="9"/>
        <v/>
      </c>
      <c r="U24" s="46"/>
      <c r="V24" s="46" t="str">
        <f t="shared" si="10"/>
        <v/>
      </c>
      <c r="W24" s="46" t="str">
        <f t="shared" si="11"/>
        <v/>
      </c>
      <c r="X24" s="46"/>
      <c r="Y24" s="46" t="str">
        <f t="shared" si="12"/>
        <v/>
      </c>
      <c r="Z24" s="46"/>
      <c r="AA24" s="46" t="str">
        <f t="shared" si="13"/>
        <v/>
      </c>
      <c r="AB24" s="46" t="str">
        <f t="shared" si="14"/>
        <v/>
      </c>
      <c r="AC24" s="46"/>
      <c r="AD24" s="46" t="str">
        <f t="shared" si="15"/>
        <v/>
      </c>
      <c r="AE24" s="46"/>
      <c r="AF24" s="46" t="str">
        <f t="shared" si="39"/>
        <v/>
      </c>
      <c r="AG24" s="46" t="str">
        <f t="shared" si="40"/>
        <v/>
      </c>
      <c r="AH24" s="46"/>
      <c r="AI24" s="46" t="str">
        <f t="shared" si="16"/>
        <v/>
      </c>
      <c r="AJ24" s="46"/>
      <c r="AK24" s="46" t="str">
        <f t="shared" si="41"/>
        <v/>
      </c>
      <c r="AL24" s="46" t="str">
        <f t="shared" si="42"/>
        <v/>
      </c>
      <c r="AM24" s="46"/>
      <c r="AN24" s="46" t="str">
        <f t="shared" si="17"/>
        <v/>
      </c>
      <c r="AO24" s="46"/>
      <c r="AP24" s="46" t="str">
        <f t="shared" si="43"/>
        <v/>
      </c>
      <c r="AQ24" s="46" t="str">
        <f t="shared" si="44"/>
        <v/>
      </c>
      <c r="AR24" s="46"/>
      <c r="AS24" s="46" t="str">
        <f t="shared" si="18"/>
        <v/>
      </c>
      <c r="AT24" s="46"/>
      <c r="AU24" s="46" t="str">
        <f t="shared" si="45"/>
        <v/>
      </c>
      <c r="AV24" s="46" t="str">
        <f t="shared" si="46"/>
        <v/>
      </c>
      <c r="AW24" s="46"/>
      <c r="AX24" s="46" t="str">
        <f t="shared" si="19"/>
        <v/>
      </c>
      <c r="AY24" s="46"/>
      <c r="AZ24" s="46" t="str">
        <f t="shared" si="47"/>
        <v/>
      </c>
      <c r="BA24" s="46" t="str">
        <f t="shared" si="48"/>
        <v/>
      </c>
      <c r="BB24" s="80"/>
      <c r="BC24" s="46" t="str">
        <f t="shared" ca="1" si="49"/>
        <v/>
      </c>
      <c r="BD24" s="46" t="str">
        <f t="shared" ca="1" si="50"/>
        <v/>
      </c>
      <c r="BE24" s="46"/>
      <c r="BF24" s="54" t="str">
        <f t="shared" ca="1" si="53"/>
        <v/>
      </c>
      <c r="BG24" s="54" t="str">
        <f t="shared" ca="1" si="51"/>
        <v/>
      </c>
      <c r="BH24" s="88" t="str">
        <f ca="1">IF(OR(A24="Absent",BF24=""),"",IF($B$5="LV2",INDEX(Base_Classes_Niveaux!$A$102:$M$153,MATCH(BG24,Base_Classes_Niveaux!$A$102:$A$1533),$BB$3),IF(OR($B$6="3A",$B$6="4A",$B$6="5A",$B$6="6A"),INDEX(Base_Classes_Niveaux!$A$162:$M$213,MATCH(BG24,Base_Classes_Niveaux!$A$102:$A$153),$AX$6),IF(OR($B$6&lt;&gt;"3A",$B$6&lt;&gt;"4A",$B$6&lt;&gt;"5A",$B$6&lt;&gt;"6A"),INDEX(Base_Classes_Niveaux!$A$39:$M$90,MATCH(BG24,Base_Classes_Niveaux!$A$39:$A$90),$AX$6)))))</f>
        <v/>
      </c>
      <c r="BI24" s="46" t="str">
        <f t="shared" ca="1" si="20"/>
        <v/>
      </c>
      <c r="BJ24" s="46" t="str">
        <f t="shared" ca="1" si="21"/>
        <v/>
      </c>
      <c r="BK24" s="46" t="str">
        <f t="shared" ca="1" si="22"/>
        <v/>
      </c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 t="str">
        <f t="shared" ca="1" si="52"/>
        <v/>
      </c>
      <c r="CG24" s="69"/>
      <c r="CH24" s="140"/>
      <c r="CI24" s="89"/>
      <c r="CJ24" s="89"/>
    </row>
    <row r="25" spans="1:88">
      <c r="A25" s="102"/>
      <c r="B25" s="86" t="str">
        <f t="shared" ca="1" si="38"/>
        <v/>
      </c>
      <c r="C25" s="115" t="str">
        <f ca="1">IF($B$6="","",IF(OFFSET(INDEX(Base_Elèves!$A$1:$BZ$1,1,MATCH($B$6,Base_Elèves!$A$1:$BZ$1,0)),Base_Elèves!CA20,0,1,1)="","",OFFSET(INDEX(Base_Elèves!$A$1:$BZ$1,1,MATCH($B$6,Base_Elèves!$A$1:$BZ$1,0)),Base_Elèves!CA20,0,1,1)))</f>
        <v/>
      </c>
      <c r="D25" s="45"/>
      <c r="E25" s="164" t="str">
        <f t="shared" si="54"/>
        <v/>
      </c>
      <c r="F25" s="164"/>
      <c r="G25" s="164" t="str">
        <f t="shared" si="55"/>
        <v/>
      </c>
      <c r="H25" s="164" t="str">
        <f t="shared" si="56"/>
        <v/>
      </c>
      <c r="I25" s="45"/>
      <c r="J25" s="69" t="str">
        <f t="shared" si="3"/>
        <v/>
      </c>
      <c r="K25" s="69"/>
      <c r="L25" s="69" t="str">
        <f t="shared" si="4"/>
        <v/>
      </c>
      <c r="M25" s="69" t="str">
        <f t="shared" si="5"/>
        <v/>
      </c>
      <c r="N25" s="46"/>
      <c r="O25" s="69" t="str">
        <f t="shared" si="6"/>
        <v/>
      </c>
      <c r="P25" s="69"/>
      <c r="Q25" s="69" t="str">
        <f t="shared" si="7"/>
        <v/>
      </c>
      <c r="R25" s="69" t="str">
        <f t="shared" si="8"/>
        <v/>
      </c>
      <c r="S25" s="46"/>
      <c r="T25" s="46" t="str">
        <f t="shared" si="9"/>
        <v/>
      </c>
      <c r="U25" s="46"/>
      <c r="V25" s="46" t="str">
        <f t="shared" si="10"/>
        <v/>
      </c>
      <c r="W25" s="46" t="str">
        <f t="shared" si="11"/>
        <v/>
      </c>
      <c r="X25" s="46"/>
      <c r="Y25" s="46" t="str">
        <f t="shared" si="12"/>
        <v/>
      </c>
      <c r="Z25" s="46"/>
      <c r="AA25" s="46" t="str">
        <f t="shared" si="13"/>
        <v/>
      </c>
      <c r="AB25" s="46" t="str">
        <f t="shared" si="14"/>
        <v/>
      </c>
      <c r="AC25" s="46"/>
      <c r="AD25" s="46" t="str">
        <f t="shared" si="15"/>
        <v/>
      </c>
      <c r="AE25" s="46"/>
      <c r="AF25" s="46" t="str">
        <f t="shared" si="39"/>
        <v/>
      </c>
      <c r="AG25" s="46" t="str">
        <f t="shared" si="40"/>
        <v/>
      </c>
      <c r="AH25" s="46"/>
      <c r="AI25" s="46" t="str">
        <f t="shared" si="16"/>
        <v/>
      </c>
      <c r="AJ25" s="46"/>
      <c r="AK25" s="46" t="str">
        <f t="shared" si="41"/>
        <v/>
      </c>
      <c r="AL25" s="46" t="str">
        <f t="shared" si="42"/>
        <v/>
      </c>
      <c r="AM25" s="46"/>
      <c r="AN25" s="46" t="str">
        <f t="shared" si="17"/>
        <v/>
      </c>
      <c r="AO25" s="46"/>
      <c r="AP25" s="46" t="str">
        <f t="shared" si="43"/>
        <v/>
      </c>
      <c r="AQ25" s="46" t="str">
        <f t="shared" si="44"/>
        <v/>
      </c>
      <c r="AR25" s="46"/>
      <c r="AS25" s="46" t="str">
        <f t="shared" si="18"/>
        <v/>
      </c>
      <c r="AT25" s="46"/>
      <c r="AU25" s="46" t="str">
        <f t="shared" si="45"/>
        <v/>
      </c>
      <c r="AV25" s="46" t="str">
        <f t="shared" si="46"/>
        <v/>
      </c>
      <c r="AW25" s="46"/>
      <c r="AX25" s="46" t="str">
        <f t="shared" si="19"/>
        <v/>
      </c>
      <c r="AY25" s="46"/>
      <c r="AZ25" s="46" t="str">
        <f t="shared" si="47"/>
        <v/>
      </c>
      <c r="BA25" s="46" t="str">
        <f t="shared" si="48"/>
        <v/>
      </c>
      <c r="BB25" s="80"/>
      <c r="BC25" s="46" t="str">
        <f t="shared" ca="1" si="49"/>
        <v/>
      </c>
      <c r="BD25" s="46" t="str">
        <f t="shared" ca="1" si="50"/>
        <v/>
      </c>
      <c r="BE25" s="46"/>
      <c r="BF25" s="54" t="str">
        <f t="shared" ca="1" si="53"/>
        <v/>
      </c>
      <c r="BG25" s="54" t="str">
        <f t="shared" ca="1" si="51"/>
        <v/>
      </c>
      <c r="BH25" s="88" t="str">
        <f ca="1">IF(OR(A25="Absent",BF25=""),"",IF($B$5="LV2",INDEX(Base_Classes_Niveaux!$A$102:$M$153,MATCH(BG25,Base_Classes_Niveaux!$A$102:$A$1533),$BB$3),IF(OR($B$6="3A",$B$6="4A",$B$6="5A",$B$6="6A"),INDEX(Base_Classes_Niveaux!$A$162:$M$213,MATCH(BG25,Base_Classes_Niveaux!$A$102:$A$153),$AX$6),IF(OR($B$6&lt;&gt;"3A",$B$6&lt;&gt;"4A",$B$6&lt;&gt;"5A",$B$6&lt;&gt;"6A"),INDEX(Base_Classes_Niveaux!$A$39:$M$90,MATCH(BG25,Base_Classes_Niveaux!$A$39:$A$90),$AX$6)))))</f>
        <v/>
      </c>
      <c r="BI25" s="46" t="str">
        <f t="shared" ca="1" si="20"/>
        <v/>
      </c>
      <c r="BJ25" s="46" t="str">
        <f t="shared" ca="1" si="21"/>
        <v/>
      </c>
      <c r="BK25" s="46" t="str">
        <f t="shared" ca="1" si="22"/>
        <v/>
      </c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 t="str">
        <f t="shared" ca="1" si="52"/>
        <v/>
      </c>
      <c r="CG25" s="69"/>
      <c r="CH25" s="140"/>
      <c r="CI25" s="89"/>
      <c r="CJ25" s="89"/>
    </row>
    <row r="26" spans="1:88">
      <c r="A26" s="102"/>
      <c r="B26" s="86" t="str">
        <f t="shared" ca="1" si="38"/>
        <v/>
      </c>
      <c r="C26" s="115" t="str">
        <f ca="1">IF($B$6="","",IF(OFFSET(INDEX(Base_Elèves!$A$1:$BZ$1,1,MATCH($B$6,Base_Elèves!$A$1:$BZ$1,0)),Base_Elèves!CA21,0,1,1)="","",OFFSET(INDEX(Base_Elèves!$A$1:$BZ$1,1,MATCH($B$6,Base_Elèves!$A$1:$BZ$1,0)),Base_Elèves!CA21,0,1,1)))</f>
        <v/>
      </c>
      <c r="D26" s="45"/>
      <c r="E26" s="164" t="str">
        <f t="shared" si="54"/>
        <v/>
      </c>
      <c r="F26" s="164"/>
      <c r="G26" s="164" t="str">
        <f t="shared" si="55"/>
        <v/>
      </c>
      <c r="H26" s="164" t="str">
        <f t="shared" si="56"/>
        <v/>
      </c>
      <c r="I26" s="45"/>
      <c r="J26" s="69" t="str">
        <f t="shared" si="3"/>
        <v/>
      </c>
      <c r="K26" s="69"/>
      <c r="L26" s="69" t="str">
        <f t="shared" si="4"/>
        <v/>
      </c>
      <c r="M26" s="69" t="str">
        <f t="shared" si="5"/>
        <v/>
      </c>
      <c r="N26" s="46"/>
      <c r="O26" s="69" t="str">
        <f t="shared" si="6"/>
        <v/>
      </c>
      <c r="P26" s="69"/>
      <c r="Q26" s="69" t="str">
        <f t="shared" si="7"/>
        <v/>
      </c>
      <c r="R26" s="69" t="str">
        <f t="shared" si="8"/>
        <v/>
      </c>
      <c r="S26" s="46"/>
      <c r="T26" s="46" t="str">
        <f t="shared" si="9"/>
        <v/>
      </c>
      <c r="U26" s="46"/>
      <c r="V26" s="46" t="str">
        <f t="shared" si="10"/>
        <v/>
      </c>
      <c r="W26" s="46" t="str">
        <f t="shared" si="11"/>
        <v/>
      </c>
      <c r="X26" s="46"/>
      <c r="Y26" s="46" t="str">
        <f t="shared" si="12"/>
        <v/>
      </c>
      <c r="Z26" s="46"/>
      <c r="AA26" s="46" t="str">
        <f t="shared" si="13"/>
        <v/>
      </c>
      <c r="AB26" s="46" t="str">
        <f t="shared" si="14"/>
        <v/>
      </c>
      <c r="AC26" s="46"/>
      <c r="AD26" s="46" t="str">
        <f t="shared" si="15"/>
        <v/>
      </c>
      <c r="AE26" s="46"/>
      <c r="AF26" s="46" t="str">
        <f t="shared" si="39"/>
        <v/>
      </c>
      <c r="AG26" s="46" t="str">
        <f t="shared" si="40"/>
        <v/>
      </c>
      <c r="AH26" s="46"/>
      <c r="AI26" s="46" t="str">
        <f t="shared" si="16"/>
        <v/>
      </c>
      <c r="AJ26" s="46"/>
      <c r="AK26" s="46" t="str">
        <f t="shared" si="41"/>
        <v/>
      </c>
      <c r="AL26" s="46" t="str">
        <f t="shared" si="42"/>
        <v/>
      </c>
      <c r="AM26" s="46"/>
      <c r="AN26" s="46" t="str">
        <f t="shared" si="17"/>
        <v/>
      </c>
      <c r="AO26" s="46"/>
      <c r="AP26" s="46" t="str">
        <f t="shared" si="43"/>
        <v/>
      </c>
      <c r="AQ26" s="46" t="str">
        <f t="shared" si="44"/>
        <v/>
      </c>
      <c r="AR26" s="46"/>
      <c r="AS26" s="46" t="str">
        <f t="shared" si="18"/>
        <v/>
      </c>
      <c r="AT26" s="46"/>
      <c r="AU26" s="46" t="str">
        <f t="shared" si="45"/>
        <v/>
      </c>
      <c r="AV26" s="46" t="str">
        <f t="shared" si="46"/>
        <v/>
      </c>
      <c r="AW26" s="46"/>
      <c r="AX26" s="46" t="str">
        <f t="shared" si="19"/>
        <v/>
      </c>
      <c r="AY26" s="46"/>
      <c r="AZ26" s="46" t="str">
        <f t="shared" si="47"/>
        <v/>
      </c>
      <c r="BA26" s="46" t="str">
        <f t="shared" si="48"/>
        <v/>
      </c>
      <c r="BB26" s="80"/>
      <c r="BC26" s="46" t="str">
        <f t="shared" ca="1" si="49"/>
        <v/>
      </c>
      <c r="BD26" s="46" t="str">
        <f t="shared" ca="1" si="50"/>
        <v/>
      </c>
      <c r="BE26" s="46"/>
      <c r="BF26" s="54" t="str">
        <f t="shared" ca="1" si="53"/>
        <v/>
      </c>
      <c r="BG26" s="54" t="str">
        <f t="shared" ca="1" si="51"/>
        <v/>
      </c>
      <c r="BH26" s="88" t="str">
        <f ca="1">IF(OR(A26="Absent",BF26=""),"",IF($B$5="LV2",INDEX(Base_Classes_Niveaux!$A$102:$M$153,MATCH(BG26,Base_Classes_Niveaux!$A$102:$A$1533),$BB$3),IF(OR($B$6="3A",$B$6="4A",$B$6="5A",$B$6="6A"),INDEX(Base_Classes_Niveaux!$A$162:$M$213,MATCH(BG26,Base_Classes_Niveaux!$A$102:$A$153),$AX$6),IF(OR($B$6&lt;&gt;"3A",$B$6&lt;&gt;"4A",$B$6&lt;&gt;"5A",$B$6&lt;&gt;"6A"),INDEX(Base_Classes_Niveaux!$A$39:$M$90,MATCH(BG26,Base_Classes_Niveaux!$A$39:$A$90),$AX$6)))))</f>
        <v/>
      </c>
      <c r="BI26" s="46" t="str">
        <f t="shared" ca="1" si="20"/>
        <v/>
      </c>
      <c r="BJ26" s="46" t="str">
        <f t="shared" ca="1" si="21"/>
        <v/>
      </c>
      <c r="BK26" s="46" t="str">
        <f t="shared" ca="1" si="22"/>
        <v/>
      </c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 t="str">
        <f t="shared" ca="1" si="52"/>
        <v/>
      </c>
      <c r="CG26" s="69"/>
      <c r="CH26" s="140"/>
      <c r="CI26" s="89"/>
      <c r="CJ26" s="89"/>
    </row>
    <row r="27" spans="1:88">
      <c r="A27" s="102"/>
      <c r="B27" s="86" t="str">
        <f t="shared" ca="1" si="38"/>
        <v/>
      </c>
      <c r="C27" s="115" t="str">
        <f ca="1">IF($B$6="","",IF(OFFSET(INDEX(Base_Elèves!$A$1:$BZ$1,1,MATCH($B$6,Base_Elèves!$A$1:$BZ$1,0)),Base_Elèves!CA22,0,1,1)="","",OFFSET(INDEX(Base_Elèves!$A$1:$BZ$1,1,MATCH($B$6,Base_Elèves!$A$1:$BZ$1,0)),Base_Elèves!CA22,0,1,1)))</f>
        <v/>
      </c>
      <c r="D27" s="45"/>
      <c r="E27" s="164" t="str">
        <f t="shared" si="54"/>
        <v/>
      </c>
      <c r="F27" s="164"/>
      <c r="G27" s="164" t="str">
        <f t="shared" si="55"/>
        <v/>
      </c>
      <c r="H27" s="164" t="str">
        <f t="shared" si="56"/>
        <v/>
      </c>
      <c r="I27" s="45"/>
      <c r="J27" s="69" t="str">
        <f t="shared" si="3"/>
        <v/>
      </c>
      <c r="K27" s="69"/>
      <c r="L27" s="69" t="str">
        <f t="shared" si="4"/>
        <v/>
      </c>
      <c r="M27" s="69" t="str">
        <f t="shared" si="5"/>
        <v/>
      </c>
      <c r="N27" s="46"/>
      <c r="O27" s="69" t="str">
        <f t="shared" si="6"/>
        <v/>
      </c>
      <c r="P27" s="69"/>
      <c r="Q27" s="69" t="str">
        <f t="shared" si="7"/>
        <v/>
      </c>
      <c r="R27" s="69" t="str">
        <f t="shared" si="8"/>
        <v/>
      </c>
      <c r="S27" s="46"/>
      <c r="T27" s="46" t="str">
        <f t="shared" si="9"/>
        <v/>
      </c>
      <c r="U27" s="46"/>
      <c r="V27" s="46" t="str">
        <f t="shared" si="10"/>
        <v/>
      </c>
      <c r="W27" s="46" t="str">
        <f t="shared" si="11"/>
        <v/>
      </c>
      <c r="X27" s="46"/>
      <c r="Y27" s="46" t="str">
        <f t="shared" si="12"/>
        <v/>
      </c>
      <c r="Z27" s="46"/>
      <c r="AA27" s="46" t="str">
        <f t="shared" si="13"/>
        <v/>
      </c>
      <c r="AB27" s="46" t="str">
        <f t="shared" si="14"/>
        <v/>
      </c>
      <c r="AC27" s="46"/>
      <c r="AD27" s="46" t="str">
        <f t="shared" si="15"/>
        <v/>
      </c>
      <c r="AE27" s="46"/>
      <c r="AF27" s="46" t="str">
        <f t="shared" si="39"/>
        <v/>
      </c>
      <c r="AG27" s="46" t="str">
        <f t="shared" si="40"/>
        <v/>
      </c>
      <c r="AH27" s="46"/>
      <c r="AI27" s="46" t="str">
        <f t="shared" si="16"/>
        <v/>
      </c>
      <c r="AJ27" s="46"/>
      <c r="AK27" s="46" t="str">
        <f t="shared" si="41"/>
        <v/>
      </c>
      <c r="AL27" s="46" t="str">
        <f t="shared" si="42"/>
        <v/>
      </c>
      <c r="AM27" s="46"/>
      <c r="AN27" s="46" t="str">
        <f t="shared" si="17"/>
        <v/>
      </c>
      <c r="AO27" s="46"/>
      <c r="AP27" s="46" t="str">
        <f t="shared" si="43"/>
        <v/>
      </c>
      <c r="AQ27" s="46" t="str">
        <f t="shared" si="44"/>
        <v/>
      </c>
      <c r="AR27" s="46"/>
      <c r="AS27" s="46" t="str">
        <f t="shared" si="18"/>
        <v/>
      </c>
      <c r="AT27" s="46"/>
      <c r="AU27" s="46" t="str">
        <f t="shared" si="45"/>
        <v/>
      </c>
      <c r="AV27" s="46" t="str">
        <f t="shared" si="46"/>
        <v/>
      </c>
      <c r="AW27" s="46"/>
      <c r="AX27" s="46" t="str">
        <f t="shared" si="19"/>
        <v/>
      </c>
      <c r="AY27" s="46"/>
      <c r="AZ27" s="46" t="str">
        <f t="shared" si="47"/>
        <v/>
      </c>
      <c r="BA27" s="46" t="str">
        <f t="shared" si="48"/>
        <v/>
      </c>
      <c r="BB27" s="80"/>
      <c r="BC27" s="46" t="str">
        <f t="shared" ca="1" si="49"/>
        <v/>
      </c>
      <c r="BD27" s="46" t="str">
        <f t="shared" ca="1" si="50"/>
        <v/>
      </c>
      <c r="BE27" s="46"/>
      <c r="BF27" s="54" t="str">
        <f t="shared" ca="1" si="53"/>
        <v/>
      </c>
      <c r="BG27" s="54" t="str">
        <f t="shared" ca="1" si="51"/>
        <v/>
      </c>
      <c r="BH27" s="88" t="str">
        <f ca="1">IF(OR(A27="Absent",BF27=""),"",IF($B$5="LV2",INDEX(Base_Classes_Niveaux!$A$102:$M$153,MATCH(BG27,Base_Classes_Niveaux!$A$102:$A$1533),$BB$3),IF(OR($B$6="3A",$B$6="4A",$B$6="5A",$B$6="6A"),INDEX(Base_Classes_Niveaux!$A$162:$M$213,MATCH(BG27,Base_Classes_Niveaux!$A$102:$A$153),$AX$6),IF(OR($B$6&lt;&gt;"3A",$B$6&lt;&gt;"4A",$B$6&lt;&gt;"5A",$B$6&lt;&gt;"6A"),INDEX(Base_Classes_Niveaux!$A$39:$M$90,MATCH(BG27,Base_Classes_Niveaux!$A$39:$A$90),$AX$6)))))</f>
        <v/>
      </c>
      <c r="BI27" s="46" t="str">
        <f t="shared" ca="1" si="20"/>
        <v/>
      </c>
      <c r="BJ27" s="46" t="str">
        <f t="shared" ca="1" si="21"/>
        <v/>
      </c>
      <c r="BK27" s="46" t="str">
        <f t="shared" ca="1" si="22"/>
        <v/>
      </c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 t="str">
        <f t="shared" ca="1" si="52"/>
        <v/>
      </c>
      <c r="CG27" s="69"/>
      <c r="CH27" s="140"/>
      <c r="CI27" s="89"/>
      <c r="CJ27" s="89"/>
    </row>
    <row r="28" spans="1:88">
      <c r="A28" s="102"/>
      <c r="B28" s="86" t="str">
        <f t="shared" ca="1" si="38"/>
        <v/>
      </c>
      <c r="C28" s="115" t="str">
        <f ca="1">IF($B$6="","",IF(OFFSET(INDEX(Base_Elèves!$A$1:$BZ$1,1,MATCH($B$6,Base_Elèves!$A$1:$BZ$1,0)),Base_Elèves!CA23,0,1,1)="","",OFFSET(INDEX(Base_Elèves!$A$1:$BZ$1,1,MATCH($B$6,Base_Elèves!$A$1:$BZ$1,0)),Base_Elèves!CA23,0,1,1)))</f>
        <v/>
      </c>
      <c r="D28" s="45"/>
      <c r="E28" s="164" t="str">
        <f t="shared" si="54"/>
        <v/>
      </c>
      <c r="F28" s="164"/>
      <c r="G28" s="164" t="str">
        <f t="shared" si="55"/>
        <v/>
      </c>
      <c r="H28" s="164" t="str">
        <f t="shared" si="56"/>
        <v/>
      </c>
      <c r="I28" s="45"/>
      <c r="J28" s="69" t="str">
        <f t="shared" si="3"/>
        <v/>
      </c>
      <c r="K28" s="69"/>
      <c r="L28" s="69" t="str">
        <f t="shared" si="4"/>
        <v/>
      </c>
      <c r="M28" s="69" t="str">
        <f t="shared" si="5"/>
        <v/>
      </c>
      <c r="N28" s="46"/>
      <c r="O28" s="69" t="str">
        <f t="shared" si="6"/>
        <v/>
      </c>
      <c r="P28" s="69"/>
      <c r="Q28" s="69" t="str">
        <f t="shared" si="7"/>
        <v/>
      </c>
      <c r="R28" s="69" t="str">
        <f t="shared" si="8"/>
        <v/>
      </c>
      <c r="S28" s="46"/>
      <c r="T28" s="46" t="str">
        <f t="shared" si="9"/>
        <v/>
      </c>
      <c r="U28" s="46"/>
      <c r="V28" s="46" t="str">
        <f t="shared" si="10"/>
        <v/>
      </c>
      <c r="W28" s="46" t="str">
        <f t="shared" si="11"/>
        <v/>
      </c>
      <c r="X28" s="46"/>
      <c r="Y28" s="46" t="str">
        <f t="shared" si="12"/>
        <v/>
      </c>
      <c r="Z28" s="46"/>
      <c r="AA28" s="46" t="str">
        <f t="shared" si="13"/>
        <v/>
      </c>
      <c r="AB28" s="46" t="str">
        <f t="shared" si="14"/>
        <v/>
      </c>
      <c r="AC28" s="46"/>
      <c r="AD28" s="46" t="str">
        <f t="shared" si="15"/>
        <v/>
      </c>
      <c r="AE28" s="46"/>
      <c r="AF28" s="46" t="str">
        <f t="shared" si="39"/>
        <v/>
      </c>
      <c r="AG28" s="46" t="str">
        <f t="shared" si="40"/>
        <v/>
      </c>
      <c r="AH28" s="46"/>
      <c r="AI28" s="46" t="str">
        <f t="shared" si="16"/>
        <v/>
      </c>
      <c r="AJ28" s="46"/>
      <c r="AK28" s="46" t="str">
        <f t="shared" si="41"/>
        <v/>
      </c>
      <c r="AL28" s="46" t="str">
        <f t="shared" si="42"/>
        <v/>
      </c>
      <c r="AM28" s="46"/>
      <c r="AN28" s="46" t="str">
        <f t="shared" si="17"/>
        <v/>
      </c>
      <c r="AO28" s="46"/>
      <c r="AP28" s="46" t="str">
        <f t="shared" si="43"/>
        <v/>
      </c>
      <c r="AQ28" s="46" t="str">
        <f t="shared" si="44"/>
        <v/>
      </c>
      <c r="AR28" s="46"/>
      <c r="AS28" s="46" t="str">
        <f t="shared" si="18"/>
        <v/>
      </c>
      <c r="AT28" s="46"/>
      <c r="AU28" s="46" t="str">
        <f t="shared" si="45"/>
        <v/>
      </c>
      <c r="AV28" s="46" t="str">
        <f t="shared" si="46"/>
        <v/>
      </c>
      <c r="AW28" s="46"/>
      <c r="AX28" s="46" t="str">
        <f t="shared" si="19"/>
        <v/>
      </c>
      <c r="AY28" s="46"/>
      <c r="AZ28" s="46" t="str">
        <f t="shared" si="47"/>
        <v/>
      </c>
      <c r="BA28" s="46" t="str">
        <f t="shared" si="48"/>
        <v/>
      </c>
      <c r="BB28" s="80"/>
      <c r="BC28" s="46" t="str">
        <f t="shared" ca="1" si="49"/>
        <v/>
      </c>
      <c r="BD28" s="46" t="str">
        <f t="shared" ca="1" si="50"/>
        <v/>
      </c>
      <c r="BE28" s="46"/>
      <c r="BF28" s="54" t="str">
        <f t="shared" ca="1" si="53"/>
        <v/>
      </c>
      <c r="BG28" s="54" t="str">
        <f t="shared" ca="1" si="51"/>
        <v/>
      </c>
      <c r="BH28" s="88" t="str">
        <f ca="1">IF(OR(A28="Absent",BF28=""),"",IF($B$5="LV2",INDEX(Base_Classes_Niveaux!$A$102:$M$153,MATCH(BG28,Base_Classes_Niveaux!$A$102:$A$1533),$BB$3),IF(OR($B$6="3A",$B$6="4A",$B$6="5A",$B$6="6A"),INDEX(Base_Classes_Niveaux!$A$162:$M$213,MATCH(BG28,Base_Classes_Niveaux!$A$102:$A$153),$AX$6),IF(OR($B$6&lt;&gt;"3A",$B$6&lt;&gt;"4A",$B$6&lt;&gt;"5A",$B$6&lt;&gt;"6A"),INDEX(Base_Classes_Niveaux!$A$39:$M$90,MATCH(BG28,Base_Classes_Niveaux!$A$39:$A$90),$AX$6)))))</f>
        <v/>
      </c>
      <c r="BI28" s="46" t="str">
        <f t="shared" ca="1" si="20"/>
        <v/>
      </c>
      <c r="BJ28" s="46" t="str">
        <f t="shared" ca="1" si="21"/>
        <v/>
      </c>
      <c r="BK28" s="46" t="str">
        <f t="shared" ca="1" si="22"/>
        <v/>
      </c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 t="str">
        <f t="shared" ca="1" si="52"/>
        <v/>
      </c>
      <c r="CG28" s="69"/>
      <c r="CH28" s="140"/>
      <c r="CI28" s="89"/>
      <c r="CJ28" s="89"/>
    </row>
    <row r="29" spans="1:88">
      <c r="A29" s="102"/>
      <c r="B29" s="86" t="str">
        <f t="shared" ca="1" si="38"/>
        <v/>
      </c>
      <c r="C29" s="115" t="str">
        <f ca="1">IF($B$6="","",IF(OFFSET(INDEX(Base_Elèves!$A$1:$BZ$1,1,MATCH($B$6,Base_Elèves!$A$1:$BZ$1,0)),Base_Elèves!CA24,0,1,1)="","",OFFSET(INDEX(Base_Elèves!$A$1:$BZ$1,1,MATCH($B$6,Base_Elèves!$A$1:$BZ$1,0)),Base_Elèves!CA24,0,1,1)))</f>
        <v/>
      </c>
      <c r="D29" s="45"/>
      <c r="E29" s="164" t="str">
        <f t="shared" si="54"/>
        <v/>
      </c>
      <c r="F29" s="164"/>
      <c r="G29" s="164" t="str">
        <f t="shared" si="55"/>
        <v/>
      </c>
      <c r="H29" s="164" t="str">
        <f t="shared" si="56"/>
        <v/>
      </c>
      <c r="I29" s="45"/>
      <c r="J29" s="69" t="str">
        <f t="shared" si="3"/>
        <v/>
      </c>
      <c r="K29" s="69"/>
      <c r="L29" s="69" t="str">
        <f t="shared" si="4"/>
        <v/>
      </c>
      <c r="M29" s="69" t="str">
        <f t="shared" si="5"/>
        <v/>
      </c>
      <c r="N29" s="46"/>
      <c r="O29" s="69" t="str">
        <f t="shared" si="6"/>
        <v/>
      </c>
      <c r="P29" s="69"/>
      <c r="Q29" s="69" t="str">
        <f t="shared" si="7"/>
        <v/>
      </c>
      <c r="R29" s="69" t="str">
        <f t="shared" si="8"/>
        <v/>
      </c>
      <c r="S29" s="46"/>
      <c r="T29" s="46" t="str">
        <f t="shared" si="9"/>
        <v/>
      </c>
      <c r="U29" s="46"/>
      <c r="V29" s="46" t="str">
        <f t="shared" si="10"/>
        <v/>
      </c>
      <c r="W29" s="46" t="str">
        <f t="shared" si="11"/>
        <v/>
      </c>
      <c r="X29" s="46"/>
      <c r="Y29" s="46" t="str">
        <f t="shared" si="12"/>
        <v/>
      </c>
      <c r="Z29" s="46"/>
      <c r="AA29" s="46" t="str">
        <f t="shared" si="13"/>
        <v/>
      </c>
      <c r="AB29" s="46" t="str">
        <f t="shared" si="14"/>
        <v/>
      </c>
      <c r="AC29" s="46"/>
      <c r="AD29" s="46" t="str">
        <f t="shared" si="15"/>
        <v/>
      </c>
      <c r="AE29" s="46"/>
      <c r="AF29" s="46" t="str">
        <f t="shared" si="39"/>
        <v/>
      </c>
      <c r="AG29" s="46" t="str">
        <f t="shared" si="40"/>
        <v/>
      </c>
      <c r="AH29" s="46"/>
      <c r="AI29" s="46" t="str">
        <f t="shared" si="16"/>
        <v/>
      </c>
      <c r="AJ29" s="46"/>
      <c r="AK29" s="46" t="str">
        <f t="shared" si="41"/>
        <v/>
      </c>
      <c r="AL29" s="46" t="str">
        <f t="shared" si="42"/>
        <v/>
      </c>
      <c r="AM29" s="46"/>
      <c r="AN29" s="46" t="str">
        <f t="shared" si="17"/>
        <v/>
      </c>
      <c r="AO29" s="46"/>
      <c r="AP29" s="46" t="str">
        <f t="shared" si="43"/>
        <v/>
      </c>
      <c r="AQ29" s="46" t="str">
        <f t="shared" si="44"/>
        <v/>
      </c>
      <c r="AR29" s="46"/>
      <c r="AS29" s="46" t="str">
        <f t="shared" si="18"/>
        <v/>
      </c>
      <c r="AT29" s="46"/>
      <c r="AU29" s="46" t="str">
        <f t="shared" si="45"/>
        <v/>
      </c>
      <c r="AV29" s="46" t="str">
        <f t="shared" si="46"/>
        <v/>
      </c>
      <c r="AW29" s="46"/>
      <c r="AX29" s="46" t="str">
        <f t="shared" si="19"/>
        <v/>
      </c>
      <c r="AY29" s="46"/>
      <c r="AZ29" s="46" t="str">
        <f t="shared" si="47"/>
        <v/>
      </c>
      <c r="BA29" s="46" t="str">
        <f t="shared" si="48"/>
        <v/>
      </c>
      <c r="BB29" s="80"/>
      <c r="BC29" s="46" t="str">
        <f t="shared" ca="1" si="49"/>
        <v/>
      </c>
      <c r="BD29" s="46" t="str">
        <f t="shared" ca="1" si="50"/>
        <v/>
      </c>
      <c r="BE29" s="46"/>
      <c r="BF29" s="54" t="str">
        <f t="shared" ca="1" si="53"/>
        <v/>
      </c>
      <c r="BG29" s="54" t="str">
        <f t="shared" ca="1" si="51"/>
        <v/>
      </c>
      <c r="BH29" s="88" t="str">
        <f ca="1">IF(OR(A29="Absent",BF29=""),"",IF($B$5="LV2",INDEX(Base_Classes_Niveaux!$A$102:$M$153,MATCH(BG29,Base_Classes_Niveaux!$A$102:$A$1533),$BB$3),IF(OR($B$6="3A",$B$6="4A",$B$6="5A",$B$6="6A"),INDEX(Base_Classes_Niveaux!$A$162:$M$213,MATCH(BG29,Base_Classes_Niveaux!$A$102:$A$153),$AX$6),IF(OR($B$6&lt;&gt;"3A",$B$6&lt;&gt;"4A",$B$6&lt;&gt;"5A",$B$6&lt;&gt;"6A"),INDEX(Base_Classes_Niveaux!$A$39:$M$90,MATCH(BG29,Base_Classes_Niveaux!$A$39:$A$90),$AX$6)))))</f>
        <v/>
      </c>
      <c r="BI29" s="46" t="str">
        <f t="shared" ca="1" si="20"/>
        <v/>
      </c>
      <c r="BJ29" s="46" t="str">
        <f t="shared" ca="1" si="21"/>
        <v/>
      </c>
      <c r="BK29" s="46" t="str">
        <f t="shared" ca="1" si="22"/>
        <v/>
      </c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 t="str">
        <f t="shared" ca="1" si="52"/>
        <v/>
      </c>
      <c r="CG29" s="69"/>
      <c r="CH29" s="140"/>
      <c r="CI29" s="89"/>
      <c r="CJ29" s="89"/>
    </row>
    <row r="30" spans="1:88">
      <c r="A30" s="102"/>
      <c r="B30" s="86" t="str">
        <f t="shared" ca="1" si="38"/>
        <v/>
      </c>
      <c r="C30" s="115" t="str">
        <f ca="1">IF($B$6="","",IF(OFFSET(INDEX(Base_Elèves!$A$1:$BZ$1,1,MATCH($B$6,Base_Elèves!$A$1:$BZ$1,0)),Base_Elèves!CA25,0,1,1)="","",OFFSET(INDEX(Base_Elèves!$A$1:$BZ$1,1,MATCH($B$6,Base_Elèves!$A$1:$BZ$1,0)),Base_Elèves!CA25,0,1,1)))</f>
        <v/>
      </c>
      <c r="D30" s="45"/>
      <c r="E30" s="164" t="str">
        <f t="shared" si="54"/>
        <v/>
      </c>
      <c r="F30" s="164"/>
      <c r="G30" s="164" t="str">
        <f t="shared" si="55"/>
        <v/>
      </c>
      <c r="H30" s="164" t="str">
        <f t="shared" si="56"/>
        <v/>
      </c>
      <c r="I30" s="45"/>
      <c r="J30" s="69" t="str">
        <f t="shared" si="3"/>
        <v/>
      </c>
      <c r="K30" s="69"/>
      <c r="L30" s="69" t="str">
        <f t="shared" si="4"/>
        <v/>
      </c>
      <c r="M30" s="69" t="str">
        <f t="shared" si="5"/>
        <v/>
      </c>
      <c r="N30" s="46"/>
      <c r="O30" s="69" t="str">
        <f t="shared" si="6"/>
        <v/>
      </c>
      <c r="P30" s="69"/>
      <c r="Q30" s="69" t="str">
        <f t="shared" si="7"/>
        <v/>
      </c>
      <c r="R30" s="69" t="str">
        <f t="shared" si="8"/>
        <v/>
      </c>
      <c r="S30" s="46"/>
      <c r="T30" s="46" t="str">
        <f t="shared" si="9"/>
        <v/>
      </c>
      <c r="U30" s="46"/>
      <c r="V30" s="46" t="str">
        <f t="shared" si="10"/>
        <v/>
      </c>
      <c r="W30" s="46" t="str">
        <f t="shared" si="11"/>
        <v/>
      </c>
      <c r="X30" s="46"/>
      <c r="Y30" s="46" t="str">
        <f t="shared" si="12"/>
        <v/>
      </c>
      <c r="Z30" s="46"/>
      <c r="AA30" s="46" t="str">
        <f t="shared" si="13"/>
        <v/>
      </c>
      <c r="AB30" s="46" t="str">
        <f t="shared" si="14"/>
        <v/>
      </c>
      <c r="AC30" s="46"/>
      <c r="AD30" s="46" t="str">
        <f t="shared" si="15"/>
        <v/>
      </c>
      <c r="AE30" s="46"/>
      <c r="AF30" s="46" t="str">
        <f t="shared" si="39"/>
        <v/>
      </c>
      <c r="AG30" s="46" t="str">
        <f t="shared" si="40"/>
        <v/>
      </c>
      <c r="AH30" s="46"/>
      <c r="AI30" s="46" t="str">
        <f t="shared" si="16"/>
        <v/>
      </c>
      <c r="AJ30" s="46"/>
      <c r="AK30" s="46" t="str">
        <f t="shared" si="41"/>
        <v/>
      </c>
      <c r="AL30" s="46" t="str">
        <f t="shared" si="42"/>
        <v/>
      </c>
      <c r="AM30" s="46"/>
      <c r="AN30" s="46" t="str">
        <f t="shared" si="17"/>
        <v/>
      </c>
      <c r="AO30" s="46"/>
      <c r="AP30" s="46" t="str">
        <f t="shared" si="43"/>
        <v/>
      </c>
      <c r="AQ30" s="46" t="str">
        <f t="shared" si="44"/>
        <v/>
      </c>
      <c r="AR30" s="46"/>
      <c r="AS30" s="46" t="str">
        <f t="shared" si="18"/>
        <v/>
      </c>
      <c r="AT30" s="46"/>
      <c r="AU30" s="46" t="str">
        <f t="shared" si="45"/>
        <v/>
      </c>
      <c r="AV30" s="46" t="str">
        <f t="shared" si="46"/>
        <v/>
      </c>
      <c r="AW30" s="46"/>
      <c r="AX30" s="46" t="str">
        <f t="shared" si="19"/>
        <v/>
      </c>
      <c r="AY30" s="46"/>
      <c r="AZ30" s="46" t="str">
        <f t="shared" si="47"/>
        <v/>
      </c>
      <c r="BA30" s="46" t="str">
        <f t="shared" si="48"/>
        <v/>
      </c>
      <c r="BB30" s="80"/>
      <c r="BC30" s="46" t="str">
        <f t="shared" ca="1" si="49"/>
        <v/>
      </c>
      <c r="BD30" s="46" t="str">
        <f t="shared" ca="1" si="50"/>
        <v/>
      </c>
      <c r="BE30" s="46"/>
      <c r="BF30" s="54" t="str">
        <f t="shared" ca="1" si="53"/>
        <v/>
      </c>
      <c r="BG30" s="54" t="str">
        <f t="shared" ca="1" si="51"/>
        <v/>
      </c>
      <c r="BH30" s="88" t="str">
        <f ca="1">IF(OR(A30="Absent",BF30=""),"",IF($B$5="LV2",INDEX(Base_Classes_Niveaux!$A$102:$M$153,MATCH(BG30,Base_Classes_Niveaux!$A$102:$A$1533),$BB$3),IF(OR($B$6="3A",$B$6="4A",$B$6="5A",$B$6="6A"),INDEX(Base_Classes_Niveaux!$A$162:$M$213,MATCH(BG30,Base_Classes_Niveaux!$A$102:$A$153),$AX$6),IF(OR($B$6&lt;&gt;"3A",$B$6&lt;&gt;"4A",$B$6&lt;&gt;"5A",$B$6&lt;&gt;"6A"),INDEX(Base_Classes_Niveaux!$A$39:$M$90,MATCH(BG30,Base_Classes_Niveaux!$A$39:$A$90),$AX$6)))))</f>
        <v/>
      </c>
      <c r="BI30" s="46" t="str">
        <f t="shared" ca="1" si="20"/>
        <v/>
      </c>
      <c r="BJ30" s="46" t="str">
        <f t="shared" ca="1" si="21"/>
        <v/>
      </c>
      <c r="BK30" s="46" t="str">
        <f t="shared" ca="1" si="22"/>
        <v/>
      </c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 t="str">
        <f t="shared" ca="1" si="52"/>
        <v/>
      </c>
      <c r="CG30" s="69"/>
      <c r="CH30" s="140"/>
      <c r="CI30" s="89"/>
      <c r="CJ30" s="89"/>
    </row>
    <row r="31" spans="1:88">
      <c r="A31" s="102"/>
      <c r="B31" s="86" t="str">
        <f t="shared" ca="1" si="38"/>
        <v/>
      </c>
      <c r="C31" s="115" t="str">
        <f ca="1">IF($B$6="","",IF(OFFSET(INDEX(Base_Elèves!$A$1:$BZ$1,1,MATCH($B$6,Base_Elèves!$A$1:$BZ$1,0)),Base_Elèves!CA26,0,1,1)="","",OFFSET(INDEX(Base_Elèves!$A$1:$BZ$1,1,MATCH($B$6,Base_Elèves!$A$1:$BZ$1,0)),Base_Elèves!CA26,0,1,1)))</f>
        <v/>
      </c>
      <c r="D31" s="45"/>
      <c r="E31" s="69" t="str">
        <f t="shared" si="0"/>
        <v/>
      </c>
      <c r="F31" s="69"/>
      <c r="G31" s="69" t="str">
        <f t="shared" si="1"/>
        <v/>
      </c>
      <c r="H31" s="69" t="str">
        <f t="shared" si="2"/>
        <v/>
      </c>
      <c r="I31" s="45"/>
      <c r="J31" s="69" t="str">
        <f t="shared" si="3"/>
        <v/>
      </c>
      <c r="K31" s="69"/>
      <c r="L31" s="69" t="str">
        <f t="shared" si="4"/>
        <v/>
      </c>
      <c r="M31" s="69" t="str">
        <f t="shared" si="5"/>
        <v/>
      </c>
      <c r="N31" s="45"/>
      <c r="O31" s="69" t="str">
        <f t="shared" si="6"/>
        <v/>
      </c>
      <c r="P31" s="69"/>
      <c r="Q31" s="69" t="str">
        <f t="shared" si="7"/>
        <v/>
      </c>
      <c r="R31" s="69" t="str">
        <f t="shared" si="8"/>
        <v/>
      </c>
      <c r="S31" s="45"/>
      <c r="T31" s="45" t="str">
        <f t="shared" si="9"/>
        <v/>
      </c>
      <c r="U31" s="45"/>
      <c r="V31" s="45" t="str">
        <f t="shared" si="10"/>
        <v/>
      </c>
      <c r="W31" s="45" t="str">
        <f t="shared" si="11"/>
        <v/>
      </c>
      <c r="X31" s="45"/>
      <c r="Y31" s="45" t="str">
        <f t="shared" si="12"/>
        <v/>
      </c>
      <c r="Z31" s="45"/>
      <c r="AA31" s="45" t="str">
        <f t="shared" si="13"/>
        <v/>
      </c>
      <c r="AB31" s="45" t="str">
        <f t="shared" si="14"/>
        <v/>
      </c>
      <c r="AC31" s="45"/>
      <c r="AD31" s="45" t="str">
        <f t="shared" si="15"/>
        <v/>
      </c>
      <c r="AE31" s="45"/>
      <c r="AF31" s="45" t="str">
        <f t="shared" si="39"/>
        <v/>
      </c>
      <c r="AG31" s="45" t="str">
        <f t="shared" si="40"/>
        <v/>
      </c>
      <c r="AH31" s="45"/>
      <c r="AI31" s="45" t="str">
        <f t="shared" si="16"/>
        <v/>
      </c>
      <c r="AJ31" s="45"/>
      <c r="AK31" s="45" t="str">
        <f t="shared" si="41"/>
        <v/>
      </c>
      <c r="AL31" s="45" t="str">
        <f t="shared" si="42"/>
        <v/>
      </c>
      <c r="AM31" s="45"/>
      <c r="AN31" s="45" t="str">
        <f t="shared" si="17"/>
        <v/>
      </c>
      <c r="AO31" s="45"/>
      <c r="AP31" s="45" t="str">
        <f t="shared" si="43"/>
        <v/>
      </c>
      <c r="AQ31" s="45" t="str">
        <f t="shared" si="44"/>
        <v/>
      </c>
      <c r="AR31" s="45"/>
      <c r="AS31" s="45" t="str">
        <f t="shared" si="18"/>
        <v/>
      </c>
      <c r="AT31" s="45"/>
      <c r="AU31" s="45" t="str">
        <f t="shared" si="45"/>
        <v/>
      </c>
      <c r="AV31" s="45" t="str">
        <f t="shared" si="46"/>
        <v/>
      </c>
      <c r="AW31" s="45"/>
      <c r="AX31" s="45" t="str">
        <f t="shared" si="19"/>
        <v/>
      </c>
      <c r="AY31" s="45"/>
      <c r="AZ31" s="45" t="str">
        <f t="shared" si="47"/>
        <v/>
      </c>
      <c r="BA31" s="45" t="str">
        <f t="shared" si="48"/>
        <v/>
      </c>
      <c r="BB31" s="91"/>
      <c r="BC31" s="45" t="str">
        <f t="shared" ca="1" si="49"/>
        <v/>
      </c>
      <c r="BD31" s="45" t="str">
        <f t="shared" ca="1" si="50"/>
        <v/>
      </c>
      <c r="BE31" s="45"/>
      <c r="BF31" s="54" t="str">
        <f t="shared" ca="1" si="53"/>
        <v/>
      </c>
      <c r="BG31" s="54" t="str">
        <f t="shared" ca="1" si="51"/>
        <v/>
      </c>
      <c r="BH31" s="88" t="str">
        <f ca="1">IF(OR(A31="Absent",BF31=""),"",IF($B$5="LV2",INDEX(Base_Classes_Niveaux!$A$102:$M$153,MATCH(BG31,Base_Classes_Niveaux!$A$102:$A$1533),$BB$3),IF(OR($B$6="3A",$B$6="4A",$B$6="5A",$B$6="6A"),INDEX(Base_Classes_Niveaux!$A$162:$M$213,MATCH(BG31,Base_Classes_Niveaux!$A$102:$A$153),$AX$6),IF(OR($B$6&lt;&gt;"3A",$B$6&lt;&gt;"4A",$B$6&lt;&gt;"5A",$B$6&lt;&gt;"6A"),INDEX(Base_Classes_Niveaux!$A$39:$M$90,MATCH(BG31,Base_Classes_Niveaux!$A$39:$A$90),$AX$6)))))</f>
        <v/>
      </c>
      <c r="BI31" s="46" t="str">
        <f t="shared" ca="1" si="20"/>
        <v/>
      </c>
      <c r="BJ31" s="46" t="str">
        <f t="shared" ca="1" si="21"/>
        <v/>
      </c>
      <c r="BK31" s="46" t="str">
        <f t="shared" ca="1" si="22"/>
        <v/>
      </c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 t="str">
        <f t="shared" ca="1" si="52"/>
        <v/>
      </c>
      <c r="CG31" s="69"/>
      <c r="CH31" s="140"/>
      <c r="CI31" s="69"/>
    </row>
    <row r="32" spans="1:88">
      <c r="A32" s="102"/>
      <c r="B32" s="86" t="str">
        <f t="shared" ca="1" si="38"/>
        <v/>
      </c>
      <c r="C32" s="115" t="str">
        <f ca="1">IF($B$6="","",IF(OFFSET(INDEX(Base_Elèves!$A$1:$BZ$1,1,MATCH($B$6,Base_Elèves!$A$1:$BZ$1,0)),Base_Elèves!CA27,0,1,1)="","",OFFSET(INDEX(Base_Elèves!$A$1:$BZ$1,1,MATCH($B$6,Base_Elèves!$A$1:$BZ$1,0)),Base_Elèves!CA27,0,1,1)))</f>
        <v/>
      </c>
      <c r="D32" s="46"/>
      <c r="E32" s="46" t="str">
        <f t="shared" si="0"/>
        <v/>
      </c>
      <c r="F32" s="46"/>
      <c r="G32" s="46" t="str">
        <f t="shared" si="1"/>
        <v/>
      </c>
      <c r="H32" s="46" t="str">
        <f t="shared" si="2"/>
        <v/>
      </c>
      <c r="I32" s="46"/>
      <c r="J32" s="46" t="str">
        <f t="shared" si="3"/>
        <v/>
      </c>
      <c r="K32" s="46"/>
      <c r="L32" s="46" t="str">
        <f t="shared" si="4"/>
        <v/>
      </c>
      <c r="M32" s="46" t="str">
        <f t="shared" si="5"/>
        <v/>
      </c>
      <c r="N32" s="46"/>
      <c r="O32" s="46" t="str">
        <f t="shared" si="6"/>
        <v/>
      </c>
      <c r="P32" s="46"/>
      <c r="Q32" s="46" t="str">
        <f t="shared" si="7"/>
        <v/>
      </c>
      <c r="R32" s="46" t="str">
        <f t="shared" si="8"/>
        <v/>
      </c>
      <c r="S32" s="46"/>
      <c r="T32" s="46" t="str">
        <f t="shared" si="9"/>
        <v/>
      </c>
      <c r="U32" s="46"/>
      <c r="V32" s="46" t="str">
        <f t="shared" si="10"/>
        <v/>
      </c>
      <c r="W32" s="46" t="str">
        <f t="shared" si="11"/>
        <v/>
      </c>
      <c r="X32" s="46"/>
      <c r="Y32" s="46" t="str">
        <f t="shared" si="12"/>
        <v/>
      </c>
      <c r="Z32" s="46"/>
      <c r="AA32" s="46" t="str">
        <f t="shared" si="13"/>
        <v/>
      </c>
      <c r="AB32" s="46" t="str">
        <f t="shared" si="14"/>
        <v/>
      </c>
      <c r="AC32" s="46"/>
      <c r="AD32" s="46" t="str">
        <f t="shared" si="15"/>
        <v/>
      </c>
      <c r="AE32" s="46"/>
      <c r="AF32" s="46" t="str">
        <f t="shared" si="39"/>
        <v/>
      </c>
      <c r="AG32" s="46" t="str">
        <f t="shared" si="40"/>
        <v/>
      </c>
      <c r="AH32" s="46"/>
      <c r="AI32" s="46" t="str">
        <f t="shared" si="16"/>
        <v/>
      </c>
      <c r="AJ32" s="46"/>
      <c r="AK32" s="46" t="str">
        <f t="shared" si="41"/>
        <v/>
      </c>
      <c r="AL32" s="46" t="str">
        <f t="shared" si="42"/>
        <v/>
      </c>
      <c r="AM32" s="46"/>
      <c r="AN32" s="46" t="str">
        <f t="shared" si="17"/>
        <v/>
      </c>
      <c r="AO32" s="46"/>
      <c r="AP32" s="46" t="str">
        <f t="shared" si="43"/>
        <v/>
      </c>
      <c r="AQ32" s="46" t="str">
        <f t="shared" si="44"/>
        <v/>
      </c>
      <c r="AR32" s="46"/>
      <c r="AS32" s="46" t="str">
        <f t="shared" si="18"/>
        <v/>
      </c>
      <c r="AT32" s="46"/>
      <c r="AU32" s="46" t="str">
        <f t="shared" si="45"/>
        <v/>
      </c>
      <c r="AV32" s="46" t="str">
        <f t="shared" si="46"/>
        <v/>
      </c>
      <c r="AW32" s="46"/>
      <c r="AX32" s="46" t="str">
        <f t="shared" si="19"/>
        <v/>
      </c>
      <c r="AY32" s="46"/>
      <c r="AZ32" s="46" t="str">
        <f t="shared" si="47"/>
        <v/>
      </c>
      <c r="BA32" s="46" t="str">
        <f t="shared" si="48"/>
        <v/>
      </c>
      <c r="BB32" s="80"/>
      <c r="BC32" s="46" t="str">
        <f t="shared" ca="1" si="49"/>
        <v/>
      </c>
      <c r="BD32" s="46" t="str">
        <f t="shared" ca="1" si="50"/>
        <v/>
      </c>
      <c r="BE32" s="46"/>
      <c r="BF32" s="54" t="str">
        <f t="shared" ca="1" si="53"/>
        <v/>
      </c>
      <c r="BG32" s="54" t="str">
        <f t="shared" ca="1" si="51"/>
        <v/>
      </c>
      <c r="BH32" s="88" t="str">
        <f ca="1">IF(OR(A32="Absent",BF32=""),"",IF($B$5="LV2",INDEX(Base_Classes_Niveaux!$A$102:$M$153,MATCH(BG32,Base_Classes_Niveaux!$A$102:$A$1533),$BB$3),IF(OR($B$6="3A",$B$6="4A",$B$6="5A",$B$6="6A"),INDEX(Base_Classes_Niveaux!$A$162:$M$213,MATCH(BG32,Base_Classes_Niveaux!$A$102:$A$153),$AX$6),IF(OR($B$6&lt;&gt;"3A",$B$6&lt;&gt;"4A",$B$6&lt;&gt;"5A",$B$6&lt;&gt;"6A"),INDEX(Base_Classes_Niveaux!$A$39:$M$90,MATCH(BG32,Base_Classes_Niveaux!$A$39:$A$90),$AX$6)))))</f>
        <v/>
      </c>
      <c r="BI32" s="46" t="str">
        <f t="shared" ca="1" si="20"/>
        <v/>
      </c>
      <c r="BJ32" s="46" t="str">
        <f t="shared" ca="1" si="21"/>
        <v/>
      </c>
      <c r="BK32" s="46" t="str">
        <f t="shared" ca="1" si="22"/>
        <v/>
      </c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46" t="str">
        <f t="shared" ca="1" si="52"/>
        <v/>
      </c>
      <c r="CG32" s="69"/>
      <c r="CH32" s="140"/>
      <c r="CI32" s="69"/>
    </row>
    <row r="33" spans="1:87">
      <c r="A33" s="102"/>
      <c r="B33" s="86" t="str">
        <f t="shared" ca="1" si="38"/>
        <v/>
      </c>
      <c r="C33" s="115" t="str">
        <f ca="1">IF($B$6="","",IF(OFFSET(INDEX(Base_Elèves!$A$1:$BZ$1,1,MATCH($B$6,Base_Elèves!$A$1:$BZ$1,0)),Base_Elèves!CA28,0,1,1)="","",OFFSET(INDEX(Base_Elèves!$A$1:$BZ$1,1,MATCH($B$6,Base_Elèves!$A$1:$BZ$1,0)),Base_Elèves!CA28,0,1,1)))</f>
        <v/>
      </c>
      <c r="D33" s="46"/>
      <c r="E33" s="46" t="str">
        <f t="shared" si="0"/>
        <v/>
      </c>
      <c r="F33" s="46"/>
      <c r="G33" s="46" t="str">
        <f t="shared" si="1"/>
        <v/>
      </c>
      <c r="H33" s="46" t="str">
        <f t="shared" si="2"/>
        <v/>
      </c>
      <c r="I33" s="46"/>
      <c r="J33" s="46" t="str">
        <f t="shared" si="3"/>
        <v/>
      </c>
      <c r="K33" s="46"/>
      <c r="L33" s="46" t="str">
        <f t="shared" si="4"/>
        <v/>
      </c>
      <c r="M33" s="46" t="str">
        <f t="shared" si="5"/>
        <v/>
      </c>
      <c r="N33" s="46"/>
      <c r="O33" s="46" t="str">
        <f t="shared" si="6"/>
        <v/>
      </c>
      <c r="P33" s="46"/>
      <c r="Q33" s="46" t="str">
        <f t="shared" si="7"/>
        <v/>
      </c>
      <c r="R33" s="46" t="str">
        <f t="shared" si="8"/>
        <v/>
      </c>
      <c r="S33" s="46"/>
      <c r="T33" s="46" t="str">
        <f t="shared" si="9"/>
        <v/>
      </c>
      <c r="U33" s="46"/>
      <c r="V33" s="46" t="str">
        <f t="shared" si="10"/>
        <v/>
      </c>
      <c r="W33" s="46" t="str">
        <f t="shared" si="11"/>
        <v/>
      </c>
      <c r="X33" s="46"/>
      <c r="Y33" s="46" t="str">
        <f t="shared" si="12"/>
        <v/>
      </c>
      <c r="Z33" s="46"/>
      <c r="AA33" s="46" t="str">
        <f t="shared" si="13"/>
        <v/>
      </c>
      <c r="AB33" s="46" t="str">
        <f t="shared" si="14"/>
        <v/>
      </c>
      <c r="AC33" s="46"/>
      <c r="AD33" s="46" t="str">
        <f t="shared" si="15"/>
        <v/>
      </c>
      <c r="AE33" s="46"/>
      <c r="AF33" s="46" t="str">
        <f t="shared" si="39"/>
        <v/>
      </c>
      <c r="AG33" s="46" t="str">
        <f t="shared" si="40"/>
        <v/>
      </c>
      <c r="AH33" s="46"/>
      <c r="AI33" s="46" t="str">
        <f t="shared" si="16"/>
        <v/>
      </c>
      <c r="AJ33" s="46"/>
      <c r="AK33" s="46" t="str">
        <f t="shared" si="41"/>
        <v/>
      </c>
      <c r="AL33" s="46" t="str">
        <f t="shared" si="42"/>
        <v/>
      </c>
      <c r="AM33" s="46"/>
      <c r="AN33" s="46" t="str">
        <f t="shared" si="17"/>
        <v/>
      </c>
      <c r="AO33" s="46"/>
      <c r="AP33" s="46" t="str">
        <f t="shared" si="43"/>
        <v/>
      </c>
      <c r="AQ33" s="46" t="str">
        <f t="shared" si="44"/>
        <v/>
      </c>
      <c r="AR33" s="46"/>
      <c r="AS33" s="46" t="str">
        <f t="shared" si="18"/>
        <v/>
      </c>
      <c r="AT33" s="46"/>
      <c r="AU33" s="46" t="str">
        <f t="shared" si="45"/>
        <v/>
      </c>
      <c r="AV33" s="46" t="str">
        <f t="shared" si="46"/>
        <v/>
      </c>
      <c r="AW33" s="46"/>
      <c r="AX33" s="46" t="str">
        <f t="shared" si="19"/>
        <v/>
      </c>
      <c r="AY33" s="46"/>
      <c r="AZ33" s="46" t="str">
        <f t="shared" si="47"/>
        <v/>
      </c>
      <c r="BA33" s="46" t="str">
        <f t="shared" si="48"/>
        <v/>
      </c>
      <c r="BB33" s="80"/>
      <c r="BC33" s="46" t="str">
        <f t="shared" ca="1" si="49"/>
        <v/>
      </c>
      <c r="BD33" s="46" t="str">
        <f t="shared" ca="1" si="50"/>
        <v/>
      </c>
      <c r="BE33" s="46"/>
      <c r="BF33" s="54" t="str">
        <f t="shared" ca="1" si="53"/>
        <v/>
      </c>
      <c r="BG33" s="54" t="str">
        <f t="shared" ca="1" si="51"/>
        <v/>
      </c>
      <c r="BH33" s="88" t="str">
        <f ca="1">IF(OR(A33="Absent",BF33=""),"",IF($B$5="LV2",INDEX(Base_Classes_Niveaux!$A$102:$M$153,MATCH(BG33,Base_Classes_Niveaux!$A$102:$A$1533),$BB$3),IF(OR($B$6="3A",$B$6="4A",$B$6="5A",$B$6="6A"),INDEX(Base_Classes_Niveaux!$A$162:$M$213,MATCH(BG33,Base_Classes_Niveaux!$A$102:$A$153),$AX$6),IF(OR($B$6&lt;&gt;"3A",$B$6&lt;&gt;"4A",$B$6&lt;&gt;"5A",$B$6&lt;&gt;"6A"),INDEX(Base_Classes_Niveaux!$A$39:$M$90,MATCH(BG33,Base_Classes_Niveaux!$A$39:$A$90),$AX$6)))))</f>
        <v/>
      </c>
      <c r="BI33" s="46" t="str">
        <f t="shared" ca="1" si="20"/>
        <v/>
      </c>
      <c r="BJ33" s="46" t="str">
        <f t="shared" ca="1" si="21"/>
        <v/>
      </c>
      <c r="BK33" s="46" t="str">
        <f t="shared" ca="1" si="22"/>
        <v/>
      </c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6"/>
      <c r="BX33" s="46"/>
      <c r="BY33" s="46"/>
      <c r="BZ33" s="46"/>
      <c r="CA33" s="46"/>
      <c r="CB33" s="46"/>
      <c r="CC33" s="46"/>
      <c r="CD33" s="46"/>
      <c r="CE33" s="46"/>
      <c r="CF33" s="46" t="str">
        <f t="shared" ca="1" si="52"/>
        <v/>
      </c>
      <c r="CG33" s="69"/>
      <c r="CH33" s="140"/>
      <c r="CI33" s="69"/>
    </row>
    <row r="34" spans="1:87">
      <c r="A34" s="102"/>
      <c r="B34" s="86" t="str">
        <f t="shared" ca="1" si="38"/>
        <v/>
      </c>
      <c r="C34" s="115" t="str">
        <f ca="1">IF($B$6="","",IF(OFFSET(INDEX(Base_Elèves!$A$1:$BZ$1,1,MATCH($B$6,Base_Elèves!$A$1:$BZ$1,0)),Base_Elèves!CA29,0,1,1)="","",OFFSET(INDEX(Base_Elèves!$A$1:$BZ$1,1,MATCH($B$6,Base_Elèves!$A$1:$BZ$1,0)),Base_Elèves!CA29,0,1,1)))</f>
        <v/>
      </c>
      <c r="D34" s="46"/>
      <c r="E34" s="46" t="str">
        <f t="shared" si="0"/>
        <v/>
      </c>
      <c r="F34" s="46"/>
      <c r="G34" s="46" t="str">
        <f t="shared" si="1"/>
        <v/>
      </c>
      <c r="H34" s="46" t="str">
        <f t="shared" si="2"/>
        <v/>
      </c>
      <c r="I34" s="46"/>
      <c r="J34" s="46" t="str">
        <f t="shared" si="3"/>
        <v/>
      </c>
      <c r="K34" s="46"/>
      <c r="L34" s="46" t="str">
        <f t="shared" si="4"/>
        <v/>
      </c>
      <c r="M34" s="46" t="str">
        <f t="shared" si="5"/>
        <v/>
      </c>
      <c r="N34" s="46"/>
      <c r="O34" s="46" t="str">
        <f t="shared" si="6"/>
        <v/>
      </c>
      <c r="P34" s="46"/>
      <c r="Q34" s="46" t="str">
        <f t="shared" si="7"/>
        <v/>
      </c>
      <c r="R34" s="46" t="str">
        <f t="shared" si="8"/>
        <v/>
      </c>
      <c r="S34" s="46"/>
      <c r="T34" s="46" t="str">
        <f t="shared" si="9"/>
        <v/>
      </c>
      <c r="U34" s="46"/>
      <c r="V34" s="46" t="str">
        <f t="shared" si="10"/>
        <v/>
      </c>
      <c r="W34" s="46" t="str">
        <f t="shared" si="11"/>
        <v/>
      </c>
      <c r="X34" s="46"/>
      <c r="Y34" s="46" t="str">
        <f t="shared" si="12"/>
        <v/>
      </c>
      <c r="Z34" s="46"/>
      <c r="AA34" s="46" t="str">
        <f t="shared" si="13"/>
        <v/>
      </c>
      <c r="AB34" s="46" t="str">
        <f t="shared" si="14"/>
        <v/>
      </c>
      <c r="AC34" s="46"/>
      <c r="AD34" s="46" t="str">
        <f t="shared" si="15"/>
        <v/>
      </c>
      <c r="AE34" s="46"/>
      <c r="AF34" s="46" t="str">
        <f t="shared" si="39"/>
        <v/>
      </c>
      <c r="AG34" s="46" t="str">
        <f t="shared" si="40"/>
        <v/>
      </c>
      <c r="AH34" s="46"/>
      <c r="AI34" s="46" t="str">
        <f t="shared" si="16"/>
        <v/>
      </c>
      <c r="AJ34" s="46"/>
      <c r="AK34" s="46" t="str">
        <f t="shared" si="41"/>
        <v/>
      </c>
      <c r="AL34" s="46" t="str">
        <f t="shared" si="42"/>
        <v/>
      </c>
      <c r="AM34" s="46"/>
      <c r="AN34" s="46" t="str">
        <f t="shared" si="17"/>
        <v/>
      </c>
      <c r="AO34" s="46"/>
      <c r="AP34" s="46" t="str">
        <f t="shared" si="43"/>
        <v/>
      </c>
      <c r="AQ34" s="46" t="str">
        <f t="shared" si="44"/>
        <v/>
      </c>
      <c r="AR34" s="46"/>
      <c r="AS34" s="46" t="str">
        <f t="shared" si="18"/>
        <v/>
      </c>
      <c r="AT34" s="46"/>
      <c r="AU34" s="46" t="str">
        <f t="shared" si="45"/>
        <v/>
      </c>
      <c r="AV34" s="46" t="str">
        <f t="shared" si="46"/>
        <v/>
      </c>
      <c r="AW34" s="46"/>
      <c r="AX34" s="46" t="str">
        <f t="shared" si="19"/>
        <v/>
      </c>
      <c r="AY34" s="46"/>
      <c r="AZ34" s="46" t="str">
        <f t="shared" si="47"/>
        <v/>
      </c>
      <c r="BA34" s="46" t="str">
        <f t="shared" si="48"/>
        <v/>
      </c>
      <c r="BB34" s="80"/>
      <c r="BC34" s="46" t="str">
        <f t="shared" ca="1" si="49"/>
        <v/>
      </c>
      <c r="BD34" s="46" t="str">
        <f t="shared" ca="1" si="50"/>
        <v/>
      </c>
      <c r="BE34" s="46"/>
      <c r="BF34" s="54" t="str">
        <f t="shared" ca="1" si="53"/>
        <v/>
      </c>
      <c r="BG34" s="54" t="str">
        <f t="shared" ca="1" si="51"/>
        <v/>
      </c>
      <c r="BH34" s="88" t="str">
        <f ca="1">IF(OR(A34="Absent",BF34=""),"",IF($B$5="LV2",INDEX(Base_Classes_Niveaux!$A$102:$M$153,MATCH(BG34,Base_Classes_Niveaux!$A$102:$A$1533),$BB$3),IF(OR($B$6="3A",$B$6="4A",$B$6="5A",$B$6="6A"),INDEX(Base_Classes_Niveaux!$A$162:$M$213,MATCH(BG34,Base_Classes_Niveaux!$A$102:$A$153),$AX$6),IF(OR($B$6&lt;&gt;"3A",$B$6&lt;&gt;"4A",$B$6&lt;&gt;"5A",$B$6&lt;&gt;"6A"),INDEX(Base_Classes_Niveaux!$A$39:$M$90,MATCH(BG34,Base_Classes_Niveaux!$A$39:$A$90),$AX$6)))))</f>
        <v/>
      </c>
      <c r="BI34" s="46" t="str">
        <f t="shared" ca="1" si="20"/>
        <v/>
      </c>
      <c r="BJ34" s="46" t="str">
        <f t="shared" ca="1" si="21"/>
        <v/>
      </c>
      <c r="BK34" s="46" t="str">
        <f t="shared" ca="1" si="22"/>
        <v/>
      </c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 t="str">
        <f t="shared" ca="1" si="52"/>
        <v/>
      </c>
      <c r="CG34" s="69"/>
      <c r="CH34" s="140"/>
      <c r="CI34" s="69"/>
    </row>
    <row r="35" spans="1:87">
      <c r="A35" s="102"/>
      <c r="B35" s="86" t="str">
        <f t="shared" ca="1" si="38"/>
        <v/>
      </c>
      <c r="C35" s="115" t="str">
        <f ca="1">IF($B$6="","",IF(OFFSET(INDEX(Base_Elèves!$A$1:$BZ$1,1,MATCH($B$6,Base_Elèves!$A$1:$BZ$1,0)),Base_Elèves!CA30,0,1,1)="","",OFFSET(INDEX(Base_Elèves!$A$1:$BZ$1,1,MATCH($B$6,Base_Elèves!$A$1:$BZ$1,0)),Base_Elèves!CA30,0,1,1)))</f>
        <v/>
      </c>
      <c r="D35" s="46"/>
      <c r="E35" s="46" t="str">
        <f t="shared" si="0"/>
        <v/>
      </c>
      <c r="F35" s="46"/>
      <c r="G35" s="46" t="str">
        <f t="shared" si="1"/>
        <v/>
      </c>
      <c r="H35" s="46" t="str">
        <f t="shared" si="2"/>
        <v/>
      </c>
      <c r="I35" s="46"/>
      <c r="J35" s="46" t="str">
        <f t="shared" si="3"/>
        <v/>
      </c>
      <c r="K35" s="46"/>
      <c r="L35" s="46" t="str">
        <f t="shared" si="4"/>
        <v/>
      </c>
      <c r="M35" s="46" t="str">
        <f t="shared" si="5"/>
        <v/>
      </c>
      <c r="N35" s="46"/>
      <c r="O35" s="46" t="str">
        <f t="shared" si="6"/>
        <v/>
      </c>
      <c r="P35" s="46"/>
      <c r="Q35" s="46" t="str">
        <f t="shared" si="7"/>
        <v/>
      </c>
      <c r="R35" s="46" t="str">
        <f t="shared" si="8"/>
        <v/>
      </c>
      <c r="S35" s="46"/>
      <c r="T35" s="46" t="str">
        <f t="shared" si="9"/>
        <v/>
      </c>
      <c r="U35" s="46"/>
      <c r="V35" s="46" t="str">
        <f t="shared" si="10"/>
        <v/>
      </c>
      <c r="W35" s="46" t="str">
        <f t="shared" si="11"/>
        <v/>
      </c>
      <c r="X35" s="46"/>
      <c r="Y35" s="46" t="str">
        <f t="shared" si="12"/>
        <v/>
      </c>
      <c r="Z35" s="46"/>
      <c r="AA35" s="46" t="str">
        <f t="shared" si="13"/>
        <v/>
      </c>
      <c r="AB35" s="46" t="str">
        <f t="shared" si="14"/>
        <v/>
      </c>
      <c r="AC35" s="46"/>
      <c r="AD35" s="46" t="str">
        <f t="shared" si="15"/>
        <v/>
      </c>
      <c r="AE35" s="46"/>
      <c r="AF35" s="46" t="str">
        <f t="shared" si="39"/>
        <v/>
      </c>
      <c r="AG35" s="46" t="str">
        <f t="shared" si="40"/>
        <v/>
      </c>
      <c r="AH35" s="46"/>
      <c r="AI35" s="46" t="str">
        <f t="shared" si="16"/>
        <v/>
      </c>
      <c r="AJ35" s="46"/>
      <c r="AK35" s="46" t="str">
        <f t="shared" si="41"/>
        <v/>
      </c>
      <c r="AL35" s="46" t="str">
        <f t="shared" si="42"/>
        <v/>
      </c>
      <c r="AM35" s="46"/>
      <c r="AN35" s="46" t="str">
        <f t="shared" si="17"/>
        <v/>
      </c>
      <c r="AO35" s="46"/>
      <c r="AP35" s="46" t="str">
        <f t="shared" si="43"/>
        <v/>
      </c>
      <c r="AQ35" s="46" t="str">
        <f t="shared" si="44"/>
        <v/>
      </c>
      <c r="AR35" s="46"/>
      <c r="AS35" s="46" t="str">
        <f t="shared" si="18"/>
        <v/>
      </c>
      <c r="AT35" s="46"/>
      <c r="AU35" s="46" t="str">
        <f t="shared" si="45"/>
        <v/>
      </c>
      <c r="AV35" s="46" t="str">
        <f t="shared" si="46"/>
        <v/>
      </c>
      <c r="AW35" s="46"/>
      <c r="AX35" s="46" t="str">
        <f t="shared" si="19"/>
        <v/>
      </c>
      <c r="AY35" s="46"/>
      <c r="AZ35" s="46" t="str">
        <f t="shared" si="47"/>
        <v/>
      </c>
      <c r="BA35" s="46" t="str">
        <f t="shared" si="48"/>
        <v/>
      </c>
      <c r="BB35" s="80"/>
      <c r="BC35" s="46" t="str">
        <f t="shared" ca="1" si="49"/>
        <v/>
      </c>
      <c r="BD35" s="46" t="str">
        <f t="shared" ca="1" si="50"/>
        <v/>
      </c>
      <c r="BE35" s="46"/>
      <c r="BF35" s="54" t="str">
        <f t="shared" ca="1" si="53"/>
        <v/>
      </c>
      <c r="BG35" s="54" t="str">
        <f t="shared" ca="1" si="51"/>
        <v/>
      </c>
      <c r="BH35" s="88" t="str">
        <f ca="1">IF(OR(A35="Absent",BF35=""),"",IF($B$5="LV2",INDEX(Base_Classes_Niveaux!$A$102:$M$153,MATCH(BG35,Base_Classes_Niveaux!$A$102:$A$1533),$BB$3),IF(OR($B$6="3A",$B$6="4A",$B$6="5A",$B$6="6A"),INDEX(Base_Classes_Niveaux!$A$162:$M$213,MATCH(BG35,Base_Classes_Niveaux!$A$102:$A$153),$AX$6),IF(OR($B$6&lt;&gt;"3A",$B$6&lt;&gt;"4A",$B$6&lt;&gt;"5A",$B$6&lt;&gt;"6A"),INDEX(Base_Classes_Niveaux!$A$39:$M$90,MATCH(BG35,Base_Classes_Niveaux!$A$39:$A$90),$AX$6)))))</f>
        <v/>
      </c>
      <c r="BI35" s="46" t="str">
        <f t="shared" ca="1" si="20"/>
        <v/>
      </c>
      <c r="BJ35" s="46" t="str">
        <f t="shared" ca="1" si="21"/>
        <v/>
      </c>
      <c r="BK35" s="46" t="str">
        <f t="shared" ca="1" si="22"/>
        <v/>
      </c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 t="str">
        <f t="shared" ca="1" si="52"/>
        <v/>
      </c>
      <c r="CG35" s="69"/>
      <c r="CH35" s="140"/>
      <c r="CI35" s="69"/>
    </row>
    <row r="36" spans="1:87">
      <c r="A36" s="102"/>
      <c r="B36" s="86" t="str">
        <f t="shared" ca="1" si="38"/>
        <v/>
      </c>
      <c r="C36" s="115" t="str">
        <f ca="1">IF($B$6="","",IF(OFFSET(INDEX(Base_Elèves!$A$1:$BZ$1,1,MATCH($B$6,Base_Elèves!$A$1:$BZ$1,0)),Base_Elèves!CA31,0,1,1)="","",OFFSET(INDEX(Base_Elèves!$A$1:$BZ$1,1,MATCH($B$6,Base_Elèves!$A$1:$BZ$1,0)),Base_Elèves!CA31,0,1,1)))</f>
        <v/>
      </c>
      <c r="D36" s="46"/>
      <c r="E36" s="46" t="str">
        <f t="shared" si="0"/>
        <v/>
      </c>
      <c r="F36" s="46"/>
      <c r="G36" s="46" t="str">
        <f t="shared" si="1"/>
        <v/>
      </c>
      <c r="H36" s="46" t="str">
        <f t="shared" si="2"/>
        <v/>
      </c>
      <c r="I36" s="46"/>
      <c r="J36" s="46" t="str">
        <f t="shared" si="3"/>
        <v/>
      </c>
      <c r="K36" s="46"/>
      <c r="L36" s="46" t="str">
        <f t="shared" si="4"/>
        <v/>
      </c>
      <c r="M36" s="46" t="str">
        <f t="shared" si="5"/>
        <v/>
      </c>
      <c r="N36" s="46"/>
      <c r="O36" s="46" t="str">
        <f t="shared" si="6"/>
        <v/>
      </c>
      <c r="P36" s="46"/>
      <c r="Q36" s="46" t="str">
        <f t="shared" si="7"/>
        <v/>
      </c>
      <c r="R36" s="46" t="str">
        <f t="shared" si="8"/>
        <v/>
      </c>
      <c r="S36" s="46"/>
      <c r="T36" s="46" t="str">
        <f t="shared" si="9"/>
        <v/>
      </c>
      <c r="U36" s="46"/>
      <c r="V36" s="46" t="str">
        <f t="shared" si="10"/>
        <v/>
      </c>
      <c r="W36" s="46" t="str">
        <f t="shared" si="11"/>
        <v/>
      </c>
      <c r="X36" s="46"/>
      <c r="Y36" s="46" t="str">
        <f t="shared" si="12"/>
        <v/>
      </c>
      <c r="Z36" s="46"/>
      <c r="AA36" s="46" t="str">
        <f t="shared" si="13"/>
        <v/>
      </c>
      <c r="AB36" s="46" t="str">
        <f t="shared" si="14"/>
        <v/>
      </c>
      <c r="AC36" s="46"/>
      <c r="AD36" s="46" t="str">
        <f t="shared" si="15"/>
        <v/>
      </c>
      <c r="AE36" s="46"/>
      <c r="AF36" s="46" t="str">
        <f t="shared" si="39"/>
        <v/>
      </c>
      <c r="AG36" s="46" t="str">
        <f t="shared" si="40"/>
        <v/>
      </c>
      <c r="AH36" s="46"/>
      <c r="AI36" s="46" t="str">
        <f t="shared" si="16"/>
        <v/>
      </c>
      <c r="AJ36" s="46"/>
      <c r="AK36" s="46" t="str">
        <f t="shared" si="41"/>
        <v/>
      </c>
      <c r="AL36" s="46" t="str">
        <f t="shared" si="42"/>
        <v/>
      </c>
      <c r="AM36" s="46"/>
      <c r="AN36" s="46" t="str">
        <f t="shared" si="17"/>
        <v/>
      </c>
      <c r="AO36" s="46"/>
      <c r="AP36" s="46" t="str">
        <f t="shared" si="43"/>
        <v/>
      </c>
      <c r="AQ36" s="46" t="str">
        <f t="shared" si="44"/>
        <v/>
      </c>
      <c r="AR36" s="46"/>
      <c r="AS36" s="46" t="str">
        <f t="shared" si="18"/>
        <v/>
      </c>
      <c r="AT36" s="46"/>
      <c r="AU36" s="46" t="str">
        <f t="shared" si="45"/>
        <v/>
      </c>
      <c r="AV36" s="46" t="str">
        <f t="shared" si="46"/>
        <v/>
      </c>
      <c r="AW36" s="46"/>
      <c r="AX36" s="46" t="str">
        <f t="shared" si="19"/>
        <v/>
      </c>
      <c r="AY36" s="46"/>
      <c r="AZ36" s="46" t="str">
        <f t="shared" si="47"/>
        <v/>
      </c>
      <c r="BA36" s="46" t="str">
        <f t="shared" si="48"/>
        <v/>
      </c>
      <c r="BB36" s="80"/>
      <c r="BC36" s="46" t="str">
        <f t="shared" ca="1" si="49"/>
        <v/>
      </c>
      <c r="BD36" s="46" t="str">
        <f t="shared" ca="1" si="50"/>
        <v/>
      </c>
      <c r="BE36" s="46"/>
      <c r="BF36" s="54" t="str">
        <f t="shared" ca="1" si="53"/>
        <v/>
      </c>
      <c r="BG36" s="54" t="str">
        <f t="shared" ca="1" si="51"/>
        <v/>
      </c>
      <c r="BH36" s="88" t="str">
        <f ca="1">IF(OR(A36="Absent",BF36=""),"",IF($B$5="LV2",INDEX(Base_Classes_Niveaux!$A$102:$M$153,MATCH(BG36,Base_Classes_Niveaux!$A$102:$A$1533),$BB$3),IF(OR($B$6="3A",$B$6="4A",$B$6="5A",$B$6="6A"),INDEX(Base_Classes_Niveaux!$A$162:$M$213,MATCH(BG36,Base_Classes_Niveaux!$A$102:$A$153),$AX$6),IF(OR($B$6&lt;&gt;"3A",$B$6&lt;&gt;"4A",$B$6&lt;&gt;"5A",$B$6&lt;&gt;"6A"),INDEX(Base_Classes_Niveaux!$A$39:$M$90,MATCH(BG36,Base_Classes_Niveaux!$A$39:$A$90),$AX$6)))))</f>
        <v/>
      </c>
    </row>
    <row r="37" spans="1:87">
      <c r="A37" s="102"/>
      <c r="B37" s="86" t="str">
        <f t="shared" ca="1" si="38"/>
        <v/>
      </c>
      <c r="C37" s="115" t="str">
        <f ca="1">IF($B$6="","",IF(OFFSET(INDEX(Base_Elèves!$A$1:$BZ$1,1,MATCH($B$6,Base_Elèves!$A$1:$BZ$1,0)),Base_Elèves!CA32,0,1,1)="","",OFFSET(INDEX(Base_Elèves!$A$1:$BZ$1,1,MATCH($B$6,Base_Elèves!$A$1:$BZ$1,0)),Base_Elèves!CA32,0,1,1)))</f>
        <v/>
      </c>
      <c r="D37" s="46"/>
      <c r="E37" s="46" t="str">
        <f t="shared" si="0"/>
        <v/>
      </c>
      <c r="F37" s="46"/>
      <c r="G37" s="46" t="str">
        <f t="shared" si="1"/>
        <v/>
      </c>
      <c r="H37" s="46" t="str">
        <f t="shared" si="2"/>
        <v/>
      </c>
      <c r="I37" s="46"/>
      <c r="J37" s="46" t="str">
        <f t="shared" si="3"/>
        <v/>
      </c>
      <c r="K37" s="46"/>
      <c r="L37" s="46" t="str">
        <f t="shared" si="4"/>
        <v/>
      </c>
      <c r="M37" s="46" t="str">
        <f t="shared" si="5"/>
        <v/>
      </c>
      <c r="N37" s="46"/>
      <c r="O37" s="46" t="str">
        <f t="shared" si="6"/>
        <v/>
      </c>
      <c r="P37" s="46"/>
      <c r="Q37" s="46" t="str">
        <f t="shared" si="7"/>
        <v/>
      </c>
      <c r="R37" s="46" t="str">
        <f t="shared" si="8"/>
        <v/>
      </c>
      <c r="S37" s="46"/>
      <c r="T37" s="46" t="str">
        <f t="shared" si="9"/>
        <v/>
      </c>
      <c r="U37" s="46"/>
      <c r="V37" s="46" t="str">
        <f t="shared" si="10"/>
        <v/>
      </c>
      <c r="W37" s="46" t="str">
        <f t="shared" si="11"/>
        <v/>
      </c>
      <c r="X37" s="46"/>
      <c r="Y37" s="46" t="str">
        <f t="shared" si="12"/>
        <v/>
      </c>
      <c r="Z37" s="46"/>
      <c r="AA37" s="46" t="str">
        <f t="shared" si="13"/>
        <v/>
      </c>
      <c r="AB37" s="46" t="str">
        <f t="shared" si="14"/>
        <v/>
      </c>
      <c r="AC37" s="46"/>
      <c r="AD37" s="46" t="str">
        <f t="shared" si="15"/>
        <v/>
      </c>
      <c r="AE37" s="46"/>
      <c r="AF37" s="46" t="str">
        <f t="shared" si="39"/>
        <v/>
      </c>
      <c r="AG37" s="46" t="str">
        <f t="shared" si="40"/>
        <v/>
      </c>
      <c r="AH37" s="46"/>
      <c r="AI37" s="46" t="str">
        <f t="shared" si="16"/>
        <v/>
      </c>
      <c r="AJ37" s="46"/>
      <c r="AK37" s="46" t="str">
        <f t="shared" si="41"/>
        <v/>
      </c>
      <c r="AL37" s="46" t="str">
        <f t="shared" si="42"/>
        <v/>
      </c>
      <c r="AM37" s="46"/>
      <c r="AN37" s="46" t="str">
        <f t="shared" si="17"/>
        <v/>
      </c>
      <c r="AO37" s="46"/>
      <c r="AP37" s="46" t="str">
        <f t="shared" si="43"/>
        <v/>
      </c>
      <c r="AQ37" s="46" t="str">
        <f t="shared" si="44"/>
        <v/>
      </c>
      <c r="AR37" s="46"/>
      <c r="AS37" s="46" t="str">
        <f t="shared" si="18"/>
        <v/>
      </c>
      <c r="AT37" s="46"/>
      <c r="AU37" s="46" t="str">
        <f t="shared" si="45"/>
        <v/>
      </c>
      <c r="AV37" s="46" t="str">
        <f t="shared" si="46"/>
        <v/>
      </c>
      <c r="AW37" s="46"/>
      <c r="AX37" s="46" t="str">
        <f t="shared" si="19"/>
        <v/>
      </c>
      <c r="AY37" s="46"/>
      <c r="AZ37" s="46" t="str">
        <f t="shared" si="47"/>
        <v/>
      </c>
      <c r="BA37" s="46" t="str">
        <f t="shared" si="48"/>
        <v/>
      </c>
      <c r="BB37" s="80"/>
      <c r="BC37" s="46" t="str">
        <f t="shared" ca="1" si="49"/>
        <v/>
      </c>
      <c r="BD37" s="46" t="str">
        <f t="shared" ca="1" si="50"/>
        <v/>
      </c>
      <c r="BE37" s="46"/>
      <c r="BF37" s="54" t="str">
        <f t="shared" ca="1" si="53"/>
        <v/>
      </c>
      <c r="BG37" s="54" t="str">
        <f t="shared" ca="1" si="51"/>
        <v/>
      </c>
      <c r="BH37" s="88" t="str">
        <f ca="1">IF(OR(A37="Absent",BF37=""),"",IF($B$5="LV2",INDEX(Base_Classes_Niveaux!$A$102:$M$153,MATCH(BG37,Base_Classes_Niveaux!$A$102:$A$1533),$BB$3),IF(OR($B$6="3A",$B$6="4A",$B$6="5A",$B$6="6A"),INDEX(Base_Classes_Niveaux!$A$162:$M$213,MATCH(BG37,Base_Classes_Niveaux!$A$102:$A$153),$AX$6),IF(OR($B$6&lt;&gt;"3A",$B$6&lt;&gt;"4A",$B$6&lt;&gt;"5A",$B$6&lt;&gt;"6A"),INDEX(Base_Classes_Niveaux!$A$39:$M$90,MATCH(BG37,Base_Classes_Niveaux!$A$39:$A$90),$AX$6)))))</f>
        <v/>
      </c>
    </row>
    <row r="38" spans="1:87" ht="15.75" thickBot="1">
      <c r="C38" s="93"/>
    </row>
    <row r="39" spans="1:87" ht="15.75" thickBot="1">
      <c r="AX39" s="94"/>
    </row>
  </sheetData>
  <mergeCells count="8">
    <mergeCell ref="BF4:BF5"/>
    <mergeCell ref="BH4:BH5"/>
    <mergeCell ref="CC5:CE5"/>
    <mergeCell ref="BI5:BK5"/>
    <mergeCell ref="BM5:BO5"/>
    <mergeCell ref="BQ5:BS5"/>
    <mergeCell ref="BU5:BW5"/>
    <mergeCell ref="BY5:CA5"/>
  </mergeCells>
  <conditionalFormatting sqref="BL9:CF35 CG8:CI35 S8:BB37 N8:N37 D8:D37 I8:I37">
    <cfRule type="expression" dxfId="52" priority="42">
      <formula>D8="Presque Acquis"</formula>
    </cfRule>
    <cfRule type="expression" dxfId="51" priority="43">
      <formula>D8="Début d'Acquisition"</formula>
    </cfRule>
    <cfRule type="expression" dxfId="50" priority="44">
      <formula>D8="Non Evaluable"</formula>
    </cfRule>
    <cfRule type="expression" dxfId="49" priority="45">
      <formula>D8="Non Acquis"</formula>
    </cfRule>
    <cfRule type="expression" dxfId="48" priority="46">
      <formula>D8="En Cours"</formula>
    </cfRule>
    <cfRule type="expression" dxfId="47" priority="47">
      <formula>D8="Acquis"</formula>
    </cfRule>
    <cfRule type="expression" dxfId="46" priority="48">
      <formula>D8="Expert"</formula>
    </cfRule>
  </conditionalFormatting>
  <conditionalFormatting sqref="BF8:BF3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F8:BG3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8:A37 A3:B3 A5:B5 B6 D1:AW2 D5:AW6">
    <cfRule type="expression" dxfId="45" priority="8">
      <formula>$A$3="Niveau_5"</formula>
    </cfRule>
    <cfRule type="expression" dxfId="44" priority="29">
      <formula>$A$3="Niveau_6"</formula>
    </cfRule>
    <cfRule type="expression" dxfId="43" priority="4">
      <formula>$A$3="Niveau_4"</formula>
    </cfRule>
    <cfRule type="expression" dxfId="42" priority="3">
      <formula>$A$3="Niveau_3"</formula>
    </cfRule>
  </conditionalFormatting>
  <dataValidations count="10">
    <dataValidation type="list" allowBlank="1" showInputMessage="1" showErrorMessage="1" sqref="D6 N6 I6 X6 AW6 AR6 AM6 AH6 AC6 S6">
      <formula1>INDIRECT(CONCATENATE(D$1,D$5))</formula1>
    </dataValidation>
    <dataValidation type="list" allowBlank="1" showInputMessage="1" showErrorMessage="1" sqref="A8:A37">
      <formula1>Présence</formula1>
    </dataValidation>
    <dataValidation type="list" allowBlank="1" showInputMessage="1" showErrorMessage="1" sqref="CI31:CI35 CI8:CI10 AH8:AH37 AM8:AM37 AR8:AR37 AW8:AW37 X8:X37 S8:S37 AC8:AC37 N8:N37 I8:I37 D8:D37">
      <formula1>Validation</formula1>
    </dataValidation>
    <dataValidation type="list" allowBlank="1" showInputMessage="1" showErrorMessage="1" sqref="S1:S2 I1:I2 D1:D2 AR1:AR2 AM1:AM2 AH1:AH2 AC1:AC2 X1:X2 N1:N2 AW1:AW2">
      <formula1>Niveaux_CECRL</formula1>
    </dataValidation>
    <dataValidation type="list" allowBlank="1" showInputMessage="1" showErrorMessage="1" sqref="D5 N5 I5 AW5 AR5 AM5 AH5 AC5 S5 X5">
      <formula1>Compétences</formula1>
    </dataValidation>
    <dataValidation type="list" allowBlank="1" showInputMessage="1" showErrorMessage="1" sqref="A3">
      <formula1>IF($B$5="LV1",Niveaux,IF($B$5="LV2",Niveaux_LV2))</formula1>
    </dataValidation>
    <dataValidation type="list" allowBlank="1" showInputMessage="1" showErrorMessage="1" sqref="B3">
      <formula1>Trimestres</formula1>
    </dataValidation>
    <dataValidation type="list" allowBlank="1" showInputMessage="1" showErrorMessage="1" sqref="B6">
      <formula1>INDIRECT(CONCATENATE("Classes_",$A$3))</formula1>
    </dataValidation>
    <dataValidation type="list" allowBlank="1" showInputMessage="1" showErrorMessage="1" sqref="B5">
      <formula1>LV</formula1>
    </dataValidation>
    <dataValidation type="list" allowBlank="1" showInputMessage="1" showErrorMessage="1" sqref="A5">
      <formula1>Matières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A1:CK39"/>
  <sheetViews>
    <sheetView zoomScale="80" zoomScaleNormal="80" workbookViewId="0">
      <selection activeCell="X23" sqref="X23"/>
    </sheetView>
  </sheetViews>
  <sheetFormatPr baseColWidth="10" defaultRowHeight="15"/>
  <cols>
    <col min="1" max="1" width="14.85546875" style="92" customWidth="1"/>
    <col min="2" max="2" width="17.42578125" style="92" customWidth="1"/>
    <col min="3" max="3" width="36.28515625" style="92" customWidth="1"/>
    <col min="4" max="4" width="30.7109375" style="92" customWidth="1"/>
    <col min="5" max="8" width="6.7109375" style="92" hidden="1" customWidth="1"/>
    <col min="9" max="9" width="30.7109375" style="92" customWidth="1"/>
    <col min="10" max="13" width="6.7109375" style="92" hidden="1" customWidth="1"/>
    <col min="14" max="14" width="30.7109375" style="49" customWidth="1"/>
    <col min="15" max="18" width="6.7109375" style="49" hidden="1" customWidth="1"/>
    <col min="19" max="19" width="30.7109375" style="49" customWidth="1"/>
    <col min="20" max="23" width="4.7109375" style="49" hidden="1" customWidth="1"/>
    <col min="24" max="24" width="30.7109375" style="49" customWidth="1"/>
    <col min="25" max="28" width="4.7109375" style="49" hidden="1" customWidth="1"/>
    <col min="29" max="29" width="30.7109375" style="49" customWidth="1"/>
    <col min="30" max="33" width="4.7109375" style="49" hidden="1" customWidth="1"/>
    <col min="34" max="34" width="30.7109375" style="49" customWidth="1"/>
    <col min="35" max="38" width="4.7109375" style="49" hidden="1" customWidth="1"/>
    <col min="39" max="39" width="30.7109375" style="49" customWidth="1"/>
    <col min="40" max="43" width="4.7109375" style="49" hidden="1" customWidth="1"/>
    <col min="44" max="44" width="30.7109375" style="49" customWidth="1"/>
    <col min="45" max="45" width="4.7109375" style="49" hidden="1" customWidth="1"/>
    <col min="46" max="46" width="7.7109375" style="49" hidden="1" customWidth="1"/>
    <col min="47" max="48" width="4.7109375" style="49" hidden="1" customWidth="1"/>
    <col min="49" max="49" width="30.7109375" style="49" customWidth="1"/>
    <col min="50" max="50" width="4.7109375" style="49" hidden="1" customWidth="1"/>
    <col min="51" max="51" width="11" style="49" hidden="1" customWidth="1"/>
    <col min="52" max="53" width="4.7109375" style="49" hidden="1" customWidth="1"/>
    <col min="54" max="54" width="15.5703125" style="49" hidden="1" customWidth="1"/>
    <col min="55" max="55" width="16.28515625" style="49" hidden="1" customWidth="1"/>
    <col min="56" max="56" width="9.28515625" style="49" hidden="1" customWidth="1"/>
    <col min="57" max="57" width="18.140625" style="49" hidden="1" customWidth="1"/>
    <col min="58" max="58" width="30.28515625" style="49" customWidth="1"/>
    <col min="59" max="59" width="30.28515625" style="49" hidden="1" customWidth="1"/>
    <col min="60" max="60" width="27" style="49" customWidth="1"/>
    <col min="61" max="84" width="10.7109375" style="49" hidden="1" customWidth="1"/>
    <col min="85" max="85" width="14.5703125" style="49" customWidth="1"/>
    <col min="86" max="86" width="14.5703125" style="49" hidden="1" customWidth="1"/>
    <col min="87" max="87" width="15.42578125" style="49" customWidth="1"/>
    <col min="88" max="88" width="13.7109375" style="49" customWidth="1"/>
    <col min="89" max="89" width="20.28515625" style="49" customWidth="1"/>
    <col min="90" max="16384" width="11.42578125" style="49"/>
  </cols>
  <sheetData>
    <row r="1" spans="1:89" ht="48.75" customHeight="1" thickBot="1">
      <c r="A1" s="45" t="s">
        <v>219</v>
      </c>
      <c r="B1" s="45" t="s">
        <v>33</v>
      </c>
      <c r="C1" s="46" t="s">
        <v>202</v>
      </c>
      <c r="D1" s="47" t="s">
        <v>36</v>
      </c>
      <c r="E1" s="46" t="s">
        <v>220</v>
      </c>
      <c r="F1" s="46"/>
      <c r="G1" s="46" t="s">
        <v>221</v>
      </c>
      <c r="H1" s="46" t="s">
        <v>222</v>
      </c>
      <c r="I1" s="47" t="s">
        <v>36</v>
      </c>
      <c r="J1" s="46" t="s">
        <v>220</v>
      </c>
      <c r="K1" s="46"/>
      <c r="L1" s="46" t="s">
        <v>221</v>
      </c>
      <c r="M1" s="46" t="s">
        <v>222</v>
      </c>
      <c r="N1" s="47" t="s">
        <v>49</v>
      </c>
      <c r="O1" s="46" t="s">
        <v>220</v>
      </c>
      <c r="P1" s="46"/>
      <c r="Q1" s="46" t="s">
        <v>221</v>
      </c>
      <c r="R1" s="46" t="s">
        <v>222</v>
      </c>
      <c r="S1" s="47"/>
      <c r="T1" s="45" t="s">
        <v>220</v>
      </c>
      <c r="U1" s="45"/>
      <c r="V1" s="45" t="s">
        <v>221</v>
      </c>
      <c r="W1" s="45" t="s">
        <v>222</v>
      </c>
      <c r="X1" s="47"/>
      <c r="Y1" s="45" t="s">
        <v>220</v>
      </c>
      <c r="Z1" s="45"/>
      <c r="AA1" s="45" t="s">
        <v>221</v>
      </c>
      <c r="AB1" s="45" t="s">
        <v>222</v>
      </c>
      <c r="AC1" s="47"/>
      <c r="AD1" s="45" t="s">
        <v>220</v>
      </c>
      <c r="AE1" s="45"/>
      <c r="AF1" s="45" t="s">
        <v>221</v>
      </c>
      <c r="AG1" s="45" t="s">
        <v>222</v>
      </c>
      <c r="AH1" s="47"/>
      <c r="AI1" s="45" t="s">
        <v>220</v>
      </c>
      <c r="AJ1" s="45"/>
      <c r="AK1" s="45" t="s">
        <v>221</v>
      </c>
      <c r="AL1" s="45" t="s">
        <v>222</v>
      </c>
      <c r="AM1" s="47"/>
      <c r="AN1" s="45" t="s">
        <v>220</v>
      </c>
      <c r="AO1" s="45"/>
      <c r="AP1" s="45" t="s">
        <v>221</v>
      </c>
      <c r="AQ1" s="45" t="s">
        <v>222</v>
      </c>
      <c r="AR1" s="47"/>
      <c r="AS1" s="45" t="s">
        <v>220</v>
      </c>
      <c r="AT1" s="45"/>
      <c r="AU1" s="45" t="s">
        <v>221</v>
      </c>
      <c r="AV1" s="45" t="s">
        <v>222</v>
      </c>
      <c r="AW1" s="47"/>
      <c r="AX1" s="46" t="s">
        <v>220</v>
      </c>
      <c r="AY1" s="46"/>
      <c r="AZ1" s="46" t="s">
        <v>221</v>
      </c>
      <c r="BA1" s="48" t="s">
        <v>222</v>
      </c>
      <c r="BF1" s="50" t="s">
        <v>223</v>
      </c>
      <c r="BG1" s="50"/>
      <c r="BH1" s="51">
        <f ca="1">IF(SUM($CG$5:$CK$5)=0,"",IF($BI$3&gt;$BJ$3,1.5,IF($BI$3&lt;$BJ$3,0.5,1)))</f>
        <v>1.5</v>
      </c>
      <c r="BI1" s="163"/>
      <c r="BJ1" s="163"/>
      <c r="BK1" s="163"/>
      <c r="BL1" s="163"/>
      <c r="BM1" s="163"/>
      <c r="BN1" s="163"/>
      <c r="BO1" s="163"/>
      <c r="BP1" s="163"/>
      <c r="BQ1" s="163"/>
      <c r="BR1" s="163"/>
      <c r="BS1" s="163"/>
      <c r="BT1" s="163"/>
      <c r="BU1" s="163"/>
      <c r="BV1" s="163"/>
      <c r="BW1" s="163"/>
      <c r="BX1" s="163"/>
      <c r="BY1" s="163"/>
      <c r="BZ1" s="163"/>
      <c r="CA1" s="163"/>
      <c r="CB1" s="163"/>
      <c r="CC1" s="163"/>
      <c r="CD1" s="163"/>
      <c r="CE1" s="163"/>
      <c r="CF1" s="163"/>
      <c r="CG1" s="52" t="str">
        <f>IF(SUM($CG$5:$CK$5)=0,"",CONCATENATE(CG2,"%"))</f>
        <v>33,3%</v>
      </c>
      <c r="CH1" s="52"/>
      <c r="CI1" s="52" t="str">
        <f>IF(SUM($CG$5:$CK$5)=0,"",CONCATENATE(CI2,"%"))</f>
        <v>66,7%</v>
      </c>
      <c r="CJ1" s="52" t="str">
        <f>IF(SUM($CG$5:$CK$5)=0,"",CONCATENATE(CJ2,"%"))</f>
        <v>0%</v>
      </c>
      <c r="CK1" s="52" t="str">
        <f>IF(SUM($CG$5:$CK$5)=0,"",CONCATENATE(CK2,"%"))</f>
        <v>0%</v>
      </c>
    </row>
    <row r="2" spans="1:89" ht="48.75" hidden="1" customHeight="1">
      <c r="A2" s="45"/>
      <c r="B2" s="45"/>
      <c r="C2" s="163"/>
      <c r="D2" s="53"/>
      <c r="E2" s="163"/>
      <c r="F2" s="57"/>
      <c r="G2" s="57"/>
      <c r="H2" s="58"/>
      <c r="I2" s="53"/>
      <c r="J2" s="163"/>
      <c r="K2" s="57"/>
      <c r="L2" s="57"/>
      <c r="M2" s="58"/>
      <c r="N2" s="53"/>
      <c r="O2" s="163"/>
      <c r="P2" s="57"/>
      <c r="Q2" s="57"/>
      <c r="R2" s="58"/>
      <c r="S2" s="53"/>
      <c r="T2" s="56"/>
      <c r="U2" s="57"/>
      <c r="V2" s="57"/>
      <c r="W2" s="58"/>
      <c r="X2" s="53"/>
      <c r="Y2" s="56"/>
      <c r="Z2" s="57"/>
      <c r="AA2" s="57"/>
      <c r="AB2" s="58"/>
      <c r="AC2" s="53"/>
      <c r="AD2" s="56"/>
      <c r="AE2" s="57"/>
      <c r="AF2" s="57"/>
      <c r="AG2" s="58"/>
      <c r="AH2" s="53"/>
      <c r="AI2" s="56"/>
      <c r="AJ2" s="57"/>
      <c r="AK2" s="57"/>
      <c r="AL2" s="58"/>
      <c r="AM2" s="53"/>
      <c r="AN2" s="56"/>
      <c r="AO2" s="57"/>
      <c r="AP2" s="57"/>
      <c r="AQ2" s="58"/>
      <c r="AR2" s="53"/>
      <c r="AS2" s="56"/>
      <c r="AT2" s="57"/>
      <c r="AU2" s="57"/>
      <c r="AV2" s="58"/>
      <c r="AW2" s="53"/>
      <c r="AX2" s="59"/>
      <c r="AY2" s="54"/>
      <c r="AZ2" s="54"/>
      <c r="BA2" s="55"/>
      <c r="BF2" s="50"/>
      <c r="BG2" s="50"/>
      <c r="BH2" s="51"/>
      <c r="BI2" s="163"/>
      <c r="BJ2" s="163"/>
      <c r="BK2" s="163"/>
      <c r="BL2" s="163"/>
      <c r="BM2" s="163"/>
      <c r="BN2" s="163"/>
      <c r="BO2" s="163"/>
      <c r="BP2" s="163"/>
      <c r="BQ2" s="163"/>
      <c r="BR2" s="163"/>
      <c r="BS2" s="163"/>
      <c r="BT2" s="163"/>
      <c r="BU2" s="163"/>
      <c r="BV2" s="163"/>
      <c r="BW2" s="163"/>
      <c r="BX2" s="163"/>
      <c r="BY2" s="163"/>
      <c r="BZ2" s="163"/>
      <c r="CA2" s="163"/>
      <c r="CB2" s="163"/>
      <c r="CC2" s="163"/>
      <c r="CD2" s="163"/>
      <c r="CE2" s="163"/>
      <c r="CF2" s="163"/>
      <c r="CG2" s="52">
        <f>IF(SUM(CG$5:CJ$5)=0,"",ROUND(100/SUM($CG$5:$CK$5)*CG$5,1))</f>
        <v>33.299999999999997</v>
      </c>
      <c r="CH2" s="52"/>
      <c r="CI2" s="52">
        <f>IF(SUM($CG$5:$CK$5)=0,"",ROUND(100/SUM($CG5:$CK5)*CI5,1))</f>
        <v>66.7</v>
      </c>
      <c r="CJ2" s="52">
        <f>IF(SUM($CG$5:$CK$5)=0,"",ROUND(100/SUM($CG5:$CK5)*CJ5,1))</f>
        <v>0</v>
      </c>
      <c r="CK2" s="52">
        <f>IF(SUM($CG$5:$CK$5)=0,"",ROUND(100/SUM($CG5:$CK5)*CK5,1))</f>
        <v>0</v>
      </c>
    </row>
    <row r="3" spans="1:89" ht="67.5">
      <c r="A3" s="60" t="s">
        <v>27</v>
      </c>
      <c r="B3" s="141">
        <v>1</v>
      </c>
      <c r="C3" s="142"/>
      <c r="D3" s="143"/>
      <c r="E3" s="144">
        <v>4</v>
      </c>
      <c r="F3" s="144" t="e">
        <f>IF(D1="","",MATCH(D1,Base_Classes_Niveaux!$A$27:$A$35,0))</f>
        <v>#N/A</v>
      </c>
      <c r="G3" s="144">
        <f ca="1">IF(D1="","",IF(D1&lt;$BH$4,0.5,IF(D1&gt;$BH$4,1.5,1)))</f>
        <v>0.5</v>
      </c>
      <c r="H3" s="144">
        <f ca="1">IF(D1="","",E3*G3)</f>
        <v>2</v>
      </c>
      <c r="I3" s="143"/>
      <c r="J3" s="144">
        <v>4</v>
      </c>
      <c r="K3" s="144" t="e">
        <f>IF(I1="","",MATCH(I1,Base_Classes_Niveaux!$A$27:$A$35,0))</f>
        <v>#N/A</v>
      </c>
      <c r="L3" s="144">
        <f ca="1">IF(I1="","",IF(I1&lt;$BH$4,0.5,IF(I1&gt;$BH$4,1.5,1)))</f>
        <v>0.5</v>
      </c>
      <c r="M3" s="144">
        <f ca="1">IF(I1="","",J3*L3)</f>
        <v>2</v>
      </c>
      <c r="N3" s="143"/>
      <c r="O3" s="144">
        <v>4</v>
      </c>
      <c r="P3" s="144" t="e">
        <f>IF(N1="","",MATCH(N1,Base_Classes_Niveaux!$A$27:$A$35,0))</f>
        <v>#N/A</v>
      </c>
      <c r="Q3" s="144">
        <f ca="1">IF(N1="","",IF(N1&lt;$BH$4,0.5,IF(N1&gt;$BH$4,1.5,1)))</f>
        <v>1.5</v>
      </c>
      <c r="R3" s="144">
        <f ca="1">IF(N1="","",O3*Q3)</f>
        <v>6</v>
      </c>
      <c r="S3" s="143"/>
      <c r="T3" s="144">
        <v>4</v>
      </c>
      <c r="U3" s="144" t="str">
        <f>IF(S1="","",MATCH(S1,Base_Classes_Niveaux!$A$27:$A$35,0))</f>
        <v/>
      </c>
      <c r="V3" s="144" t="str">
        <f>IF(S1="","",IF(S1&lt;$BH$4,0.5,IF(S1&gt;$BH$4,1.5,1)))</f>
        <v/>
      </c>
      <c r="W3" s="144" t="str">
        <f>IF(S1="","",T3*V3)</f>
        <v/>
      </c>
      <c r="X3" s="143"/>
      <c r="Y3" s="144">
        <v>4</v>
      </c>
      <c r="Z3" s="144" t="str">
        <f>IF(X1="","",MATCH(X1,Base_Classes_Niveaux!$A$27:$A$35,0))</f>
        <v/>
      </c>
      <c r="AA3" s="144" t="str">
        <f>IF(X1="","",IF(X1&lt;$BH$4,0.5,IF(X1&gt;$BH$4,1.5,1)))</f>
        <v/>
      </c>
      <c r="AB3" s="144" t="str">
        <f>IF(X1="","",Y3*AA3)</f>
        <v/>
      </c>
      <c r="AC3" s="143"/>
      <c r="AD3" s="144">
        <v>4</v>
      </c>
      <c r="AE3" s="144" t="str">
        <f>IF(AC1="","",MATCH(AC1,Base_Classes_Niveaux!$A$27:$A$35,0))</f>
        <v/>
      </c>
      <c r="AF3" s="144" t="str">
        <f>IF(AC1="","",IF(AC1&lt;$BH$4,0.5,IF(AC1&gt;$BH$4,1.5,1)))</f>
        <v/>
      </c>
      <c r="AG3" s="144" t="str">
        <f>IF(AC1="","",AD3*AF3)</f>
        <v/>
      </c>
      <c r="AH3" s="143"/>
      <c r="AI3" s="144">
        <v>4</v>
      </c>
      <c r="AJ3" s="144" t="str">
        <f>IF(AH1="","",MATCH(AH1,Base_Classes_Niveaux!$A$27:$A$35,0))</f>
        <v/>
      </c>
      <c r="AK3" s="144" t="str">
        <f>IF(AH1="","",IF(AH1&lt;$BH$4,0.5,IF(AH1&gt;$BH$4,1.5,1)))</f>
        <v/>
      </c>
      <c r="AL3" s="144" t="str">
        <f>IF(AH1="","",AI3*AK3)</f>
        <v/>
      </c>
      <c r="AM3" s="143"/>
      <c r="AN3" s="144">
        <v>4</v>
      </c>
      <c r="AO3" s="144" t="str">
        <f>IF(AM1="","",MATCH(AM1,Base_Classes_Niveaux!$A$27:$A$35,0))</f>
        <v/>
      </c>
      <c r="AP3" s="144" t="str">
        <f>IF(AM1="","",IF(AM1&lt;$BH$4,0.5,IF(AM1&gt;$BH$4,1.5,1)))</f>
        <v/>
      </c>
      <c r="AQ3" s="144" t="str">
        <f>IF(AM1="","",AN3*AP3)</f>
        <v/>
      </c>
      <c r="AR3" s="143"/>
      <c r="AS3" s="144">
        <v>4</v>
      </c>
      <c r="AT3" s="144" t="str">
        <f>IF(AR1="","",MATCH(AR1,Base_Classes_Niveaux!$A$27:$A$35,0))</f>
        <v/>
      </c>
      <c r="AU3" s="144" t="str">
        <f>IF(AR1="","",IF(AR1&lt;$BH$4,0.5,IF(AR1&gt;$BH$4,1.5,1)))</f>
        <v/>
      </c>
      <c r="AV3" s="144" t="str">
        <f>IF(AR1="","",AS3*AU3)</f>
        <v/>
      </c>
      <c r="AW3" s="145"/>
      <c r="AX3" s="59">
        <v>4</v>
      </c>
      <c r="AY3" s="54" t="str">
        <f>IF(AW1="","",MATCH(AW1,Base_Classes_Niveaux!$A$27:$A$35,0))</f>
        <v/>
      </c>
      <c r="AZ3" s="54" t="str">
        <f>IF(AW1="","",IF(AW1&lt;$BH$4,0.5,IF(AW1&gt;$BH$4,1.5,1)))</f>
        <v/>
      </c>
      <c r="BA3" s="55" t="str">
        <f>IF(AW1="","",AX3*AZ3)</f>
        <v/>
      </c>
      <c r="BB3" s="163" t="str">
        <f>IF(OR(AY6="",AZ6=""),"",IF(CONCATENATE($B$5,$AZ$6,$AY$6)="LV2T14",8,IF(CONCATENATE($B$5,$AZ$6,$AY$6)="LV2T24",9,IF(CONCATENATE($B$5,$AZ$6,$AY$6)="LV2T34",10,IF(CONCATENATE($B$5,$AZ$6,$AY$6)="LV2T13",11,IF(CONCATENATE($B$5,$AZ$6,$AY$6)="LV2T23",12,IF(CONCATENATE($B$5,$AZ$6,$AY$6)="LV2T33",13,"Gros Naze")))))))</f>
        <v>Gros Naze</v>
      </c>
      <c r="BF3" s="63" t="s">
        <v>224</v>
      </c>
      <c r="BG3" s="104"/>
      <c r="BH3" s="64" t="s">
        <v>225</v>
      </c>
      <c r="BI3" s="163">
        <f>IF($BF$4="","",MATCH($BF$4,Niveaux_Détaillés,0))</f>
        <v>8</v>
      </c>
      <c r="BJ3" s="163">
        <f ca="1">IF($BH$4="","",MATCH($BH$4,Niveaux_Détaillés,0))</f>
        <v>7</v>
      </c>
      <c r="BK3" s="163"/>
      <c r="BL3" s="163"/>
      <c r="BM3" s="163"/>
      <c r="BN3" s="163"/>
      <c r="BO3" s="163"/>
      <c r="BP3" s="163"/>
      <c r="BQ3" s="163"/>
      <c r="BR3" s="163"/>
      <c r="BS3" s="163"/>
      <c r="BT3" s="163"/>
      <c r="BU3" s="163"/>
      <c r="BV3" s="163"/>
      <c r="BW3" s="163"/>
      <c r="BX3" s="163"/>
      <c r="BY3" s="163"/>
      <c r="BZ3" s="163"/>
      <c r="CA3" s="163"/>
      <c r="CB3" s="163"/>
      <c r="CC3" s="163"/>
      <c r="CD3" s="163"/>
      <c r="CG3" s="65" t="s">
        <v>49</v>
      </c>
      <c r="CH3" s="153"/>
      <c r="CI3" s="66" t="s">
        <v>36</v>
      </c>
      <c r="CJ3" s="66" t="s">
        <v>39</v>
      </c>
      <c r="CK3" s="66" t="s">
        <v>259</v>
      </c>
    </row>
    <row r="4" spans="1:89" ht="33.75">
      <c r="A4" s="88" t="s">
        <v>203</v>
      </c>
      <c r="B4" s="146" t="s">
        <v>260</v>
      </c>
      <c r="C4" s="147"/>
      <c r="D4" s="148"/>
      <c r="E4" s="149"/>
      <c r="F4" s="149"/>
      <c r="G4" s="149"/>
      <c r="H4" s="149"/>
      <c r="I4" s="148"/>
      <c r="J4" s="149"/>
      <c r="K4" s="149"/>
      <c r="L4" s="149"/>
      <c r="M4" s="149"/>
      <c r="N4" s="148"/>
      <c r="O4" s="149"/>
      <c r="P4" s="149"/>
      <c r="Q4" s="149"/>
      <c r="R4" s="149"/>
      <c r="S4" s="148"/>
      <c r="T4" s="149"/>
      <c r="U4" s="149"/>
      <c r="V4" s="149"/>
      <c r="W4" s="149"/>
      <c r="X4" s="148"/>
      <c r="Y4" s="149"/>
      <c r="Z4" s="149"/>
      <c r="AA4" s="149"/>
      <c r="AB4" s="149"/>
      <c r="AC4" s="148"/>
      <c r="AD4" s="149"/>
      <c r="AE4" s="149"/>
      <c r="AF4" s="149"/>
      <c r="AG4" s="149"/>
      <c r="AH4" s="148"/>
      <c r="AI4" s="149"/>
      <c r="AJ4" s="149"/>
      <c r="AK4" s="149"/>
      <c r="AL4" s="149"/>
      <c r="AM4" s="148"/>
      <c r="AN4" s="149"/>
      <c r="AO4" s="149"/>
      <c r="AP4" s="149"/>
      <c r="AQ4" s="149"/>
      <c r="AR4" s="148"/>
      <c r="AS4" s="149"/>
      <c r="AT4" s="149"/>
      <c r="AU4" s="149"/>
      <c r="AV4" s="149"/>
      <c r="AW4" s="150"/>
      <c r="AX4" s="59"/>
      <c r="AY4" s="54"/>
      <c r="AZ4" s="54"/>
      <c r="BA4" s="55"/>
      <c r="BB4" s="163"/>
      <c r="BF4" s="182" t="str">
        <f>IF(SUM($CG5:$CK5)=0,"",IF($CG2&gt;75,"B1",IF(AND($CG2&lt;=75,$CG2&gt;25),"B1-",IF(AND($CG2&lt;&gt;0,$CG2&lt;=25,$CI2&gt;75),"A2+",IF($CI2&gt;75,"A2",IF(AND($CI2&lt;=75,$CI2&gt;25),"A2-",IF(AND($CI2&lt;&gt;0,$CI2&lt;=25,$CJ2&gt;75),"A1+",IF($CJ2&gt;75,"A1",IF(AND($CJ2&lt;=75,$CJ2&gt;25),"A1-",IF(AND($CJ2&lt;&gt;0,$CJ2&lt;=25,$CK2&gt;75),"A1-",IF($CK2&gt;75,"A1-","N.E.")))))))))))</f>
        <v>B1-</v>
      </c>
      <c r="BG4" s="151"/>
      <c r="BH4" s="184" t="str">
        <f ca="1">IF($B$6="","",IF(OR($B$6="3A",$B$6="4A",$B$6="5A",$B$6="6A"),INDIRECT(CONCATENATE($AY$5,$B$6,$B$3)),INDIRECT(CONCATENATE($B$5,$A$3,$B$3))))</f>
        <v>A2+</v>
      </c>
      <c r="BI4" s="163"/>
      <c r="BJ4" s="163"/>
      <c r="BK4" s="163"/>
      <c r="BL4" s="163"/>
      <c r="BM4" s="163"/>
      <c r="BN4" s="163"/>
      <c r="BO4" s="163"/>
      <c r="BP4" s="163"/>
      <c r="BQ4" s="163"/>
      <c r="BR4" s="163"/>
      <c r="BS4" s="163"/>
      <c r="BT4" s="163"/>
      <c r="BU4" s="163"/>
      <c r="BV4" s="163"/>
      <c r="BW4" s="163"/>
      <c r="BX4" s="163"/>
      <c r="BY4" s="163"/>
      <c r="BZ4" s="163"/>
      <c r="CA4" s="163"/>
      <c r="CB4" s="163"/>
      <c r="CC4" s="163"/>
      <c r="CD4" s="163"/>
      <c r="CG4" s="65"/>
      <c r="CH4" s="153"/>
      <c r="CI4" s="66"/>
      <c r="CJ4" s="66"/>
      <c r="CK4" s="66"/>
    </row>
    <row r="5" spans="1:89" ht="32.25" customHeight="1">
      <c r="A5" s="60" t="s">
        <v>206</v>
      </c>
      <c r="B5" s="60" t="s">
        <v>47</v>
      </c>
      <c r="C5" s="54" t="s">
        <v>226</v>
      </c>
      <c r="D5" s="67" t="s">
        <v>57</v>
      </c>
      <c r="E5" s="163" t="s">
        <v>39</v>
      </c>
      <c r="F5" s="163"/>
      <c r="G5" s="163" t="s">
        <v>36</v>
      </c>
      <c r="H5" s="163" t="s">
        <v>49</v>
      </c>
      <c r="I5" s="67" t="s">
        <v>57</v>
      </c>
      <c r="J5" s="163" t="s">
        <v>39</v>
      </c>
      <c r="K5" s="163"/>
      <c r="L5" s="163" t="s">
        <v>36</v>
      </c>
      <c r="M5" s="163" t="s">
        <v>49</v>
      </c>
      <c r="N5" s="67" t="s">
        <v>57</v>
      </c>
      <c r="O5" s="163" t="s">
        <v>39</v>
      </c>
      <c r="P5" s="163"/>
      <c r="Q5" s="163" t="s">
        <v>36</v>
      </c>
      <c r="R5" s="163" t="s">
        <v>49</v>
      </c>
      <c r="S5" s="67" t="s">
        <v>61</v>
      </c>
      <c r="T5" s="54" t="s">
        <v>39</v>
      </c>
      <c r="U5" s="54"/>
      <c r="V5" s="54" t="s">
        <v>36</v>
      </c>
      <c r="W5" s="54" t="s">
        <v>49</v>
      </c>
      <c r="X5" s="67" t="s">
        <v>61</v>
      </c>
      <c r="Y5" s="54" t="s">
        <v>39</v>
      </c>
      <c r="Z5" s="54"/>
      <c r="AA5" s="54" t="s">
        <v>36</v>
      </c>
      <c r="AB5" s="54" t="s">
        <v>49</v>
      </c>
      <c r="AC5" s="67" t="s">
        <v>61</v>
      </c>
      <c r="AD5" s="54" t="s">
        <v>39</v>
      </c>
      <c r="AE5" s="54"/>
      <c r="AF5" s="54" t="s">
        <v>36</v>
      </c>
      <c r="AG5" s="54" t="s">
        <v>49</v>
      </c>
      <c r="AH5" s="67" t="s">
        <v>61</v>
      </c>
      <c r="AI5" s="54" t="s">
        <v>39</v>
      </c>
      <c r="AJ5" s="54"/>
      <c r="AK5" s="54" t="s">
        <v>36</v>
      </c>
      <c r="AL5" s="54" t="s">
        <v>49</v>
      </c>
      <c r="AM5" s="67" t="s">
        <v>61</v>
      </c>
      <c r="AN5" s="54" t="s">
        <v>39</v>
      </c>
      <c r="AO5" s="54"/>
      <c r="AP5" s="54" t="s">
        <v>36</v>
      </c>
      <c r="AQ5" s="54" t="s">
        <v>49</v>
      </c>
      <c r="AR5" s="67" t="s">
        <v>61</v>
      </c>
      <c r="AS5" s="54" t="s">
        <v>39</v>
      </c>
      <c r="AT5" s="54"/>
      <c r="AU5" s="54" t="s">
        <v>36</v>
      </c>
      <c r="AV5" s="54" t="s">
        <v>49</v>
      </c>
      <c r="AW5" s="67" t="s">
        <v>61</v>
      </c>
      <c r="AX5" s="46" t="s">
        <v>39</v>
      </c>
      <c r="AY5" s="46" t="str">
        <f>MID($A$3,1,7)</f>
        <v>Niveau_</v>
      </c>
      <c r="AZ5" s="46" t="s">
        <v>36</v>
      </c>
      <c r="BA5" s="48" t="s">
        <v>49</v>
      </c>
      <c r="BF5" s="183"/>
      <c r="BG5" s="105"/>
      <c r="BH5" s="185"/>
      <c r="BI5" s="181" t="s">
        <v>182</v>
      </c>
      <c r="BJ5" s="181"/>
      <c r="BK5" s="181"/>
      <c r="BL5" s="163"/>
      <c r="BM5" s="181" t="s">
        <v>191</v>
      </c>
      <c r="BN5" s="181"/>
      <c r="BO5" s="181"/>
      <c r="BP5" s="163"/>
      <c r="BQ5" s="181" t="s">
        <v>207</v>
      </c>
      <c r="BR5" s="181"/>
      <c r="BS5" s="181"/>
      <c r="BT5" s="163"/>
      <c r="BU5" s="181" t="s">
        <v>196</v>
      </c>
      <c r="BV5" s="181"/>
      <c r="BW5" s="181"/>
      <c r="BX5" s="163"/>
      <c r="BY5" s="181" t="s">
        <v>204</v>
      </c>
      <c r="BZ5" s="181"/>
      <c r="CA5" s="181"/>
      <c r="CB5" s="163"/>
      <c r="CC5" s="181" t="s">
        <v>198</v>
      </c>
      <c r="CD5" s="181"/>
      <c r="CE5" s="181"/>
      <c r="CF5" s="163"/>
      <c r="CG5" s="70">
        <f>IF(OR($A$3="Niveau_6",$A$3="Niveau_5"),0,COUNTIF($D1:$AW1,$CG$3))</f>
        <v>1</v>
      </c>
      <c r="CH5" s="154"/>
      <c r="CI5" s="68">
        <f>COUNTIF($D1:$AW1,$CI$3)</f>
        <v>2</v>
      </c>
      <c r="CJ5" s="68">
        <f>COUNTIF($D1:$AW1,$CJ$3)</f>
        <v>0</v>
      </c>
      <c r="CK5" s="68">
        <f>COUNTIF($D1:$AW1,$CK$3)</f>
        <v>0</v>
      </c>
    </row>
    <row r="6" spans="1:89" s="78" customFormat="1" ht="105.75" customHeight="1" thickBot="1">
      <c r="A6" s="100" t="s">
        <v>227</v>
      </c>
      <c r="B6" s="71" t="s">
        <v>2</v>
      </c>
      <c r="C6" s="46" t="s">
        <v>228</v>
      </c>
      <c r="D6" s="60" t="s">
        <v>88</v>
      </c>
      <c r="E6" s="46"/>
      <c r="F6" s="46"/>
      <c r="G6" s="46"/>
      <c r="H6" s="46"/>
      <c r="I6" s="60" t="s">
        <v>148</v>
      </c>
      <c r="J6" s="46"/>
      <c r="K6" s="46"/>
      <c r="L6" s="46"/>
      <c r="M6" s="46"/>
      <c r="N6" s="60" t="s">
        <v>69</v>
      </c>
      <c r="O6" s="46"/>
      <c r="P6" s="46"/>
      <c r="Q6" s="46"/>
      <c r="R6" s="46"/>
      <c r="S6" s="60"/>
      <c r="T6" s="46"/>
      <c r="U6" s="46"/>
      <c r="V6" s="46"/>
      <c r="W6" s="46"/>
      <c r="X6" s="60"/>
      <c r="Y6" s="46"/>
      <c r="Z6" s="46"/>
      <c r="AA6" s="46"/>
      <c r="AB6" s="46"/>
      <c r="AC6" s="60"/>
      <c r="AD6" s="46"/>
      <c r="AE6" s="46"/>
      <c r="AF6" s="46"/>
      <c r="AG6" s="46"/>
      <c r="AH6" s="60"/>
      <c r="AI6" s="46"/>
      <c r="AJ6" s="46"/>
      <c r="AK6" s="46"/>
      <c r="AL6" s="46"/>
      <c r="AM6" s="60"/>
      <c r="AN6" s="46"/>
      <c r="AO6" s="46"/>
      <c r="AP6" s="46"/>
      <c r="AQ6" s="46"/>
      <c r="AR6" s="60"/>
      <c r="AS6" s="46"/>
      <c r="AT6" s="46"/>
      <c r="AU6" s="46"/>
      <c r="AV6" s="46"/>
      <c r="AW6" s="60"/>
      <c r="AX6" s="163">
        <f>IF(OR(AY6="",AZ6=""),"",IF(CONCATENATE($AZ$6,$AY$6)="T16",2,IF(CONCATENATE($AZ$6,$AY$6)="T26",3,IF(CONCATENATE($AZ$6,$AY$6)="T36",4,IF(CONCATENATE($AZ$6,$AY$6)="T15",5,IF(CONCATENATE($AZ$6,$AY$6)="T25",6,IF(CONCATENATE($AZ$6,$AY$6)="T35",7,IF(CONCATENATE($AZ$6,$AY$6)="T14",8,IF(CONCATENATE($AZ$6,$AY$6)="T24",9,IF(CONCATENATE($AZ$6,$AY$6)="T34",10,IF(CONCATENATE($AZ$6,$AY$6)="T13",11,IF(CONCATENATE($AZ$6,$AY$6)="T23",12,IF(CONCATENATE($AZ$6,$AY$6)="T33",13,"Gros Naze")))))))))))))</f>
        <v>11</v>
      </c>
      <c r="AY6" s="163" t="str">
        <f>MID($B$6,1,1)</f>
        <v>3</v>
      </c>
      <c r="AZ6" s="163" t="str">
        <f>IF($B$3="","",CONCATENATE("T",$B$3))</f>
        <v>T1</v>
      </c>
      <c r="BA6" s="163">
        <f>IF(OR(AY6="",AZ6=""),"",IF(CONCATENATE($AZ$6,$AY$6)="T16",2,IF(CONCATENATE($AZ$6,$AY$6)="T26",3,IF(CONCATENATE($AZ$6,$AY$6)="T36",4,IF(CONCATENATE($AZ$6,$AY$6)="T15",5,IF(CONCATENATE($AZ$6,$AY$6)="T25",6,IF(CONCATENATE($AZ$6,$AY$6)="T35",7,IF(CONCATENATE($AZ$6,$AY$6)="T14",8,IF(CONCATENATE($AZ$6,$AY$6)="T24",9,IF(CONCATENATE($AZ$6,$AY$6)="T34",10,IF(CONCATENATE($AZ$6,$AY$6)="T13",11,IF(CONCATENATE($AZ$6,$AY$6)="T23",12,IF(CONCATENATE($AZ$6,$AY$6)="T33",13,"Gros Naze")))))))))))))</f>
        <v>11</v>
      </c>
      <c r="BB6" s="72"/>
      <c r="BC6" s="73" t="s">
        <v>229</v>
      </c>
      <c r="BD6" s="74" t="s">
        <v>230</v>
      </c>
      <c r="BE6" s="74"/>
      <c r="BF6" s="75" t="s">
        <v>231</v>
      </c>
      <c r="BG6" s="106"/>
      <c r="BH6" s="76" t="s">
        <v>232</v>
      </c>
      <c r="BI6" s="163" t="s">
        <v>39</v>
      </c>
      <c r="BJ6" s="163" t="s">
        <v>36</v>
      </c>
      <c r="BK6" s="163" t="s">
        <v>49</v>
      </c>
      <c r="BL6" s="163"/>
      <c r="BM6" s="163" t="s">
        <v>39</v>
      </c>
      <c r="BN6" s="163" t="s">
        <v>36</v>
      </c>
      <c r="BO6" s="163" t="s">
        <v>49</v>
      </c>
      <c r="BP6" s="163"/>
      <c r="BQ6" s="163" t="s">
        <v>39</v>
      </c>
      <c r="BR6" s="163" t="s">
        <v>36</v>
      </c>
      <c r="BS6" s="163" t="s">
        <v>49</v>
      </c>
      <c r="BT6" s="163"/>
      <c r="BU6" s="163" t="s">
        <v>39</v>
      </c>
      <c r="BV6" s="163" t="s">
        <v>36</v>
      </c>
      <c r="BW6" s="163" t="s">
        <v>49</v>
      </c>
      <c r="BX6" s="163"/>
      <c r="BY6" s="163" t="s">
        <v>39</v>
      </c>
      <c r="BZ6" s="163" t="s">
        <v>36</v>
      </c>
      <c r="CA6" s="163" t="s">
        <v>49</v>
      </c>
      <c r="CB6" s="163"/>
      <c r="CC6" s="163" t="s">
        <v>39</v>
      </c>
      <c r="CD6" s="163" t="s">
        <v>36</v>
      </c>
      <c r="CE6" s="163" t="s">
        <v>49</v>
      </c>
      <c r="CF6" s="163" t="s">
        <v>200</v>
      </c>
      <c r="CG6" s="107" t="s">
        <v>235</v>
      </c>
      <c r="CH6" s="107"/>
      <c r="CI6" s="107" t="s">
        <v>236</v>
      </c>
      <c r="CJ6" s="77"/>
    </row>
    <row r="7" spans="1:89" ht="32.25" customHeight="1" thickBot="1">
      <c r="A7" s="103" t="s">
        <v>233</v>
      </c>
      <c r="B7" s="79"/>
      <c r="C7" s="79" t="s">
        <v>23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1"/>
      <c r="BB7" s="72"/>
      <c r="BC7" s="82">
        <f>COUNTA(AW1,AR1,AM1,AH1,AC1,X1,S1,N1,I1,D1)</f>
        <v>3</v>
      </c>
      <c r="BD7" s="83">
        <f ca="1">SUM(BA3,AV3,AQ3,AL3,AG3,AB3,W3,R3,M3,H3)</f>
        <v>10</v>
      </c>
      <c r="BE7" s="83">
        <f ca="1">IF(BD7=0,"",20/BD7)</f>
        <v>2</v>
      </c>
      <c r="BF7" s="83">
        <f ca="1">IF(BE7="","",BD7*$BE$7)</f>
        <v>20</v>
      </c>
      <c r="BG7" s="108">
        <f ca="1">IF(OR(BF7="",BF7="Absent"),"",IF(ROUND(BD7*$BE$7,1)&gt;20,ROUND(BD7*$BE$7,1),BF7))</f>
        <v>20</v>
      </c>
      <c r="BH7" s="84" t="str">
        <f ca="1">IF(OR(A7="Absent",BF7=""),"",IF($B$5="LV2",INDEX(Base_Classes_Niveaux!$A$102:$M$153,MATCH(BG7,Base_Classes_Niveaux!$A$102:$A$1533),$BB$3),IF(OR($B$6="3A",$B$6="4A",$B$6="5A",$B$6="6A"),INDEX(Base_Classes_Niveaux!$A$162:$M$213,MATCH(BG7,Base_Classes_Niveaux!$A$102:$A$153),$AX$6),IF(OR($B$6&lt;&gt;"3A",$B$6&lt;&gt;"4A",$B$6&lt;&gt;"5A",$B$6&lt;&gt;"6A"),INDEX(Base_Classes_Niveaux!$A$39:$M$90,MATCH(BG7,Base_Classes_Niveaux!$A$39:$A$90),$AX$6)))))</f>
        <v>A2+</v>
      </c>
      <c r="BI7" s="85">
        <f ca="1">SUM(BI8:BI35)</f>
        <v>0</v>
      </c>
      <c r="BJ7" s="85">
        <f ca="1">SUM(BJ8:BJ35)</f>
        <v>1</v>
      </c>
      <c r="BK7" s="85">
        <f ca="1">SUM(BK8:BK35)</f>
        <v>0</v>
      </c>
      <c r="BL7" s="85"/>
      <c r="BM7" s="85">
        <f ca="1">SUM(BM8:BM35)</f>
        <v>0</v>
      </c>
      <c r="BN7" s="85">
        <f ca="1">SUM(BN8:BN35)</f>
        <v>2</v>
      </c>
      <c r="BO7" s="85">
        <f ca="1">SUM(BO8:BO35)</f>
        <v>1</v>
      </c>
      <c r="BP7" s="85"/>
      <c r="BQ7" s="85">
        <f ca="1">SUM(BQ8:BQ35)</f>
        <v>0</v>
      </c>
      <c r="BR7" s="85">
        <f ca="1">SUM(BR8:BR35)</f>
        <v>1</v>
      </c>
      <c r="BS7" s="85">
        <f ca="1">SUM(BS8:BS35)</f>
        <v>1</v>
      </c>
      <c r="BT7" s="85"/>
      <c r="BU7" s="85">
        <f ca="1">SUM(BU8:BU35)</f>
        <v>0</v>
      </c>
      <c r="BV7" s="85">
        <f ca="1">SUM(BV8:BV35)</f>
        <v>3</v>
      </c>
      <c r="BW7" s="85">
        <f ca="1">SUM(BW8:BW35)</f>
        <v>1</v>
      </c>
      <c r="BX7" s="85"/>
      <c r="BY7" s="85">
        <f ca="1">SUM(BY8:BY35)</f>
        <v>0</v>
      </c>
      <c r="BZ7" s="85">
        <f ca="1">SUM(BZ8:BZ35)</f>
        <v>2</v>
      </c>
      <c r="CA7" s="85">
        <f ca="1">SUM(CA8:CA35)</f>
        <v>0</v>
      </c>
      <c r="CB7" s="85"/>
      <c r="CC7" s="85">
        <f ca="1">SUM(CC8:CC35)</f>
        <v>0</v>
      </c>
      <c r="CD7" s="85">
        <f ca="1">SUM(CD8:CD35)</f>
        <v>3</v>
      </c>
      <c r="CE7" s="85">
        <f ca="1">SUM(CE8:CE35)</f>
        <v>1</v>
      </c>
      <c r="CF7" s="109">
        <f ca="1">SUM(CF8:CF35)</f>
        <v>2</v>
      </c>
      <c r="CG7" s="110">
        <f ca="1">IF(COUNTBLANK($BG8:$BG37)&gt;=30,"",IF(AVERAGE($BG8:$BG37)&gt;20,20,AVERAGE($BG8:$BG37)))</f>
        <v>8.5</v>
      </c>
      <c r="CH7" s="110">
        <f ca="1">IF(COUNTBLANK($BG8:$BG37)&gt;=30,"",AVERAGE($BG8:$BG37))</f>
        <v>8.5</v>
      </c>
      <c r="CI7" s="110" t="str">
        <f ca="1">IF(OR(AA7="Absent e",CH7=""),"",IF($B$5="LV2",INDEX(Base_Classes_Niveaux!$A$102:$M$153,MATCH(CH7,Base_Classes_Niveaux!$A$102:$A$153),$BB$3),IF(OR($B$6="3A",$B$6="4A",$B$6="5A",$B$6="6A"),INDEX(Base_Classes_Niveaux!$A$102:$M$153,MATCH(CH7,Base_Classes_Niveaux!$A$102:$A$153),$AX$6),IF(OR($B$6&lt;&gt;"3A",$B$6&lt;&gt;"4A",$B$6&lt;&gt;"5A",$B$6&lt;&gt;"6A"),INDEX(Base_Classes_Niveaux!$A$39:$M$90,MATCH(CH7,Base_Classes_Niveaux!$A$39:$A$90),$AX$6)))))</f>
        <v>A1+</v>
      </c>
    </row>
    <row r="8" spans="1:89" ht="15.75" customHeight="1">
      <c r="A8" s="101"/>
      <c r="B8" s="162">
        <f ca="1">IF(C8="","",1)</f>
        <v>1</v>
      </c>
      <c r="C8" s="162" t="str">
        <f ca="1">IF($B$6="","",IF(OFFSET(INDEX(Base_Elèves!$A$1:$BY$1,MATCH($B$6,Base_Elèves!$A$1:$BY$1,0)),Base_Elèves!CA3,0,1,1)="","",OFFSET(INDEX(Base_Elèves!$A$1:$BY$1,1,MATCH($B$6,Base_Elèves!$A$1:$BY$1,0)),Base_Elèves!CA3,0,1,1)))</f>
        <v>DEUF John</v>
      </c>
      <c r="D8" s="46" t="s">
        <v>191</v>
      </c>
      <c r="E8" s="163">
        <f>IF(D8="","",IF(OR(D8="Non Acquis",D8="Non Evaluable"),0,MATCH(D8,Points_Validation,0)))</f>
        <v>4</v>
      </c>
      <c r="F8" s="163"/>
      <c r="G8" s="163">
        <f ca="1">IF(D8="","",G$3)</f>
        <v>0.5</v>
      </c>
      <c r="H8" s="163">
        <f ca="1">IF(D8="","",E8*G8)</f>
        <v>2</v>
      </c>
      <c r="I8" s="46" t="s">
        <v>196</v>
      </c>
      <c r="J8" s="163">
        <f t="shared" ref="J8:J35" si="0">IF(I8="","",IF(OR(I8="Non Acquis",I8="Non Evaluable"),0,MATCH(I8,Points_Validation,0)))</f>
        <v>2</v>
      </c>
      <c r="K8" s="163"/>
      <c r="L8" s="163">
        <f t="shared" ref="L8:L37" ca="1" si="1">IF(I8="","",L$3)</f>
        <v>0.5</v>
      </c>
      <c r="M8" s="163">
        <f t="shared" ref="M8:M37" ca="1" si="2">IF(I8="","",J8*L8)</f>
        <v>1</v>
      </c>
      <c r="N8" s="46" t="s">
        <v>200</v>
      </c>
      <c r="O8" s="163">
        <f t="shared" ref="O8:O35" si="3">IF(N8="","",IF(OR(N8="Non Acquis",N8="Non Evaluable"),0,MATCH(N8,Points_Validation,0)))</f>
        <v>0</v>
      </c>
      <c r="P8" s="163"/>
      <c r="Q8" s="163">
        <f t="shared" ref="Q8:Q37" ca="1" si="4">IF(N8="","",Q$3)</f>
        <v>1.5</v>
      </c>
      <c r="R8" s="163">
        <f t="shared" ref="R8:R37" ca="1" si="5">IF(N8="","",O8*Q8)</f>
        <v>0</v>
      </c>
      <c r="S8" s="46"/>
      <c r="T8" s="46" t="str">
        <f t="shared" ref="T8:T35" si="6">IF(S8="","",IF(OR(S8="Non Acquis",S8="Non Evaluable"),0,MATCH(S8,Points_Validation,0)))</f>
        <v/>
      </c>
      <c r="U8" s="46"/>
      <c r="V8" s="46" t="str">
        <f t="shared" ref="V8:V37" si="7">IF(S8="","",V$3)</f>
        <v/>
      </c>
      <c r="W8" s="46" t="str">
        <f t="shared" ref="W8:W37" si="8">IF(S8="","",T8*V8)</f>
        <v/>
      </c>
      <c r="X8" s="46"/>
      <c r="Y8" s="46" t="str">
        <f t="shared" ref="Y8:Y35" si="9">IF(X8="","",IF(OR(X8="Non Acquis",X8="Non Evaluable"),0,MATCH(X8,Points_Validation,0)))</f>
        <v/>
      </c>
      <c r="Z8" s="46"/>
      <c r="AA8" s="46" t="str">
        <f t="shared" ref="AA8:AA37" si="10">IF(X8="","",AA$3)</f>
        <v/>
      </c>
      <c r="AB8" s="46" t="str">
        <f t="shared" ref="AB8:AB37" si="11">IF(X8="","",Y8*AA8)</f>
        <v/>
      </c>
      <c r="AC8" s="46"/>
      <c r="AD8" s="46" t="str">
        <f t="shared" ref="AD8:AD35" si="12">IF(AC8="","",IF(OR(AC8="Non Acquis",AC8="Non Evaluable"),0,MATCH(AC8,Points_Validation,0)))</f>
        <v/>
      </c>
      <c r="AE8" s="46"/>
      <c r="AF8" s="46" t="str">
        <f>IF(AC8="","",AF$3)</f>
        <v/>
      </c>
      <c r="AG8" s="46" t="str">
        <f>IF(AC8="","",AD8*AF8)</f>
        <v/>
      </c>
      <c r="AH8" s="46"/>
      <c r="AI8" s="46" t="str">
        <f t="shared" ref="AI8:AI35" si="13">IF(AH8="","",IF(OR(AH8="Non Acquis",AH8="Non Evaluable"),0,MATCH(AH8,Points_Validation,0)))</f>
        <v/>
      </c>
      <c r="AJ8" s="46"/>
      <c r="AK8" s="46" t="str">
        <f>IF(AH8="","",AK$3)</f>
        <v/>
      </c>
      <c r="AL8" s="46" t="str">
        <f>IF(AH8="","",AI8*AK8)</f>
        <v/>
      </c>
      <c r="AM8" s="46"/>
      <c r="AN8" s="46" t="str">
        <f t="shared" ref="AN8:AN35" si="14">IF(AM8="","",IF(OR(AM8="Non Acquis",AM8="Non Evaluable"),0,MATCH(AM8,Points_Validation,0)))</f>
        <v/>
      </c>
      <c r="AO8" s="46"/>
      <c r="AP8" s="46" t="str">
        <f>IF(AM8="","",AP$3)</f>
        <v/>
      </c>
      <c r="AQ8" s="46" t="str">
        <f>IF(AM8="","",AN8*AP8)</f>
        <v/>
      </c>
      <c r="AR8" s="46"/>
      <c r="AS8" s="46" t="str">
        <f t="shared" ref="AS8:AS35" si="15">IF(AR8="","",IF(OR(AR8="Non Acquis",AR8="Non Evaluable"),0,MATCH(AR8,Points_Validation,0)))</f>
        <v/>
      </c>
      <c r="AT8" s="46"/>
      <c r="AU8" s="46" t="str">
        <f>IF(AR8="","",AU$3)</f>
        <v/>
      </c>
      <c r="AV8" s="46" t="str">
        <f>IF(AR8="","",AS8*AU8)</f>
        <v/>
      </c>
      <c r="AW8" s="46"/>
      <c r="AX8" s="46" t="str">
        <f t="shared" ref="AX8:AX35" si="16">IF(AW8="","",IF(OR(AW8="Non Acquis",AW8="Non Evaluable"),0,MATCH(AW8,Points_Validation,0)))</f>
        <v/>
      </c>
      <c r="AY8" s="46"/>
      <c r="AZ8" s="46" t="str">
        <f>IF(AW8="","",AZ$3)</f>
        <v/>
      </c>
      <c r="BA8" s="46" t="str">
        <f>IF(AW8="","",AX8*AZ8)</f>
        <v/>
      </c>
      <c r="BB8" s="87"/>
      <c r="BC8" s="54">
        <f ca="1">IF(AND(A8="",C8=""),"",COUNTA(AW8,AR8,AM8,AH8,AC8,X8,S8,N8,I8,D8))</f>
        <v>3</v>
      </c>
      <c r="BD8" s="54">
        <f ca="1">IF(AND(A8="",C8=""),"",SUM(BA8,AV8,AQ8,AL8,AG8,AB8,W8,R8,M8,H8))</f>
        <v>3</v>
      </c>
      <c r="BE8" s="54"/>
      <c r="BF8" s="54">
        <f ca="1">IF(AND(A8="",C8=""),"",IF(A8="Absent","Absent",IF($BE$7="","",IF(BC8=0,"",IF(ROUND(BD8*$BE$7,1)&gt;20,20,ROUND(BD8*$BE$7,1))))))</f>
        <v>6</v>
      </c>
      <c r="BG8" s="54">
        <f ca="1">IF(OR(BF8="",BF8="Absent"),"",IF(ROUND(BD8*$BE$7,1)&gt;20,ROUND(BD8*$BE$7,1),BF8))</f>
        <v>6</v>
      </c>
      <c r="BH8" s="88" t="str">
        <f ca="1">IF(OR(A8="Absent",BF8=""),"",IF($B$5="LV2",INDEX(Base_Classes_Niveaux!$A$102:$M$153,MATCH(BG8,Base_Classes_Niveaux!$A$102:$A$1533),$BB$3),IF(OR($B$6="3A",$B$6="4A",$B$6="5A",$B$6="6A"),INDEX(Base_Classes_Niveaux!$A$162:$M$213,MATCH(BG8,Base_Classes_Niveaux!$A$102:$A$153),$AX$6),IF(OR($B$6&lt;&gt;"3A",$B$6&lt;&gt;"4A",$B$6&lt;&gt;"5A",$B$6&lt;&gt;"6A"),INDEX(Base_Classes_Niveaux!$A$39:$M$90,MATCH(BG8,Base_Classes_Niveaux!$A$39:$A$90),$AX$6)))))</f>
        <v>A1</v>
      </c>
      <c r="BI8" s="54">
        <f t="shared" ref="BI8:BI35" ca="1" si="17">IF(AND($A8="",$C8=""),"",SUM(AND($D$1=$BI$6,$D8=$BI$5),AND($I$1=$BI$6,$I8=$BI$5),AND($N$1=$BI$6,$N8=$BI$5),AND($S$1=$BI$6,$S8=$BI$5),AND($X$1=$BI$6,$X8=$BI$5),AND($AC$1=$BI$6,$AC8=$BI$5),AND($AH$1=$BI$6,$AH8=$BI$5),AND($AM$1=$BI$6,$AM8=$BI$5),AND($AR$1=$BI$6,$AR8=$BI$5),AND($AW$1=$BI$6,$AW8=$BI$5)))</f>
        <v>0</v>
      </c>
      <c r="BJ8" s="54">
        <f t="shared" ref="BJ8:BJ35" ca="1" si="18">IF(AND($A8="",$C8=""),"",SUM(AND($D$1=$BJ$6,$D8=$BI$5),AND($I$1=$BJ$6,$I8=$BI$5),AND($N$1=$BJ$6,$N8=$BI$5),AND($S$1=$BJ$6,$S8=$BI$5),AND($X$1=$BJ$6,$X8=$BI$5),AND($AC$1=$BJ$6,$AC8=$BI$5),AND($AH$1=$BJ$6,$AH8=$BI$5),AND($AM$1=$BJ$6,$AM8=$BI$5),AND($AR$1=$BJ$6,$AR8=$BI$5),AND($AW$1=$BJ$6,$AW8=$BI$5)))</f>
        <v>0</v>
      </c>
      <c r="BK8" s="54">
        <f t="shared" ref="BK8:BK35" ca="1" si="19">IF(AND($A8="",$C8=""),"",SUM(AND($D$1=$BK$6,$D8=$BI$5),AND($I$1=$BK$6,$I8=$BI$5),AND($N$1=$BK$6,$N8=$BI$5),AND($S$1=$BK$6,$S8=$BI$5),AND($X$1=$BK$6,$X8=$BI$5),AND($AC$1=$BK$6,$AC8=$BI$5),AND($AH$1=$BK$6,$AH8=$BI$5),AND($AM$1=$BK$6,$AM8=$BI$5),AND($AR$1=$BK$6,$AR8=$BI$5),AND($AW$1=$BK$6,$AW8=$BI$5)))</f>
        <v>0</v>
      </c>
      <c r="BL8" s="54"/>
      <c r="BM8" s="54">
        <f t="shared" ref="BM8:BM21" ca="1" si="20">IF(AND($A8="",$C8=""),"",SUM(AND($D$1=$BI$6,$D8=$BM$5),AND($I$1=$BI$6,$I8=$BM$5),AND($N$1=$BI$6,$N8=$BM$5),AND($S$1=$BI$6,$S8=$BM$5),AND($X$1=$BI$6,$X8=$BM$5),AND($AC$1=$BI$6,$AC8=$BM$5),AND($AH$1=$BI$6,$AH8=$BM$5),AND($AM$1=$BI$6,$AM8=$BM$5),AND($AR$1=$BI$6,$AR8=$BM$5),AND($AW$1=$BI$6,$AW8=$BM$5)))</f>
        <v>0</v>
      </c>
      <c r="BN8" s="54">
        <f t="shared" ref="BN8:BN21" ca="1" si="21">IF(AND($A8="",$C8=""),"",SUM(AND($D$1=$BJ$6,$D8=$BM$5),AND($I$1=$BJ$6,$I8=$BM$5),AND($N$1=$BJ$6,$N8=$BM$5),AND($S$1=$BJ$6,$S8=$BM$5),AND($X$1=$BJ$6,$X8=$BM$5),AND($AC$1=$BJ$6,$AC8=$BM$5),AND($AH$1=$BJ$6,$AH8=$BM$5),AND($AM$1=$BJ$6,$AM8=$BM$5),AND($AR$1=$BJ$6,$AR8=$BM$5),AND($AW$1=$BJ$6,$AW8=$BM$5)))</f>
        <v>1</v>
      </c>
      <c r="BO8" s="54">
        <f t="shared" ref="BO8:BO21" ca="1" si="22">IF(AND($A8="",$C8=""),"",SUM(AND($D$1=$BK$6,$D8=$BM$5),AND($I$1=$BK$6,$I8=$BM$5),AND($N$1=$BK$6,$N8=$BM$5),AND($S$1=$BK$6,$S8=$BM$5),AND($X$1=$BK$6,$X8=$BM$5),AND($AC$1=$BK$6,$AC8=$BM$5),AND($AH$1=$BK$6,$AH8=$BM$5),AND($AM$1=$BK$6,$AM8=$BM$5),AND($AR$1=$BK$6,$AR8=$BM$5),AND($AW$1=$BK$6,$AW8=$BM$5)))</f>
        <v>0</v>
      </c>
      <c r="BP8" s="54"/>
      <c r="BQ8" s="54">
        <f t="shared" ref="BQ8:BQ21" ca="1" si="23">IF(AND($A8="",$C8=""),"",SUM(AND($D$1=$BI$6,$D8=$BQ$5),AND($I$1=$BI$6,$I8=$BQ$5),AND($N$1=$BI$6,$N8=$BQ$5),AND($S$1=$BI$6,$S8=$BQ$5),AND($X$1=$BI$6,$X8=$BQ$5),AND($AC$1=$BI$6,$AC8=$BQ$5),AND($AH$1=$BI$6,$AH8=$BQ$5),AND($AM$1=$BI$6,$AM8=$BQ$5),AND($AR$1=$BI$6,$AR8=$BQ$5),AND($AW$1=$BI$6,$AW8=$BQ$5)))</f>
        <v>0</v>
      </c>
      <c r="BR8" s="54">
        <f t="shared" ref="BR8:BR21" ca="1" si="24">IF(AND($A8="",$C8=""),"",SUM(AND($D$1=$BJ$6,$D8=$BQ$5),AND($I$1=$BJ$6,$I8=$BQ$5),AND($N$1=$BJ$6,$N8=$BQ$5),AND($S$1=$BJ$6,$S8=$BQ$5),AND($X$1=$BJ$6,$X8=$BQ$5),AND($AC$1=$BJ$6,$AC8=$BQ$5),AND($AH$1=$BJ$6,$AH8=$BQ$5),AND($AM$1=$BJ$6,$AM8=$BQ$5),AND($AR$1=$BJ$6,$AR8=$BQ$5),AND($AW$1=$BJ$6,$AW8=$BQ$5)))</f>
        <v>0</v>
      </c>
      <c r="BS8" s="54">
        <f t="shared" ref="BS8:BS21" ca="1" si="25">IF(AND($A8="",$C8=""),"",SUM(AND($D$1=$BK$6,$D8=$BQ$5),AND($I$1=$BK$6,$I8=$BQ$5),AND($N$1=$BK$6,$N8=$BQ$5),AND($S$1=$BK$6,$S8=$BQ$5),AND($X$1=$BK$6,$X8=$BQ$5),AND($AC$1=$BK$6,$AC8=$BQ$5),AND($AH$1=$BK$6,$AH8=$BQ$5),AND($AM$1=$BK$6,$AM8=$BQ$5),AND($AR$1=$BK$6,$AR8=$BQ$5),AND($AW$1=$BK$6,$AW8=$BQ$5)))</f>
        <v>0</v>
      </c>
      <c r="BT8" s="54"/>
      <c r="BU8" s="54">
        <f t="shared" ref="BU8:BU21" ca="1" si="26">IF(AND($A8="",$C8=""),"",SUM(AND($D$1=$BI$6,$D8=$BU$5),AND($I$1=$BI$6,$I8=$BU$5),AND($N$1=$BI$6,$N8=$BU$5),AND($S$1=$BI$6,$S8=$BU$5),AND($X$1=$BI$6,$X8=$BU$5),AND($AC$1=$BI$6,$AC8=$BU$5),AND($AH$1=$BI$6,$AH8=$BU$5),AND($AM$1=$BI$6,$AM8=$BU$5),AND($AR$1=$BI$6,$AR8=$BU$5),AND($AW$1=$BI$6,$AW8=$BU$5)))</f>
        <v>0</v>
      </c>
      <c r="BV8" s="54">
        <f t="shared" ref="BV8:BV21" ca="1" si="27">IF(AND($A8="",$C8=""),"",SUM(AND($D$1=$BJ$6,$D8=$BU$5),AND($I$1=$BJ$6,$I8=$BU$5),AND($N$1=$BJ$6,$N8=$BU$5),AND($S$1=$BJ$6,$S8=$BU$5),AND($X$1=$BJ$6,$X8=$BU$5),AND($AC$1=$BJ$6,$AC8=$BU$5),AND($AH$1=$BJ$6,$AH8=$BU$5),AND($AM$1=$BJ$6,$AM8=$BU$5),AND($AR$1=$BJ$6,$AR8=$BU$5),AND($AW$1=$BJ$6,$AW8=$BU$5)))</f>
        <v>1</v>
      </c>
      <c r="BW8" s="54">
        <f t="shared" ref="BW8:BW21" ca="1" si="28">IF(AND($A8="",$C8=""),"",SUM(AND($D$1=$BK$6,$D8=$BU$5),AND($I$1=$BK$6,$I8=$BU$5),AND($N$1=$BK$6,$N8=$BU$5),AND($S$1=$BK$6,$S8=$BU$5),AND($X$1=$BK$6,$X8=$BU$5),AND($AC$1=$BK$6,$AC8=$BU$5),AND($AH$1=$BK$6,$AH8=$BU$5),AND($AM$1=$BK$6,$AM8=$BU$5),AND($AR$1=$BK$6,$AR8=$BU$5),AND($AW$1=$BK$6,$AW8=$BU$5)))</f>
        <v>0</v>
      </c>
      <c r="BX8" s="54"/>
      <c r="BY8" s="54">
        <f t="shared" ref="BY8:BY21" ca="1" si="29">IF(AND($A8="",$C8=""),"",SUM(AND($D$1=$BI$6,$D8=$BY$5),AND($I$1=$BI$6,$I8=$BY$5),AND($N$1=$BI$6,$N8=$BY$5),AND($S$1=$BI$6,$S8=$BY$5),AND($X$1=$BI$6,$X8=$BY$5),AND($AC$1=$BI$6,$AC8=$BY$5),AND($AH$1=$BI$6,$AH8=$BY$5),AND($AM$1=$BI$6,$AM8=$BY$5),AND($AR$1=$BI$6,$AR8=$BY$5),AND($AW$1=$BI$6,$AW8=$BY$5)))</f>
        <v>0</v>
      </c>
      <c r="BZ8" s="54">
        <f t="shared" ref="BZ8:BZ21" ca="1" si="30">IF(AND($A8="",$C8=""),"",SUM(AND($D$1=$BJ$6,$D8=$BY$5),AND($I$1=$BJ$6,$I8=$BY$5),AND($N$1=$BJ$6,$N8=$BY$5),AND($S$1=$BJ$6,$S8=$BY$5),AND($X$1=$BJ$6,$X8=$BY$5),AND($AC$1=$BJ$6,$AC8=$BY$5),AND($AH$1=$BJ$6,$AH8=$BY$5),AND($AM$1=$BJ$6,$AM8=$BY$5),AND($AR$1=$BJ$6,$AR8=$BY$5),AND($AW$1=$BJ$6,$AW8=$BY$5)))</f>
        <v>0</v>
      </c>
      <c r="CA8" s="54">
        <f t="shared" ref="CA8:CA21" ca="1" si="31">IF(AND($A8="",$C8=""),"",SUM(AND($D$1=$BK$6,$D8=$BY$5),AND($I$1=$BK$6,$I8=$BY$5),AND($N$1=$BK$6,$N8=$BY$5),AND($S$1=$BK$6,$S8=$BY$5),AND($X$1=$BK$6,$X8=$BY$5),AND($AC$1=$BK$6,$AC8=$BY$5),AND($AH$1=$BK$6,$AH8=$BY$5),AND($AM$1=$BK$6,$AM8=$BY$5),AND($AR$1=$BK$6,$AR8=$BY$5),AND($AW$1=$BK$6,$AW8=$BY$5)))</f>
        <v>0</v>
      </c>
      <c r="CB8" s="54"/>
      <c r="CC8" s="54">
        <f t="shared" ref="CC8:CC21" ca="1" si="32">IF(AND($A8="",$C8=""),"",SUM(AND($D$1=$BI$6,$D8=$CC$5),AND($I$1=$BI$6,$I8=$CC$5),AND($N$1=$BI$6,$N8=$CC$5),AND($S$1=$BI$6,$S8=$CC$5),AND($X$1=$BI$6,$X8=$CC$5),AND($AC$1=$BI$6,$AC8=$CC$5),AND($AH$1=$BI$6,$AH8=$CC$5),AND($AM$1=$BI$6,$AM8=$CC$5),AND($AR$1=$BI$6,$AR8=$CC$5),AND($AW$1=$BI$6,$AW8=$CC$5)))</f>
        <v>0</v>
      </c>
      <c r="CD8" s="54">
        <f t="shared" ref="CD8:CD21" ca="1" si="33">IF(AND($A8="",$C8=""),"",SUM(AND($D$1=$BJ$6,$D8=$CC$5),AND($I$1=$BJ$6,$I8=$CC$5),AND($N$1=$BJ$6,$N8=$CC$5),AND($S$1=$BJ$6,$S8=$CC$5),AND($X$1=$BJ$6,$X8=$CC$5),AND($AC$1=$BJ$6,$AC8=$CC$5),AND($AH$1=$BJ$6,$AH8=$CC$5),AND($AM$1=$BJ$6,$AM8=$CC$5),AND($AR$1=$BJ$6,$AR8=$CC$5),AND($AW$1=$BJ$6,$AW8=$CC$5)))</f>
        <v>0</v>
      </c>
      <c r="CE8" s="54">
        <f t="shared" ref="CE8:CE21" ca="1" si="34">IF(AND($A8="",$C8=""),"",SUM(AND($D$1=$BK$6,$D8=$CC$5),AND($I$1=$BK$6,$I8=$CC$5),AND($N$1=$BK$6,$N8=$CC$5),AND($S$1=$BK$6,$S8=$CC$5),AND($X$1=$BK$6,$X8=$CC$5),AND($AC$1=$BK$6,$AC8=$CC$5),AND($AH$1=$BK$6,$AH8=$CC$5),AND($AM$1=$BK$6,$AM8=$CC$5),AND($AR$1=$BK$6,$AR8=$CC$5),AND($AW$1=$BK$6,$AW8=$CC$5)))</f>
        <v>0</v>
      </c>
      <c r="CF8" s="54">
        <f ca="1">IF(AND($A8="",$C8=""),"",COUNTIF(D8:AW8,"Non Evaluable"))</f>
        <v>1</v>
      </c>
      <c r="CG8" s="163"/>
      <c r="CH8" s="163"/>
      <c r="CI8" s="163"/>
    </row>
    <row r="9" spans="1:89">
      <c r="A9" s="102"/>
      <c r="B9" s="162">
        <f t="shared" ref="B9:B37" ca="1" si="35">IF(C9="","",SUM(B8,1))</f>
        <v>2</v>
      </c>
      <c r="C9" s="162" t="str">
        <f ca="1">IF($B$6="","",IF(OFFSET(INDEX(Base_Elèves!$A$1:$BY$1,MATCH($B$6,Base_Elèves!$A$1:$BY$1,0)),Base_Elèves!CA4,0,1,1)="","",OFFSET(INDEX(Base_Elèves!$A$1:$BY$1,1,MATCH($B$6,Base_Elèves!$A$1:$BY$1,0)),Base_Elèves!CA4,0,1,1)))</f>
        <v>DEUSSAN Anne-Alice</v>
      </c>
      <c r="D9" s="46" t="s">
        <v>204</v>
      </c>
      <c r="E9" s="163">
        <f>IF(D9="","",IF(OR(D9="Non Acquis",D9="Non Evaluable"),0,MATCH(D9,Points_Validation,0)))</f>
        <v>1</v>
      </c>
      <c r="F9" s="163"/>
      <c r="G9" s="163">
        <f ca="1">IF(D9="","",G$3)</f>
        <v>0.5</v>
      </c>
      <c r="H9" s="163">
        <f ca="1">IF(D9="","",E9*G9)</f>
        <v>0.5</v>
      </c>
      <c r="I9" s="46" t="s">
        <v>198</v>
      </c>
      <c r="J9" s="163">
        <f t="shared" si="0"/>
        <v>0</v>
      </c>
      <c r="K9" s="163"/>
      <c r="L9" s="163">
        <f t="shared" ca="1" si="1"/>
        <v>0.5</v>
      </c>
      <c r="M9" s="163">
        <f t="shared" ca="1" si="2"/>
        <v>0</v>
      </c>
      <c r="N9" s="46" t="s">
        <v>198</v>
      </c>
      <c r="O9" s="163">
        <f t="shared" si="3"/>
        <v>0</v>
      </c>
      <c r="P9" s="163"/>
      <c r="Q9" s="163">
        <f t="shared" ca="1" si="4"/>
        <v>1.5</v>
      </c>
      <c r="R9" s="163">
        <f t="shared" ca="1" si="5"/>
        <v>0</v>
      </c>
      <c r="S9" s="46"/>
      <c r="T9" s="46" t="str">
        <f t="shared" si="6"/>
        <v/>
      </c>
      <c r="U9" s="46"/>
      <c r="V9" s="46" t="str">
        <f t="shared" si="7"/>
        <v/>
      </c>
      <c r="W9" s="46" t="str">
        <f t="shared" si="8"/>
        <v/>
      </c>
      <c r="X9" s="46"/>
      <c r="Y9" s="46" t="str">
        <f t="shared" si="9"/>
        <v/>
      </c>
      <c r="Z9" s="46"/>
      <c r="AA9" s="46" t="str">
        <f t="shared" si="10"/>
        <v/>
      </c>
      <c r="AB9" s="46" t="str">
        <f t="shared" si="11"/>
        <v/>
      </c>
      <c r="AC9" s="46"/>
      <c r="AD9" s="46" t="str">
        <f t="shared" si="12"/>
        <v/>
      </c>
      <c r="AE9" s="46"/>
      <c r="AF9" s="46" t="str">
        <f t="shared" ref="AF9:AF37" si="36">IF(AC9="","",AF$3)</f>
        <v/>
      </c>
      <c r="AG9" s="46" t="str">
        <f t="shared" ref="AG9:AG37" si="37">IF(AC9="","",AD9*AF9)</f>
        <v/>
      </c>
      <c r="AH9" s="46"/>
      <c r="AI9" s="46" t="str">
        <f t="shared" si="13"/>
        <v/>
      </c>
      <c r="AJ9" s="46"/>
      <c r="AK9" s="46" t="str">
        <f t="shared" ref="AK9:AK37" si="38">IF(AH9="","",AK$3)</f>
        <v/>
      </c>
      <c r="AL9" s="46" t="str">
        <f t="shared" ref="AL9:AL37" si="39">IF(AH9="","",AI9*AK9)</f>
        <v/>
      </c>
      <c r="AM9" s="46"/>
      <c r="AN9" s="46" t="str">
        <f t="shared" si="14"/>
        <v/>
      </c>
      <c r="AO9" s="46"/>
      <c r="AP9" s="46" t="str">
        <f t="shared" ref="AP9:AP37" si="40">IF(AM9="","",AP$3)</f>
        <v/>
      </c>
      <c r="AQ9" s="46" t="str">
        <f t="shared" ref="AQ9:AQ37" si="41">IF(AM9="","",AN9*AP9)</f>
        <v/>
      </c>
      <c r="AR9" s="46"/>
      <c r="AS9" s="46" t="str">
        <f t="shared" si="15"/>
        <v/>
      </c>
      <c r="AT9" s="46"/>
      <c r="AU9" s="46" t="str">
        <f t="shared" ref="AU9:AU37" si="42">IF(AR9="","",AU$3)</f>
        <v/>
      </c>
      <c r="AV9" s="46" t="str">
        <f t="shared" ref="AV9:AV37" si="43">IF(AR9="","",AS9*AU9)</f>
        <v/>
      </c>
      <c r="AW9" s="46"/>
      <c r="AX9" s="46" t="str">
        <f t="shared" si="16"/>
        <v/>
      </c>
      <c r="AY9" s="46"/>
      <c r="AZ9" s="46" t="str">
        <f t="shared" ref="AZ9:AZ37" si="44">IF(AW9="","",AZ$3)</f>
        <v/>
      </c>
      <c r="BA9" s="46" t="str">
        <f t="shared" ref="BA9:BA37" si="45">IF(AW9="","",AX9*AZ9)</f>
        <v/>
      </c>
      <c r="BB9" s="80"/>
      <c r="BC9" s="46">
        <f t="shared" ref="BC9:BC37" ca="1" si="46">IF(AND(A9="",C9=""),"",COUNTA(AW9,AR9,AM9,AH9,AC9,X9,S9,N9,I9,D9))</f>
        <v>3</v>
      </c>
      <c r="BD9" s="46">
        <f t="shared" ref="BD9:BD37" ca="1" si="47">IF(AND(A9="",C9=""),"",SUM(BA9,AV9,AQ9,AL9,AG9,AB9,W9,R9,M9,H9))</f>
        <v>0.5</v>
      </c>
      <c r="BE9" s="46"/>
      <c r="BF9" s="54">
        <f ca="1">IF(AND(A9="",C9=""),"",IF(A9="Absent","Absent",IF($BE$7="","",IF(BC9=0,"",IF(ROUND(BD9*$BE$7,1)&gt;20,20,ROUND(BD9*$BE$7,1))))))</f>
        <v>1</v>
      </c>
      <c r="BG9" s="54">
        <f t="shared" ref="BG9:BG37" ca="1" si="48">IF(OR(BF9="",BF9="Absent"),"",IF(ROUND(BD9*$BE$7,1)&gt;20,ROUND(BD9*$BE$7,1),BF9))</f>
        <v>1</v>
      </c>
      <c r="BH9" s="88" t="str">
        <f ca="1">IF(OR(A9="Absent",BF9=""),"",IF($B$5="LV2",INDEX(Base_Classes_Niveaux!$A$102:$M$153,MATCH(BG9,Base_Classes_Niveaux!$A$102:$A$1533),$BB$3),IF(OR($B$6="3A",$B$6="4A",$B$6="5A",$B$6="6A"),INDEX(Base_Classes_Niveaux!$A$162:$M$213,MATCH(BG9,Base_Classes_Niveaux!$A$102:$A$153),$AX$6),IF(OR($B$6&lt;&gt;"3A",$B$6&lt;&gt;"4A",$B$6&lt;&gt;"5A",$B$6&lt;&gt;"6A"),INDEX(Base_Classes_Niveaux!$A$39:$M$90,MATCH(BG9,Base_Classes_Niveaux!$A$39:$A$90),$AX$6)))))</f>
        <v>A1-</v>
      </c>
      <c r="BI9" s="46">
        <f t="shared" ca="1" si="17"/>
        <v>0</v>
      </c>
      <c r="BJ9" s="46">
        <f t="shared" ca="1" si="18"/>
        <v>0</v>
      </c>
      <c r="BK9" s="46">
        <f t="shared" ca="1" si="19"/>
        <v>0</v>
      </c>
      <c r="BL9" s="46"/>
      <c r="BM9" s="46">
        <f t="shared" ca="1" si="20"/>
        <v>0</v>
      </c>
      <c r="BN9" s="46">
        <f t="shared" ca="1" si="21"/>
        <v>0</v>
      </c>
      <c r="BO9" s="46">
        <f t="shared" ca="1" si="22"/>
        <v>0</v>
      </c>
      <c r="BP9" s="46"/>
      <c r="BQ9" s="46">
        <f t="shared" ca="1" si="23"/>
        <v>0</v>
      </c>
      <c r="BR9" s="46">
        <f t="shared" ca="1" si="24"/>
        <v>0</v>
      </c>
      <c r="BS9" s="46">
        <f t="shared" ca="1" si="25"/>
        <v>0</v>
      </c>
      <c r="BT9" s="46"/>
      <c r="BU9" s="46">
        <f t="shared" ca="1" si="26"/>
        <v>0</v>
      </c>
      <c r="BV9" s="46">
        <f t="shared" ca="1" si="27"/>
        <v>0</v>
      </c>
      <c r="BW9" s="46">
        <f t="shared" ca="1" si="28"/>
        <v>0</v>
      </c>
      <c r="BX9" s="46"/>
      <c r="BY9" s="46">
        <f t="shared" ca="1" si="29"/>
        <v>0</v>
      </c>
      <c r="BZ9" s="46">
        <f t="shared" ca="1" si="30"/>
        <v>1</v>
      </c>
      <c r="CA9" s="46">
        <f t="shared" ca="1" si="31"/>
        <v>0</v>
      </c>
      <c r="CB9" s="46"/>
      <c r="CC9" s="46">
        <f t="shared" ca="1" si="32"/>
        <v>0</v>
      </c>
      <c r="CD9" s="46">
        <f t="shared" ca="1" si="33"/>
        <v>1</v>
      </c>
      <c r="CE9" s="46">
        <f t="shared" ca="1" si="34"/>
        <v>1</v>
      </c>
      <c r="CF9" s="46">
        <f t="shared" ref="CF9:CF35" ca="1" si="49">IF(AND($A9="",$C9=""),"",COUNTIF(D9:AW9,"Non Evaluable"))</f>
        <v>0</v>
      </c>
      <c r="CG9" s="163"/>
      <c r="CH9" s="163"/>
      <c r="CI9" s="163"/>
    </row>
    <row r="10" spans="1:89">
      <c r="A10" s="102"/>
      <c r="B10" s="162">
        <f t="shared" ca="1" si="35"/>
        <v>3</v>
      </c>
      <c r="C10" s="162" t="str">
        <f ca="1">IF($B$6="","",IF(OFFSET(INDEX(Base_Elèves!$A$1:$BY$1,MATCH($B$6,Base_Elèves!$A$1:$BY$1,0)),Base_Elèves!CA5,0,1,1)="","",OFFSET(INDEX(Base_Elèves!$A$1:$BY$1,1,MATCH($B$6,Base_Elèves!$A$1:$BY$1,0)),Base_Elèves!CA5,0,1,1)))</f>
        <v>D'ZEUKLOK Haroun</v>
      </c>
      <c r="D10" s="46" t="s">
        <v>198</v>
      </c>
      <c r="E10" s="163">
        <f t="shared" ref="E10:E35" si="50">IF(D10="","",IF(OR(D10="Non Acquis",D10="Non Evaluable"),0,MATCH(D10,Points_Validation,0)))</f>
        <v>0</v>
      </c>
      <c r="F10" s="163"/>
      <c r="G10" s="163">
        <f t="shared" ref="G10:G37" ca="1" si="51">IF(D10="","",G$3)</f>
        <v>0.5</v>
      </c>
      <c r="H10" s="163">
        <f t="shared" ref="H10:H37" ca="1" si="52">IF(D10="","",E10*G10)</f>
        <v>0</v>
      </c>
      <c r="I10" s="46" t="s">
        <v>182</v>
      </c>
      <c r="J10" s="163">
        <f t="shared" si="0"/>
        <v>5</v>
      </c>
      <c r="K10" s="163"/>
      <c r="L10" s="163">
        <f t="shared" ca="1" si="1"/>
        <v>0.5</v>
      </c>
      <c r="M10" s="163">
        <f t="shared" ca="1" si="2"/>
        <v>2.5</v>
      </c>
      <c r="N10" s="46" t="s">
        <v>196</v>
      </c>
      <c r="O10" s="163">
        <f t="shared" si="3"/>
        <v>2</v>
      </c>
      <c r="P10" s="163"/>
      <c r="Q10" s="163">
        <f t="shared" ca="1" si="4"/>
        <v>1.5</v>
      </c>
      <c r="R10" s="163">
        <f t="shared" ca="1" si="5"/>
        <v>3</v>
      </c>
      <c r="S10" s="46"/>
      <c r="T10" s="46" t="str">
        <f t="shared" si="6"/>
        <v/>
      </c>
      <c r="U10" s="46"/>
      <c r="V10" s="46" t="str">
        <f t="shared" si="7"/>
        <v/>
      </c>
      <c r="W10" s="46" t="str">
        <f t="shared" si="8"/>
        <v/>
      </c>
      <c r="X10" s="46"/>
      <c r="Y10" s="46" t="str">
        <f t="shared" si="9"/>
        <v/>
      </c>
      <c r="Z10" s="46"/>
      <c r="AA10" s="46" t="str">
        <f t="shared" si="10"/>
        <v/>
      </c>
      <c r="AB10" s="46" t="str">
        <f t="shared" si="11"/>
        <v/>
      </c>
      <c r="AC10" s="46"/>
      <c r="AD10" s="46" t="str">
        <f t="shared" si="12"/>
        <v/>
      </c>
      <c r="AE10" s="46"/>
      <c r="AF10" s="46" t="str">
        <f t="shared" si="36"/>
        <v/>
      </c>
      <c r="AG10" s="46" t="str">
        <f t="shared" si="37"/>
        <v/>
      </c>
      <c r="AH10" s="46"/>
      <c r="AI10" s="46" t="str">
        <f t="shared" si="13"/>
        <v/>
      </c>
      <c r="AJ10" s="46"/>
      <c r="AK10" s="46" t="str">
        <f t="shared" si="38"/>
        <v/>
      </c>
      <c r="AL10" s="46" t="str">
        <f t="shared" si="39"/>
        <v/>
      </c>
      <c r="AM10" s="46"/>
      <c r="AN10" s="46" t="str">
        <f t="shared" si="14"/>
        <v/>
      </c>
      <c r="AO10" s="46"/>
      <c r="AP10" s="46" t="str">
        <f t="shared" si="40"/>
        <v/>
      </c>
      <c r="AQ10" s="46" t="str">
        <f t="shared" si="41"/>
        <v/>
      </c>
      <c r="AR10" s="46"/>
      <c r="AS10" s="46" t="str">
        <f t="shared" si="15"/>
        <v/>
      </c>
      <c r="AT10" s="46"/>
      <c r="AU10" s="46" t="str">
        <f t="shared" si="42"/>
        <v/>
      </c>
      <c r="AV10" s="46" t="str">
        <f t="shared" si="43"/>
        <v/>
      </c>
      <c r="AW10" s="46"/>
      <c r="AX10" s="46" t="str">
        <f t="shared" si="16"/>
        <v/>
      </c>
      <c r="AY10" s="46"/>
      <c r="AZ10" s="46" t="str">
        <f t="shared" si="44"/>
        <v/>
      </c>
      <c r="BA10" s="46" t="str">
        <f t="shared" si="45"/>
        <v/>
      </c>
      <c r="BB10" s="80"/>
      <c r="BC10" s="46">
        <f t="shared" ca="1" si="46"/>
        <v>3</v>
      </c>
      <c r="BD10" s="46">
        <f t="shared" ca="1" si="47"/>
        <v>5.5</v>
      </c>
      <c r="BE10" s="46"/>
      <c r="BF10" s="54">
        <f t="shared" ref="BF10:BF37" ca="1" si="53">IF(AND(A10="",C10=""),"",IF(A10="Absent","Absent",IF($BE$7="","",IF(BC10=0,"",IF(ROUND(BD10*$BE$7,1)&gt;20,20,ROUND(BD10*$BE$7,1))))))</f>
        <v>11</v>
      </c>
      <c r="BG10" s="54">
        <f t="shared" ca="1" si="48"/>
        <v>11</v>
      </c>
      <c r="BH10" s="88" t="str">
        <f ca="1">IF(OR(A10="Absent",BF10=""),"",IF($B$5="LV2",INDEX(Base_Classes_Niveaux!$A$102:$M$153,MATCH(BG10,Base_Classes_Niveaux!$A$102:$A$1533),$BB$3),IF(OR($B$6="3A",$B$6="4A",$B$6="5A",$B$6="6A"),INDEX(Base_Classes_Niveaux!$A$162:$M$213,MATCH(BG10,Base_Classes_Niveaux!$A$102:$A$153),$AX$6),IF(OR($B$6&lt;&gt;"3A",$B$6&lt;&gt;"4A",$B$6&lt;&gt;"5A",$B$6&lt;&gt;"6A"),INDEX(Base_Classes_Niveaux!$A$39:$M$90,MATCH(BG10,Base_Classes_Niveaux!$A$39:$A$90),$AX$6)))))</f>
        <v>A2-</v>
      </c>
      <c r="BI10" s="46">
        <f t="shared" ca="1" si="17"/>
        <v>0</v>
      </c>
      <c r="BJ10" s="46">
        <f t="shared" ca="1" si="18"/>
        <v>1</v>
      </c>
      <c r="BK10" s="46">
        <f t="shared" ca="1" si="19"/>
        <v>0</v>
      </c>
      <c r="BL10" s="46"/>
      <c r="BM10" s="46">
        <f t="shared" ca="1" si="20"/>
        <v>0</v>
      </c>
      <c r="BN10" s="46">
        <f t="shared" ca="1" si="21"/>
        <v>0</v>
      </c>
      <c r="BO10" s="46">
        <f t="shared" ca="1" si="22"/>
        <v>0</v>
      </c>
      <c r="BP10" s="46"/>
      <c r="BQ10" s="46">
        <f t="shared" ca="1" si="23"/>
        <v>0</v>
      </c>
      <c r="BR10" s="46">
        <f t="shared" ca="1" si="24"/>
        <v>0</v>
      </c>
      <c r="BS10" s="46">
        <f t="shared" ca="1" si="25"/>
        <v>0</v>
      </c>
      <c r="BT10" s="46"/>
      <c r="BU10" s="46">
        <f t="shared" ca="1" si="26"/>
        <v>0</v>
      </c>
      <c r="BV10" s="46">
        <f t="shared" ca="1" si="27"/>
        <v>0</v>
      </c>
      <c r="BW10" s="46">
        <f t="shared" ca="1" si="28"/>
        <v>1</v>
      </c>
      <c r="BX10" s="46"/>
      <c r="BY10" s="46">
        <f t="shared" ca="1" si="29"/>
        <v>0</v>
      </c>
      <c r="BZ10" s="46">
        <f t="shared" ca="1" si="30"/>
        <v>0</v>
      </c>
      <c r="CA10" s="46">
        <f t="shared" ca="1" si="31"/>
        <v>0</v>
      </c>
      <c r="CB10" s="46"/>
      <c r="CC10" s="46">
        <f t="shared" ca="1" si="32"/>
        <v>0</v>
      </c>
      <c r="CD10" s="46">
        <f t="shared" ca="1" si="33"/>
        <v>1</v>
      </c>
      <c r="CE10" s="46">
        <f t="shared" ca="1" si="34"/>
        <v>0</v>
      </c>
      <c r="CF10" s="46">
        <f t="shared" ca="1" si="49"/>
        <v>0</v>
      </c>
      <c r="CG10" s="163"/>
      <c r="CH10" s="163"/>
      <c r="CI10" s="89"/>
      <c r="CJ10" s="90"/>
    </row>
    <row r="11" spans="1:89" ht="16.5" customHeight="1">
      <c r="A11" s="102"/>
      <c r="B11" s="162">
        <f t="shared" ca="1" si="35"/>
        <v>4</v>
      </c>
      <c r="C11" s="162" t="str">
        <f ca="1">IF($B$6="","",IF(OFFSET(INDEX(Base_Elèves!$A$1:$BY$1,MATCH($B$6,Base_Elèves!$A$1:$BY$1,0)),Base_Elèves!CA6,0,1,1)="","",OFFSET(INDEX(Base_Elèves!$A$1:$BY$1,1,MATCH($B$6,Base_Elèves!$A$1:$BY$1,0)),Base_Elèves!CA6,0,1,1)))</f>
        <v>EMPHAILLITE Mélusine</v>
      </c>
      <c r="D11" s="46" t="s">
        <v>207</v>
      </c>
      <c r="E11" s="163">
        <f t="shared" si="50"/>
        <v>3</v>
      </c>
      <c r="F11" s="163"/>
      <c r="G11" s="163">
        <f t="shared" ca="1" si="51"/>
        <v>0.5</v>
      </c>
      <c r="H11" s="163">
        <f t="shared" ca="1" si="52"/>
        <v>1.5</v>
      </c>
      <c r="I11" s="46" t="s">
        <v>198</v>
      </c>
      <c r="J11" s="163">
        <f t="shared" si="0"/>
        <v>0</v>
      </c>
      <c r="K11" s="163"/>
      <c r="L11" s="163">
        <f t="shared" ca="1" si="1"/>
        <v>0.5</v>
      </c>
      <c r="M11" s="163">
        <f t="shared" ca="1" si="2"/>
        <v>0</v>
      </c>
      <c r="N11" s="46" t="s">
        <v>191</v>
      </c>
      <c r="O11" s="163">
        <f t="shared" si="3"/>
        <v>4</v>
      </c>
      <c r="P11" s="163"/>
      <c r="Q11" s="163">
        <f t="shared" ca="1" si="4"/>
        <v>1.5</v>
      </c>
      <c r="R11" s="163">
        <f t="shared" ca="1" si="5"/>
        <v>6</v>
      </c>
      <c r="S11" s="46"/>
      <c r="T11" s="46" t="str">
        <f t="shared" si="6"/>
        <v/>
      </c>
      <c r="U11" s="46"/>
      <c r="V11" s="46" t="str">
        <f t="shared" si="7"/>
        <v/>
      </c>
      <c r="W11" s="46" t="str">
        <f t="shared" si="8"/>
        <v/>
      </c>
      <c r="X11" s="46"/>
      <c r="Y11" s="46" t="str">
        <f t="shared" si="9"/>
        <v/>
      </c>
      <c r="Z11" s="46"/>
      <c r="AA11" s="46" t="str">
        <f t="shared" si="10"/>
        <v/>
      </c>
      <c r="AB11" s="46" t="str">
        <f t="shared" si="11"/>
        <v/>
      </c>
      <c r="AC11" s="46"/>
      <c r="AD11" s="46" t="str">
        <f t="shared" si="12"/>
        <v/>
      </c>
      <c r="AE11" s="46"/>
      <c r="AF11" s="46" t="str">
        <f t="shared" si="36"/>
        <v/>
      </c>
      <c r="AG11" s="46" t="str">
        <f t="shared" si="37"/>
        <v/>
      </c>
      <c r="AH11" s="46"/>
      <c r="AI11" s="46" t="str">
        <f t="shared" si="13"/>
        <v/>
      </c>
      <c r="AJ11" s="46"/>
      <c r="AK11" s="46" t="str">
        <f t="shared" si="38"/>
        <v/>
      </c>
      <c r="AL11" s="46" t="str">
        <f t="shared" si="39"/>
        <v/>
      </c>
      <c r="AM11" s="46"/>
      <c r="AN11" s="46" t="str">
        <f t="shared" si="14"/>
        <v/>
      </c>
      <c r="AO11" s="46"/>
      <c r="AP11" s="46" t="str">
        <f t="shared" si="40"/>
        <v/>
      </c>
      <c r="AQ11" s="46" t="str">
        <f t="shared" si="41"/>
        <v/>
      </c>
      <c r="AR11" s="46"/>
      <c r="AS11" s="46" t="str">
        <f t="shared" si="15"/>
        <v/>
      </c>
      <c r="AT11" s="46"/>
      <c r="AU11" s="46" t="str">
        <f t="shared" si="42"/>
        <v/>
      </c>
      <c r="AV11" s="46" t="str">
        <f t="shared" si="43"/>
        <v/>
      </c>
      <c r="AW11" s="46"/>
      <c r="AX11" s="46" t="str">
        <f t="shared" si="16"/>
        <v/>
      </c>
      <c r="AY11" s="46"/>
      <c r="AZ11" s="46" t="str">
        <f t="shared" si="44"/>
        <v/>
      </c>
      <c r="BA11" s="46" t="str">
        <f t="shared" si="45"/>
        <v/>
      </c>
      <c r="BB11" s="80"/>
      <c r="BC11" s="46">
        <f t="shared" ca="1" si="46"/>
        <v>3</v>
      </c>
      <c r="BD11" s="46">
        <f t="shared" ca="1" si="47"/>
        <v>7.5</v>
      </c>
      <c r="BE11" s="46"/>
      <c r="BF11" s="54">
        <f t="shared" ca="1" si="53"/>
        <v>15</v>
      </c>
      <c r="BG11" s="54">
        <f t="shared" ca="1" si="48"/>
        <v>15</v>
      </c>
      <c r="BH11" s="88" t="str">
        <f ca="1">IF(OR(A11="Absent",BF11=""),"",IF($B$5="LV2",INDEX(Base_Classes_Niveaux!$A$102:$M$153,MATCH(BG11,Base_Classes_Niveaux!$A$102:$A$1533),$BB$3),IF(OR($B$6="3A",$B$6="4A",$B$6="5A",$B$6="6A"),INDEX(Base_Classes_Niveaux!$A$162:$M$213,MATCH(BG11,Base_Classes_Niveaux!$A$102:$A$153),$AX$6),IF(OR($B$6&lt;&gt;"3A",$B$6&lt;&gt;"4A",$B$6&lt;&gt;"5A",$B$6&lt;&gt;"6A"),INDEX(Base_Classes_Niveaux!$A$39:$M$90,MATCH(BG11,Base_Classes_Niveaux!$A$39:$A$90),$AX$6)))))</f>
        <v>A2</v>
      </c>
      <c r="BI11" s="46">
        <f t="shared" ca="1" si="17"/>
        <v>0</v>
      </c>
      <c r="BJ11" s="46">
        <f t="shared" ca="1" si="18"/>
        <v>0</v>
      </c>
      <c r="BK11" s="46">
        <f t="shared" ca="1" si="19"/>
        <v>0</v>
      </c>
      <c r="BL11" s="46"/>
      <c r="BM11" s="46">
        <f t="shared" ca="1" si="20"/>
        <v>0</v>
      </c>
      <c r="BN11" s="46">
        <f t="shared" ca="1" si="21"/>
        <v>0</v>
      </c>
      <c r="BO11" s="46">
        <f t="shared" ca="1" si="22"/>
        <v>1</v>
      </c>
      <c r="BP11" s="46"/>
      <c r="BQ11" s="46">
        <f t="shared" ca="1" si="23"/>
        <v>0</v>
      </c>
      <c r="BR11" s="46">
        <f t="shared" ca="1" si="24"/>
        <v>1</v>
      </c>
      <c r="BS11" s="46">
        <f t="shared" ca="1" si="25"/>
        <v>0</v>
      </c>
      <c r="BT11" s="46"/>
      <c r="BU11" s="46">
        <f t="shared" ca="1" si="26"/>
        <v>0</v>
      </c>
      <c r="BV11" s="46">
        <f t="shared" ca="1" si="27"/>
        <v>0</v>
      </c>
      <c r="BW11" s="46">
        <f t="shared" ca="1" si="28"/>
        <v>0</v>
      </c>
      <c r="BX11" s="46"/>
      <c r="BY11" s="46">
        <f t="shared" ca="1" si="29"/>
        <v>0</v>
      </c>
      <c r="BZ11" s="46">
        <f t="shared" ca="1" si="30"/>
        <v>0</v>
      </c>
      <c r="CA11" s="46">
        <f t="shared" ca="1" si="31"/>
        <v>0</v>
      </c>
      <c r="CB11" s="46"/>
      <c r="CC11" s="46">
        <f t="shared" ca="1" si="32"/>
        <v>0</v>
      </c>
      <c r="CD11" s="46">
        <f t="shared" ca="1" si="33"/>
        <v>1</v>
      </c>
      <c r="CE11" s="46">
        <f t="shared" ca="1" si="34"/>
        <v>0</v>
      </c>
      <c r="CF11" s="46">
        <f t="shared" ca="1" si="49"/>
        <v>0</v>
      </c>
      <c r="CG11" s="163"/>
      <c r="CH11" s="163"/>
      <c r="CI11" s="89"/>
      <c r="CJ11" s="89"/>
    </row>
    <row r="12" spans="1:89">
      <c r="A12" s="102"/>
      <c r="B12" s="162">
        <f t="shared" ca="1" si="35"/>
        <v>5</v>
      </c>
      <c r="C12" s="162" t="str">
        <f ca="1">IF($B$6="","",IF(OFFSET(INDEX(Base_Elèves!$A$1:$BY$1,MATCH($B$6,Base_Elèves!$A$1:$BY$1,0)),Base_Elèves!CA7,0,1,1)="","",OFFSET(INDEX(Base_Elèves!$A$1:$BY$1,1,MATCH($B$6,Base_Elèves!$A$1:$BY$1,0)),Base_Elèves!CA7,0,1,1)))</f>
        <v>FONFEC Sophie</v>
      </c>
      <c r="D12" s="46" t="s">
        <v>196</v>
      </c>
      <c r="E12" s="163">
        <f t="shared" si="50"/>
        <v>2</v>
      </c>
      <c r="F12" s="163"/>
      <c r="G12" s="163">
        <f t="shared" ca="1" si="51"/>
        <v>0.5</v>
      </c>
      <c r="H12" s="163">
        <f t="shared" ca="1" si="52"/>
        <v>1</v>
      </c>
      <c r="I12" s="46" t="s">
        <v>191</v>
      </c>
      <c r="J12" s="163">
        <f t="shared" si="0"/>
        <v>4</v>
      </c>
      <c r="K12" s="163"/>
      <c r="L12" s="163">
        <f t="shared" ca="1" si="1"/>
        <v>0.5</v>
      </c>
      <c r="M12" s="163">
        <f t="shared" ca="1" si="2"/>
        <v>2</v>
      </c>
      <c r="N12" s="46" t="s">
        <v>207</v>
      </c>
      <c r="O12" s="163">
        <f t="shared" si="3"/>
        <v>3</v>
      </c>
      <c r="P12" s="163"/>
      <c r="Q12" s="163">
        <f t="shared" ca="1" si="4"/>
        <v>1.5</v>
      </c>
      <c r="R12" s="163">
        <f t="shared" ca="1" si="5"/>
        <v>4.5</v>
      </c>
      <c r="S12" s="46"/>
      <c r="T12" s="46" t="str">
        <f t="shared" si="6"/>
        <v/>
      </c>
      <c r="U12" s="46"/>
      <c r="V12" s="46" t="str">
        <f t="shared" si="7"/>
        <v/>
      </c>
      <c r="W12" s="46" t="str">
        <f t="shared" si="8"/>
        <v/>
      </c>
      <c r="X12" s="46"/>
      <c r="Y12" s="46" t="str">
        <f t="shared" si="9"/>
        <v/>
      </c>
      <c r="Z12" s="46"/>
      <c r="AA12" s="46" t="str">
        <f t="shared" si="10"/>
        <v/>
      </c>
      <c r="AB12" s="46" t="str">
        <f t="shared" si="11"/>
        <v/>
      </c>
      <c r="AC12" s="46"/>
      <c r="AD12" s="46" t="str">
        <f t="shared" si="12"/>
        <v/>
      </c>
      <c r="AE12" s="46"/>
      <c r="AF12" s="46" t="str">
        <f t="shared" si="36"/>
        <v/>
      </c>
      <c r="AG12" s="46" t="str">
        <f t="shared" si="37"/>
        <v/>
      </c>
      <c r="AH12" s="46"/>
      <c r="AI12" s="46" t="str">
        <f t="shared" si="13"/>
        <v/>
      </c>
      <c r="AJ12" s="46"/>
      <c r="AK12" s="46" t="str">
        <f t="shared" si="38"/>
        <v/>
      </c>
      <c r="AL12" s="46" t="str">
        <f t="shared" si="39"/>
        <v/>
      </c>
      <c r="AM12" s="46"/>
      <c r="AN12" s="46" t="str">
        <f t="shared" si="14"/>
        <v/>
      </c>
      <c r="AO12" s="46"/>
      <c r="AP12" s="46" t="str">
        <f t="shared" si="40"/>
        <v/>
      </c>
      <c r="AQ12" s="46" t="str">
        <f t="shared" si="41"/>
        <v/>
      </c>
      <c r="AR12" s="46"/>
      <c r="AS12" s="46" t="str">
        <f t="shared" si="15"/>
        <v/>
      </c>
      <c r="AT12" s="46"/>
      <c r="AU12" s="46" t="str">
        <f t="shared" si="42"/>
        <v/>
      </c>
      <c r="AV12" s="46" t="str">
        <f t="shared" si="43"/>
        <v/>
      </c>
      <c r="AW12" s="46"/>
      <c r="AX12" s="46" t="str">
        <f t="shared" si="16"/>
        <v/>
      </c>
      <c r="AY12" s="46"/>
      <c r="AZ12" s="46" t="str">
        <f t="shared" si="44"/>
        <v/>
      </c>
      <c r="BA12" s="46" t="str">
        <f t="shared" si="45"/>
        <v/>
      </c>
      <c r="BB12" s="80"/>
      <c r="BC12" s="46">
        <f t="shared" ca="1" si="46"/>
        <v>3</v>
      </c>
      <c r="BD12" s="46">
        <f t="shared" ca="1" si="47"/>
        <v>7.5</v>
      </c>
      <c r="BE12" s="46"/>
      <c r="BF12" s="54">
        <f t="shared" ca="1" si="53"/>
        <v>15</v>
      </c>
      <c r="BG12" s="54">
        <f t="shared" ca="1" si="48"/>
        <v>15</v>
      </c>
      <c r="BH12" s="88" t="str">
        <f ca="1">IF(OR(A12="Absent",BF12=""),"",IF($B$5="LV2",INDEX(Base_Classes_Niveaux!$A$102:$M$153,MATCH(BG12,Base_Classes_Niveaux!$A$102:$A$1533),$BB$3),IF(OR($B$6="3A",$B$6="4A",$B$6="5A",$B$6="6A"),INDEX(Base_Classes_Niveaux!$A$162:$M$213,MATCH(BG12,Base_Classes_Niveaux!$A$102:$A$153),$AX$6),IF(OR($B$6&lt;&gt;"3A",$B$6&lt;&gt;"4A",$B$6&lt;&gt;"5A",$B$6&lt;&gt;"6A"),INDEX(Base_Classes_Niveaux!$A$39:$M$90,MATCH(BG12,Base_Classes_Niveaux!$A$39:$A$90),$AX$6)))))</f>
        <v>A2</v>
      </c>
      <c r="BI12" s="46">
        <f t="shared" ca="1" si="17"/>
        <v>0</v>
      </c>
      <c r="BJ12" s="46">
        <f t="shared" ca="1" si="18"/>
        <v>0</v>
      </c>
      <c r="BK12" s="46">
        <f t="shared" ca="1" si="19"/>
        <v>0</v>
      </c>
      <c r="BL12" s="46"/>
      <c r="BM12" s="46">
        <f t="shared" ca="1" si="20"/>
        <v>0</v>
      </c>
      <c r="BN12" s="46">
        <f t="shared" ca="1" si="21"/>
        <v>1</v>
      </c>
      <c r="BO12" s="46">
        <f t="shared" ca="1" si="22"/>
        <v>0</v>
      </c>
      <c r="BP12" s="46"/>
      <c r="BQ12" s="46">
        <f t="shared" ca="1" si="23"/>
        <v>0</v>
      </c>
      <c r="BR12" s="46">
        <f t="shared" ca="1" si="24"/>
        <v>0</v>
      </c>
      <c r="BS12" s="46">
        <f t="shared" ca="1" si="25"/>
        <v>1</v>
      </c>
      <c r="BT12" s="46"/>
      <c r="BU12" s="46">
        <f t="shared" ca="1" si="26"/>
        <v>0</v>
      </c>
      <c r="BV12" s="46">
        <f t="shared" ca="1" si="27"/>
        <v>1</v>
      </c>
      <c r="BW12" s="46">
        <f t="shared" ca="1" si="28"/>
        <v>0</v>
      </c>
      <c r="BX12" s="46"/>
      <c r="BY12" s="46">
        <f t="shared" ca="1" si="29"/>
        <v>0</v>
      </c>
      <c r="BZ12" s="46">
        <f t="shared" ca="1" si="30"/>
        <v>0</v>
      </c>
      <c r="CA12" s="46">
        <f t="shared" ca="1" si="31"/>
        <v>0</v>
      </c>
      <c r="CB12" s="46"/>
      <c r="CC12" s="46">
        <f t="shared" ca="1" si="32"/>
        <v>0</v>
      </c>
      <c r="CD12" s="46">
        <f t="shared" ca="1" si="33"/>
        <v>0</v>
      </c>
      <c r="CE12" s="46">
        <f t="shared" ca="1" si="34"/>
        <v>0</v>
      </c>
      <c r="CF12" s="46">
        <f t="shared" ca="1" si="49"/>
        <v>0</v>
      </c>
      <c r="CG12" s="163"/>
      <c r="CH12" s="163"/>
      <c r="CI12" s="89"/>
      <c r="CJ12" s="89"/>
    </row>
    <row r="13" spans="1:89">
      <c r="A13" s="102"/>
      <c r="B13" s="162">
        <f t="shared" ca="1" si="35"/>
        <v>6</v>
      </c>
      <c r="C13" s="162" t="str">
        <f ca="1">IF($B$6="","",IF(OFFSET(INDEX(Base_Elèves!$A$1:$BY$1,MATCH($B$6,Base_Elèves!$A$1:$BY$1,0)),Base_Elèves!CA8,0,1,1)="","",OFFSET(INDEX(Base_Elèves!$A$1:$BY$1,1,MATCH($B$6,Base_Elèves!$A$1:$BY$1,0)),Base_Elèves!CA8,0,1,1)))</f>
        <v>FRAIMIEUX DE LA FERMAY Yves</v>
      </c>
      <c r="D13" s="46" t="s">
        <v>196</v>
      </c>
      <c r="E13" s="163">
        <f t="shared" si="50"/>
        <v>2</v>
      </c>
      <c r="F13" s="163"/>
      <c r="G13" s="163">
        <f t="shared" ca="1" si="51"/>
        <v>0.5</v>
      </c>
      <c r="H13" s="163">
        <f t="shared" ca="1" si="52"/>
        <v>1</v>
      </c>
      <c r="I13" s="46" t="s">
        <v>204</v>
      </c>
      <c r="J13" s="163">
        <f t="shared" si="0"/>
        <v>1</v>
      </c>
      <c r="K13" s="163"/>
      <c r="L13" s="163">
        <f t="shared" ca="1" si="1"/>
        <v>0.5</v>
      </c>
      <c r="M13" s="163">
        <f t="shared" ca="1" si="2"/>
        <v>0.5</v>
      </c>
      <c r="N13" s="46" t="s">
        <v>200</v>
      </c>
      <c r="O13" s="163">
        <f t="shared" si="3"/>
        <v>0</v>
      </c>
      <c r="P13" s="163"/>
      <c r="Q13" s="163">
        <f t="shared" ca="1" si="4"/>
        <v>1.5</v>
      </c>
      <c r="R13" s="163">
        <f t="shared" ca="1" si="5"/>
        <v>0</v>
      </c>
      <c r="S13" s="46"/>
      <c r="T13" s="46" t="str">
        <f t="shared" si="6"/>
        <v/>
      </c>
      <c r="U13" s="46"/>
      <c r="V13" s="46" t="str">
        <f t="shared" si="7"/>
        <v/>
      </c>
      <c r="W13" s="46" t="str">
        <f t="shared" si="8"/>
        <v/>
      </c>
      <c r="X13" s="46"/>
      <c r="Y13" s="46" t="str">
        <f t="shared" si="9"/>
        <v/>
      </c>
      <c r="Z13" s="46"/>
      <c r="AA13" s="46" t="str">
        <f t="shared" si="10"/>
        <v/>
      </c>
      <c r="AB13" s="46" t="str">
        <f t="shared" si="11"/>
        <v/>
      </c>
      <c r="AC13" s="46"/>
      <c r="AD13" s="46" t="str">
        <f t="shared" si="12"/>
        <v/>
      </c>
      <c r="AE13" s="46"/>
      <c r="AF13" s="46" t="str">
        <f t="shared" si="36"/>
        <v/>
      </c>
      <c r="AG13" s="46" t="str">
        <f t="shared" si="37"/>
        <v/>
      </c>
      <c r="AH13" s="46"/>
      <c r="AI13" s="46" t="str">
        <f t="shared" si="13"/>
        <v/>
      </c>
      <c r="AJ13" s="46"/>
      <c r="AK13" s="46" t="str">
        <f t="shared" si="38"/>
        <v/>
      </c>
      <c r="AL13" s="46" t="str">
        <f t="shared" si="39"/>
        <v/>
      </c>
      <c r="AM13" s="46"/>
      <c r="AN13" s="46" t="str">
        <f t="shared" si="14"/>
        <v/>
      </c>
      <c r="AO13" s="46"/>
      <c r="AP13" s="46" t="str">
        <f t="shared" si="40"/>
        <v/>
      </c>
      <c r="AQ13" s="46" t="str">
        <f t="shared" si="41"/>
        <v/>
      </c>
      <c r="AR13" s="46"/>
      <c r="AS13" s="46" t="str">
        <f t="shared" si="15"/>
        <v/>
      </c>
      <c r="AT13" s="46"/>
      <c r="AU13" s="46" t="str">
        <f t="shared" si="42"/>
        <v/>
      </c>
      <c r="AV13" s="46" t="str">
        <f t="shared" si="43"/>
        <v/>
      </c>
      <c r="AW13" s="46"/>
      <c r="AX13" s="46" t="str">
        <f t="shared" si="16"/>
        <v/>
      </c>
      <c r="AY13" s="46"/>
      <c r="AZ13" s="46" t="str">
        <f t="shared" si="44"/>
        <v/>
      </c>
      <c r="BA13" s="46" t="str">
        <f t="shared" si="45"/>
        <v/>
      </c>
      <c r="BB13" s="80"/>
      <c r="BC13" s="46">
        <f t="shared" ca="1" si="46"/>
        <v>3</v>
      </c>
      <c r="BD13" s="46">
        <f t="shared" ca="1" si="47"/>
        <v>1.5</v>
      </c>
      <c r="BE13" s="46"/>
      <c r="BF13" s="54">
        <f t="shared" ca="1" si="53"/>
        <v>3</v>
      </c>
      <c r="BG13" s="54">
        <f t="shared" ca="1" si="48"/>
        <v>3</v>
      </c>
      <c r="BH13" s="88" t="str">
        <f ca="1">IF(OR(A13="Absent",BF13=""),"",IF($B$5="LV2",INDEX(Base_Classes_Niveaux!$A$102:$M$153,MATCH(BG13,Base_Classes_Niveaux!$A$102:$A$1533),$BB$3),IF(OR($B$6="3A",$B$6="4A",$B$6="5A",$B$6="6A"),INDEX(Base_Classes_Niveaux!$A$162:$M$213,MATCH(BG13,Base_Classes_Niveaux!$A$102:$A$153),$AX$6),IF(OR($B$6&lt;&gt;"3A",$B$6&lt;&gt;"4A",$B$6&lt;&gt;"5A",$B$6&lt;&gt;"6A"),INDEX(Base_Classes_Niveaux!$A$39:$M$90,MATCH(BG13,Base_Classes_Niveaux!$A$39:$A$90),$AX$6)))))</f>
        <v>A1-</v>
      </c>
      <c r="BI13" s="46">
        <f t="shared" ca="1" si="17"/>
        <v>0</v>
      </c>
      <c r="BJ13" s="46">
        <f t="shared" ca="1" si="18"/>
        <v>0</v>
      </c>
      <c r="BK13" s="46">
        <f t="shared" ca="1" si="19"/>
        <v>0</v>
      </c>
      <c r="BL13" s="46"/>
      <c r="BM13" s="46">
        <f t="shared" ca="1" si="20"/>
        <v>0</v>
      </c>
      <c r="BN13" s="46">
        <f t="shared" ca="1" si="21"/>
        <v>0</v>
      </c>
      <c r="BO13" s="46">
        <f t="shared" ca="1" si="22"/>
        <v>0</v>
      </c>
      <c r="BP13" s="46"/>
      <c r="BQ13" s="46">
        <f t="shared" ca="1" si="23"/>
        <v>0</v>
      </c>
      <c r="BR13" s="46">
        <f t="shared" ca="1" si="24"/>
        <v>0</v>
      </c>
      <c r="BS13" s="46">
        <f t="shared" ca="1" si="25"/>
        <v>0</v>
      </c>
      <c r="BT13" s="46"/>
      <c r="BU13" s="46">
        <f t="shared" ca="1" si="26"/>
        <v>0</v>
      </c>
      <c r="BV13" s="46">
        <f t="shared" ca="1" si="27"/>
        <v>1</v>
      </c>
      <c r="BW13" s="46">
        <f t="shared" ca="1" si="28"/>
        <v>0</v>
      </c>
      <c r="BX13" s="46"/>
      <c r="BY13" s="46">
        <f t="shared" ca="1" si="29"/>
        <v>0</v>
      </c>
      <c r="BZ13" s="46">
        <f t="shared" ca="1" si="30"/>
        <v>1</v>
      </c>
      <c r="CA13" s="46">
        <f t="shared" ca="1" si="31"/>
        <v>0</v>
      </c>
      <c r="CB13" s="46"/>
      <c r="CC13" s="46">
        <f t="shared" ca="1" si="32"/>
        <v>0</v>
      </c>
      <c r="CD13" s="46">
        <f t="shared" ca="1" si="33"/>
        <v>0</v>
      </c>
      <c r="CE13" s="46">
        <f t="shared" ca="1" si="34"/>
        <v>0</v>
      </c>
      <c r="CF13" s="46">
        <f t="shared" ca="1" si="49"/>
        <v>1</v>
      </c>
      <c r="CG13" s="163"/>
      <c r="CH13" s="163"/>
      <c r="CI13" s="89"/>
      <c r="CJ13" s="89"/>
    </row>
    <row r="14" spans="1:89">
      <c r="A14" s="102"/>
      <c r="B14" s="162" t="str">
        <f t="shared" ca="1" si="35"/>
        <v/>
      </c>
      <c r="C14" s="162" t="str">
        <f ca="1">IF($B$6="","",IF(OFFSET(INDEX(Base_Elèves!$A$1:$BY$1,MATCH($B$6,Base_Elèves!$A$1:$BY$1,0)),Base_Elèves!CA9,0,1,1)="","",OFFSET(INDEX(Base_Elèves!$A$1:$BY$1,1,MATCH($B$6,Base_Elèves!$A$1:$BY$1,0)),Base_Elèves!CA9,0,1,1)))</f>
        <v/>
      </c>
      <c r="D14" s="46"/>
      <c r="E14" s="163" t="str">
        <f t="shared" si="50"/>
        <v/>
      </c>
      <c r="F14" s="163"/>
      <c r="G14" s="163" t="str">
        <f t="shared" si="51"/>
        <v/>
      </c>
      <c r="H14" s="163" t="str">
        <f t="shared" si="52"/>
        <v/>
      </c>
      <c r="I14" s="46"/>
      <c r="J14" s="163" t="str">
        <f t="shared" si="0"/>
        <v/>
      </c>
      <c r="K14" s="163"/>
      <c r="L14" s="163" t="str">
        <f t="shared" si="1"/>
        <v/>
      </c>
      <c r="M14" s="163" t="str">
        <f t="shared" si="2"/>
        <v/>
      </c>
      <c r="N14" s="46"/>
      <c r="O14" s="163" t="str">
        <f t="shared" si="3"/>
        <v/>
      </c>
      <c r="P14" s="163"/>
      <c r="Q14" s="163" t="str">
        <f t="shared" si="4"/>
        <v/>
      </c>
      <c r="R14" s="163" t="str">
        <f t="shared" si="5"/>
        <v/>
      </c>
      <c r="S14" s="46"/>
      <c r="T14" s="46" t="str">
        <f t="shared" si="6"/>
        <v/>
      </c>
      <c r="U14" s="46"/>
      <c r="V14" s="46" t="str">
        <f t="shared" si="7"/>
        <v/>
      </c>
      <c r="W14" s="46" t="str">
        <f t="shared" si="8"/>
        <v/>
      </c>
      <c r="X14" s="46"/>
      <c r="Y14" s="46" t="str">
        <f t="shared" si="9"/>
        <v/>
      </c>
      <c r="Z14" s="46"/>
      <c r="AA14" s="46" t="str">
        <f t="shared" si="10"/>
        <v/>
      </c>
      <c r="AB14" s="46" t="str">
        <f t="shared" si="11"/>
        <v/>
      </c>
      <c r="AC14" s="46"/>
      <c r="AD14" s="46" t="str">
        <f t="shared" si="12"/>
        <v/>
      </c>
      <c r="AE14" s="46"/>
      <c r="AF14" s="46" t="str">
        <f t="shared" si="36"/>
        <v/>
      </c>
      <c r="AG14" s="46" t="str">
        <f t="shared" si="37"/>
        <v/>
      </c>
      <c r="AH14" s="46"/>
      <c r="AI14" s="46" t="str">
        <f t="shared" si="13"/>
        <v/>
      </c>
      <c r="AJ14" s="46"/>
      <c r="AK14" s="46" t="str">
        <f t="shared" si="38"/>
        <v/>
      </c>
      <c r="AL14" s="46" t="str">
        <f t="shared" si="39"/>
        <v/>
      </c>
      <c r="AM14" s="46"/>
      <c r="AN14" s="46" t="str">
        <f t="shared" si="14"/>
        <v/>
      </c>
      <c r="AO14" s="46"/>
      <c r="AP14" s="46" t="str">
        <f t="shared" si="40"/>
        <v/>
      </c>
      <c r="AQ14" s="46" t="str">
        <f t="shared" si="41"/>
        <v/>
      </c>
      <c r="AR14" s="46"/>
      <c r="AS14" s="46" t="str">
        <f t="shared" si="15"/>
        <v/>
      </c>
      <c r="AT14" s="46"/>
      <c r="AU14" s="46" t="str">
        <f t="shared" si="42"/>
        <v/>
      </c>
      <c r="AV14" s="46" t="str">
        <f t="shared" si="43"/>
        <v/>
      </c>
      <c r="AW14" s="46"/>
      <c r="AX14" s="46" t="str">
        <f t="shared" si="16"/>
        <v/>
      </c>
      <c r="AY14" s="46"/>
      <c r="AZ14" s="46" t="str">
        <f t="shared" si="44"/>
        <v/>
      </c>
      <c r="BA14" s="46" t="str">
        <f t="shared" si="45"/>
        <v/>
      </c>
      <c r="BB14" s="80"/>
      <c r="BC14" s="46" t="str">
        <f t="shared" ca="1" si="46"/>
        <v/>
      </c>
      <c r="BD14" s="46" t="str">
        <f t="shared" ca="1" si="47"/>
        <v/>
      </c>
      <c r="BE14" s="46"/>
      <c r="BF14" s="54" t="str">
        <f t="shared" ca="1" si="53"/>
        <v/>
      </c>
      <c r="BG14" s="54" t="str">
        <f t="shared" ca="1" si="48"/>
        <v/>
      </c>
      <c r="BH14" s="88" t="str">
        <f ca="1">IF(OR(A14="Absent",BF14=""),"",IF($B$5="LV2",INDEX(Base_Classes_Niveaux!$A$102:$M$153,MATCH(BG14,Base_Classes_Niveaux!$A$102:$A$1533),$BB$3),IF(OR($B$6="3A",$B$6="4A",$B$6="5A",$B$6="6A"),INDEX(Base_Classes_Niveaux!$A$162:$M$213,MATCH(BG14,Base_Classes_Niveaux!$A$102:$A$153),$AX$6),IF(OR($B$6&lt;&gt;"3A",$B$6&lt;&gt;"4A",$B$6&lt;&gt;"5A",$B$6&lt;&gt;"6A"),INDEX(Base_Classes_Niveaux!$A$39:$M$90,MATCH(BG14,Base_Classes_Niveaux!$A$39:$A$90),$AX$6)))))</f>
        <v/>
      </c>
      <c r="BI14" s="46" t="str">
        <f t="shared" ca="1" si="17"/>
        <v/>
      </c>
      <c r="BJ14" s="46" t="str">
        <f t="shared" ca="1" si="18"/>
        <v/>
      </c>
      <c r="BK14" s="46" t="str">
        <f t="shared" ca="1" si="19"/>
        <v/>
      </c>
      <c r="BL14" s="46"/>
      <c r="BM14" s="46" t="str">
        <f t="shared" ca="1" si="20"/>
        <v/>
      </c>
      <c r="BN14" s="46" t="str">
        <f t="shared" ca="1" si="21"/>
        <v/>
      </c>
      <c r="BO14" s="46" t="str">
        <f t="shared" ca="1" si="22"/>
        <v/>
      </c>
      <c r="BP14" s="46"/>
      <c r="BQ14" s="46" t="str">
        <f t="shared" ca="1" si="23"/>
        <v/>
      </c>
      <c r="BR14" s="46" t="str">
        <f t="shared" ca="1" si="24"/>
        <v/>
      </c>
      <c r="BS14" s="46" t="str">
        <f t="shared" ca="1" si="25"/>
        <v/>
      </c>
      <c r="BT14" s="46"/>
      <c r="BU14" s="46" t="str">
        <f t="shared" ca="1" si="26"/>
        <v/>
      </c>
      <c r="BV14" s="46" t="str">
        <f t="shared" ca="1" si="27"/>
        <v/>
      </c>
      <c r="BW14" s="46" t="str">
        <f t="shared" ca="1" si="28"/>
        <v/>
      </c>
      <c r="BX14" s="46"/>
      <c r="BY14" s="46" t="str">
        <f t="shared" ca="1" si="29"/>
        <v/>
      </c>
      <c r="BZ14" s="46" t="str">
        <f t="shared" ca="1" si="30"/>
        <v/>
      </c>
      <c r="CA14" s="46" t="str">
        <f t="shared" ca="1" si="31"/>
        <v/>
      </c>
      <c r="CB14" s="46"/>
      <c r="CC14" s="46" t="str">
        <f t="shared" ca="1" si="32"/>
        <v/>
      </c>
      <c r="CD14" s="46" t="str">
        <f t="shared" ca="1" si="33"/>
        <v/>
      </c>
      <c r="CE14" s="46" t="str">
        <f t="shared" ca="1" si="34"/>
        <v/>
      </c>
      <c r="CF14" s="46" t="str">
        <f t="shared" ca="1" si="49"/>
        <v/>
      </c>
      <c r="CG14" s="163"/>
      <c r="CH14" s="163"/>
      <c r="CI14" s="89"/>
      <c r="CJ14" s="89"/>
    </row>
    <row r="15" spans="1:89">
      <c r="A15" s="102"/>
      <c r="B15" s="162" t="str">
        <f t="shared" ca="1" si="35"/>
        <v/>
      </c>
      <c r="C15" s="162" t="str">
        <f ca="1">IF($B$6="","",IF(OFFSET(INDEX(Base_Elèves!$A$1:$BY$1,MATCH($B$6,Base_Elèves!$A$1:$BY$1,0)),Base_Elèves!CA10,0,1,1)="","",OFFSET(INDEX(Base_Elèves!$A$1:$BY$1,1,MATCH($B$6,Base_Elèves!$A$1:$BY$1,0)),Base_Elèves!CA10,0,1,1)))</f>
        <v/>
      </c>
      <c r="D15" s="46"/>
      <c r="E15" s="163" t="str">
        <f t="shared" si="50"/>
        <v/>
      </c>
      <c r="F15" s="163"/>
      <c r="G15" s="163" t="str">
        <f t="shared" si="51"/>
        <v/>
      </c>
      <c r="H15" s="163" t="str">
        <f t="shared" si="52"/>
        <v/>
      </c>
      <c r="I15" s="46"/>
      <c r="J15" s="163" t="str">
        <f t="shared" si="0"/>
        <v/>
      </c>
      <c r="K15" s="163"/>
      <c r="L15" s="163" t="str">
        <f t="shared" si="1"/>
        <v/>
      </c>
      <c r="M15" s="163" t="str">
        <f t="shared" si="2"/>
        <v/>
      </c>
      <c r="N15" s="46"/>
      <c r="O15" s="163" t="str">
        <f t="shared" si="3"/>
        <v/>
      </c>
      <c r="P15" s="163"/>
      <c r="Q15" s="163" t="str">
        <f t="shared" si="4"/>
        <v/>
      </c>
      <c r="R15" s="163" t="str">
        <f t="shared" si="5"/>
        <v/>
      </c>
      <c r="S15" s="46"/>
      <c r="T15" s="46" t="str">
        <f t="shared" si="6"/>
        <v/>
      </c>
      <c r="U15" s="46"/>
      <c r="V15" s="46" t="str">
        <f t="shared" si="7"/>
        <v/>
      </c>
      <c r="W15" s="46" t="str">
        <f t="shared" si="8"/>
        <v/>
      </c>
      <c r="X15" s="46"/>
      <c r="Y15" s="46" t="str">
        <f t="shared" si="9"/>
        <v/>
      </c>
      <c r="Z15" s="46"/>
      <c r="AA15" s="46" t="str">
        <f t="shared" si="10"/>
        <v/>
      </c>
      <c r="AB15" s="46" t="str">
        <f t="shared" si="11"/>
        <v/>
      </c>
      <c r="AC15" s="46"/>
      <c r="AD15" s="46" t="str">
        <f t="shared" si="12"/>
        <v/>
      </c>
      <c r="AE15" s="46"/>
      <c r="AF15" s="46" t="str">
        <f t="shared" si="36"/>
        <v/>
      </c>
      <c r="AG15" s="46" t="str">
        <f t="shared" si="37"/>
        <v/>
      </c>
      <c r="AH15" s="46"/>
      <c r="AI15" s="46" t="str">
        <f t="shared" si="13"/>
        <v/>
      </c>
      <c r="AJ15" s="46"/>
      <c r="AK15" s="46" t="str">
        <f t="shared" si="38"/>
        <v/>
      </c>
      <c r="AL15" s="46" t="str">
        <f t="shared" si="39"/>
        <v/>
      </c>
      <c r="AM15" s="46"/>
      <c r="AN15" s="46" t="str">
        <f t="shared" si="14"/>
        <v/>
      </c>
      <c r="AO15" s="46"/>
      <c r="AP15" s="46" t="str">
        <f t="shared" si="40"/>
        <v/>
      </c>
      <c r="AQ15" s="46" t="str">
        <f t="shared" si="41"/>
        <v/>
      </c>
      <c r="AR15" s="46"/>
      <c r="AS15" s="46" t="str">
        <f t="shared" si="15"/>
        <v/>
      </c>
      <c r="AT15" s="46"/>
      <c r="AU15" s="46" t="str">
        <f t="shared" si="42"/>
        <v/>
      </c>
      <c r="AV15" s="46" t="str">
        <f t="shared" si="43"/>
        <v/>
      </c>
      <c r="AW15" s="46"/>
      <c r="AX15" s="46" t="str">
        <f t="shared" si="16"/>
        <v/>
      </c>
      <c r="AY15" s="46"/>
      <c r="AZ15" s="46" t="str">
        <f t="shared" si="44"/>
        <v/>
      </c>
      <c r="BA15" s="46" t="str">
        <f t="shared" si="45"/>
        <v/>
      </c>
      <c r="BB15" s="80"/>
      <c r="BC15" s="46" t="str">
        <f t="shared" ca="1" si="46"/>
        <v/>
      </c>
      <c r="BD15" s="46" t="str">
        <f t="shared" ca="1" si="47"/>
        <v/>
      </c>
      <c r="BE15" s="46"/>
      <c r="BF15" s="54" t="str">
        <f t="shared" ca="1" si="53"/>
        <v/>
      </c>
      <c r="BG15" s="54" t="str">
        <f t="shared" ca="1" si="48"/>
        <v/>
      </c>
      <c r="BH15" s="88" t="str">
        <f ca="1">IF(OR(A15="Absent",BF15=""),"",IF($B$5="LV2",INDEX(Base_Classes_Niveaux!$A$102:$M$153,MATCH(BG15,Base_Classes_Niveaux!$A$102:$A$1533),$BB$3),IF(OR($B$6="3A",$B$6="4A",$B$6="5A",$B$6="6A"),INDEX(Base_Classes_Niveaux!$A$162:$M$213,MATCH(BG15,Base_Classes_Niveaux!$A$102:$A$153),$AX$6),IF(OR($B$6&lt;&gt;"3A",$B$6&lt;&gt;"4A",$B$6&lt;&gt;"5A",$B$6&lt;&gt;"6A"),INDEX(Base_Classes_Niveaux!$A$39:$M$90,MATCH(BG15,Base_Classes_Niveaux!$A$39:$A$90),$AX$6)))))</f>
        <v/>
      </c>
      <c r="BI15" s="46" t="str">
        <f t="shared" ca="1" si="17"/>
        <v/>
      </c>
      <c r="BJ15" s="46" t="str">
        <f t="shared" ca="1" si="18"/>
        <v/>
      </c>
      <c r="BK15" s="46" t="str">
        <f t="shared" ca="1" si="19"/>
        <v/>
      </c>
      <c r="BL15" s="46"/>
      <c r="BM15" s="46" t="str">
        <f t="shared" ca="1" si="20"/>
        <v/>
      </c>
      <c r="BN15" s="46" t="str">
        <f t="shared" ca="1" si="21"/>
        <v/>
      </c>
      <c r="BO15" s="46" t="str">
        <f t="shared" ca="1" si="22"/>
        <v/>
      </c>
      <c r="BP15" s="46"/>
      <c r="BQ15" s="46" t="str">
        <f t="shared" ca="1" si="23"/>
        <v/>
      </c>
      <c r="BR15" s="46" t="str">
        <f t="shared" ca="1" si="24"/>
        <v/>
      </c>
      <c r="BS15" s="46" t="str">
        <f t="shared" ca="1" si="25"/>
        <v/>
      </c>
      <c r="BT15" s="46"/>
      <c r="BU15" s="46" t="str">
        <f t="shared" ca="1" si="26"/>
        <v/>
      </c>
      <c r="BV15" s="46" t="str">
        <f t="shared" ca="1" si="27"/>
        <v/>
      </c>
      <c r="BW15" s="46" t="str">
        <f t="shared" ca="1" si="28"/>
        <v/>
      </c>
      <c r="BX15" s="46"/>
      <c r="BY15" s="46" t="str">
        <f t="shared" ca="1" si="29"/>
        <v/>
      </c>
      <c r="BZ15" s="46" t="str">
        <f t="shared" ca="1" si="30"/>
        <v/>
      </c>
      <c r="CA15" s="46" t="str">
        <f t="shared" ca="1" si="31"/>
        <v/>
      </c>
      <c r="CB15" s="46"/>
      <c r="CC15" s="46" t="str">
        <f t="shared" ca="1" si="32"/>
        <v/>
      </c>
      <c r="CD15" s="46" t="str">
        <f t="shared" ca="1" si="33"/>
        <v/>
      </c>
      <c r="CE15" s="46" t="str">
        <f t="shared" ca="1" si="34"/>
        <v/>
      </c>
      <c r="CF15" s="46" t="str">
        <f t="shared" ca="1" si="49"/>
        <v/>
      </c>
      <c r="CG15" s="163"/>
      <c r="CH15" s="163"/>
      <c r="CI15" s="89"/>
      <c r="CJ15" s="89"/>
    </row>
    <row r="16" spans="1:89">
      <c r="A16" s="102"/>
      <c r="B16" s="162" t="str">
        <f t="shared" ca="1" si="35"/>
        <v/>
      </c>
      <c r="C16" s="162" t="str">
        <f ca="1">IF($B$6="","",IF(OFFSET(INDEX(Base_Elèves!$A$1:$BY$1,MATCH($B$6,Base_Elèves!$A$1:$BY$1,0)),Base_Elèves!CA11,0,1,1)="","",OFFSET(INDEX(Base_Elèves!$A$1:$BY$1,1,MATCH($B$6,Base_Elèves!$A$1:$BY$1,0)),Base_Elèves!CA11,0,1,1)))</f>
        <v/>
      </c>
      <c r="D16" s="46"/>
      <c r="E16" s="163" t="str">
        <f t="shared" si="50"/>
        <v/>
      </c>
      <c r="F16" s="163"/>
      <c r="G16" s="163" t="str">
        <f t="shared" si="51"/>
        <v/>
      </c>
      <c r="H16" s="163" t="str">
        <f t="shared" si="52"/>
        <v/>
      </c>
      <c r="I16" s="46"/>
      <c r="J16" s="163" t="str">
        <f t="shared" si="0"/>
        <v/>
      </c>
      <c r="K16" s="163"/>
      <c r="L16" s="163" t="str">
        <f t="shared" si="1"/>
        <v/>
      </c>
      <c r="M16" s="163" t="str">
        <f t="shared" si="2"/>
        <v/>
      </c>
      <c r="N16" s="46"/>
      <c r="O16" s="163" t="str">
        <f t="shared" si="3"/>
        <v/>
      </c>
      <c r="P16" s="163"/>
      <c r="Q16" s="163" t="str">
        <f t="shared" si="4"/>
        <v/>
      </c>
      <c r="R16" s="163" t="str">
        <f t="shared" si="5"/>
        <v/>
      </c>
      <c r="S16" s="46"/>
      <c r="T16" s="46" t="str">
        <f t="shared" si="6"/>
        <v/>
      </c>
      <c r="U16" s="46"/>
      <c r="V16" s="46" t="str">
        <f t="shared" si="7"/>
        <v/>
      </c>
      <c r="W16" s="46" t="str">
        <f t="shared" si="8"/>
        <v/>
      </c>
      <c r="X16" s="46"/>
      <c r="Y16" s="46" t="str">
        <f t="shared" si="9"/>
        <v/>
      </c>
      <c r="Z16" s="46"/>
      <c r="AA16" s="46" t="str">
        <f t="shared" si="10"/>
        <v/>
      </c>
      <c r="AB16" s="46" t="str">
        <f t="shared" si="11"/>
        <v/>
      </c>
      <c r="AC16" s="46"/>
      <c r="AD16" s="46" t="str">
        <f t="shared" si="12"/>
        <v/>
      </c>
      <c r="AE16" s="46"/>
      <c r="AF16" s="46" t="str">
        <f t="shared" si="36"/>
        <v/>
      </c>
      <c r="AG16" s="46" t="str">
        <f t="shared" si="37"/>
        <v/>
      </c>
      <c r="AH16" s="46"/>
      <c r="AI16" s="46" t="str">
        <f t="shared" si="13"/>
        <v/>
      </c>
      <c r="AJ16" s="46"/>
      <c r="AK16" s="46" t="str">
        <f t="shared" si="38"/>
        <v/>
      </c>
      <c r="AL16" s="46" t="str">
        <f t="shared" si="39"/>
        <v/>
      </c>
      <c r="AM16" s="46"/>
      <c r="AN16" s="46" t="str">
        <f t="shared" si="14"/>
        <v/>
      </c>
      <c r="AO16" s="46"/>
      <c r="AP16" s="46" t="str">
        <f t="shared" si="40"/>
        <v/>
      </c>
      <c r="AQ16" s="46" t="str">
        <f t="shared" si="41"/>
        <v/>
      </c>
      <c r="AR16" s="46"/>
      <c r="AS16" s="46" t="str">
        <f t="shared" si="15"/>
        <v/>
      </c>
      <c r="AT16" s="46"/>
      <c r="AU16" s="46" t="str">
        <f t="shared" si="42"/>
        <v/>
      </c>
      <c r="AV16" s="46" t="str">
        <f t="shared" si="43"/>
        <v/>
      </c>
      <c r="AW16" s="46"/>
      <c r="AX16" s="46" t="str">
        <f t="shared" si="16"/>
        <v/>
      </c>
      <c r="AY16" s="46"/>
      <c r="AZ16" s="46" t="str">
        <f t="shared" si="44"/>
        <v/>
      </c>
      <c r="BA16" s="46" t="str">
        <f t="shared" si="45"/>
        <v/>
      </c>
      <c r="BB16" s="80"/>
      <c r="BC16" s="46" t="str">
        <f t="shared" ca="1" si="46"/>
        <v/>
      </c>
      <c r="BD16" s="46" t="str">
        <f t="shared" ca="1" si="47"/>
        <v/>
      </c>
      <c r="BE16" s="46"/>
      <c r="BF16" s="54" t="str">
        <f t="shared" ca="1" si="53"/>
        <v/>
      </c>
      <c r="BG16" s="54" t="str">
        <f t="shared" ca="1" si="48"/>
        <v/>
      </c>
      <c r="BH16" s="88" t="str">
        <f ca="1">IF(OR(A16="Absent",BF16=""),"",IF($B$5="LV2",INDEX(Base_Classes_Niveaux!$A$102:$M$153,MATCH(BG16,Base_Classes_Niveaux!$A$102:$A$1533),$BB$3),IF(OR($B$6="3A",$B$6="4A",$B$6="5A",$B$6="6A"),INDEX(Base_Classes_Niveaux!$A$162:$M$213,MATCH(BG16,Base_Classes_Niveaux!$A$102:$A$153),$AX$6),IF(OR($B$6&lt;&gt;"3A",$B$6&lt;&gt;"4A",$B$6&lt;&gt;"5A",$B$6&lt;&gt;"6A"),INDEX(Base_Classes_Niveaux!$A$39:$M$90,MATCH(BG16,Base_Classes_Niveaux!$A$39:$A$90),$AX$6)))))</f>
        <v/>
      </c>
      <c r="BI16" s="46" t="str">
        <f t="shared" ca="1" si="17"/>
        <v/>
      </c>
      <c r="BJ16" s="46" t="str">
        <f t="shared" ca="1" si="18"/>
        <v/>
      </c>
      <c r="BK16" s="46" t="str">
        <f t="shared" ca="1" si="19"/>
        <v/>
      </c>
      <c r="BL16" s="46"/>
      <c r="BM16" s="46" t="str">
        <f t="shared" ca="1" si="20"/>
        <v/>
      </c>
      <c r="BN16" s="46" t="str">
        <f t="shared" ca="1" si="21"/>
        <v/>
      </c>
      <c r="BO16" s="46" t="str">
        <f t="shared" ca="1" si="22"/>
        <v/>
      </c>
      <c r="BP16" s="46"/>
      <c r="BQ16" s="46" t="str">
        <f t="shared" ca="1" si="23"/>
        <v/>
      </c>
      <c r="BR16" s="46" t="str">
        <f t="shared" ca="1" si="24"/>
        <v/>
      </c>
      <c r="BS16" s="46" t="str">
        <f t="shared" ca="1" si="25"/>
        <v/>
      </c>
      <c r="BT16" s="46"/>
      <c r="BU16" s="46" t="str">
        <f t="shared" ca="1" si="26"/>
        <v/>
      </c>
      <c r="BV16" s="46" t="str">
        <f t="shared" ca="1" si="27"/>
        <v/>
      </c>
      <c r="BW16" s="46" t="str">
        <f t="shared" ca="1" si="28"/>
        <v/>
      </c>
      <c r="BX16" s="46"/>
      <c r="BY16" s="46" t="str">
        <f t="shared" ca="1" si="29"/>
        <v/>
      </c>
      <c r="BZ16" s="46" t="str">
        <f t="shared" ca="1" si="30"/>
        <v/>
      </c>
      <c r="CA16" s="46" t="str">
        <f t="shared" ca="1" si="31"/>
        <v/>
      </c>
      <c r="CB16" s="46"/>
      <c r="CC16" s="46" t="str">
        <f t="shared" ca="1" si="32"/>
        <v/>
      </c>
      <c r="CD16" s="46" t="str">
        <f t="shared" ca="1" si="33"/>
        <v/>
      </c>
      <c r="CE16" s="46" t="str">
        <f t="shared" ca="1" si="34"/>
        <v/>
      </c>
      <c r="CF16" s="46" t="str">
        <f t="shared" ca="1" si="49"/>
        <v/>
      </c>
      <c r="CG16" s="163"/>
      <c r="CH16" s="163"/>
      <c r="CI16" s="89"/>
      <c r="CJ16" s="89"/>
    </row>
    <row r="17" spans="1:88">
      <c r="A17" s="102"/>
      <c r="B17" s="162" t="str">
        <f t="shared" ca="1" si="35"/>
        <v/>
      </c>
      <c r="C17" s="162" t="str">
        <f ca="1">IF($B$6="","",IF(OFFSET(INDEX(Base_Elèves!$A$1:$BY$1,MATCH($B$6,Base_Elèves!$A$1:$BY$1,0)),Base_Elèves!CA12,0,1,1)="","",OFFSET(INDEX(Base_Elèves!$A$1:$BY$1,1,MATCH($B$6,Base_Elèves!$A$1:$BY$1,0)),Base_Elèves!CA12,0,1,1)))</f>
        <v/>
      </c>
      <c r="D17" s="46"/>
      <c r="E17" s="163" t="str">
        <f t="shared" si="50"/>
        <v/>
      </c>
      <c r="F17" s="163"/>
      <c r="G17" s="163" t="str">
        <f t="shared" si="51"/>
        <v/>
      </c>
      <c r="H17" s="163" t="str">
        <f t="shared" si="52"/>
        <v/>
      </c>
      <c r="I17" s="46"/>
      <c r="J17" s="163" t="str">
        <f t="shared" si="0"/>
        <v/>
      </c>
      <c r="K17" s="163"/>
      <c r="L17" s="163" t="str">
        <f t="shared" si="1"/>
        <v/>
      </c>
      <c r="M17" s="163" t="str">
        <f t="shared" si="2"/>
        <v/>
      </c>
      <c r="N17" s="46"/>
      <c r="O17" s="163" t="str">
        <f t="shared" si="3"/>
        <v/>
      </c>
      <c r="P17" s="163"/>
      <c r="Q17" s="163" t="str">
        <f t="shared" si="4"/>
        <v/>
      </c>
      <c r="R17" s="163" t="str">
        <f t="shared" si="5"/>
        <v/>
      </c>
      <c r="S17" s="46"/>
      <c r="T17" s="46" t="str">
        <f t="shared" si="6"/>
        <v/>
      </c>
      <c r="U17" s="46"/>
      <c r="V17" s="46" t="str">
        <f t="shared" si="7"/>
        <v/>
      </c>
      <c r="W17" s="46" t="str">
        <f t="shared" si="8"/>
        <v/>
      </c>
      <c r="X17" s="46"/>
      <c r="Y17" s="46" t="str">
        <f t="shared" si="9"/>
        <v/>
      </c>
      <c r="Z17" s="46"/>
      <c r="AA17" s="46" t="str">
        <f t="shared" si="10"/>
        <v/>
      </c>
      <c r="AB17" s="46" t="str">
        <f t="shared" si="11"/>
        <v/>
      </c>
      <c r="AC17" s="46"/>
      <c r="AD17" s="46" t="str">
        <f t="shared" si="12"/>
        <v/>
      </c>
      <c r="AE17" s="46"/>
      <c r="AF17" s="46" t="str">
        <f t="shared" si="36"/>
        <v/>
      </c>
      <c r="AG17" s="46" t="str">
        <f t="shared" si="37"/>
        <v/>
      </c>
      <c r="AH17" s="46"/>
      <c r="AI17" s="46" t="str">
        <f t="shared" si="13"/>
        <v/>
      </c>
      <c r="AJ17" s="46"/>
      <c r="AK17" s="46" t="str">
        <f t="shared" si="38"/>
        <v/>
      </c>
      <c r="AL17" s="46" t="str">
        <f t="shared" si="39"/>
        <v/>
      </c>
      <c r="AM17" s="46"/>
      <c r="AN17" s="46" t="str">
        <f t="shared" si="14"/>
        <v/>
      </c>
      <c r="AO17" s="46"/>
      <c r="AP17" s="46" t="str">
        <f t="shared" si="40"/>
        <v/>
      </c>
      <c r="AQ17" s="46" t="str">
        <f t="shared" si="41"/>
        <v/>
      </c>
      <c r="AR17" s="46"/>
      <c r="AS17" s="46" t="str">
        <f t="shared" si="15"/>
        <v/>
      </c>
      <c r="AT17" s="46"/>
      <c r="AU17" s="46" t="str">
        <f t="shared" si="42"/>
        <v/>
      </c>
      <c r="AV17" s="46" t="str">
        <f t="shared" si="43"/>
        <v/>
      </c>
      <c r="AW17" s="46"/>
      <c r="AX17" s="46" t="str">
        <f t="shared" si="16"/>
        <v/>
      </c>
      <c r="AY17" s="46"/>
      <c r="AZ17" s="46" t="str">
        <f t="shared" si="44"/>
        <v/>
      </c>
      <c r="BA17" s="46" t="str">
        <f t="shared" si="45"/>
        <v/>
      </c>
      <c r="BB17" s="80"/>
      <c r="BC17" s="46" t="str">
        <f t="shared" ca="1" si="46"/>
        <v/>
      </c>
      <c r="BD17" s="46" t="str">
        <f t="shared" ca="1" si="47"/>
        <v/>
      </c>
      <c r="BE17" s="46"/>
      <c r="BF17" s="54" t="str">
        <f t="shared" ca="1" si="53"/>
        <v/>
      </c>
      <c r="BG17" s="54" t="str">
        <f t="shared" ca="1" si="48"/>
        <v/>
      </c>
      <c r="BH17" s="88" t="str">
        <f ca="1">IF(OR(A17="Absent",BF17=""),"",IF($B$5="LV2",INDEX(Base_Classes_Niveaux!$A$102:$M$153,MATCH(BG17,Base_Classes_Niveaux!$A$102:$A$1533),$BB$3),IF(OR($B$6="3A",$B$6="4A",$B$6="5A",$B$6="6A"),INDEX(Base_Classes_Niveaux!$A$162:$M$213,MATCH(BG17,Base_Classes_Niveaux!$A$102:$A$153),$AX$6),IF(OR($B$6&lt;&gt;"3A",$B$6&lt;&gt;"4A",$B$6&lt;&gt;"5A",$B$6&lt;&gt;"6A"),INDEX(Base_Classes_Niveaux!$A$39:$M$90,MATCH(BG17,Base_Classes_Niveaux!$A$39:$A$90),$AX$6)))))</f>
        <v/>
      </c>
      <c r="BI17" s="46" t="str">
        <f t="shared" ca="1" si="17"/>
        <v/>
      </c>
      <c r="BJ17" s="46" t="str">
        <f t="shared" ca="1" si="18"/>
        <v/>
      </c>
      <c r="BK17" s="46" t="str">
        <f t="shared" ca="1" si="19"/>
        <v/>
      </c>
      <c r="BL17" s="46"/>
      <c r="BM17" s="46" t="str">
        <f t="shared" ca="1" si="20"/>
        <v/>
      </c>
      <c r="BN17" s="46" t="str">
        <f t="shared" ca="1" si="21"/>
        <v/>
      </c>
      <c r="BO17" s="46" t="str">
        <f t="shared" ca="1" si="22"/>
        <v/>
      </c>
      <c r="BP17" s="46"/>
      <c r="BQ17" s="46" t="str">
        <f t="shared" ca="1" si="23"/>
        <v/>
      </c>
      <c r="BR17" s="46" t="str">
        <f t="shared" ca="1" si="24"/>
        <v/>
      </c>
      <c r="BS17" s="46" t="str">
        <f t="shared" ca="1" si="25"/>
        <v/>
      </c>
      <c r="BT17" s="46"/>
      <c r="BU17" s="46" t="str">
        <f t="shared" ca="1" si="26"/>
        <v/>
      </c>
      <c r="BV17" s="46" t="str">
        <f t="shared" ca="1" si="27"/>
        <v/>
      </c>
      <c r="BW17" s="46" t="str">
        <f t="shared" ca="1" si="28"/>
        <v/>
      </c>
      <c r="BX17" s="46"/>
      <c r="BY17" s="46" t="str">
        <f t="shared" ca="1" si="29"/>
        <v/>
      </c>
      <c r="BZ17" s="46" t="str">
        <f t="shared" ca="1" si="30"/>
        <v/>
      </c>
      <c r="CA17" s="46" t="str">
        <f t="shared" ca="1" si="31"/>
        <v/>
      </c>
      <c r="CB17" s="46"/>
      <c r="CC17" s="46" t="str">
        <f t="shared" ca="1" si="32"/>
        <v/>
      </c>
      <c r="CD17" s="46" t="str">
        <f t="shared" ca="1" si="33"/>
        <v/>
      </c>
      <c r="CE17" s="46" t="str">
        <f t="shared" ca="1" si="34"/>
        <v/>
      </c>
      <c r="CF17" s="46" t="str">
        <f t="shared" ca="1" si="49"/>
        <v/>
      </c>
      <c r="CG17" s="163"/>
      <c r="CH17" s="163"/>
      <c r="CI17" s="89"/>
      <c r="CJ17" s="89"/>
    </row>
    <row r="18" spans="1:88">
      <c r="A18" s="102"/>
      <c r="B18" s="162" t="str">
        <f t="shared" ca="1" si="35"/>
        <v/>
      </c>
      <c r="C18" s="162" t="str">
        <f ca="1">IF($B$6="","",IF(OFFSET(INDEX(Base_Elèves!$A$1:$BY$1,MATCH($B$6,Base_Elèves!$A$1:$BY$1,0)),Base_Elèves!CA13,0,1,1)="","",OFFSET(INDEX(Base_Elèves!$A$1:$BY$1,1,MATCH($B$6,Base_Elèves!$A$1:$BY$1,0)),Base_Elèves!CA13,0,1,1)))</f>
        <v/>
      </c>
      <c r="D18" s="46"/>
      <c r="E18" s="163" t="str">
        <f t="shared" si="50"/>
        <v/>
      </c>
      <c r="F18" s="163"/>
      <c r="G18" s="163" t="str">
        <f t="shared" si="51"/>
        <v/>
      </c>
      <c r="H18" s="163" t="str">
        <f t="shared" si="52"/>
        <v/>
      </c>
      <c r="I18" s="46"/>
      <c r="J18" s="163" t="str">
        <f t="shared" si="0"/>
        <v/>
      </c>
      <c r="K18" s="163"/>
      <c r="L18" s="163" t="str">
        <f t="shared" si="1"/>
        <v/>
      </c>
      <c r="M18" s="163" t="str">
        <f t="shared" si="2"/>
        <v/>
      </c>
      <c r="N18" s="46"/>
      <c r="O18" s="163" t="str">
        <f t="shared" si="3"/>
        <v/>
      </c>
      <c r="P18" s="163"/>
      <c r="Q18" s="163" t="str">
        <f t="shared" si="4"/>
        <v/>
      </c>
      <c r="R18" s="163" t="str">
        <f t="shared" si="5"/>
        <v/>
      </c>
      <c r="S18" s="46"/>
      <c r="T18" s="46" t="str">
        <f t="shared" si="6"/>
        <v/>
      </c>
      <c r="U18" s="46"/>
      <c r="V18" s="46" t="str">
        <f t="shared" si="7"/>
        <v/>
      </c>
      <c r="W18" s="46" t="str">
        <f t="shared" si="8"/>
        <v/>
      </c>
      <c r="X18" s="46"/>
      <c r="Y18" s="46" t="str">
        <f t="shared" si="9"/>
        <v/>
      </c>
      <c r="Z18" s="46"/>
      <c r="AA18" s="46" t="str">
        <f t="shared" si="10"/>
        <v/>
      </c>
      <c r="AB18" s="46" t="str">
        <f t="shared" si="11"/>
        <v/>
      </c>
      <c r="AC18" s="46"/>
      <c r="AD18" s="46" t="str">
        <f t="shared" si="12"/>
        <v/>
      </c>
      <c r="AE18" s="46"/>
      <c r="AF18" s="46" t="str">
        <f t="shared" si="36"/>
        <v/>
      </c>
      <c r="AG18" s="46" t="str">
        <f t="shared" si="37"/>
        <v/>
      </c>
      <c r="AH18" s="46"/>
      <c r="AI18" s="46" t="str">
        <f t="shared" si="13"/>
        <v/>
      </c>
      <c r="AJ18" s="46"/>
      <c r="AK18" s="46" t="str">
        <f t="shared" si="38"/>
        <v/>
      </c>
      <c r="AL18" s="46" t="str">
        <f t="shared" si="39"/>
        <v/>
      </c>
      <c r="AM18" s="46"/>
      <c r="AN18" s="46" t="str">
        <f t="shared" si="14"/>
        <v/>
      </c>
      <c r="AO18" s="46"/>
      <c r="AP18" s="46" t="str">
        <f t="shared" si="40"/>
        <v/>
      </c>
      <c r="AQ18" s="46" t="str">
        <f t="shared" si="41"/>
        <v/>
      </c>
      <c r="AR18" s="46"/>
      <c r="AS18" s="46" t="str">
        <f t="shared" si="15"/>
        <v/>
      </c>
      <c r="AT18" s="46"/>
      <c r="AU18" s="46" t="str">
        <f t="shared" si="42"/>
        <v/>
      </c>
      <c r="AV18" s="46" t="str">
        <f t="shared" si="43"/>
        <v/>
      </c>
      <c r="AW18" s="46"/>
      <c r="AX18" s="46" t="str">
        <f t="shared" si="16"/>
        <v/>
      </c>
      <c r="AY18" s="46"/>
      <c r="AZ18" s="46" t="str">
        <f t="shared" si="44"/>
        <v/>
      </c>
      <c r="BA18" s="46" t="str">
        <f t="shared" si="45"/>
        <v/>
      </c>
      <c r="BB18" s="80"/>
      <c r="BC18" s="46" t="str">
        <f t="shared" ca="1" si="46"/>
        <v/>
      </c>
      <c r="BD18" s="46" t="str">
        <f t="shared" ca="1" si="47"/>
        <v/>
      </c>
      <c r="BE18" s="46"/>
      <c r="BF18" s="54" t="str">
        <f t="shared" ca="1" si="53"/>
        <v/>
      </c>
      <c r="BG18" s="54" t="str">
        <f t="shared" ca="1" si="48"/>
        <v/>
      </c>
      <c r="BH18" s="88" t="str">
        <f ca="1">IF(OR(A18="Absent",BF18=""),"",IF($B$5="LV2",INDEX(Base_Classes_Niveaux!$A$102:$M$153,MATCH(BG18,Base_Classes_Niveaux!$A$102:$A$1533),$BB$3),IF(OR($B$6="3A",$B$6="4A",$B$6="5A",$B$6="6A"),INDEX(Base_Classes_Niveaux!$A$162:$M$213,MATCH(BG18,Base_Classes_Niveaux!$A$102:$A$153),$AX$6),IF(OR($B$6&lt;&gt;"3A",$B$6&lt;&gt;"4A",$B$6&lt;&gt;"5A",$B$6&lt;&gt;"6A"),INDEX(Base_Classes_Niveaux!$A$39:$M$90,MATCH(BG18,Base_Classes_Niveaux!$A$39:$A$90),$AX$6)))))</f>
        <v/>
      </c>
      <c r="BI18" s="46" t="str">
        <f t="shared" ca="1" si="17"/>
        <v/>
      </c>
      <c r="BJ18" s="46" t="str">
        <f t="shared" ca="1" si="18"/>
        <v/>
      </c>
      <c r="BK18" s="46" t="str">
        <f t="shared" ca="1" si="19"/>
        <v/>
      </c>
      <c r="BL18" s="46"/>
      <c r="BM18" s="46" t="str">
        <f t="shared" ca="1" si="20"/>
        <v/>
      </c>
      <c r="BN18" s="46" t="str">
        <f t="shared" ca="1" si="21"/>
        <v/>
      </c>
      <c r="BO18" s="46" t="str">
        <f t="shared" ca="1" si="22"/>
        <v/>
      </c>
      <c r="BP18" s="46"/>
      <c r="BQ18" s="46" t="str">
        <f t="shared" ca="1" si="23"/>
        <v/>
      </c>
      <c r="BR18" s="46" t="str">
        <f t="shared" ca="1" si="24"/>
        <v/>
      </c>
      <c r="BS18" s="46" t="str">
        <f t="shared" ca="1" si="25"/>
        <v/>
      </c>
      <c r="BT18" s="46"/>
      <c r="BU18" s="46" t="str">
        <f t="shared" ca="1" si="26"/>
        <v/>
      </c>
      <c r="BV18" s="46" t="str">
        <f t="shared" ca="1" si="27"/>
        <v/>
      </c>
      <c r="BW18" s="46" t="str">
        <f t="shared" ca="1" si="28"/>
        <v/>
      </c>
      <c r="BX18" s="46"/>
      <c r="BY18" s="46" t="str">
        <f t="shared" ca="1" si="29"/>
        <v/>
      </c>
      <c r="BZ18" s="46" t="str">
        <f t="shared" ca="1" si="30"/>
        <v/>
      </c>
      <c r="CA18" s="46" t="str">
        <f t="shared" ca="1" si="31"/>
        <v/>
      </c>
      <c r="CB18" s="46"/>
      <c r="CC18" s="46" t="str">
        <f t="shared" ca="1" si="32"/>
        <v/>
      </c>
      <c r="CD18" s="46" t="str">
        <f t="shared" ca="1" si="33"/>
        <v/>
      </c>
      <c r="CE18" s="46" t="str">
        <f t="shared" ca="1" si="34"/>
        <v/>
      </c>
      <c r="CF18" s="46" t="str">
        <f t="shared" ca="1" si="49"/>
        <v/>
      </c>
      <c r="CG18" s="163"/>
      <c r="CH18" s="163"/>
      <c r="CI18" s="89"/>
      <c r="CJ18" s="89"/>
    </row>
    <row r="19" spans="1:88">
      <c r="A19" s="102"/>
      <c r="B19" s="162" t="str">
        <f t="shared" ca="1" si="35"/>
        <v/>
      </c>
      <c r="C19" s="162" t="str">
        <f ca="1">IF($B$6="","",IF(OFFSET(INDEX(Base_Elèves!$A$1:$BY$1,MATCH($B$6,Base_Elèves!$A$1:$BY$1,0)),Base_Elèves!CA14,0,1,1)="","",OFFSET(INDEX(Base_Elèves!$A$1:$BY$1,1,MATCH($B$6,Base_Elèves!$A$1:$BY$1,0)),Base_Elèves!CA14,0,1,1)))</f>
        <v/>
      </c>
      <c r="D19" s="46"/>
      <c r="E19" s="163" t="str">
        <f t="shared" si="50"/>
        <v/>
      </c>
      <c r="F19" s="163"/>
      <c r="G19" s="163" t="str">
        <f t="shared" si="51"/>
        <v/>
      </c>
      <c r="H19" s="163" t="str">
        <f t="shared" si="52"/>
        <v/>
      </c>
      <c r="I19" s="46"/>
      <c r="J19" s="163" t="str">
        <f t="shared" si="0"/>
        <v/>
      </c>
      <c r="K19" s="163"/>
      <c r="L19" s="163" t="str">
        <f t="shared" si="1"/>
        <v/>
      </c>
      <c r="M19" s="163" t="str">
        <f t="shared" si="2"/>
        <v/>
      </c>
      <c r="N19" s="46"/>
      <c r="O19" s="163" t="str">
        <f t="shared" si="3"/>
        <v/>
      </c>
      <c r="P19" s="163"/>
      <c r="Q19" s="163" t="str">
        <f t="shared" si="4"/>
        <v/>
      </c>
      <c r="R19" s="163" t="str">
        <f t="shared" si="5"/>
        <v/>
      </c>
      <c r="S19" s="46"/>
      <c r="T19" s="46" t="str">
        <f t="shared" si="6"/>
        <v/>
      </c>
      <c r="U19" s="46"/>
      <c r="V19" s="46" t="str">
        <f t="shared" si="7"/>
        <v/>
      </c>
      <c r="W19" s="46" t="str">
        <f t="shared" si="8"/>
        <v/>
      </c>
      <c r="X19" s="46"/>
      <c r="Y19" s="46" t="str">
        <f t="shared" si="9"/>
        <v/>
      </c>
      <c r="Z19" s="46"/>
      <c r="AA19" s="46" t="str">
        <f t="shared" si="10"/>
        <v/>
      </c>
      <c r="AB19" s="46" t="str">
        <f t="shared" si="11"/>
        <v/>
      </c>
      <c r="AC19" s="46"/>
      <c r="AD19" s="46" t="str">
        <f t="shared" si="12"/>
        <v/>
      </c>
      <c r="AE19" s="46"/>
      <c r="AF19" s="46" t="str">
        <f t="shared" si="36"/>
        <v/>
      </c>
      <c r="AG19" s="46" t="str">
        <f t="shared" si="37"/>
        <v/>
      </c>
      <c r="AH19" s="46"/>
      <c r="AI19" s="46" t="str">
        <f t="shared" si="13"/>
        <v/>
      </c>
      <c r="AJ19" s="46"/>
      <c r="AK19" s="46" t="str">
        <f t="shared" si="38"/>
        <v/>
      </c>
      <c r="AL19" s="46" t="str">
        <f t="shared" si="39"/>
        <v/>
      </c>
      <c r="AM19" s="46"/>
      <c r="AN19" s="46" t="str">
        <f t="shared" si="14"/>
        <v/>
      </c>
      <c r="AO19" s="46"/>
      <c r="AP19" s="46" t="str">
        <f t="shared" si="40"/>
        <v/>
      </c>
      <c r="AQ19" s="46" t="str">
        <f t="shared" si="41"/>
        <v/>
      </c>
      <c r="AR19" s="46"/>
      <c r="AS19" s="46" t="str">
        <f t="shared" si="15"/>
        <v/>
      </c>
      <c r="AT19" s="46"/>
      <c r="AU19" s="46" t="str">
        <f t="shared" si="42"/>
        <v/>
      </c>
      <c r="AV19" s="46" t="str">
        <f t="shared" si="43"/>
        <v/>
      </c>
      <c r="AW19" s="46"/>
      <c r="AX19" s="46" t="str">
        <f t="shared" si="16"/>
        <v/>
      </c>
      <c r="AY19" s="46"/>
      <c r="AZ19" s="46" t="str">
        <f t="shared" si="44"/>
        <v/>
      </c>
      <c r="BA19" s="46" t="str">
        <f t="shared" si="45"/>
        <v/>
      </c>
      <c r="BB19" s="80"/>
      <c r="BC19" s="46" t="str">
        <f t="shared" ca="1" si="46"/>
        <v/>
      </c>
      <c r="BD19" s="46" t="str">
        <f t="shared" ca="1" si="47"/>
        <v/>
      </c>
      <c r="BE19" s="46"/>
      <c r="BF19" s="54" t="str">
        <f t="shared" ca="1" si="53"/>
        <v/>
      </c>
      <c r="BG19" s="54" t="str">
        <f t="shared" ca="1" si="48"/>
        <v/>
      </c>
      <c r="BH19" s="88" t="str">
        <f ca="1">IF(OR(A19="Absent",BF19=""),"",IF($B$5="LV2",INDEX(Base_Classes_Niveaux!$A$102:$M$153,MATCH(BG19,Base_Classes_Niveaux!$A$102:$A$1533),$BB$3),IF(OR($B$6="3A",$B$6="4A",$B$6="5A",$B$6="6A"),INDEX(Base_Classes_Niveaux!$A$162:$M$213,MATCH(BG19,Base_Classes_Niveaux!$A$102:$A$153),$AX$6),IF(OR($B$6&lt;&gt;"3A",$B$6&lt;&gt;"4A",$B$6&lt;&gt;"5A",$B$6&lt;&gt;"6A"),INDEX(Base_Classes_Niveaux!$A$39:$M$90,MATCH(BG19,Base_Classes_Niveaux!$A$39:$A$90),$AX$6)))))</f>
        <v/>
      </c>
      <c r="BI19" s="46" t="str">
        <f t="shared" ca="1" si="17"/>
        <v/>
      </c>
      <c r="BJ19" s="46" t="str">
        <f t="shared" ca="1" si="18"/>
        <v/>
      </c>
      <c r="BK19" s="46" t="str">
        <f t="shared" ca="1" si="19"/>
        <v/>
      </c>
      <c r="BL19" s="46"/>
      <c r="BM19" s="46" t="str">
        <f t="shared" ca="1" si="20"/>
        <v/>
      </c>
      <c r="BN19" s="46" t="str">
        <f t="shared" ca="1" si="21"/>
        <v/>
      </c>
      <c r="BO19" s="46" t="str">
        <f t="shared" ca="1" si="22"/>
        <v/>
      </c>
      <c r="BP19" s="46"/>
      <c r="BQ19" s="46" t="str">
        <f t="shared" ca="1" si="23"/>
        <v/>
      </c>
      <c r="BR19" s="46" t="str">
        <f t="shared" ca="1" si="24"/>
        <v/>
      </c>
      <c r="BS19" s="46" t="str">
        <f t="shared" ca="1" si="25"/>
        <v/>
      </c>
      <c r="BT19" s="46"/>
      <c r="BU19" s="46" t="str">
        <f t="shared" ca="1" si="26"/>
        <v/>
      </c>
      <c r="BV19" s="46" t="str">
        <f t="shared" ca="1" si="27"/>
        <v/>
      </c>
      <c r="BW19" s="46" t="str">
        <f t="shared" ca="1" si="28"/>
        <v/>
      </c>
      <c r="BX19" s="46"/>
      <c r="BY19" s="46" t="str">
        <f t="shared" ca="1" si="29"/>
        <v/>
      </c>
      <c r="BZ19" s="46" t="str">
        <f t="shared" ca="1" si="30"/>
        <v/>
      </c>
      <c r="CA19" s="46" t="str">
        <f t="shared" ca="1" si="31"/>
        <v/>
      </c>
      <c r="CB19" s="46"/>
      <c r="CC19" s="46" t="str">
        <f t="shared" ca="1" si="32"/>
        <v/>
      </c>
      <c r="CD19" s="46" t="str">
        <f t="shared" ca="1" si="33"/>
        <v/>
      </c>
      <c r="CE19" s="46" t="str">
        <f t="shared" ca="1" si="34"/>
        <v/>
      </c>
      <c r="CF19" s="46" t="str">
        <f t="shared" ca="1" si="49"/>
        <v/>
      </c>
      <c r="CG19" s="163"/>
      <c r="CH19" s="163"/>
      <c r="CI19" s="89"/>
      <c r="CJ19" s="89"/>
    </row>
    <row r="20" spans="1:88">
      <c r="A20" s="102"/>
      <c r="B20" s="162" t="str">
        <f t="shared" ca="1" si="35"/>
        <v/>
      </c>
      <c r="C20" s="162" t="str">
        <f ca="1">IF($B$6="","",IF(OFFSET(INDEX(Base_Elèves!$A$1:$BY$1,MATCH($B$6,Base_Elèves!$A$1:$BY$1,0)),Base_Elèves!CA15,0,1,1)="","",OFFSET(INDEX(Base_Elèves!$A$1:$BY$1,1,MATCH($B$6,Base_Elèves!$A$1:$BY$1,0)),Base_Elèves!CA15,0,1,1)))</f>
        <v/>
      </c>
      <c r="D20" s="46"/>
      <c r="E20" s="163" t="str">
        <f t="shared" si="50"/>
        <v/>
      </c>
      <c r="F20" s="163"/>
      <c r="G20" s="163" t="str">
        <f t="shared" si="51"/>
        <v/>
      </c>
      <c r="H20" s="163" t="str">
        <f t="shared" si="52"/>
        <v/>
      </c>
      <c r="I20" s="46"/>
      <c r="J20" s="163" t="str">
        <f t="shared" si="0"/>
        <v/>
      </c>
      <c r="K20" s="163"/>
      <c r="L20" s="163" t="str">
        <f t="shared" si="1"/>
        <v/>
      </c>
      <c r="M20" s="163" t="str">
        <f t="shared" si="2"/>
        <v/>
      </c>
      <c r="N20" s="46"/>
      <c r="O20" s="163" t="str">
        <f t="shared" si="3"/>
        <v/>
      </c>
      <c r="P20" s="163"/>
      <c r="Q20" s="163" t="str">
        <f t="shared" si="4"/>
        <v/>
      </c>
      <c r="R20" s="163" t="str">
        <f t="shared" si="5"/>
        <v/>
      </c>
      <c r="S20" s="46"/>
      <c r="T20" s="46" t="str">
        <f t="shared" si="6"/>
        <v/>
      </c>
      <c r="U20" s="46"/>
      <c r="V20" s="46" t="str">
        <f t="shared" si="7"/>
        <v/>
      </c>
      <c r="W20" s="46" t="str">
        <f t="shared" si="8"/>
        <v/>
      </c>
      <c r="X20" s="46"/>
      <c r="Y20" s="46" t="str">
        <f t="shared" si="9"/>
        <v/>
      </c>
      <c r="Z20" s="46"/>
      <c r="AA20" s="46" t="str">
        <f t="shared" si="10"/>
        <v/>
      </c>
      <c r="AB20" s="46" t="str">
        <f t="shared" si="11"/>
        <v/>
      </c>
      <c r="AC20" s="46"/>
      <c r="AD20" s="46" t="str">
        <f t="shared" si="12"/>
        <v/>
      </c>
      <c r="AE20" s="46"/>
      <c r="AF20" s="46" t="str">
        <f t="shared" si="36"/>
        <v/>
      </c>
      <c r="AG20" s="46" t="str">
        <f t="shared" si="37"/>
        <v/>
      </c>
      <c r="AH20" s="46"/>
      <c r="AI20" s="46" t="str">
        <f t="shared" si="13"/>
        <v/>
      </c>
      <c r="AJ20" s="46"/>
      <c r="AK20" s="46" t="str">
        <f t="shared" si="38"/>
        <v/>
      </c>
      <c r="AL20" s="46" t="str">
        <f t="shared" si="39"/>
        <v/>
      </c>
      <c r="AM20" s="46"/>
      <c r="AN20" s="46" t="str">
        <f t="shared" si="14"/>
        <v/>
      </c>
      <c r="AO20" s="46"/>
      <c r="AP20" s="46" t="str">
        <f t="shared" si="40"/>
        <v/>
      </c>
      <c r="AQ20" s="46" t="str">
        <f t="shared" si="41"/>
        <v/>
      </c>
      <c r="AR20" s="46"/>
      <c r="AS20" s="46" t="str">
        <f t="shared" si="15"/>
        <v/>
      </c>
      <c r="AT20" s="46"/>
      <c r="AU20" s="46" t="str">
        <f t="shared" si="42"/>
        <v/>
      </c>
      <c r="AV20" s="46" t="str">
        <f t="shared" si="43"/>
        <v/>
      </c>
      <c r="AW20" s="46"/>
      <c r="AX20" s="46" t="str">
        <f t="shared" si="16"/>
        <v/>
      </c>
      <c r="AY20" s="46"/>
      <c r="AZ20" s="46" t="str">
        <f t="shared" si="44"/>
        <v/>
      </c>
      <c r="BA20" s="46" t="str">
        <f t="shared" si="45"/>
        <v/>
      </c>
      <c r="BB20" s="80"/>
      <c r="BC20" s="46" t="str">
        <f t="shared" ca="1" si="46"/>
        <v/>
      </c>
      <c r="BD20" s="46" t="str">
        <f t="shared" ca="1" si="47"/>
        <v/>
      </c>
      <c r="BE20" s="46"/>
      <c r="BF20" s="54" t="str">
        <f t="shared" ca="1" si="53"/>
        <v/>
      </c>
      <c r="BG20" s="54" t="str">
        <f t="shared" ca="1" si="48"/>
        <v/>
      </c>
      <c r="BH20" s="88" t="str">
        <f ca="1">IF(OR(A20="Absent",BF20=""),"",IF($B$5="LV2",INDEX(Base_Classes_Niveaux!$A$102:$M$153,MATCH(BG20,Base_Classes_Niveaux!$A$102:$A$1533),$BB$3),IF(OR($B$6="3A",$B$6="4A",$B$6="5A",$B$6="6A"),INDEX(Base_Classes_Niveaux!$A$162:$M$213,MATCH(BG20,Base_Classes_Niveaux!$A$102:$A$153),$AX$6),IF(OR($B$6&lt;&gt;"3A",$B$6&lt;&gt;"4A",$B$6&lt;&gt;"5A",$B$6&lt;&gt;"6A"),INDEX(Base_Classes_Niveaux!$A$39:$M$90,MATCH(BG20,Base_Classes_Niveaux!$A$39:$A$90),$AX$6)))))</f>
        <v/>
      </c>
      <c r="BI20" s="46" t="str">
        <f t="shared" ca="1" si="17"/>
        <v/>
      </c>
      <c r="BJ20" s="46" t="str">
        <f t="shared" ca="1" si="18"/>
        <v/>
      </c>
      <c r="BK20" s="46" t="str">
        <f t="shared" ca="1" si="19"/>
        <v/>
      </c>
      <c r="BL20" s="46"/>
      <c r="BM20" s="46" t="str">
        <f t="shared" ca="1" si="20"/>
        <v/>
      </c>
      <c r="BN20" s="46" t="str">
        <f t="shared" ca="1" si="21"/>
        <v/>
      </c>
      <c r="BO20" s="46" t="str">
        <f t="shared" ca="1" si="22"/>
        <v/>
      </c>
      <c r="BP20" s="46"/>
      <c r="BQ20" s="46" t="str">
        <f t="shared" ca="1" si="23"/>
        <v/>
      </c>
      <c r="BR20" s="46" t="str">
        <f t="shared" ca="1" si="24"/>
        <v/>
      </c>
      <c r="BS20" s="46" t="str">
        <f t="shared" ca="1" si="25"/>
        <v/>
      </c>
      <c r="BT20" s="46"/>
      <c r="BU20" s="46" t="str">
        <f t="shared" ca="1" si="26"/>
        <v/>
      </c>
      <c r="BV20" s="46" t="str">
        <f t="shared" ca="1" si="27"/>
        <v/>
      </c>
      <c r="BW20" s="46" t="str">
        <f t="shared" ca="1" si="28"/>
        <v/>
      </c>
      <c r="BX20" s="46"/>
      <c r="BY20" s="46" t="str">
        <f t="shared" ca="1" si="29"/>
        <v/>
      </c>
      <c r="BZ20" s="46" t="str">
        <f t="shared" ca="1" si="30"/>
        <v/>
      </c>
      <c r="CA20" s="46" t="str">
        <f t="shared" ca="1" si="31"/>
        <v/>
      </c>
      <c r="CB20" s="46"/>
      <c r="CC20" s="46" t="str">
        <f t="shared" ca="1" si="32"/>
        <v/>
      </c>
      <c r="CD20" s="46" t="str">
        <f t="shared" ca="1" si="33"/>
        <v/>
      </c>
      <c r="CE20" s="46" t="str">
        <f t="shared" ca="1" si="34"/>
        <v/>
      </c>
      <c r="CF20" s="46" t="str">
        <f t="shared" ca="1" si="49"/>
        <v/>
      </c>
      <c r="CG20" s="163"/>
      <c r="CH20" s="163"/>
      <c r="CI20" s="89"/>
      <c r="CJ20" s="89"/>
    </row>
    <row r="21" spans="1:88">
      <c r="A21" s="102"/>
      <c r="B21" s="162" t="str">
        <f t="shared" ca="1" si="35"/>
        <v/>
      </c>
      <c r="C21" s="162" t="str">
        <f ca="1">IF($B$6="","",IF(OFFSET(INDEX(Base_Elèves!$A$1:$BY$1,MATCH($B$6,Base_Elèves!$A$1:$BY$1,0)),Base_Elèves!CA16,0,1,1)="","",OFFSET(INDEX(Base_Elèves!$A$1:$BY$1,1,MATCH($B$6,Base_Elèves!$A$1:$BY$1,0)),Base_Elèves!CA16,0,1,1)))</f>
        <v/>
      </c>
      <c r="D21" s="46"/>
      <c r="E21" s="163" t="str">
        <f t="shared" si="50"/>
        <v/>
      </c>
      <c r="F21" s="163"/>
      <c r="G21" s="163" t="str">
        <f t="shared" si="51"/>
        <v/>
      </c>
      <c r="H21" s="163" t="str">
        <f t="shared" si="52"/>
        <v/>
      </c>
      <c r="I21" s="46"/>
      <c r="J21" s="163" t="str">
        <f t="shared" si="0"/>
        <v/>
      </c>
      <c r="K21" s="163"/>
      <c r="L21" s="163" t="str">
        <f t="shared" si="1"/>
        <v/>
      </c>
      <c r="M21" s="163" t="str">
        <f t="shared" si="2"/>
        <v/>
      </c>
      <c r="N21" s="46"/>
      <c r="O21" s="163" t="str">
        <f t="shared" si="3"/>
        <v/>
      </c>
      <c r="P21" s="163"/>
      <c r="Q21" s="163" t="str">
        <f t="shared" si="4"/>
        <v/>
      </c>
      <c r="R21" s="163" t="str">
        <f t="shared" si="5"/>
        <v/>
      </c>
      <c r="S21" s="46"/>
      <c r="T21" s="46" t="str">
        <f t="shared" si="6"/>
        <v/>
      </c>
      <c r="U21" s="46"/>
      <c r="V21" s="46" t="str">
        <f t="shared" si="7"/>
        <v/>
      </c>
      <c r="W21" s="46" t="str">
        <f t="shared" si="8"/>
        <v/>
      </c>
      <c r="X21" s="46"/>
      <c r="Y21" s="46" t="str">
        <f t="shared" si="9"/>
        <v/>
      </c>
      <c r="Z21" s="46"/>
      <c r="AA21" s="46" t="str">
        <f t="shared" si="10"/>
        <v/>
      </c>
      <c r="AB21" s="46" t="str">
        <f t="shared" si="11"/>
        <v/>
      </c>
      <c r="AC21" s="46"/>
      <c r="AD21" s="46" t="str">
        <f t="shared" si="12"/>
        <v/>
      </c>
      <c r="AE21" s="46"/>
      <c r="AF21" s="46" t="str">
        <f t="shared" si="36"/>
        <v/>
      </c>
      <c r="AG21" s="46" t="str">
        <f t="shared" si="37"/>
        <v/>
      </c>
      <c r="AH21" s="46"/>
      <c r="AI21" s="46" t="str">
        <f t="shared" si="13"/>
        <v/>
      </c>
      <c r="AJ21" s="46"/>
      <c r="AK21" s="46" t="str">
        <f t="shared" si="38"/>
        <v/>
      </c>
      <c r="AL21" s="46" t="str">
        <f t="shared" si="39"/>
        <v/>
      </c>
      <c r="AM21" s="46"/>
      <c r="AN21" s="46" t="str">
        <f t="shared" si="14"/>
        <v/>
      </c>
      <c r="AO21" s="46"/>
      <c r="AP21" s="46" t="str">
        <f t="shared" si="40"/>
        <v/>
      </c>
      <c r="AQ21" s="46" t="str">
        <f t="shared" si="41"/>
        <v/>
      </c>
      <c r="AR21" s="46"/>
      <c r="AS21" s="46" t="str">
        <f t="shared" si="15"/>
        <v/>
      </c>
      <c r="AT21" s="46"/>
      <c r="AU21" s="46" t="str">
        <f t="shared" si="42"/>
        <v/>
      </c>
      <c r="AV21" s="46" t="str">
        <f t="shared" si="43"/>
        <v/>
      </c>
      <c r="AW21" s="46"/>
      <c r="AX21" s="46" t="str">
        <f t="shared" si="16"/>
        <v/>
      </c>
      <c r="AY21" s="46"/>
      <c r="AZ21" s="46" t="str">
        <f t="shared" si="44"/>
        <v/>
      </c>
      <c r="BA21" s="46" t="str">
        <f t="shared" si="45"/>
        <v/>
      </c>
      <c r="BB21" s="80"/>
      <c r="BC21" s="46" t="str">
        <f t="shared" ca="1" si="46"/>
        <v/>
      </c>
      <c r="BD21" s="46" t="str">
        <f t="shared" ca="1" si="47"/>
        <v/>
      </c>
      <c r="BE21" s="46"/>
      <c r="BF21" s="54" t="str">
        <f t="shared" ca="1" si="53"/>
        <v/>
      </c>
      <c r="BG21" s="54" t="str">
        <f t="shared" ca="1" si="48"/>
        <v/>
      </c>
      <c r="BH21" s="88" t="str">
        <f ca="1">IF(OR(A21="Absent",BF21=""),"",IF($B$5="LV2",INDEX(Base_Classes_Niveaux!$A$102:$M$153,MATCH(BG21,Base_Classes_Niveaux!$A$102:$A$1533),$BB$3),IF(OR($B$6="3A",$B$6="4A",$B$6="5A",$B$6="6A"),INDEX(Base_Classes_Niveaux!$A$162:$M$213,MATCH(BG21,Base_Classes_Niveaux!$A$102:$A$153),$AX$6),IF(OR($B$6&lt;&gt;"3A",$B$6&lt;&gt;"4A",$B$6&lt;&gt;"5A",$B$6&lt;&gt;"6A"),INDEX(Base_Classes_Niveaux!$A$39:$M$90,MATCH(BG21,Base_Classes_Niveaux!$A$39:$A$90),$AX$6)))))</f>
        <v/>
      </c>
      <c r="BI21" s="46" t="str">
        <f t="shared" ca="1" si="17"/>
        <v/>
      </c>
      <c r="BJ21" s="46" t="str">
        <f t="shared" ca="1" si="18"/>
        <v/>
      </c>
      <c r="BK21" s="46" t="str">
        <f t="shared" ca="1" si="19"/>
        <v/>
      </c>
      <c r="BL21" s="46"/>
      <c r="BM21" s="46" t="str">
        <f t="shared" ca="1" si="20"/>
        <v/>
      </c>
      <c r="BN21" s="46" t="str">
        <f t="shared" ca="1" si="21"/>
        <v/>
      </c>
      <c r="BO21" s="46" t="str">
        <f t="shared" ca="1" si="22"/>
        <v/>
      </c>
      <c r="BP21" s="46"/>
      <c r="BQ21" s="46" t="str">
        <f t="shared" ca="1" si="23"/>
        <v/>
      </c>
      <c r="BR21" s="46" t="str">
        <f t="shared" ca="1" si="24"/>
        <v/>
      </c>
      <c r="BS21" s="46" t="str">
        <f t="shared" ca="1" si="25"/>
        <v/>
      </c>
      <c r="BT21" s="46"/>
      <c r="BU21" s="46" t="str">
        <f t="shared" ca="1" si="26"/>
        <v/>
      </c>
      <c r="BV21" s="46" t="str">
        <f t="shared" ca="1" si="27"/>
        <v/>
      </c>
      <c r="BW21" s="46" t="str">
        <f t="shared" ca="1" si="28"/>
        <v/>
      </c>
      <c r="BX21" s="46"/>
      <c r="BY21" s="46" t="str">
        <f t="shared" ca="1" si="29"/>
        <v/>
      </c>
      <c r="BZ21" s="46" t="str">
        <f t="shared" ca="1" si="30"/>
        <v/>
      </c>
      <c r="CA21" s="46" t="str">
        <f t="shared" ca="1" si="31"/>
        <v/>
      </c>
      <c r="CB21" s="46"/>
      <c r="CC21" s="46" t="str">
        <f t="shared" ca="1" si="32"/>
        <v/>
      </c>
      <c r="CD21" s="46" t="str">
        <f t="shared" ca="1" si="33"/>
        <v/>
      </c>
      <c r="CE21" s="46" t="str">
        <f t="shared" ca="1" si="34"/>
        <v/>
      </c>
      <c r="CF21" s="46" t="str">
        <f t="shared" ca="1" si="49"/>
        <v/>
      </c>
      <c r="CG21" s="163"/>
      <c r="CH21" s="163"/>
      <c r="CI21" s="89"/>
      <c r="CJ21" s="89"/>
    </row>
    <row r="22" spans="1:88">
      <c r="A22" s="102"/>
      <c r="B22" s="162" t="str">
        <f t="shared" ca="1" si="35"/>
        <v/>
      </c>
      <c r="C22" s="162" t="str">
        <f ca="1">IF($B$6="","",IF(OFFSET(INDEX(Base_Elèves!$A$1:$BY$1,MATCH($B$6,Base_Elèves!$A$1:$BY$1,0)),Base_Elèves!CA17,0,1,1)="","",OFFSET(INDEX(Base_Elèves!$A$1:$BY$1,1,MATCH($B$6,Base_Elèves!$A$1:$BY$1,0)),Base_Elèves!CA17,0,1,1)))</f>
        <v/>
      </c>
      <c r="D22" s="46"/>
      <c r="E22" s="163" t="str">
        <f t="shared" si="50"/>
        <v/>
      </c>
      <c r="F22" s="163"/>
      <c r="G22" s="163" t="str">
        <f t="shared" si="51"/>
        <v/>
      </c>
      <c r="H22" s="163" t="str">
        <f t="shared" si="52"/>
        <v/>
      </c>
      <c r="I22" s="46"/>
      <c r="J22" s="163" t="str">
        <f t="shared" si="0"/>
        <v/>
      </c>
      <c r="K22" s="163"/>
      <c r="L22" s="163" t="str">
        <f t="shared" si="1"/>
        <v/>
      </c>
      <c r="M22" s="163" t="str">
        <f t="shared" si="2"/>
        <v/>
      </c>
      <c r="N22" s="46"/>
      <c r="O22" s="163" t="str">
        <f t="shared" si="3"/>
        <v/>
      </c>
      <c r="P22" s="163"/>
      <c r="Q22" s="163" t="str">
        <f t="shared" si="4"/>
        <v/>
      </c>
      <c r="R22" s="163" t="str">
        <f t="shared" si="5"/>
        <v/>
      </c>
      <c r="S22" s="46"/>
      <c r="T22" s="46" t="str">
        <f t="shared" si="6"/>
        <v/>
      </c>
      <c r="U22" s="46"/>
      <c r="V22" s="46" t="str">
        <f t="shared" si="7"/>
        <v/>
      </c>
      <c r="W22" s="46" t="str">
        <f t="shared" si="8"/>
        <v/>
      </c>
      <c r="X22" s="46"/>
      <c r="Y22" s="46" t="str">
        <f t="shared" si="9"/>
        <v/>
      </c>
      <c r="Z22" s="46"/>
      <c r="AA22" s="46" t="str">
        <f t="shared" si="10"/>
        <v/>
      </c>
      <c r="AB22" s="46" t="str">
        <f t="shared" si="11"/>
        <v/>
      </c>
      <c r="AC22" s="46"/>
      <c r="AD22" s="46" t="str">
        <f t="shared" si="12"/>
        <v/>
      </c>
      <c r="AE22" s="46"/>
      <c r="AF22" s="46" t="str">
        <f t="shared" si="36"/>
        <v/>
      </c>
      <c r="AG22" s="46" t="str">
        <f t="shared" si="37"/>
        <v/>
      </c>
      <c r="AH22" s="46"/>
      <c r="AI22" s="46" t="str">
        <f t="shared" si="13"/>
        <v/>
      </c>
      <c r="AJ22" s="46"/>
      <c r="AK22" s="46" t="str">
        <f t="shared" si="38"/>
        <v/>
      </c>
      <c r="AL22" s="46" t="str">
        <f t="shared" si="39"/>
        <v/>
      </c>
      <c r="AM22" s="46"/>
      <c r="AN22" s="46" t="str">
        <f t="shared" si="14"/>
        <v/>
      </c>
      <c r="AO22" s="46"/>
      <c r="AP22" s="46" t="str">
        <f t="shared" si="40"/>
        <v/>
      </c>
      <c r="AQ22" s="46" t="str">
        <f t="shared" si="41"/>
        <v/>
      </c>
      <c r="AR22" s="46"/>
      <c r="AS22" s="46" t="str">
        <f t="shared" si="15"/>
        <v/>
      </c>
      <c r="AT22" s="46"/>
      <c r="AU22" s="46" t="str">
        <f t="shared" si="42"/>
        <v/>
      </c>
      <c r="AV22" s="46" t="str">
        <f t="shared" si="43"/>
        <v/>
      </c>
      <c r="AW22" s="46"/>
      <c r="AX22" s="46" t="str">
        <f t="shared" si="16"/>
        <v/>
      </c>
      <c r="AY22" s="46"/>
      <c r="AZ22" s="46" t="str">
        <f t="shared" si="44"/>
        <v/>
      </c>
      <c r="BA22" s="46" t="str">
        <f t="shared" si="45"/>
        <v/>
      </c>
      <c r="BB22" s="80"/>
      <c r="BC22" s="46" t="str">
        <f t="shared" ca="1" si="46"/>
        <v/>
      </c>
      <c r="BD22" s="46" t="str">
        <f t="shared" ca="1" si="47"/>
        <v/>
      </c>
      <c r="BE22" s="46"/>
      <c r="BF22" s="54" t="str">
        <f t="shared" ca="1" si="53"/>
        <v/>
      </c>
      <c r="BG22" s="54" t="str">
        <f t="shared" ca="1" si="48"/>
        <v/>
      </c>
      <c r="BH22" s="88" t="str">
        <f ca="1">IF(OR(A22="Absent",BF22=""),"",IF($B$5="LV2",INDEX(Base_Classes_Niveaux!$A$102:$M$153,MATCH(BG22,Base_Classes_Niveaux!$A$102:$A$1533),$BB$3),IF(OR($B$6="3A",$B$6="4A",$B$6="5A",$B$6="6A"),INDEX(Base_Classes_Niveaux!$A$162:$M$213,MATCH(BG22,Base_Classes_Niveaux!$A$102:$A$153),$AX$6),IF(OR($B$6&lt;&gt;"3A",$B$6&lt;&gt;"4A",$B$6&lt;&gt;"5A",$B$6&lt;&gt;"6A"),INDEX(Base_Classes_Niveaux!$A$39:$M$90,MATCH(BG22,Base_Classes_Niveaux!$A$39:$A$90),$AX$6)))))</f>
        <v/>
      </c>
      <c r="BI22" s="46" t="str">
        <f t="shared" ca="1" si="17"/>
        <v/>
      </c>
      <c r="BJ22" s="46" t="str">
        <f t="shared" ca="1" si="18"/>
        <v/>
      </c>
      <c r="BK22" s="46" t="str">
        <f t="shared" ca="1" si="19"/>
        <v/>
      </c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 t="str">
        <f t="shared" ca="1" si="49"/>
        <v/>
      </c>
      <c r="CG22" s="163"/>
      <c r="CH22" s="163"/>
      <c r="CI22" s="89"/>
      <c r="CJ22" s="89"/>
    </row>
    <row r="23" spans="1:88">
      <c r="A23" s="102"/>
      <c r="B23" s="162" t="str">
        <f t="shared" ca="1" si="35"/>
        <v/>
      </c>
      <c r="C23" s="162" t="str">
        <f ca="1">IF($B$6="","",IF(OFFSET(INDEX(Base_Elèves!$A$1:$BY$1,MATCH($B$6,Base_Elèves!$A$1:$BY$1,0)),Base_Elèves!CA18,0,1,1)="","",OFFSET(INDEX(Base_Elèves!$A$1:$BY$1,1,MATCH($B$6,Base_Elèves!$A$1:$BY$1,0)),Base_Elèves!CA18,0,1,1)))</f>
        <v/>
      </c>
      <c r="D23" s="46"/>
      <c r="E23" s="163" t="str">
        <f t="shared" si="50"/>
        <v/>
      </c>
      <c r="F23" s="163"/>
      <c r="G23" s="163" t="str">
        <f t="shared" si="51"/>
        <v/>
      </c>
      <c r="H23" s="163" t="str">
        <f t="shared" si="52"/>
        <v/>
      </c>
      <c r="I23" s="46"/>
      <c r="J23" s="163" t="str">
        <f t="shared" si="0"/>
        <v/>
      </c>
      <c r="K23" s="163"/>
      <c r="L23" s="163" t="str">
        <f t="shared" si="1"/>
        <v/>
      </c>
      <c r="M23" s="163" t="str">
        <f t="shared" si="2"/>
        <v/>
      </c>
      <c r="N23" s="46"/>
      <c r="O23" s="163" t="str">
        <f t="shared" si="3"/>
        <v/>
      </c>
      <c r="P23" s="163"/>
      <c r="Q23" s="163" t="str">
        <f t="shared" si="4"/>
        <v/>
      </c>
      <c r="R23" s="163" t="str">
        <f t="shared" si="5"/>
        <v/>
      </c>
      <c r="S23" s="46"/>
      <c r="T23" s="46" t="str">
        <f t="shared" si="6"/>
        <v/>
      </c>
      <c r="U23" s="46"/>
      <c r="V23" s="46" t="str">
        <f t="shared" si="7"/>
        <v/>
      </c>
      <c r="W23" s="46" t="str">
        <f t="shared" si="8"/>
        <v/>
      </c>
      <c r="X23" s="46"/>
      <c r="Y23" s="46" t="str">
        <f t="shared" si="9"/>
        <v/>
      </c>
      <c r="Z23" s="46"/>
      <c r="AA23" s="46" t="str">
        <f t="shared" si="10"/>
        <v/>
      </c>
      <c r="AB23" s="46" t="str">
        <f t="shared" si="11"/>
        <v/>
      </c>
      <c r="AC23" s="46"/>
      <c r="AD23" s="46" t="str">
        <f t="shared" si="12"/>
        <v/>
      </c>
      <c r="AE23" s="46"/>
      <c r="AF23" s="46" t="str">
        <f t="shared" si="36"/>
        <v/>
      </c>
      <c r="AG23" s="46" t="str">
        <f t="shared" si="37"/>
        <v/>
      </c>
      <c r="AH23" s="46"/>
      <c r="AI23" s="46" t="str">
        <f t="shared" si="13"/>
        <v/>
      </c>
      <c r="AJ23" s="46"/>
      <c r="AK23" s="46" t="str">
        <f t="shared" si="38"/>
        <v/>
      </c>
      <c r="AL23" s="46" t="str">
        <f t="shared" si="39"/>
        <v/>
      </c>
      <c r="AM23" s="46"/>
      <c r="AN23" s="46" t="str">
        <f t="shared" si="14"/>
        <v/>
      </c>
      <c r="AO23" s="46"/>
      <c r="AP23" s="46" t="str">
        <f t="shared" si="40"/>
        <v/>
      </c>
      <c r="AQ23" s="46" t="str">
        <f t="shared" si="41"/>
        <v/>
      </c>
      <c r="AR23" s="46"/>
      <c r="AS23" s="46" t="str">
        <f t="shared" si="15"/>
        <v/>
      </c>
      <c r="AT23" s="46"/>
      <c r="AU23" s="46" t="str">
        <f t="shared" si="42"/>
        <v/>
      </c>
      <c r="AV23" s="46" t="str">
        <f t="shared" si="43"/>
        <v/>
      </c>
      <c r="AW23" s="46"/>
      <c r="AX23" s="46" t="str">
        <f t="shared" si="16"/>
        <v/>
      </c>
      <c r="AY23" s="46"/>
      <c r="AZ23" s="46" t="str">
        <f t="shared" si="44"/>
        <v/>
      </c>
      <c r="BA23" s="46" t="str">
        <f t="shared" si="45"/>
        <v/>
      </c>
      <c r="BB23" s="80"/>
      <c r="BC23" s="46" t="str">
        <f t="shared" ca="1" si="46"/>
        <v/>
      </c>
      <c r="BD23" s="46" t="str">
        <f t="shared" ca="1" si="47"/>
        <v/>
      </c>
      <c r="BE23" s="46"/>
      <c r="BF23" s="54" t="str">
        <f t="shared" ca="1" si="53"/>
        <v/>
      </c>
      <c r="BG23" s="54" t="str">
        <f t="shared" ca="1" si="48"/>
        <v/>
      </c>
      <c r="BH23" s="88" t="str">
        <f ca="1">IF(OR(A23="Absent",BF23=""),"",IF($B$5="LV2",INDEX(Base_Classes_Niveaux!$A$102:$M$153,MATCH(BG23,Base_Classes_Niveaux!$A$102:$A$1533),$BB$3),IF(OR($B$6="3A",$B$6="4A",$B$6="5A",$B$6="6A"),INDEX(Base_Classes_Niveaux!$A$162:$M$213,MATCH(BG23,Base_Classes_Niveaux!$A$102:$A$153),$AX$6),IF(OR($B$6&lt;&gt;"3A",$B$6&lt;&gt;"4A",$B$6&lt;&gt;"5A",$B$6&lt;&gt;"6A"),INDEX(Base_Classes_Niveaux!$A$39:$M$90,MATCH(BG23,Base_Classes_Niveaux!$A$39:$A$90),$AX$6)))))</f>
        <v/>
      </c>
      <c r="BI23" s="46" t="str">
        <f t="shared" ca="1" si="17"/>
        <v/>
      </c>
      <c r="BJ23" s="46" t="str">
        <f t="shared" ca="1" si="18"/>
        <v/>
      </c>
      <c r="BK23" s="46" t="str">
        <f t="shared" ca="1" si="19"/>
        <v/>
      </c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 t="str">
        <f t="shared" ca="1" si="49"/>
        <v/>
      </c>
      <c r="CG23" s="163"/>
      <c r="CH23" s="163"/>
      <c r="CI23" s="89"/>
      <c r="CJ23" s="89"/>
    </row>
    <row r="24" spans="1:88">
      <c r="A24" s="102"/>
      <c r="B24" s="162" t="str">
        <f t="shared" ca="1" si="35"/>
        <v/>
      </c>
      <c r="C24" s="162" t="str">
        <f ca="1">IF($B$6="","",IF(OFFSET(INDEX(Base_Elèves!$A$1:$BY$1,MATCH($B$6,Base_Elèves!$A$1:$BY$1,0)),Base_Elèves!CA19,0,1,1)="","",OFFSET(INDEX(Base_Elèves!$A$1:$BY$1,1,MATCH($B$6,Base_Elèves!$A$1:$BY$1,0)),Base_Elèves!CA19,0,1,1)))</f>
        <v/>
      </c>
      <c r="D24" s="46"/>
      <c r="E24" s="163" t="str">
        <f t="shared" si="50"/>
        <v/>
      </c>
      <c r="F24" s="163"/>
      <c r="G24" s="163" t="str">
        <f t="shared" si="51"/>
        <v/>
      </c>
      <c r="H24" s="163" t="str">
        <f t="shared" si="52"/>
        <v/>
      </c>
      <c r="I24" s="46"/>
      <c r="J24" s="163" t="str">
        <f t="shared" si="0"/>
        <v/>
      </c>
      <c r="K24" s="163"/>
      <c r="L24" s="163" t="str">
        <f t="shared" si="1"/>
        <v/>
      </c>
      <c r="M24" s="163" t="str">
        <f t="shared" si="2"/>
        <v/>
      </c>
      <c r="N24" s="46"/>
      <c r="O24" s="163" t="str">
        <f t="shared" si="3"/>
        <v/>
      </c>
      <c r="P24" s="163"/>
      <c r="Q24" s="163" t="str">
        <f t="shared" si="4"/>
        <v/>
      </c>
      <c r="R24" s="163" t="str">
        <f t="shared" si="5"/>
        <v/>
      </c>
      <c r="S24" s="46"/>
      <c r="T24" s="46" t="str">
        <f t="shared" si="6"/>
        <v/>
      </c>
      <c r="U24" s="46"/>
      <c r="V24" s="46" t="str">
        <f t="shared" si="7"/>
        <v/>
      </c>
      <c r="W24" s="46" t="str">
        <f t="shared" si="8"/>
        <v/>
      </c>
      <c r="X24" s="46"/>
      <c r="Y24" s="46" t="str">
        <f t="shared" si="9"/>
        <v/>
      </c>
      <c r="Z24" s="46"/>
      <c r="AA24" s="46" t="str">
        <f t="shared" si="10"/>
        <v/>
      </c>
      <c r="AB24" s="46" t="str">
        <f t="shared" si="11"/>
        <v/>
      </c>
      <c r="AC24" s="46"/>
      <c r="AD24" s="46" t="str">
        <f t="shared" si="12"/>
        <v/>
      </c>
      <c r="AE24" s="46"/>
      <c r="AF24" s="46" t="str">
        <f t="shared" si="36"/>
        <v/>
      </c>
      <c r="AG24" s="46" t="str">
        <f t="shared" si="37"/>
        <v/>
      </c>
      <c r="AH24" s="46"/>
      <c r="AI24" s="46" t="str">
        <f t="shared" si="13"/>
        <v/>
      </c>
      <c r="AJ24" s="46"/>
      <c r="AK24" s="46" t="str">
        <f t="shared" si="38"/>
        <v/>
      </c>
      <c r="AL24" s="46" t="str">
        <f t="shared" si="39"/>
        <v/>
      </c>
      <c r="AM24" s="46"/>
      <c r="AN24" s="46" t="str">
        <f t="shared" si="14"/>
        <v/>
      </c>
      <c r="AO24" s="46"/>
      <c r="AP24" s="46" t="str">
        <f t="shared" si="40"/>
        <v/>
      </c>
      <c r="AQ24" s="46" t="str">
        <f t="shared" si="41"/>
        <v/>
      </c>
      <c r="AR24" s="46"/>
      <c r="AS24" s="46" t="str">
        <f t="shared" si="15"/>
        <v/>
      </c>
      <c r="AT24" s="46"/>
      <c r="AU24" s="46" t="str">
        <f t="shared" si="42"/>
        <v/>
      </c>
      <c r="AV24" s="46" t="str">
        <f t="shared" si="43"/>
        <v/>
      </c>
      <c r="AW24" s="46"/>
      <c r="AX24" s="46" t="str">
        <f t="shared" si="16"/>
        <v/>
      </c>
      <c r="AY24" s="46"/>
      <c r="AZ24" s="46" t="str">
        <f t="shared" si="44"/>
        <v/>
      </c>
      <c r="BA24" s="46" t="str">
        <f t="shared" si="45"/>
        <v/>
      </c>
      <c r="BB24" s="80"/>
      <c r="BC24" s="46" t="str">
        <f t="shared" ca="1" si="46"/>
        <v/>
      </c>
      <c r="BD24" s="46" t="str">
        <f t="shared" ca="1" si="47"/>
        <v/>
      </c>
      <c r="BE24" s="46"/>
      <c r="BF24" s="54" t="str">
        <f t="shared" ca="1" si="53"/>
        <v/>
      </c>
      <c r="BG24" s="54" t="str">
        <f t="shared" ca="1" si="48"/>
        <v/>
      </c>
      <c r="BH24" s="88" t="str">
        <f ca="1">IF(OR(A24="Absent",BF24=""),"",IF($B$5="LV2",INDEX(Base_Classes_Niveaux!$A$102:$M$153,MATCH(BG24,Base_Classes_Niveaux!$A$102:$A$1533),$BB$3),IF(OR($B$6="3A",$B$6="4A",$B$6="5A",$B$6="6A"),INDEX(Base_Classes_Niveaux!$A$162:$M$213,MATCH(BG24,Base_Classes_Niveaux!$A$102:$A$153),$AX$6),IF(OR($B$6&lt;&gt;"3A",$B$6&lt;&gt;"4A",$B$6&lt;&gt;"5A",$B$6&lt;&gt;"6A"),INDEX(Base_Classes_Niveaux!$A$39:$M$90,MATCH(BG24,Base_Classes_Niveaux!$A$39:$A$90),$AX$6)))))</f>
        <v/>
      </c>
      <c r="BI24" s="46" t="str">
        <f t="shared" ca="1" si="17"/>
        <v/>
      </c>
      <c r="BJ24" s="46" t="str">
        <f t="shared" ca="1" si="18"/>
        <v/>
      </c>
      <c r="BK24" s="46" t="str">
        <f t="shared" ca="1" si="19"/>
        <v/>
      </c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 t="str">
        <f t="shared" ca="1" si="49"/>
        <v/>
      </c>
      <c r="CG24" s="163"/>
      <c r="CH24" s="163"/>
      <c r="CI24" s="89"/>
      <c r="CJ24" s="89"/>
    </row>
    <row r="25" spans="1:88">
      <c r="A25" s="102"/>
      <c r="B25" s="162" t="str">
        <f t="shared" ca="1" si="35"/>
        <v/>
      </c>
      <c r="C25" s="162" t="str">
        <f ca="1">IF($B$6="","",IF(OFFSET(INDEX(Base_Elèves!$A$1:$BY$1,MATCH($B$6,Base_Elèves!$A$1:$BY$1,0)),Base_Elèves!CA20,0,1,1)="","",OFFSET(INDEX(Base_Elèves!$A$1:$BY$1,1,MATCH($B$6,Base_Elèves!$A$1:$BY$1,0)),Base_Elèves!CA20,0,1,1)))</f>
        <v/>
      </c>
      <c r="D25" s="46"/>
      <c r="E25" s="163" t="str">
        <f t="shared" si="50"/>
        <v/>
      </c>
      <c r="F25" s="163"/>
      <c r="G25" s="163" t="str">
        <f t="shared" si="51"/>
        <v/>
      </c>
      <c r="H25" s="163" t="str">
        <f t="shared" si="52"/>
        <v/>
      </c>
      <c r="I25" s="46"/>
      <c r="J25" s="163" t="str">
        <f t="shared" si="0"/>
        <v/>
      </c>
      <c r="K25" s="163"/>
      <c r="L25" s="163" t="str">
        <f t="shared" si="1"/>
        <v/>
      </c>
      <c r="M25" s="163" t="str">
        <f t="shared" si="2"/>
        <v/>
      </c>
      <c r="N25" s="46"/>
      <c r="O25" s="163" t="str">
        <f t="shared" si="3"/>
        <v/>
      </c>
      <c r="P25" s="163"/>
      <c r="Q25" s="163" t="str">
        <f t="shared" si="4"/>
        <v/>
      </c>
      <c r="R25" s="163" t="str">
        <f t="shared" si="5"/>
        <v/>
      </c>
      <c r="S25" s="46"/>
      <c r="T25" s="46" t="str">
        <f t="shared" si="6"/>
        <v/>
      </c>
      <c r="U25" s="46"/>
      <c r="V25" s="46" t="str">
        <f t="shared" si="7"/>
        <v/>
      </c>
      <c r="W25" s="46" t="str">
        <f t="shared" si="8"/>
        <v/>
      </c>
      <c r="X25" s="46"/>
      <c r="Y25" s="46" t="str">
        <f t="shared" si="9"/>
        <v/>
      </c>
      <c r="Z25" s="46"/>
      <c r="AA25" s="46" t="str">
        <f t="shared" si="10"/>
        <v/>
      </c>
      <c r="AB25" s="46" t="str">
        <f t="shared" si="11"/>
        <v/>
      </c>
      <c r="AC25" s="46"/>
      <c r="AD25" s="46" t="str">
        <f t="shared" si="12"/>
        <v/>
      </c>
      <c r="AE25" s="46"/>
      <c r="AF25" s="46" t="str">
        <f t="shared" si="36"/>
        <v/>
      </c>
      <c r="AG25" s="46" t="str">
        <f t="shared" si="37"/>
        <v/>
      </c>
      <c r="AH25" s="46"/>
      <c r="AI25" s="46" t="str">
        <f t="shared" si="13"/>
        <v/>
      </c>
      <c r="AJ25" s="46"/>
      <c r="AK25" s="46" t="str">
        <f t="shared" si="38"/>
        <v/>
      </c>
      <c r="AL25" s="46" t="str">
        <f t="shared" si="39"/>
        <v/>
      </c>
      <c r="AM25" s="46"/>
      <c r="AN25" s="46" t="str">
        <f t="shared" si="14"/>
        <v/>
      </c>
      <c r="AO25" s="46"/>
      <c r="AP25" s="46" t="str">
        <f t="shared" si="40"/>
        <v/>
      </c>
      <c r="AQ25" s="46" t="str">
        <f t="shared" si="41"/>
        <v/>
      </c>
      <c r="AR25" s="46"/>
      <c r="AS25" s="46" t="str">
        <f t="shared" si="15"/>
        <v/>
      </c>
      <c r="AT25" s="46"/>
      <c r="AU25" s="46" t="str">
        <f t="shared" si="42"/>
        <v/>
      </c>
      <c r="AV25" s="46" t="str">
        <f t="shared" si="43"/>
        <v/>
      </c>
      <c r="AW25" s="46"/>
      <c r="AX25" s="46" t="str">
        <f t="shared" si="16"/>
        <v/>
      </c>
      <c r="AY25" s="46"/>
      <c r="AZ25" s="46" t="str">
        <f t="shared" si="44"/>
        <v/>
      </c>
      <c r="BA25" s="46" t="str">
        <f t="shared" si="45"/>
        <v/>
      </c>
      <c r="BB25" s="80"/>
      <c r="BC25" s="46" t="str">
        <f t="shared" ca="1" si="46"/>
        <v/>
      </c>
      <c r="BD25" s="46" t="str">
        <f t="shared" ca="1" si="47"/>
        <v/>
      </c>
      <c r="BE25" s="46"/>
      <c r="BF25" s="54" t="str">
        <f t="shared" ca="1" si="53"/>
        <v/>
      </c>
      <c r="BG25" s="54" t="str">
        <f t="shared" ca="1" si="48"/>
        <v/>
      </c>
      <c r="BH25" s="88" t="str">
        <f ca="1">IF(OR(A25="Absent",BF25=""),"",IF($B$5="LV2",INDEX(Base_Classes_Niveaux!$A$102:$M$153,MATCH(BG25,Base_Classes_Niveaux!$A$102:$A$1533),$BB$3),IF(OR($B$6="3A",$B$6="4A",$B$6="5A",$B$6="6A"),INDEX(Base_Classes_Niveaux!$A$162:$M$213,MATCH(BG25,Base_Classes_Niveaux!$A$102:$A$153),$AX$6),IF(OR($B$6&lt;&gt;"3A",$B$6&lt;&gt;"4A",$B$6&lt;&gt;"5A",$B$6&lt;&gt;"6A"),INDEX(Base_Classes_Niveaux!$A$39:$M$90,MATCH(BG25,Base_Classes_Niveaux!$A$39:$A$90),$AX$6)))))</f>
        <v/>
      </c>
      <c r="BI25" s="46" t="str">
        <f t="shared" ca="1" si="17"/>
        <v/>
      </c>
      <c r="BJ25" s="46" t="str">
        <f t="shared" ca="1" si="18"/>
        <v/>
      </c>
      <c r="BK25" s="46" t="str">
        <f t="shared" ca="1" si="19"/>
        <v/>
      </c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 t="str">
        <f t="shared" ca="1" si="49"/>
        <v/>
      </c>
      <c r="CG25" s="163"/>
      <c r="CH25" s="163"/>
      <c r="CI25" s="89"/>
      <c r="CJ25" s="89"/>
    </row>
    <row r="26" spans="1:88">
      <c r="A26" s="102"/>
      <c r="B26" s="162" t="str">
        <f t="shared" ca="1" si="35"/>
        <v/>
      </c>
      <c r="C26" s="162" t="str">
        <f ca="1">IF($B$6="","",IF(OFFSET(INDEX(Base_Elèves!$A$1:$BY$1,MATCH($B$6,Base_Elèves!$A$1:$BY$1,0)),Base_Elèves!CA21,0,1,1)="","",OFFSET(INDEX(Base_Elèves!$A$1:$BY$1,1,MATCH($B$6,Base_Elèves!$A$1:$BY$1,0)),Base_Elèves!CA21,0,1,1)))</f>
        <v/>
      </c>
      <c r="D26" s="46"/>
      <c r="E26" s="163" t="str">
        <f t="shared" si="50"/>
        <v/>
      </c>
      <c r="F26" s="163"/>
      <c r="G26" s="163" t="str">
        <f t="shared" si="51"/>
        <v/>
      </c>
      <c r="H26" s="163" t="str">
        <f t="shared" si="52"/>
        <v/>
      </c>
      <c r="I26" s="46"/>
      <c r="J26" s="163" t="str">
        <f t="shared" si="0"/>
        <v/>
      </c>
      <c r="K26" s="163"/>
      <c r="L26" s="163" t="str">
        <f t="shared" si="1"/>
        <v/>
      </c>
      <c r="M26" s="163" t="str">
        <f t="shared" si="2"/>
        <v/>
      </c>
      <c r="N26" s="46"/>
      <c r="O26" s="163" t="str">
        <f t="shared" si="3"/>
        <v/>
      </c>
      <c r="P26" s="163"/>
      <c r="Q26" s="163" t="str">
        <f t="shared" si="4"/>
        <v/>
      </c>
      <c r="R26" s="163" t="str">
        <f t="shared" si="5"/>
        <v/>
      </c>
      <c r="S26" s="46"/>
      <c r="T26" s="46" t="str">
        <f t="shared" si="6"/>
        <v/>
      </c>
      <c r="U26" s="46"/>
      <c r="V26" s="46" t="str">
        <f t="shared" si="7"/>
        <v/>
      </c>
      <c r="W26" s="46" t="str">
        <f t="shared" si="8"/>
        <v/>
      </c>
      <c r="X26" s="46"/>
      <c r="Y26" s="46" t="str">
        <f t="shared" si="9"/>
        <v/>
      </c>
      <c r="Z26" s="46"/>
      <c r="AA26" s="46" t="str">
        <f t="shared" si="10"/>
        <v/>
      </c>
      <c r="AB26" s="46" t="str">
        <f t="shared" si="11"/>
        <v/>
      </c>
      <c r="AC26" s="46"/>
      <c r="AD26" s="46" t="str">
        <f t="shared" si="12"/>
        <v/>
      </c>
      <c r="AE26" s="46"/>
      <c r="AF26" s="46" t="str">
        <f t="shared" si="36"/>
        <v/>
      </c>
      <c r="AG26" s="46" t="str">
        <f t="shared" si="37"/>
        <v/>
      </c>
      <c r="AH26" s="46"/>
      <c r="AI26" s="46" t="str">
        <f t="shared" si="13"/>
        <v/>
      </c>
      <c r="AJ26" s="46"/>
      <c r="AK26" s="46" t="str">
        <f t="shared" si="38"/>
        <v/>
      </c>
      <c r="AL26" s="46" t="str">
        <f t="shared" si="39"/>
        <v/>
      </c>
      <c r="AM26" s="46"/>
      <c r="AN26" s="46" t="str">
        <f t="shared" si="14"/>
        <v/>
      </c>
      <c r="AO26" s="46"/>
      <c r="AP26" s="46" t="str">
        <f t="shared" si="40"/>
        <v/>
      </c>
      <c r="AQ26" s="46" t="str">
        <f t="shared" si="41"/>
        <v/>
      </c>
      <c r="AR26" s="46"/>
      <c r="AS26" s="46" t="str">
        <f t="shared" si="15"/>
        <v/>
      </c>
      <c r="AT26" s="46"/>
      <c r="AU26" s="46" t="str">
        <f t="shared" si="42"/>
        <v/>
      </c>
      <c r="AV26" s="46" t="str">
        <f t="shared" si="43"/>
        <v/>
      </c>
      <c r="AW26" s="46"/>
      <c r="AX26" s="46" t="str">
        <f t="shared" si="16"/>
        <v/>
      </c>
      <c r="AY26" s="46"/>
      <c r="AZ26" s="46" t="str">
        <f t="shared" si="44"/>
        <v/>
      </c>
      <c r="BA26" s="46" t="str">
        <f t="shared" si="45"/>
        <v/>
      </c>
      <c r="BB26" s="80"/>
      <c r="BC26" s="46" t="str">
        <f t="shared" ca="1" si="46"/>
        <v/>
      </c>
      <c r="BD26" s="46" t="str">
        <f t="shared" ca="1" si="47"/>
        <v/>
      </c>
      <c r="BE26" s="46"/>
      <c r="BF26" s="54" t="str">
        <f t="shared" ca="1" si="53"/>
        <v/>
      </c>
      <c r="BG26" s="54" t="str">
        <f t="shared" ca="1" si="48"/>
        <v/>
      </c>
      <c r="BH26" s="88" t="str">
        <f ca="1">IF(OR(A26="Absent",BF26=""),"",IF($B$5="LV2",INDEX(Base_Classes_Niveaux!$A$102:$M$153,MATCH(BG26,Base_Classes_Niveaux!$A$102:$A$1533),$BB$3),IF(OR($B$6="3A",$B$6="4A",$B$6="5A",$B$6="6A"),INDEX(Base_Classes_Niveaux!$A$162:$M$213,MATCH(BG26,Base_Classes_Niveaux!$A$102:$A$153),$AX$6),IF(OR($B$6&lt;&gt;"3A",$B$6&lt;&gt;"4A",$B$6&lt;&gt;"5A",$B$6&lt;&gt;"6A"),INDEX(Base_Classes_Niveaux!$A$39:$M$90,MATCH(BG26,Base_Classes_Niveaux!$A$39:$A$90),$AX$6)))))</f>
        <v/>
      </c>
      <c r="BI26" s="46" t="str">
        <f t="shared" ca="1" si="17"/>
        <v/>
      </c>
      <c r="BJ26" s="46" t="str">
        <f t="shared" ca="1" si="18"/>
        <v/>
      </c>
      <c r="BK26" s="46" t="str">
        <f t="shared" ca="1" si="19"/>
        <v/>
      </c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 t="str">
        <f t="shared" ca="1" si="49"/>
        <v/>
      </c>
      <c r="CG26" s="163"/>
      <c r="CH26" s="163"/>
      <c r="CI26" s="89"/>
      <c r="CJ26" s="89"/>
    </row>
    <row r="27" spans="1:88">
      <c r="A27" s="102"/>
      <c r="B27" s="162" t="str">
        <f t="shared" ca="1" si="35"/>
        <v/>
      </c>
      <c r="C27" s="162" t="str">
        <f ca="1">IF($B$6="","",IF(OFFSET(INDEX(Base_Elèves!$A$1:$BY$1,MATCH($B$6,Base_Elèves!$A$1:$BY$1,0)),Base_Elèves!CA22,0,1,1)="","",OFFSET(INDEX(Base_Elèves!$A$1:$BY$1,1,MATCH($B$6,Base_Elèves!$A$1:$BY$1,0)),Base_Elèves!CA22,0,1,1)))</f>
        <v/>
      </c>
      <c r="D27" s="46"/>
      <c r="E27" s="163" t="str">
        <f t="shared" si="50"/>
        <v/>
      </c>
      <c r="F27" s="163"/>
      <c r="G27" s="163" t="str">
        <f t="shared" si="51"/>
        <v/>
      </c>
      <c r="H27" s="163" t="str">
        <f t="shared" si="52"/>
        <v/>
      </c>
      <c r="I27" s="46"/>
      <c r="J27" s="163" t="str">
        <f t="shared" si="0"/>
        <v/>
      </c>
      <c r="K27" s="163"/>
      <c r="L27" s="163" t="str">
        <f t="shared" si="1"/>
        <v/>
      </c>
      <c r="M27" s="163" t="str">
        <f t="shared" si="2"/>
        <v/>
      </c>
      <c r="N27" s="46"/>
      <c r="O27" s="163" t="str">
        <f t="shared" si="3"/>
        <v/>
      </c>
      <c r="P27" s="163"/>
      <c r="Q27" s="163" t="str">
        <f t="shared" si="4"/>
        <v/>
      </c>
      <c r="R27" s="163" t="str">
        <f t="shared" si="5"/>
        <v/>
      </c>
      <c r="S27" s="46"/>
      <c r="T27" s="46" t="str">
        <f t="shared" si="6"/>
        <v/>
      </c>
      <c r="U27" s="46"/>
      <c r="V27" s="46" t="str">
        <f t="shared" si="7"/>
        <v/>
      </c>
      <c r="W27" s="46" t="str">
        <f t="shared" si="8"/>
        <v/>
      </c>
      <c r="X27" s="46"/>
      <c r="Y27" s="46" t="str">
        <f t="shared" si="9"/>
        <v/>
      </c>
      <c r="Z27" s="46"/>
      <c r="AA27" s="46" t="str">
        <f t="shared" si="10"/>
        <v/>
      </c>
      <c r="AB27" s="46" t="str">
        <f t="shared" si="11"/>
        <v/>
      </c>
      <c r="AC27" s="46"/>
      <c r="AD27" s="46" t="str">
        <f t="shared" si="12"/>
        <v/>
      </c>
      <c r="AE27" s="46"/>
      <c r="AF27" s="46" t="str">
        <f t="shared" si="36"/>
        <v/>
      </c>
      <c r="AG27" s="46" t="str">
        <f t="shared" si="37"/>
        <v/>
      </c>
      <c r="AH27" s="46"/>
      <c r="AI27" s="46" t="str">
        <f t="shared" si="13"/>
        <v/>
      </c>
      <c r="AJ27" s="46"/>
      <c r="AK27" s="46" t="str">
        <f t="shared" si="38"/>
        <v/>
      </c>
      <c r="AL27" s="46" t="str">
        <f t="shared" si="39"/>
        <v/>
      </c>
      <c r="AM27" s="46"/>
      <c r="AN27" s="46" t="str">
        <f t="shared" si="14"/>
        <v/>
      </c>
      <c r="AO27" s="46"/>
      <c r="AP27" s="46" t="str">
        <f t="shared" si="40"/>
        <v/>
      </c>
      <c r="AQ27" s="46" t="str">
        <f t="shared" si="41"/>
        <v/>
      </c>
      <c r="AR27" s="46"/>
      <c r="AS27" s="46" t="str">
        <f t="shared" si="15"/>
        <v/>
      </c>
      <c r="AT27" s="46"/>
      <c r="AU27" s="46" t="str">
        <f t="shared" si="42"/>
        <v/>
      </c>
      <c r="AV27" s="46" t="str">
        <f t="shared" si="43"/>
        <v/>
      </c>
      <c r="AW27" s="46"/>
      <c r="AX27" s="46" t="str">
        <f t="shared" si="16"/>
        <v/>
      </c>
      <c r="AY27" s="46"/>
      <c r="AZ27" s="46" t="str">
        <f t="shared" si="44"/>
        <v/>
      </c>
      <c r="BA27" s="46" t="str">
        <f t="shared" si="45"/>
        <v/>
      </c>
      <c r="BB27" s="80"/>
      <c r="BC27" s="46" t="str">
        <f t="shared" ca="1" si="46"/>
        <v/>
      </c>
      <c r="BD27" s="46" t="str">
        <f t="shared" ca="1" si="47"/>
        <v/>
      </c>
      <c r="BE27" s="46"/>
      <c r="BF27" s="54" t="str">
        <f t="shared" ca="1" si="53"/>
        <v/>
      </c>
      <c r="BG27" s="54" t="str">
        <f t="shared" ca="1" si="48"/>
        <v/>
      </c>
      <c r="BH27" s="88" t="str">
        <f ca="1">IF(OR(A27="Absent",BF27=""),"",IF($B$5="LV2",INDEX(Base_Classes_Niveaux!$A$102:$M$153,MATCH(BG27,Base_Classes_Niveaux!$A$102:$A$1533),$BB$3),IF(OR($B$6="3A",$B$6="4A",$B$6="5A",$B$6="6A"),INDEX(Base_Classes_Niveaux!$A$162:$M$213,MATCH(BG27,Base_Classes_Niveaux!$A$102:$A$153),$AX$6),IF(OR($B$6&lt;&gt;"3A",$B$6&lt;&gt;"4A",$B$6&lt;&gt;"5A",$B$6&lt;&gt;"6A"),INDEX(Base_Classes_Niveaux!$A$39:$M$90,MATCH(BG27,Base_Classes_Niveaux!$A$39:$A$90),$AX$6)))))</f>
        <v/>
      </c>
      <c r="BI27" s="46" t="str">
        <f t="shared" ca="1" si="17"/>
        <v/>
      </c>
      <c r="BJ27" s="46" t="str">
        <f t="shared" ca="1" si="18"/>
        <v/>
      </c>
      <c r="BK27" s="46" t="str">
        <f t="shared" ca="1" si="19"/>
        <v/>
      </c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 t="str">
        <f t="shared" ca="1" si="49"/>
        <v/>
      </c>
      <c r="CG27" s="163"/>
      <c r="CH27" s="163"/>
      <c r="CI27" s="89"/>
      <c r="CJ27" s="89"/>
    </row>
    <row r="28" spans="1:88">
      <c r="A28" s="102"/>
      <c r="B28" s="162" t="str">
        <f t="shared" ca="1" si="35"/>
        <v/>
      </c>
      <c r="C28" s="162" t="str">
        <f ca="1">IF($B$6="","",IF(OFFSET(INDEX(Base_Elèves!$A$1:$BY$1,MATCH($B$6,Base_Elèves!$A$1:$BY$1,0)),Base_Elèves!CA23,0,1,1)="","",OFFSET(INDEX(Base_Elèves!$A$1:$BY$1,1,MATCH($B$6,Base_Elèves!$A$1:$BY$1,0)),Base_Elèves!CA23,0,1,1)))</f>
        <v/>
      </c>
      <c r="D28" s="46"/>
      <c r="E28" s="163" t="str">
        <f t="shared" si="50"/>
        <v/>
      </c>
      <c r="F28" s="163"/>
      <c r="G28" s="163" t="str">
        <f t="shared" si="51"/>
        <v/>
      </c>
      <c r="H28" s="163" t="str">
        <f t="shared" si="52"/>
        <v/>
      </c>
      <c r="I28" s="46"/>
      <c r="J28" s="163" t="str">
        <f t="shared" si="0"/>
        <v/>
      </c>
      <c r="K28" s="163"/>
      <c r="L28" s="163" t="str">
        <f t="shared" si="1"/>
        <v/>
      </c>
      <c r="M28" s="163" t="str">
        <f t="shared" si="2"/>
        <v/>
      </c>
      <c r="N28" s="46"/>
      <c r="O28" s="163" t="str">
        <f t="shared" si="3"/>
        <v/>
      </c>
      <c r="P28" s="163"/>
      <c r="Q28" s="163" t="str">
        <f t="shared" si="4"/>
        <v/>
      </c>
      <c r="R28" s="163" t="str">
        <f t="shared" si="5"/>
        <v/>
      </c>
      <c r="S28" s="46"/>
      <c r="T28" s="46" t="str">
        <f t="shared" si="6"/>
        <v/>
      </c>
      <c r="U28" s="46"/>
      <c r="V28" s="46" t="str">
        <f t="shared" si="7"/>
        <v/>
      </c>
      <c r="W28" s="46" t="str">
        <f t="shared" si="8"/>
        <v/>
      </c>
      <c r="X28" s="46"/>
      <c r="Y28" s="46" t="str">
        <f t="shared" si="9"/>
        <v/>
      </c>
      <c r="Z28" s="46"/>
      <c r="AA28" s="46" t="str">
        <f t="shared" si="10"/>
        <v/>
      </c>
      <c r="AB28" s="46" t="str">
        <f t="shared" si="11"/>
        <v/>
      </c>
      <c r="AC28" s="46"/>
      <c r="AD28" s="46" t="str">
        <f t="shared" si="12"/>
        <v/>
      </c>
      <c r="AE28" s="46"/>
      <c r="AF28" s="46" t="str">
        <f t="shared" si="36"/>
        <v/>
      </c>
      <c r="AG28" s="46" t="str">
        <f t="shared" si="37"/>
        <v/>
      </c>
      <c r="AH28" s="46"/>
      <c r="AI28" s="46" t="str">
        <f t="shared" si="13"/>
        <v/>
      </c>
      <c r="AJ28" s="46"/>
      <c r="AK28" s="46" t="str">
        <f t="shared" si="38"/>
        <v/>
      </c>
      <c r="AL28" s="46" t="str">
        <f t="shared" si="39"/>
        <v/>
      </c>
      <c r="AM28" s="46"/>
      <c r="AN28" s="46" t="str">
        <f t="shared" si="14"/>
        <v/>
      </c>
      <c r="AO28" s="46"/>
      <c r="AP28" s="46" t="str">
        <f t="shared" si="40"/>
        <v/>
      </c>
      <c r="AQ28" s="46" t="str">
        <f t="shared" si="41"/>
        <v/>
      </c>
      <c r="AR28" s="46"/>
      <c r="AS28" s="46" t="str">
        <f t="shared" si="15"/>
        <v/>
      </c>
      <c r="AT28" s="46"/>
      <c r="AU28" s="46" t="str">
        <f t="shared" si="42"/>
        <v/>
      </c>
      <c r="AV28" s="46" t="str">
        <f t="shared" si="43"/>
        <v/>
      </c>
      <c r="AW28" s="46"/>
      <c r="AX28" s="46" t="str">
        <f t="shared" si="16"/>
        <v/>
      </c>
      <c r="AY28" s="46"/>
      <c r="AZ28" s="46" t="str">
        <f t="shared" si="44"/>
        <v/>
      </c>
      <c r="BA28" s="46" t="str">
        <f t="shared" si="45"/>
        <v/>
      </c>
      <c r="BB28" s="80"/>
      <c r="BC28" s="46" t="str">
        <f t="shared" ca="1" si="46"/>
        <v/>
      </c>
      <c r="BD28" s="46" t="str">
        <f t="shared" ca="1" si="47"/>
        <v/>
      </c>
      <c r="BE28" s="46"/>
      <c r="BF28" s="54" t="str">
        <f t="shared" ca="1" si="53"/>
        <v/>
      </c>
      <c r="BG28" s="54" t="str">
        <f t="shared" ca="1" si="48"/>
        <v/>
      </c>
      <c r="BH28" s="88" t="str">
        <f ca="1">IF(OR(A28="Absent",BF28=""),"",IF($B$5="LV2",INDEX(Base_Classes_Niveaux!$A$102:$M$153,MATCH(BG28,Base_Classes_Niveaux!$A$102:$A$1533),$BB$3),IF(OR($B$6="3A",$B$6="4A",$B$6="5A",$B$6="6A"),INDEX(Base_Classes_Niveaux!$A$162:$M$213,MATCH(BG28,Base_Classes_Niveaux!$A$102:$A$153),$AX$6),IF(OR($B$6&lt;&gt;"3A",$B$6&lt;&gt;"4A",$B$6&lt;&gt;"5A",$B$6&lt;&gt;"6A"),INDEX(Base_Classes_Niveaux!$A$39:$M$90,MATCH(BG28,Base_Classes_Niveaux!$A$39:$A$90),$AX$6)))))</f>
        <v/>
      </c>
      <c r="BI28" s="46" t="str">
        <f t="shared" ca="1" si="17"/>
        <v/>
      </c>
      <c r="BJ28" s="46" t="str">
        <f t="shared" ca="1" si="18"/>
        <v/>
      </c>
      <c r="BK28" s="46" t="str">
        <f t="shared" ca="1" si="19"/>
        <v/>
      </c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 t="str">
        <f t="shared" ca="1" si="49"/>
        <v/>
      </c>
      <c r="CG28" s="163"/>
      <c r="CH28" s="163"/>
      <c r="CI28" s="89"/>
      <c r="CJ28" s="89"/>
    </row>
    <row r="29" spans="1:88">
      <c r="A29" s="102"/>
      <c r="B29" s="162" t="str">
        <f t="shared" ca="1" si="35"/>
        <v/>
      </c>
      <c r="C29" s="162" t="str">
        <f ca="1">IF($B$6="","",IF(OFFSET(INDEX(Base_Elèves!$A$1:$BY$1,MATCH($B$6,Base_Elèves!$A$1:$BY$1,0)),Base_Elèves!CA24,0,1,1)="","",OFFSET(INDEX(Base_Elèves!$A$1:$BY$1,1,MATCH($B$6,Base_Elèves!$A$1:$BY$1,0)),Base_Elèves!CA24,0,1,1)))</f>
        <v/>
      </c>
      <c r="D29" s="46"/>
      <c r="E29" s="163" t="str">
        <f t="shared" si="50"/>
        <v/>
      </c>
      <c r="F29" s="163"/>
      <c r="G29" s="163" t="str">
        <f t="shared" si="51"/>
        <v/>
      </c>
      <c r="H29" s="163" t="str">
        <f t="shared" si="52"/>
        <v/>
      </c>
      <c r="I29" s="46"/>
      <c r="J29" s="163" t="str">
        <f t="shared" si="0"/>
        <v/>
      </c>
      <c r="K29" s="163"/>
      <c r="L29" s="163" t="str">
        <f t="shared" si="1"/>
        <v/>
      </c>
      <c r="M29" s="163" t="str">
        <f t="shared" si="2"/>
        <v/>
      </c>
      <c r="N29" s="46"/>
      <c r="O29" s="163" t="str">
        <f t="shared" si="3"/>
        <v/>
      </c>
      <c r="P29" s="163"/>
      <c r="Q29" s="163" t="str">
        <f t="shared" si="4"/>
        <v/>
      </c>
      <c r="R29" s="163" t="str">
        <f t="shared" si="5"/>
        <v/>
      </c>
      <c r="S29" s="46"/>
      <c r="T29" s="46" t="str">
        <f t="shared" si="6"/>
        <v/>
      </c>
      <c r="U29" s="46"/>
      <c r="V29" s="46" t="str">
        <f t="shared" si="7"/>
        <v/>
      </c>
      <c r="W29" s="46" t="str">
        <f t="shared" si="8"/>
        <v/>
      </c>
      <c r="X29" s="46"/>
      <c r="Y29" s="46" t="str">
        <f t="shared" si="9"/>
        <v/>
      </c>
      <c r="Z29" s="46"/>
      <c r="AA29" s="46" t="str">
        <f t="shared" si="10"/>
        <v/>
      </c>
      <c r="AB29" s="46" t="str">
        <f t="shared" si="11"/>
        <v/>
      </c>
      <c r="AC29" s="46"/>
      <c r="AD29" s="46" t="str">
        <f t="shared" si="12"/>
        <v/>
      </c>
      <c r="AE29" s="46"/>
      <c r="AF29" s="46" t="str">
        <f t="shared" si="36"/>
        <v/>
      </c>
      <c r="AG29" s="46" t="str">
        <f t="shared" si="37"/>
        <v/>
      </c>
      <c r="AH29" s="46"/>
      <c r="AI29" s="46" t="str">
        <f t="shared" si="13"/>
        <v/>
      </c>
      <c r="AJ29" s="46"/>
      <c r="AK29" s="46" t="str">
        <f t="shared" si="38"/>
        <v/>
      </c>
      <c r="AL29" s="46" t="str">
        <f t="shared" si="39"/>
        <v/>
      </c>
      <c r="AM29" s="46"/>
      <c r="AN29" s="46" t="str">
        <f t="shared" si="14"/>
        <v/>
      </c>
      <c r="AO29" s="46"/>
      <c r="AP29" s="46" t="str">
        <f t="shared" si="40"/>
        <v/>
      </c>
      <c r="AQ29" s="46" t="str">
        <f t="shared" si="41"/>
        <v/>
      </c>
      <c r="AR29" s="46"/>
      <c r="AS29" s="46" t="str">
        <f t="shared" si="15"/>
        <v/>
      </c>
      <c r="AT29" s="46"/>
      <c r="AU29" s="46" t="str">
        <f t="shared" si="42"/>
        <v/>
      </c>
      <c r="AV29" s="46" t="str">
        <f t="shared" si="43"/>
        <v/>
      </c>
      <c r="AW29" s="46"/>
      <c r="AX29" s="46" t="str">
        <f t="shared" si="16"/>
        <v/>
      </c>
      <c r="AY29" s="46"/>
      <c r="AZ29" s="46" t="str">
        <f t="shared" si="44"/>
        <v/>
      </c>
      <c r="BA29" s="46" t="str">
        <f t="shared" si="45"/>
        <v/>
      </c>
      <c r="BB29" s="80"/>
      <c r="BC29" s="46" t="str">
        <f t="shared" ca="1" si="46"/>
        <v/>
      </c>
      <c r="BD29" s="46" t="str">
        <f t="shared" ca="1" si="47"/>
        <v/>
      </c>
      <c r="BE29" s="46"/>
      <c r="BF29" s="54" t="str">
        <f t="shared" ca="1" si="53"/>
        <v/>
      </c>
      <c r="BG29" s="54" t="str">
        <f t="shared" ca="1" si="48"/>
        <v/>
      </c>
      <c r="BH29" s="88" t="str">
        <f ca="1">IF(OR(A29="Absent",BF29=""),"",IF($B$5="LV2",INDEX(Base_Classes_Niveaux!$A$102:$M$153,MATCH(BG29,Base_Classes_Niveaux!$A$102:$A$1533),$BB$3),IF(OR($B$6="3A",$B$6="4A",$B$6="5A",$B$6="6A"),INDEX(Base_Classes_Niveaux!$A$162:$M$213,MATCH(BG29,Base_Classes_Niveaux!$A$102:$A$153),$AX$6),IF(OR($B$6&lt;&gt;"3A",$B$6&lt;&gt;"4A",$B$6&lt;&gt;"5A",$B$6&lt;&gt;"6A"),INDEX(Base_Classes_Niveaux!$A$39:$M$90,MATCH(BG29,Base_Classes_Niveaux!$A$39:$A$90),$AX$6)))))</f>
        <v/>
      </c>
      <c r="BI29" s="46" t="str">
        <f t="shared" ca="1" si="17"/>
        <v/>
      </c>
      <c r="BJ29" s="46" t="str">
        <f t="shared" ca="1" si="18"/>
        <v/>
      </c>
      <c r="BK29" s="46" t="str">
        <f t="shared" ca="1" si="19"/>
        <v/>
      </c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 t="str">
        <f t="shared" ca="1" si="49"/>
        <v/>
      </c>
      <c r="CG29" s="163"/>
      <c r="CH29" s="163"/>
      <c r="CI29" s="89"/>
      <c r="CJ29" s="89"/>
    </row>
    <row r="30" spans="1:88">
      <c r="A30" s="102"/>
      <c r="B30" s="162" t="str">
        <f t="shared" ca="1" si="35"/>
        <v/>
      </c>
      <c r="C30" s="162" t="str">
        <f ca="1">IF($B$6="","",IF(OFFSET(INDEX(Base_Elèves!$A$1:$BY$1,MATCH($B$6,Base_Elèves!$A$1:$BY$1,0)),Base_Elèves!CA25,0,1,1)="","",OFFSET(INDEX(Base_Elèves!$A$1:$BY$1,1,MATCH($B$6,Base_Elèves!$A$1:$BY$1,0)),Base_Elèves!CA25,0,1,1)))</f>
        <v/>
      </c>
      <c r="D30" s="46"/>
      <c r="E30" s="163" t="str">
        <f t="shared" si="50"/>
        <v/>
      </c>
      <c r="F30" s="163"/>
      <c r="G30" s="163" t="str">
        <f t="shared" si="51"/>
        <v/>
      </c>
      <c r="H30" s="163" t="str">
        <f t="shared" si="52"/>
        <v/>
      </c>
      <c r="I30" s="46"/>
      <c r="J30" s="163" t="str">
        <f t="shared" si="0"/>
        <v/>
      </c>
      <c r="K30" s="163"/>
      <c r="L30" s="163" t="str">
        <f t="shared" si="1"/>
        <v/>
      </c>
      <c r="M30" s="163" t="str">
        <f t="shared" si="2"/>
        <v/>
      </c>
      <c r="N30" s="46"/>
      <c r="O30" s="163" t="str">
        <f t="shared" si="3"/>
        <v/>
      </c>
      <c r="P30" s="163"/>
      <c r="Q30" s="163" t="str">
        <f t="shared" si="4"/>
        <v/>
      </c>
      <c r="R30" s="163" t="str">
        <f t="shared" si="5"/>
        <v/>
      </c>
      <c r="S30" s="46"/>
      <c r="T30" s="46" t="str">
        <f t="shared" si="6"/>
        <v/>
      </c>
      <c r="U30" s="46"/>
      <c r="V30" s="46" t="str">
        <f t="shared" si="7"/>
        <v/>
      </c>
      <c r="W30" s="46" t="str">
        <f t="shared" si="8"/>
        <v/>
      </c>
      <c r="X30" s="46"/>
      <c r="Y30" s="46" t="str">
        <f t="shared" si="9"/>
        <v/>
      </c>
      <c r="Z30" s="46"/>
      <c r="AA30" s="46" t="str">
        <f t="shared" si="10"/>
        <v/>
      </c>
      <c r="AB30" s="46" t="str">
        <f t="shared" si="11"/>
        <v/>
      </c>
      <c r="AC30" s="46"/>
      <c r="AD30" s="46" t="str">
        <f t="shared" si="12"/>
        <v/>
      </c>
      <c r="AE30" s="46"/>
      <c r="AF30" s="46" t="str">
        <f t="shared" si="36"/>
        <v/>
      </c>
      <c r="AG30" s="46" t="str">
        <f t="shared" si="37"/>
        <v/>
      </c>
      <c r="AH30" s="46"/>
      <c r="AI30" s="46" t="str">
        <f t="shared" si="13"/>
        <v/>
      </c>
      <c r="AJ30" s="46"/>
      <c r="AK30" s="46" t="str">
        <f t="shared" si="38"/>
        <v/>
      </c>
      <c r="AL30" s="46" t="str">
        <f t="shared" si="39"/>
        <v/>
      </c>
      <c r="AM30" s="46"/>
      <c r="AN30" s="46" t="str">
        <f t="shared" si="14"/>
        <v/>
      </c>
      <c r="AO30" s="46"/>
      <c r="AP30" s="46" t="str">
        <f t="shared" si="40"/>
        <v/>
      </c>
      <c r="AQ30" s="46" t="str">
        <f t="shared" si="41"/>
        <v/>
      </c>
      <c r="AR30" s="46"/>
      <c r="AS30" s="46" t="str">
        <f t="shared" si="15"/>
        <v/>
      </c>
      <c r="AT30" s="46"/>
      <c r="AU30" s="46" t="str">
        <f t="shared" si="42"/>
        <v/>
      </c>
      <c r="AV30" s="46" t="str">
        <f t="shared" si="43"/>
        <v/>
      </c>
      <c r="AW30" s="46"/>
      <c r="AX30" s="46" t="str">
        <f t="shared" si="16"/>
        <v/>
      </c>
      <c r="AY30" s="46"/>
      <c r="AZ30" s="46" t="str">
        <f t="shared" si="44"/>
        <v/>
      </c>
      <c r="BA30" s="46" t="str">
        <f t="shared" si="45"/>
        <v/>
      </c>
      <c r="BB30" s="80"/>
      <c r="BC30" s="46" t="str">
        <f t="shared" ca="1" si="46"/>
        <v/>
      </c>
      <c r="BD30" s="46" t="str">
        <f t="shared" ca="1" si="47"/>
        <v/>
      </c>
      <c r="BE30" s="46"/>
      <c r="BF30" s="54" t="str">
        <f t="shared" ca="1" si="53"/>
        <v/>
      </c>
      <c r="BG30" s="54" t="str">
        <f t="shared" ca="1" si="48"/>
        <v/>
      </c>
      <c r="BH30" s="88" t="str">
        <f ca="1">IF(OR(A30="Absent",BF30=""),"",IF($B$5="LV2",INDEX(Base_Classes_Niveaux!$A$102:$M$153,MATCH(BG30,Base_Classes_Niveaux!$A$102:$A$1533),$BB$3),IF(OR($B$6="3A",$B$6="4A",$B$6="5A",$B$6="6A"),INDEX(Base_Classes_Niveaux!$A$162:$M$213,MATCH(BG30,Base_Classes_Niveaux!$A$102:$A$153),$AX$6),IF(OR($B$6&lt;&gt;"3A",$B$6&lt;&gt;"4A",$B$6&lt;&gt;"5A",$B$6&lt;&gt;"6A"),INDEX(Base_Classes_Niveaux!$A$39:$M$90,MATCH(BG30,Base_Classes_Niveaux!$A$39:$A$90),$AX$6)))))</f>
        <v/>
      </c>
      <c r="BI30" s="46" t="str">
        <f t="shared" ca="1" si="17"/>
        <v/>
      </c>
      <c r="BJ30" s="46" t="str">
        <f t="shared" ca="1" si="18"/>
        <v/>
      </c>
      <c r="BK30" s="46" t="str">
        <f t="shared" ca="1" si="19"/>
        <v/>
      </c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 t="str">
        <f t="shared" ca="1" si="49"/>
        <v/>
      </c>
      <c r="CG30" s="163"/>
      <c r="CH30" s="163"/>
      <c r="CI30" s="89"/>
      <c r="CJ30" s="89"/>
    </row>
    <row r="31" spans="1:88">
      <c r="A31" s="102"/>
      <c r="B31" s="162" t="str">
        <f t="shared" ca="1" si="35"/>
        <v/>
      </c>
      <c r="C31" s="162" t="str">
        <f ca="1">IF($B$6="","",IF(OFFSET(INDEX(Base_Elèves!$A$1:$BY$1,MATCH($B$6,Base_Elèves!$A$1:$BY$1,0)),Base_Elèves!CA26,0,1,1)="","",OFFSET(INDEX(Base_Elèves!$A$1:$BY$1,1,MATCH($B$6,Base_Elèves!$A$1:$BY$1,0)),Base_Elèves!CA26,0,1,1)))</f>
        <v/>
      </c>
      <c r="D31" s="45"/>
      <c r="E31" s="163" t="str">
        <f t="shared" si="50"/>
        <v/>
      </c>
      <c r="F31" s="163"/>
      <c r="G31" s="163" t="str">
        <f t="shared" si="51"/>
        <v/>
      </c>
      <c r="H31" s="163" t="str">
        <f t="shared" si="52"/>
        <v/>
      </c>
      <c r="I31" s="45"/>
      <c r="J31" s="163" t="str">
        <f t="shared" si="0"/>
        <v/>
      </c>
      <c r="K31" s="163"/>
      <c r="L31" s="163" t="str">
        <f t="shared" si="1"/>
        <v/>
      </c>
      <c r="M31" s="163" t="str">
        <f t="shared" si="2"/>
        <v/>
      </c>
      <c r="N31" s="45"/>
      <c r="O31" s="163" t="str">
        <f t="shared" si="3"/>
        <v/>
      </c>
      <c r="P31" s="163"/>
      <c r="Q31" s="163" t="str">
        <f t="shared" si="4"/>
        <v/>
      </c>
      <c r="R31" s="163" t="str">
        <f t="shared" si="5"/>
        <v/>
      </c>
      <c r="S31" s="45"/>
      <c r="T31" s="45" t="str">
        <f t="shared" si="6"/>
        <v/>
      </c>
      <c r="U31" s="45"/>
      <c r="V31" s="45" t="str">
        <f t="shared" si="7"/>
        <v/>
      </c>
      <c r="W31" s="45" t="str">
        <f t="shared" si="8"/>
        <v/>
      </c>
      <c r="X31" s="45"/>
      <c r="Y31" s="45" t="str">
        <f t="shared" si="9"/>
        <v/>
      </c>
      <c r="Z31" s="45"/>
      <c r="AA31" s="45" t="str">
        <f t="shared" si="10"/>
        <v/>
      </c>
      <c r="AB31" s="45" t="str">
        <f t="shared" si="11"/>
        <v/>
      </c>
      <c r="AC31" s="45"/>
      <c r="AD31" s="45" t="str">
        <f t="shared" si="12"/>
        <v/>
      </c>
      <c r="AE31" s="45"/>
      <c r="AF31" s="45" t="str">
        <f t="shared" si="36"/>
        <v/>
      </c>
      <c r="AG31" s="45" t="str">
        <f t="shared" si="37"/>
        <v/>
      </c>
      <c r="AH31" s="45"/>
      <c r="AI31" s="45" t="str">
        <f t="shared" si="13"/>
        <v/>
      </c>
      <c r="AJ31" s="45"/>
      <c r="AK31" s="45" t="str">
        <f t="shared" si="38"/>
        <v/>
      </c>
      <c r="AL31" s="45" t="str">
        <f t="shared" si="39"/>
        <v/>
      </c>
      <c r="AM31" s="45"/>
      <c r="AN31" s="45" t="str">
        <f t="shared" si="14"/>
        <v/>
      </c>
      <c r="AO31" s="45"/>
      <c r="AP31" s="45" t="str">
        <f t="shared" si="40"/>
        <v/>
      </c>
      <c r="AQ31" s="45" t="str">
        <f t="shared" si="41"/>
        <v/>
      </c>
      <c r="AR31" s="45"/>
      <c r="AS31" s="45" t="str">
        <f t="shared" si="15"/>
        <v/>
      </c>
      <c r="AT31" s="45"/>
      <c r="AU31" s="45" t="str">
        <f t="shared" si="42"/>
        <v/>
      </c>
      <c r="AV31" s="45" t="str">
        <f t="shared" si="43"/>
        <v/>
      </c>
      <c r="AW31" s="45"/>
      <c r="AX31" s="45" t="str">
        <f t="shared" si="16"/>
        <v/>
      </c>
      <c r="AY31" s="45"/>
      <c r="AZ31" s="45" t="str">
        <f t="shared" si="44"/>
        <v/>
      </c>
      <c r="BA31" s="45" t="str">
        <f t="shared" si="45"/>
        <v/>
      </c>
      <c r="BB31" s="91"/>
      <c r="BC31" s="45" t="str">
        <f t="shared" ca="1" si="46"/>
        <v/>
      </c>
      <c r="BD31" s="45" t="str">
        <f t="shared" ca="1" si="47"/>
        <v/>
      </c>
      <c r="BE31" s="45"/>
      <c r="BF31" s="54" t="str">
        <f t="shared" ca="1" si="53"/>
        <v/>
      </c>
      <c r="BG31" s="54" t="str">
        <f t="shared" ca="1" si="48"/>
        <v/>
      </c>
      <c r="BH31" s="88" t="str">
        <f ca="1">IF(OR(A31="Absent",BF31=""),"",IF($B$5="LV2",INDEX(Base_Classes_Niveaux!$A$102:$M$153,MATCH(BG31,Base_Classes_Niveaux!$A$102:$A$1533),$BB$3),IF(OR($B$6="3A",$B$6="4A",$B$6="5A",$B$6="6A"),INDEX(Base_Classes_Niveaux!$A$162:$M$213,MATCH(BG31,Base_Classes_Niveaux!$A$102:$A$153),$AX$6),IF(OR($B$6&lt;&gt;"3A",$B$6&lt;&gt;"4A",$B$6&lt;&gt;"5A",$B$6&lt;&gt;"6A"),INDEX(Base_Classes_Niveaux!$A$39:$M$90,MATCH(BG31,Base_Classes_Niveaux!$A$39:$A$90),$AX$6)))))</f>
        <v/>
      </c>
      <c r="BI31" s="46" t="str">
        <f t="shared" ca="1" si="17"/>
        <v/>
      </c>
      <c r="BJ31" s="46" t="str">
        <f t="shared" ca="1" si="18"/>
        <v/>
      </c>
      <c r="BK31" s="46" t="str">
        <f t="shared" ca="1" si="19"/>
        <v/>
      </c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 t="str">
        <f t="shared" ca="1" si="49"/>
        <v/>
      </c>
      <c r="CG31" s="163"/>
      <c r="CH31" s="163"/>
      <c r="CI31" s="163"/>
    </row>
    <row r="32" spans="1:88">
      <c r="A32" s="102"/>
      <c r="B32" s="162" t="str">
        <f t="shared" ca="1" si="35"/>
        <v/>
      </c>
      <c r="C32" s="162" t="str">
        <f ca="1">IF($B$6="","",IF(OFFSET(INDEX(Base_Elèves!$A$1:$BY$1,MATCH($B$6,Base_Elèves!$A$1:$BY$1,0)),Base_Elèves!CA27,0,1,1)="","",OFFSET(INDEX(Base_Elèves!$A$1:$BY$1,1,MATCH($B$6,Base_Elèves!$A$1:$BY$1,0)),Base_Elèves!CA27,0,1,1)))</f>
        <v/>
      </c>
      <c r="D32" s="46"/>
      <c r="E32" s="46" t="str">
        <f t="shared" si="50"/>
        <v/>
      </c>
      <c r="F32" s="46"/>
      <c r="G32" s="46" t="str">
        <f t="shared" si="51"/>
        <v/>
      </c>
      <c r="H32" s="46" t="str">
        <f t="shared" si="52"/>
        <v/>
      </c>
      <c r="I32" s="46"/>
      <c r="J32" s="46" t="str">
        <f t="shared" si="0"/>
        <v/>
      </c>
      <c r="K32" s="46"/>
      <c r="L32" s="46" t="str">
        <f t="shared" si="1"/>
        <v/>
      </c>
      <c r="M32" s="46" t="str">
        <f t="shared" si="2"/>
        <v/>
      </c>
      <c r="N32" s="46"/>
      <c r="O32" s="46" t="str">
        <f t="shared" si="3"/>
        <v/>
      </c>
      <c r="P32" s="46"/>
      <c r="Q32" s="46" t="str">
        <f t="shared" si="4"/>
        <v/>
      </c>
      <c r="R32" s="46" t="str">
        <f t="shared" si="5"/>
        <v/>
      </c>
      <c r="S32" s="46"/>
      <c r="T32" s="46" t="str">
        <f t="shared" si="6"/>
        <v/>
      </c>
      <c r="U32" s="46"/>
      <c r="V32" s="46" t="str">
        <f t="shared" si="7"/>
        <v/>
      </c>
      <c r="W32" s="46" t="str">
        <f t="shared" si="8"/>
        <v/>
      </c>
      <c r="X32" s="46"/>
      <c r="Y32" s="46" t="str">
        <f t="shared" si="9"/>
        <v/>
      </c>
      <c r="Z32" s="46"/>
      <c r="AA32" s="46" t="str">
        <f t="shared" si="10"/>
        <v/>
      </c>
      <c r="AB32" s="46" t="str">
        <f t="shared" si="11"/>
        <v/>
      </c>
      <c r="AC32" s="46"/>
      <c r="AD32" s="46" t="str">
        <f t="shared" si="12"/>
        <v/>
      </c>
      <c r="AE32" s="46"/>
      <c r="AF32" s="46" t="str">
        <f t="shared" si="36"/>
        <v/>
      </c>
      <c r="AG32" s="46" t="str">
        <f t="shared" si="37"/>
        <v/>
      </c>
      <c r="AH32" s="46"/>
      <c r="AI32" s="46" t="str">
        <f t="shared" si="13"/>
        <v/>
      </c>
      <c r="AJ32" s="46"/>
      <c r="AK32" s="46" t="str">
        <f t="shared" si="38"/>
        <v/>
      </c>
      <c r="AL32" s="46" t="str">
        <f t="shared" si="39"/>
        <v/>
      </c>
      <c r="AM32" s="46"/>
      <c r="AN32" s="46" t="str">
        <f t="shared" si="14"/>
        <v/>
      </c>
      <c r="AO32" s="46"/>
      <c r="AP32" s="46" t="str">
        <f t="shared" si="40"/>
        <v/>
      </c>
      <c r="AQ32" s="46" t="str">
        <f t="shared" si="41"/>
        <v/>
      </c>
      <c r="AR32" s="46"/>
      <c r="AS32" s="46" t="str">
        <f t="shared" si="15"/>
        <v/>
      </c>
      <c r="AT32" s="46"/>
      <c r="AU32" s="46" t="str">
        <f t="shared" si="42"/>
        <v/>
      </c>
      <c r="AV32" s="46" t="str">
        <f t="shared" si="43"/>
        <v/>
      </c>
      <c r="AW32" s="46"/>
      <c r="AX32" s="46" t="str">
        <f t="shared" si="16"/>
        <v/>
      </c>
      <c r="AY32" s="46"/>
      <c r="AZ32" s="46" t="str">
        <f t="shared" si="44"/>
        <v/>
      </c>
      <c r="BA32" s="46" t="str">
        <f t="shared" si="45"/>
        <v/>
      </c>
      <c r="BB32" s="80"/>
      <c r="BC32" s="46" t="str">
        <f t="shared" ca="1" si="46"/>
        <v/>
      </c>
      <c r="BD32" s="46" t="str">
        <f t="shared" ca="1" si="47"/>
        <v/>
      </c>
      <c r="BE32" s="46"/>
      <c r="BF32" s="54" t="str">
        <f t="shared" ca="1" si="53"/>
        <v/>
      </c>
      <c r="BG32" s="54" t="str">
        <f t="shared" ca="1" si="48"/>
        <v/>
      </c>
      <c r="BH32" s="88" t="str">
        <f ca="1">IF(OR(A32="Absent",BF32=""),"",IF($B$5="LV2",INDEX(Base_Classes_Niveaux!$A$102:$M$153,MATCH(BG32,Base_Classes_Niveaux!$A$102:$A$1533),$BB$3),IF(OR($B$6="3A",$B$6="4A",$B$6="5A",$B$6="6A"),INDEX(Base_Classes_Niveaux!$A$162:$M$213,MATCH(BG32,Base_Classes_Niveaux!$A$102:$A$153),$AX$6),IF(OR($B$6&lt;&gt;"3A",$B$6&lt;&gt;"4A",$B$6&lt;&gt;"5A",$B$6&lt;&gt;"6A"),INDEX(Base_Classes_Niveaux!$A$39:$M$90,MATCH(BG32,Base_Classes_Niveaux!$A$39:$A$90),$AX$6)))))</f>
        <v/>
      </c>
      <c r="BI32" s="46" t="str">
        <f t="shared" ca="1" si="17"/>
        <v/>
      </c>
      <c r="BJ32" s="46" t="str">
        <f t="shared" ca="1" si="18"/>
        <v/>
      </c>
      <c r="BK32" s="46" t="str">
        <f t="shared" ca="1" si="19"/>
        <v/>
      </c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46" t="str">
        <f t="shared" ca="1" si="49"/>
        <v/>
      </c>
      <c r="CG32" s="163"/>
      <c r="CH32" s="163"/>
      <c r="CI32" s="163"/>
    </row>
    <row r="33" spans="1:87">
      <c r="A33" s="102"/>
      <c r="B33" s="162" t="str">
        <f t="shared" ca="1" si="35"/>
        <v/>
      </c>
      <c r="C33" s="162" t="str">
        <f ca="1">IF($B$6="","",IF(OFFSET(INDEX(Base_Elèves!$A$1:$BY$1,MATCH($B$6,Base_Elèves!$A$1:$BY$1,0)),Base_Elèves!CA28,0,1,1)="","",OFFSET(INDEX(Base_Elèves!$A$1:$BY$1,1,MATCH($B$6,Base_Elèves!$A$1:$BY$1,0)),Base_Elèves!CA28,0,1,1)))</f>
        <v/>
      </c>
      <c r="D33" s="46"/>
      <c r="E33" s="46" t="str">
        <f t="shared" si="50"/>
        <v/>
      </c>
      <c r="F33" s="46"/>
      <c r="G33" s="46" t="str">
        <f t="shared" si="51"/>
        <v/>
      </c>
      <c r="H33" s="46" t="str">
        <f t="shared" si="52"/>
        <v/>
      </c>
      <c r="I33" s="46"/>
      <c r="J33" s="46" t="str">
        <f t="shared" si="0"/>
        <v/>
      </c>
      <c r="K33" s="46"/>
      <c r="L33" s="46" t="str">
        <f t="shared" si="1"/>
        <v/>
      </c>
      <c r="M33" s="46" t="str">
        <f t="shared" si="2"/>
        <v/>
      </c>
      <c r="N33" s="46"/>
      <c r="O33" s="46" t="str">
        <f t="shared" si="3"/>
        <v/>
      </c>
      <c r="P33" s="46"/>
      <c r="Q33" s="46" t="str">
        <f t="shared" si="4"/>
        <v/>
      </c>
      <c r="R33" s="46" t="str">
        <f t="shared" si="5"/>
        <v/>
      </c>
      <c r="S33" s="46"/>
      <c r="T33" s="46" t="str">
        <f t="shared" si="6"/>
        <v/>
      </c>
      <c r="U33" s="46"/>
      <c r="V33" s="46" t="str">
        <f t="shared" si="7"/>
        <v/>
      </c>
      <c r="W33" s="46" t="str">
        <f t="shared" si="8"/>
        <v/>
      </c>
      <c r="X33" s="46"/>
      <c r="Y33" s="46" t="str">
        <f t="shared" si="9"/>
        <v/>
      </c>
      <c r="Z33" s="46"/>
      <c r="AA33" s="46" t="str">
        <f t="shared" si="10"/>
        <v/>
      </c>
      <c r="AB33" s="46" t="str">
        <f t="shared" si="11"/>
        <v/>
      </c>
      <c r="AC33" s="46"/>
      <c r="AD33" s="46" t="str">
        <f t="shared" si="12"/>
        <v/>
      </c>
      <c r="AE33" s="46"/>
      <c r="AF33" s="46" t="str">
        <f t="shared" si="36"/>
        <v/>
      </c>
      <c r="AG33" s="46" t="str">
        <f t="shared" si="37"/>
        <v/>
      </c>
      <c r="AH33" s="46"/>
      <c r="AI33" s="46" t="str">
        <f t="shared" si="13"/>
        <v/>
      </c>
      <c r="AJ33" s="46"/>
      <c r="AK33" s="46" t="str">
        <f t="shared" si="38"/>
        <v/>
      </c>
      <c r="AL33" s="46" t="str">
        <f t="shared" si="39"/>
        <v/>
      </c>
      <c r="AM33" s="46"/>
      <c r="AN33" s="46" t="str">
        <f t="shared" si="14"/>
        <v/>
      </c>
      <c r="AO33" s="46"/>
      <c r="AP33" s="46" t="str">
        <f t="shared" si="40"/>
        <v/>
      </c>
      <c r="AQ33" s="46" t="str">
        <f t="shared" si="41"/>
        <v/>
      </c>
      <c r="AR33" s="46"/>
      <c r="AS33" s="46" t="str">
        <f t="shared" si="15"/>
        <v/>
      </c>
      <c r="AT33" s="46"/>
      <c r="AU33" s="46" t="str">
        <f t="shared" si="42"/>
        <v/>
      </c>
      <c r="AV33" s="46" t="str">
        <f t="shared" si="43"/>
        <v/>
      </c>
      <c r="AW33" s="46"/>
      <c r="AX33" s="46" t="str">
        <f t="shared" si="16"/>
        <v/>
      </c>
      <c r="AY33" s="46"/>
      <c r="AZ33" s="46" t="str">
        <f t="shared" si="44"/>
        <v/>
      </c>
      <c r="BA33" s="46" t="str">
        <f t="shared" si="45"/>
        <v/>
      </c>
      <c r="BB33" s="80"/>
      <c r="BC33" s="46" t="str">
        <f t="shared" ca="1" si="46"/>
        <v/>
      </c>
      <c r="BD33" s="46" t="str">
        <f t="shared" ca="1" si="47"/>
        <v/>
      </c>
      <c r="BE33" s="46"/>
      <c r="BF33" s="54" t="str">
        <f t="shared" ca="1" si="53"/>
        <v/>
      </c>
      <c r="BG33" s="54" t="str">
        <f t="shared" ca="1" si="48"/>
        <v/>
      </c>
      <c r="BH33" s="88" t="str">
        <f ca="1">IF(OR(A33="Absent",BF33=""),"",IF($B$5="LV2",INDEX(Base_Classes_Niveaux!$A$102:$M$153,MATCH(BG33,Base_Classes_Niveaux!$A$102:$A$1533),$BB$3),IF(OR($B$6="3A",$B$6="4A",$B$6="5A",$B$6="6A"),INDEX(Base_Classes_Niveaux!$A$162:$M$213,MATCH(BG33,Base_Classes_Niveaux!$A$102:$A$153),$AX$6),IF(OR($B$6&lt;&gt;"3A",$B$6&lt;&gt;"4A",$B$6&lt;&gt;"5A",$B$6&lt;&gt;"6A"),INDEX(Base_Classes_Niveaux!$A$39:$M$90,MATCH(BG33,Base_Classes_Niveaux!$A$39:$A$90),$AX$6)))))</f>
        <v/>
      </c>
      <c r="BI33" s="46" t="str">
        <f t="shared" ca="1" si="17"/>
        <v/>
      </c>
      <c r="BJ33" s="46" t="str">
        <f t="shared" ca="1" si="18"/>
        <v/>
      </c>
      <c r="BK33" s="46" t="str">
        <f t="shared" ca="1" si="19"/>
        <v/>
      </c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6"/>
      <c r="BX33" s="46"/>
      <c r="BY33" s="46"/>
      <c r="BZ33" s="46"/>
      <c r="CA33" s="46"/>
      <c r="CB33" s="46"/>
      <c r="CC33" s="46"/>
      <c r="CD33" s="46"/>
      <c r="CE33" s="46"/>
      <c r="CF33" s="46" t="str">
        <f t="shared" ca="1" si="49"/>
        <v/>
      </c>
      <c r="CG33" s="163"/>
      <c r="CH33" s="163"/>
      <c r="CI33" s="163"/>
    </row>
    <row r="34" spans="1:87">
      <c r="A34" s="102"/>
      <c r="B34" s="162" t="str">
        <f t="shared" ca="1" si="35"/>
        <v/>
      </c>
      <c r="C34" s="162" t="str">
        <f ca="1">IF($B$6="","",IF(OFFSET(INDEX(Base_Elèves!$A$1:$BY$1,MATCH($B$6,Base_Elèves!$A$1:$BY$1,0)),Base_Elèves!CA29,0,1,1)="","",OFFSET(INDEX(Base_Elèves!$A$1:$BY$1,1,MATCH($B$6,Base_Elèves!$A$1:$BY$1,0)),Base_Elèves!CA29,0,1,1)))</f>
        <v/>
      </c>
      <c r="D34" s="46"/>
      <c r="E34" s="46" t="str">
        <f t="shared" si="50"/>
        <v/>
      </c>
      <c r="F34" s="46"/>
      <c r="G34" s="46" t="str">
        <f t="shared" si="51"/>
        <v/>
      </c>
      <c r="H34" s="46" t="str">
        <f t="shared" si="52"/>
        <v/>
      </c>
      <c r="I34" s="46"/>
      <c r="J34" s="46" t="str">
        <f t="shared" si="0"/>
        <v/>
      </c>
      <c r="K34" s="46"/>
      <c r="L34" s="46" t="str">
        <f t="shared" si="1"/>
        <v/>
      </c>
      <c r="M34" s="46" t="str">
        <f t="shared" si="2"/>
        <v/>
      </c>
      <c r="N34" s="46"/>
      <c r="O34" s="46" t="str">
        <f t="shared" si="3"/>
        <v/>
      </c>
      <c r="P34" s="46"/>
      <c r="Q34" s="46" t="str">
        <f t="shared" si="4"/>
        <v/>
      </c>
      <c r="R34" s="46" t="str">
        <f t="shared" si="5"/>
        <v/>
      </c>
      <c r="S34" s="46"/>
      <c r="T34" s="46" t="str">
        <f t="shared" si="6"/>
        <v/>
      </c>
      <c r="U34" s="46"/>
      <c r="V34" s="46" t="str">
        <f t="shared" si="7"/>
        <v/>
      </c>
      <c r="W34" s="46" t="str">
        <f t="shared" si="8"/>
        <v/>
      </c>
      <c r="X34" s="46"/>
      <c r="Y34" s="46" t="str">
        <f t="shared" si="9"/>
        <v/>
      </c>
      <c r="Z34" s="46"/>
      <c r="AA34" s="46" t="str">
        <f t="shared" si="10"/>
        <v/>
      </c>
      <c r="AB34" s="46" t="str">
        <f t="shared" si="11"/>
        <v/>
      </c>
      <c r="AC34" s="46"/>
      <c r="AD34" s="46" t="str">
        <f t="shared" si="12"/>
        <v/>
      </c>
      <c r="AE34" s="46"/>
      <c r="AF34" s="46" t="str">
        <f t="shared" si="36"/>
        <v/>
      </c>
      <c r="AG34" s="46" t="str">
        <f t="shared" si="37"/>
        <v/>
      </c>
      <c r="AH34" s="46"/>
      <c r="AI34" s="46" t="str">
        <f t="shared" si="13"/>
        <v/>
      </c>
      <c r="AJ34" s="46"/>
      <c r="AK34" s="46" t="str">
        <f t="shared" si="38"/>
        <v/>
      </c>
      <c r="AL34" s="46" t="str">
        <f t="shared" si="39"/>
        <v/>
      </c>
      <c r="AM34" s="46"/>
      <c r="AN34" s="46" t="str">
        <f t="shared" si="14"/>
        <v/>
      </c>
      <c r="AO34" s="46"/>
      <c r="AP34" s="46" t="str">
        <f t="shared" si="40"/>
        <v/>
      </c>
      <c r="AQ34" s="46" t="str">
        <f t="shared" si="41"/>
        <v/>
      </c>
      <c r="AR34" s="46"/>
      <c r="AS34" s="46" t="str">
        <f t="shared" si="15"/>
        <v/>
      </c>
      <c r="AT34" s="46"/>
      <c r="AU34" s="46" t="str">
        <f t="shared" si="42"/>
        <v/>
      </c>
      <c r="AV34" s="46" t="str">
        <f t="shared" si="43"/>
        <v/>
      </c>
      <c r="AW34" s="46"/>
      <c r="AX34" s="46" t="str">
        <f t="shared" si="16"/>
        <v/>
      </c>
      <c r="AY34" s="46"/>
      <c r="AZ34" s="46" t="str">
        <f t="shared" si="44"/>
        <v/>
      </c>
      <c r="BA34" s="46" t="str">
        <f t="shared" si="45"/>
        <v/>
      </c>
      <c r="BB34" s="80"/>
      <c r="BC34" s="46" t="str">
        <f t="shared" ca="1" si="46"/>
        <v/>
      </c>
      <c r="BD34" s="46" t="str">
        <f t="shared" ca="1" si="47"/>
        <v/>
      </c>
      <c r="BE34" s="46"/>
      <c r="BF34" s="54" t="str">
        <f t="shared" ca="1" si="53"/>
        <v/>
      </c>
      <c r="BG34" s="54" t="str">
        <f t="shared" ca="1" si="48"/>
        <v/>
      </c>
      <c r="BH34" s="88" t="str">
        <f ca="1">IF(OR(A34="Absent",BF34=""),"",IF($B$5="LV2",INDEX(Base_Classes_Niveaux!$A$102:$M$153,MATCH(BG34,Base_Classes_Niveaux!$A$102:$A$1533),$BB$3),IF(OR($B$6="3A",$B$6="4A",$B$6="5A",$B$6="6A"),INDEX(Base_Classes_Niveaux!$A$162:$M$213,MATCH(BG34,Base_Classes_Niveaux!$A$102:$A$153),$AX$6),IF(OR($B$6&lt;&gt;"3A",$B$6&lt;&gt;"4A",$B$6&lt;&gt;"5A",$B$6&lt;&gt;"6A"),INDEX(Base_Classes_Niveaux!$A$39:$M$90,MATCH(BG34,Base_Classes_Niveaux!$A$39:$A$90),$AX$6)))))</f>
        <v/>
      </c>
      <c r="BI34" s="46" t="str">
        <f t="shared" ca="1" si="17"/>
        <v/>
      </c>
      <c r="BJ34" s="46" t="str">
        <f t="shared" ca="1" si="18"/>
        <v/>
      </c>
      <c r="BK34" s="46" t="str">
        <f t="shared" ca="1" si="19"/>
        <v/>
      </c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 t="str">
        <f t="shared" ca="1" si="49"/>
        <v/>
      </c>
      <c r="CG34" s="163"/>
      <c r="CH34" s="163"/>
      <c r="CI34" s="163"/>
    </row>
    <row r="35" spans="1:87">
      <c r="A35" s="102"/>
      <c r="B35" s="162" t="str">
        <f t="shared" ca="1" si="35"/>
        <v/>
      </c>
      <c r="C35" s="162" t="str">
        <f ca="1">IF($B$6="","",IF(OFFSET(INDEX(Base_Elèves!$A$1:$BY$1,MATCH($B$6,Base_Elèves!$A$1:$BY$1,0)),Base_Elèves!CA30,0,1,1)="","",OFFSET(INDEX(Base_Elèves!$A$1:$BY$1,1,MATCH($B$6,Base_Elèves!$A$1:$BY$1,0)),Base_Elèves!CA30,0,1,1)))</f>
        <v/>
      </c>
      <c r="D35" s="46"/>
      <c r="E35" s="46" t="str">
        <f t="shared" si="50"/>
        <v/>
      </c>
      <c r="F35" s="46"/>
      <c r="G35" s="46" t="str">
        <f t="shared" si="51"/>
        <v/>
      </c>
      <c r="H35" s="46" t="str">
        <f t="shared" si="52"/>
        <v/>
      </c>
      <c r="I35" s="46"/>
      <c r="J35" s="46" t="str">
        <f t="shared" si="0"/>
        <v/>
      </c>
      <c r="K35" s="46"/>
      <c r="L35" s="46" t="str">
        <f t="shared" si="1"/>
        <v/>
      </c>
      <c r="M35" s="46" t="str">
        <f t="shared" si="2"/>
        <v/>
      </c>
      <c r="N35" s="46"/>
      <c r="O35" s="46" t="str">
        <f t="shared" si="3"/>
        <v/>
      </c>
      <c r="P35" s="46"/>
      <c r="Q35" s="46" t="str">
        <f t="shared" si="4"/>
        <v/>
      </c>
      <c r="R35" s="46" t="str">
        <f t="shared" si="5"/>
        <v/>
      </c>
      <c r="S35" s="46"/>
      <c r="T35" s="46" t="str">
        <f t="shared" si="6"/>
        <v/>
      </c>
      <c r="U35" s="46"/>
      <c r="V35" s="46" t="str">
        <f t="shared" si="7"/>
        <v/>
      </c>
      <c r="W35" s="46" t="str">
        <f t="shared" si="8"/>
        <v/>
      </c>
      <c r="X35" s="46"/>
      <c r="Y35" s="46" t="str">
        <f t="shared" si="9"/>
        <v/>
      </c>
      <c r="Z35" s="46"/>
      <c r="AA35" s="46" t="str">
        <f t="shared" si="10"/>
        <v/>
      </c>
      <c r="AB35" s="46" t="str">
        <f t="shared" si="11"/>
        <v/>
      </c>
      <c r="AC35" s="46"/>
      <c r="AD35" s="46" t="str">
        <f t="shared" si="12"/>
        <v/>
      </c>
      <c r="AE35" s="46"/>
      <c r="AF35" s="46" t="str">
        <f t="shared" si="36"/>
        <v/>
      </c>
      <c r="AG35" s="46" t="str">
        <f t="shared" si="37"/>
        <v/>
      </c>
      <c r="AH35" s="46"/>
      <c r="AI35" s="46" t="str">
        <f t="shared" si="13"/>
        <v/>
      </c>
      <c r="AJ35" s="46"/>
      <c r="AK35" s="46" t="str">
        <f t="shared" si="38"/>
        <v/>
      </c>
      <c r="AL35" s="46" t="str">
        <f t="shared" si="39"/>
        <v/>
      </c>
      <c r="AM35" s="46"/>
      <c r="AN35" s="46" t="str">
        <f t="shared" si="14"/>
        <v/>
      </c>
      <c r="AO35" s="46"/>
      <c r="AP35" s="46" t="str">
        <f t="shared" si="40"/>
        <v/>
      </c>
      <c r="AQ35" s="46" t="str">
        <f t="shared" si="41"/>
        <v/>
      </c>
      <c r="AR35" s="46"/>
      <c r="AS35" s="46" t="str">
        <f t="shared" si="15"/>
        <v/>
      </c>
      <c r="AT35" s="46"/>
      <c r="AU35" s="46" t="str">
        <f t="shared" si="42"/>
        <v/>
      </c>
      <c r="AV35" s="46" t="str">
        <f t="shared" si="43"/>
        <v/>
      </c>
      <c r="AW35" s="46"/>
      <c r="AX35" s="46" t="str">
        <f t="shared" si="16"/>
        <v/>
      </c>
      <c r="AY35" s="46"/>
      <c r="AZ35" s="46" t="str">
        <f t="shared" si="44"/>
        <v/>
      </c>
      <c r="BA35" s="46" t="str">
        <f t="shared" si="45"/>
        <v/>
      </c>
      <c r="BB35" s="80"/>
      <c r="BC35" s="46" t="str">
        <f t="shared" ca="1" si="46"/>
        <v/>
      </c>
      <c r="BD35" s="46" t="str">
        <f t="shared" ca="1" si="47"/>
        <v/>
      </c>
      <c r="BE35" s="46"/>
      <c r="BF35" s="54" t="str">
        <f t="shared" ca="1" si="53"/>
        <v/>
      </c>
      <c r="BG35" s="54" t="str">
        <f t="shared" ca="1" si="48"/>
        <v/>
      </c>
      <c r="BH35" s="88" t="str">
        <f ca="1">IF(OR(A35="Absent",BF35=""),"",IF($B$5="LV2",INDEX(Base_Classes_Niveaux!$A$102:$M$153,MATCH(BG35,Base_Classes_Niveaux!$A$102:$A$1533),$BB$3),IF(OR($B$6="3A",$B$6="4A",$B$6="5A",$B$6="6A"),INDEX(Base_Classes_Niveaux!$A$162:$M$213,MATCH(BG35,Base_Classes_Niveaux!$A$102:$A$153),$AX$6),IF(OR($B$6&lt;&gt;"3A",$B$6&lt;&gt;"4A",$B$6&lt;&gt;"5A",$B$6&lt;&gt;"6A"),INDEX(Base_Classes_Niveaux!$A$39:$M$90,MATCH(BG35,Base_Classes_Niveaux!$A$39:$A$90),$AX$6)))))</f>
        <v/>
      </c>
      <c r="BI35" s="46" t="str">
        <f t="shared" ca="1" si="17"/>
        <v/>
      </c>
      <c r="BJ35" s="46" t="str">
        <f t="shared" ca="1" si="18"/>
        <v/>
      </c>
      <c r="BK35" s="46" t="str">
        <f t="shared" ca="1" si="19"/>
        <v/>
      </c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 t="str">
        <f t="shared" ca="1" si="49"/>
        <v/>
      </c>
      <c r="CG35" s="163"/>
      <c r="CH35" s="163"/>
      <c r="CI35" s="163"/>
    </row>
    <row r="36" spans="1:87">
      <c r="A36" s="102"/>
      <c r="B36" s="162" t="str">
        <f t="shared" ca="1" si="35"/>
        <v/>
      </c>
      <c r="C36" s="162" t="str">
        <f ca="1">IF($B$6="","",IF(OFFSET(INDEX(Base_Elèves!$A$1:$BY$1,MATCH($B$6,Base_Elèves!$A$1:$BY$1,0)),Base_Elèves!CA31,0,1,1)="","",OFFSET(INDEX(Base_Elèves!$A$1:$BY$1,1,MATCH($B$6,Base_Elèves!$A$1:$BY$1,0)),Base_Elèves!CA31,0,1,1)))</f>
        <v/>
      </c>
      <c r="D36" s="46"/>
      <c r="E36" s="46" t="str">
        <f>IF(D36="","",IF(OR(D36="Non Acquis",D36="Non Evaluable"),0,MATCH(D36,Points_Validation,0)))</f>
        <v/>
      </c>
      <c r="F36" s="46"/>
      <c r="G36" s="46" t="str">
        <f t="shared" si="51"/>
        <v/>
      </c>
      <c r="H36" s="46" t="str">
        <f t="shared" si="52"/>
        <v/>
      </c>
      <c r="I36" s="46"/>
      <c r="J36" s="46" t="str">
        <f>IF(I36="","",IF(OR(I36="Non Acquis",I36="Non Evaluable"),0,MATCH(I36,Points_Validation,0)))</f>
        <v/>
      </c>
      <c r="K36" s="46"/>
      <c r="L36" s="46" t="str">
        <f t="shared" si="1"/>
        <v/>
      </c>
      <c r="M36" s="46" t="str">
        <f t="shared" si="2"/>
        <v/>
      </c>
      <c r="N36" s="46"/>
      <c r="O36" s="46" t="str">
        <f>IF(N36="","",IF(OR(N36="Non Acquis",N36="Non Evaluable"),0,MATCH(N36,Points_Validation,0)))</f>
        <v/>
      </c>
      <c r="P36" s="46"/>
      <c r="Q36" s="46" t="str">
        <f t="shared" si="4"/>
        <v/>
      </c>
      <c r="R36" s="46" t="str">
        <f t="shared" si="5"/>
        <v/>
      </c>
      <c r="S36" s="46"/>
      <c r="T36" s="46" t="str">
        <f>IF(S36="","",IF(OR(S36="Non Acquis",S36="Non Evaluable"),0,MATCH(S36,Points_Validation,0)))</f>
        <v/>
      </c>
      <c r="U36" s="46"/>
      <c r="V36" s="46" t="str">
        <f t="shared" si="7"/>
        <v/>
      </c>
      <c r="W36" s="46" t="str">
        <f t="shared" si="8"/>
        <v/>
      </c>
      <c r="X36" s="46"/>
      <c r="Y36" s="46" t="str">
        <f>IF(X36="","",IF(OR(X36="Non Acquis",X36="Non Evaluable"),0,MATCH(X36,Points_Validation,0)))</f>
        <v/>
      </c>
      <c r="Z36" s="46"/>
      <c r="AA36" s="46" t="str">
        <f t="shared" si="10"/>
        <v/>
      </c>
      <c r="AB36" s="46" t="str">
        <f t="shared" si="11"/>
        <v/>
      </c>
      <c r="AC36" s="46"/>
      <c r="AD36" s="46" t="str">
        <f>IF(AC36="","",IF(OR(AC36="Non Acquis",AC36="Non Evaluable"),0,MATCH(AC36,Points_Validation,0)))</f>
        <v/>
      </c>
      <c r="AE36" s="46"/>
      <c r="AF36" s="46" t="str">
        <f t="shared" si="36"/>
        <v/>
      </c>
      <c r="AG36" s="46" t="str">
        <f t="shared" si="37"/>
        <v/>
      </c>
      <c r="AH36" s="46"/>
      <c r="AI36" s="46" t="str">
        <f>IF(AH36="","",IF(OR(AH36="Non Acquis",AH36="Non Evaluable"),0,MATCH(AH36,Points_Validation,0)))</f>
        <v/>
      </c>
      <c r="AJ36" s="46"/>
      <c r="AK36" s="46" t="str">
        <f t="shared" si="38"/>
        <v/>
      </c>
      <c r="AL36" s="46" t="str">
        <f t="shared" si="39"/>
        <v/>
      </c>
      <c r="AM36" s="46"/>
      <c r="AN36" s="46" t="str">
        <f>IF(AM36="","",IF(OR(AM36="Non Acquis",AM36="Non Evaluable"),0,MATCH(AM36,Points_Validation,0)))</f>
        <v/>
      </c>
      <c r="AO36" s="46"/>
      <c r="AP36" s="46" t="str">
        <f t="shared" si="40"/>
        <v/>
      </c>
      <c r="AQ36" s="46" t="str">
        <f t="shared" si="41"/>
        <v/>
      </c>
      <c r="AR36" s="46"/>
      <c r="AS36" s="46" t="str">
        <f>IF(AR36="","",IF(OR(AR36="Non Acquis",AR36="Non Evaluable"),0,MATCH(AR36,Points_Validation,0)))</f>
        <v/>
      </c>
      <c r="AT36" s="46"/>
      <c r="AU36" s="46" t="str">
        <f t="shared" si="42"/>
        <v/>
      </c>
      <c r="AV36" s="46" t="str">
        <f t="shared" si="43"/>
        <v/>
      </c>
      <c r="AW36" s="46"/>
      <c r="AX36" s="46" t="str">
        <f>IF(AW36="","",IF(OR(AW36="Non Acquis",AW36="Non Evaluable"),0,MATCH(AW36,Points_Validation,0)))</f>
        <v/>
      </c>
      <c r="AY36" s="46"/>
      <c r="AZ36" s="46" t="str">
        <f t="shared" si="44"/>
        <v/>
      </c>
      <c r="BA36" s="46" t="str">
        <f t="shared" si="45"/>
        <v/>
      </c>
      <c r="BB36" s="80"/>
      <c r="BC36" s="46" t="str">
        <f t="shared" ca="1" si="46"/>
        <v/>
      </c>
      <c r="BD36" s="46" t="str">
        <f t="shared" ca="1" si="47"/>
        <v/>
      </c>
      <c r="BE36" s="46"/>
      <c r="BF36" s="54" t="str">
        <f t="shared" ca="1" si="53"/>
        <v/>
      </c>
      <c r="BG36" s="54" t="str">
        <f t="shared" ca="1" si="48"/>
        <v/>
      </c>
      <c r="BH36" s="88" t="str">
        <f ca="1">IF(OR(A36="Absent",BF36=""),"",IF($B$5="LV2",INDEX(Base_Classes_Niveaux!$A$102:$M$153,MATCH(BG36,Base_Classes_Niveaux!$A$102:$A$1533),$BB$3),IF(OR($B$6="3A",$B$6="4A",$B$6="5A",$B$6="6A"),INDEX(Base_Classes_Niveaux!$A$162:$M$213,MATCH(BG36,Base_Classes_Niveaux!$A$102:$A$153),$AX$6),IF(OR($B$6&lt;&gt;"3A",$B$6&lt;&gt;"4A",$B$6&lt;&gt;"5A",$B$6&lt;&gt;"6A"),INDEX(Base_Classes_Niveaux!$A$39:$M$90,MATCH(BG36,Base_Classes_Niveaux!$A$39:$A$90),$AX$6)))))</f>
        <v/>
      </c>
    </row>
    <row r="37" spans="1:87">
      <c r="A37" s="102"/>
      <c r="B37" s="162" t="str">
        <f t="shared" ca="1" si="35"/>
        <v/>
      </c>
      <c r="C37" s="162" t="str">
        <f ca="1">IF($B$6="","",IF(OFFSET(INDEX(Base_Elèves!$A$1:$BY$1,MATCH($B$6,Base_Elèves!$A$1:$BY$1,0)),Base_Elèves!CA32,0,1,1)="","",OFFSET(INDEX(Base_Elèves!$A$1:$BY$1,1,MATCH($B$6,Base_Elèves!$A$1:$BY$1,0)),Base_Elèves!CA32,0,1,1)))</f>
        <v/>
      </c>
      <c r="D37" s="46"/>
      <c r="E37" s="46" t="str">
        <f>IF(D37="","",IF(OR(D37="Non Acquis",D37="Non Evaluable"),0,MATCH(D37,Points_Validation,0)))</f>
        <v/>
      </c>
      <c r="F37" s="46"/>
      <c r="G37" s="46" t="str">
        <f t="shared" si="51"/>
        <v/>
      </c>
      <c r="H37" s="46" t="str">
        <f t="shared" si="52"/>
        <v/>
      </c>
      <c r="I37" s="46"/>
      <c r="J37" s="46" t="str">
        <f>IF(I37="","",IF(OR(I37="Non Acquis",I37="Non Evaluable"),0,MATCH(I37,Points_Validation,0)))</f>
        <v/>
      </c>
      <c r="K37" s="46"/>
      <c r="L37" s="46" t="str">
        <f t="shared" si="1"/>
        <v/>
      </c>
      <c r="M37" s="46" t="str">
        <f t="shared" si="2"/>
        <v/>
      </c>
      <c r="N37" s="46"/>
      <c r="O37" s="46" t="str">
        <f>IF(N37="","",IF(OR(N37="Non Acquis",N37="Non Evaluable"),0,MATCH(N37,Points_Validation,0)))</f>
        <v/>
      </c>
      <c r="P37" s="46"/>
      <c r="Q37" s="46" t="str">
        <f t="shared" si="4"/>
        <v/>
      </c>
      <c r="R37" s="46" t="str">
        <f t="shared" si="5"/>
        <v/>
      </c>
      <c r="S37" s="46"/>
      <c r="T37" s="46" t="str">
        <f>IF(S37="","",IF(OR(S37="Non Acquis",S37="Non Evaluable"),0,MATCH(S37,Points_Validation,0)))</f>
        <v/>
      </c>
      <c r="U37" s="46"/>
      <c r="V37" s="46" t="str">
        <f t="shared" si="7"/>
        <v/>
      </c>
      <c r="W37" s="46" t="str">
        <f t="shared" si="8"/>
        <v/>
      </c>
      <c r="X37" s="46"/>
      <c r="Y37" s="46" t="str">
        <f>IF(X37="","",IF(OR(X37="Non Acquis",X37="Non Evaluable"),0,MATCH(X37,Points_Validation,0)))</f>
        <v/>
      </c>
      <c r="Z37" s="46"/>
      <c r="AA37" s="46" t="str">
        <f t="shared" si="10"/>
        <v/>
      </c>
      <c r="AB37" s="46" t="str">
        <f t="shared" si="11"/>
        <v/>
      </c>
      <c r="AC37" s="46"/>
      <c r="AD37" s="46" t="str">
        <f>IF(AC37="","",IF(OR(AC37="Non Acquis",AC37="Non Evaluable"),0,MATCH(AC37,Points_Validation,0)))</f>
        <v/>
      </c>
      <c r="AE37" s="46"/>
      <c r="AF37" s="46" t="str">
        <f t="shared" si="36"/>
        <v/>
      </c>
      <c r="AG37" s="46" t="str">
        <f t="shared" si="37"/>
        <v/>
      </c>
      <c r="AH37" s="46"/>
      <c r="AI37" s="46" t="str">
        <f>IF(AH37="","",IF(OR(AH37="Non Acquis",AH37="Non Evaluable"),0,MATCH(AH37,Points_Validation,0)))</f>
        <v/>
      </c>
      <c r="AJ37" s="46"/>
      <c r="AK37" s="46" t="str">
        <f t="shared" si="38"/>
        <v/>
      </c>
      <c r="AL37" s="46" t="str">
        <f t="shared" si="39"/>
        <v/>
      </c>
      <c r="AM37" s="46"/>
      <c r="AN37" s="46" t="str">
        <f>IF(AM37="","",IF(OR(AM37="Non Acquis",AM37="Non Evaluable"),0,MATCH(AM37,Points_Validation,0)))</f>
        <v/>
      </c>
      <c r="AO37" s="46"/>
      <c r="AP37" s="46" t="str">
        <f t="shared" si="40"/>
        <v/>
      </c>
      <c r="AQ37" s="46" t="str">
        <f t="shared" si="41"/>
        <v/>
      </c>
      <c r="AR37" s="46"/>
      <c r="AS37" s="46" t="str">
        <f>IF(AR37="","",IF(OR(AR37="Non Acquis",AR37="Non Evaluable"),0,MATCH(AR37,Points_Validation,0)))</f>
        <v/>
      </c>
      <c r="AT37" s="46"/>
      <c r="AU37" s="46" t="str">
        <f t="shared" si="42"/>
        <v/>
      </c>
      <c r="AV37" s="46" t="str">
        <f t="shared" si="43"/>
        <v/>
      </c>
      <c r="AW37" s="46"/>
      <c r="AX37" s="46" t="str">
        <f>IF(AW37="","",IF(OR(AW37="Non Acquis",AW37="Non Evaluable"),0,MATCH(AW37,Points_Validation,0)))</f>
        <v/>
      </c>
      <c r="AY37" s="46"/>
      <c r="AZ37" s="46" t="str">
        <f t="shared" si="44"/>
        <v/>
      </c>
      <c r="BA37" s="46" t="str">
        <f t="shared" si="45"/>
        <v/>
      </c>
      <c r="BB37" s="80"/>
      <c r="BC37" s="46" t="str">
        <f t="shared" ca="1" si="46"/>
        <v/>
      </c>
      <c r="BD37" s="46" t="str">
        <f t="shared" ca="1" si="47"/>
        <v/>
      </c>
      <c r="BE37" s="46"/>
      <c r="BF37" s="54" t="str">
        <f t="shared" ca="1" si="53"/>
        <v/>
      </c>
      <c r="BG37" s="54" t="str">
        <f t="shared" ca="1" si="48"/>
        <v/>
      </c>
      <c r="BH37" s="88" t="str">
        <f ca="1">IF(OR(A37="Absent",BF37=""),"",IF($B$5="LV2",INDEX(Base_Classes_Niveaux!$A$102:$M$153,MATCH(BG37,Base_Classes_Niveaux!$A$102:$A$1533),$BB$3),IF(OR($B$6="3A",$B$6="4A",$B$6="5A",$B$6="6A"),INDEX(Base_Classes_Niveaux!$A$162:$M$213,MATCH(BG37,Base_Classes_Niveaux!$A$102:$A$153),$AX$6),IF(OR($B$6&lt;&gt;"3A",$B$6&lt;&gt;"4A",$B$6&lt;&gt;"5A",$B$6&lt;&gt;"6A"),INDEX(Base_Classes_Niveaux!$A$39:$M$90,MATCH(BG37,Base_Classes_Niveaux!$A$39:$A$90),$AX$6)))))</f>
        <v/>
      </c>
    </row>
    <row r="38" spans="1:87" ht="15.75" thickBot="1">
      <c r="C38" s="93"/>
    </row>
    <row r="39" spans="1:87" ht="15.75" thickBot="1">
      <c r="AX39" s="94"/>
    </row>
  </sheetData>
  <mergeCells count="8">
    <mergeCell ref="BY5:CA5"/>
    <mergeCell ref="CC5:CE5"/>
    <mergeCell ref="BF4:BF5"/>
    <mergeCell ref="BH4:BH5"/>
    <mergeCell ref="BI5:BK5"/>
    <mergeCell ref="BM5:BO5"/>
    <mergeCell ref="BQ5:BS5"/>
    <mergeCell ref="BU5:BW5"/>
  </mergeCells>
  <conditionalFormatting sqref="BL8:CD34 CF8:CF34 CG7:CH34 S7:BB36 N7:N36 I7:I36 D7:D36">
    <cfRule type="expression" dxfId="41" priority="23">
      <formula>D7="Presque Acquis"</formula>
    </cfRule>
    <cfRule type="expression" dxfId="40" priority="24">
      <formula>D7="Début d'Acquisition"</formula>
    </cfRule>
    <cfRule type="expression" dxfId="39" priority="25">
      <formula>D7="Non Evaluable"</formula>
    </cfRule>
    <cfRule type="expression" dxfId="38" priority="26">
      <formula>D7="Non Acquis"</formula>
    </cfRule>
    <cfRule type="expression" dxfId="37" priority="27">
      <formula>D7="En Cours"</formula>
    </cfRule>
    <cfRule type="expression" dxfId="36" priority="28">
      <formula>D7="Acquis"</formula>
    </cfRule>
    <cfRule type="expression" dxfId="35" priority="29">
      <formula>D7="Expert"</formula>
    </cfRule>
  </conditionalFormatting>
  <conditionalFormatting sqref="BF7:BF36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7:A36 A3:B4 B5 D1:AW2 D4:AW5">
    <cfRule type="expression" dxfId="34" priority="21">
      <formula>$A$3="Niveau_5"</formula>
    </cfRule>
  </conditionalFormatting>
  <conditionalFormatting sqref="BF7:BG36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F7:BG36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7:A36 A3:B4 B5 D1:AW2 D4:AW5">
    <cfRule type="expression" dxfId="33" priority="18">
      <formula>$A$3="Niveau_5"</formula>
    </cfRule>
  </conditionalFormatting>
  <conditionalFormatting sqref="BF8:BG3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8:A37 A3:B5 B6 D1:AW2 D5:AW6">
    <cfRule type="expression" dxfId="32" priority="16">
      <formula>$A$3="Niveau_5"</formula>
    </cfRule>
  </conditionalFormatting>
  <conditionalFormatting sqref="BL8:CD34 CF8:CF34 CG7:CH34 S7:BB36 N7:N36 I7:I36 D7:D36">
    <cfRule type="expression" dxfId="31" priority="9">
      <formula>D7="Presque Acquis"</formula>
    </cfRule>
    <cfRule type="expression" dxfId="30" priority="10">
      <formula>D7="Début d'Acquisition"</formula>
    </cfRule>
    <cfRule type="expression" dxfId="29" priority="11">
      <formula>D7="Non Evaluable"</formula>
    </cfRule>
    <cfRule type="expression" dxfId="28" priority="12">
      <formula>D7="Non Acquis"</formula>
    </cfRule>
    <cfRule type="expression" dxfId="27" priority="13">
      <formula>D7="En Cours"</formula>
    </cfRule>
    <cfRule type="expression" dxfId="26" priority="14">
      <formula>D7="Acquis"</formula>
    </cfRule>
    <cfRule type="expression" dxfId="25" priority="15">
      <formula>D7="Expert"</formula>
    </cfRule>
  </conditionalFormatting>
  <conditionalFormatting sqref="BF7:BF36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F7:BG36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F7:BG36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F8:BG3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8:A37 A3:B3 A5:B5 B6 D1:AW2 D5:AW6">
    <cfRule type="expression" dxfId="24" priority="2">
      <formula>$A$3="Niveau_5"</formula>
    </cfRule>
    <cfRule type="expression" dxfId="23" priority="1">
      <formula>$A$3="Niveau_6"</formula>
    </cfRule>
    <cfRule type="expression" dxfId="22" priority="4">
      <formula>$A$3="Niveau_3"</formula>
    </cfRule>
    <cfRule type="expression" dxfId="21" priority="7">
      <formula>$A$3="Niveau_4"</formula>
    </cfRule>
  </conditionalFormatting>
  <dataValidations count="10">
    <dataValidation type="list" allowBlank="1" showInputMessage="1" showErrorMessage="1" sqref="D6 N6 I6 X6 AW6 AR6 AM6 AH6 AC6 S6">
      <formula1>INDIRECT(CONCATENATE(D$1,D$5))</formula1>
    </dataValidation>
    <dataValidation type="list" allowBlank="1" showInputMessage="1" showErrorMessage="1" sqref="A3">
      <formula1>IF($B$5="LV1",Niveaux,IF($B$5="LV2",Niveaux_LV2))</formula1>
    </dataValidation>
    <dataValidation type="list" allowBlank="1" showInputMessage="1" showErrorMessage="1" sqref="A8:A37">
      <formula1>Présence</formula1>
    </dataValidation>
    <dataValidation type="list" allowBlank="1" showInputMessage="1" showErrorMessage="1" sqref="CI31:CI35 CI8:CI10 AH8:AH37 AM8:AM37 AR8:AR37 AW8:AW37 X8:X37 S8:S37 AC8:AC37 N8:N37 D8:D37 I8:I37">
      <formula1>Validation</formula1>
    </dataValidation>
    <dataValidation type="list" allowBlank="1" showInputMessage="1" showErrorMessage="1" sqref="S1:S2 I1:I2 D1:D2 AR1:AR2 AM1:AM2 AH1:AH2 AC1:AC2 X1:X2 N1:N2 AW1:AW2">
      <formula1>Niveaux_CECRL</formula1>
    </dataValidation>
    <dataValidation type="list" allowBlank="1" showInputMessage="1" showErrorMessage="1" sqref="D5 N5 I5 AW5 AR5 AM5 AH5 AC5 S5 X5">
      <formula1>Compétences</formula1>
    </dataValidation>
    <dataValidation type="list" allowBlank="1" showInputMessage="1" showErrorMessage="1" sqref="B3">
      <formula1>Trimestres</formula1>
    </dataValidation>
    <dataValidation type="list" allowBlank="1" showInputMessage="1" showErrorMessage="1" sqref="B6">
      <formula1>INDIRECT(CONCATENATE("Classes_",$A$3))</formula1>
    </dataValidation>
    <dataValidation type="list" allowBlank="1" showInputMessage="1" showErrorMessage="1" sqref="B5">
      <formula1>LV</formula1>
    </dataValidation>
    <dataValidation type="list" allowBlank="1" showInputMessage="1" showErrorMessage="1" sqref="A5">
      <formula1>Matières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/>
  <dimension ref="A1:CK39"/>
  <sheetViews>
    <sheetView zoomScale="80" zoomScaleNormal="80" workbookViewId="0">
      <selection activeCell="N20" sqref="N20"/>
    </sheetView>
  </sheetViews>
  <sheetFormatPr baseColWidth="10" defaultRowHeight="15"/>
  <cols>
    <col min="1" max="1" width="14.85546875" style="92" customWidth="1"/>
    <col min="2" max="2" width="17.42578125" style="92" customWidth="1"/>
    <col min="3" max="3" width="36.28515625" style="92" customWidth="1"/>
    <col min="4" max="4" width="30.7109375" style="92" customWidth="1"/>
    <col min="5" max="8" width="6.7109375" style="92" hidden="1" customWidth="1"/>
    <col min="9" max="9" width="30.7109375" style="92" customWidth="1"/>
    <col min="10" max="13" width="6.7109375" style="92" hidden="1" customWidth="1"/>
    <col min="14" max="14" width="30.7109375" style="49" customWidth="1"/>
    <col min="15" max="18" width="6.7109375" style="49" hidden="1" customWidth="1"/>
    <col min="19" max="19" width="30.7109375" style="49" customWidth="1"/>
    <col min="20" max="23" width="4.7109375" style="49" hidden="1" customWidth="1"/>
    <col min="24" max="24" width="30.7109375" style="49" customWidth="1"/>
    <col min="25" max="28" width="4.7109375" style="49" hidden="1" customWidth="1"/>
    <col min="29" max="29" width="30.7109375" style="49" customWidth="1"/>
    <col min="30" max="33" width="4.7109375" style="49" hidden="1" customWidth="1"/>
    <col min="34" max="34" width="30.7109375" style="49" customWidth="1"/>
    <col min="35" max="38" width="4.7109375" style="49" hidden="1" customWidth="1"/>
    <col min="39" max="39" width="30.7109375" style="49" customWidth="1"/>
    <col min="40" max="43" width="4.7109375" style="49" hidden="1" customWidth="1"/>
    <col min="44" max="44" width="30.7109375" style="49" customWidth="1"/>
    <col min="45" max="45" width="4.7109375" style="49" hidden="1" customWidth="1"/>
    <col min="46" max="46" width="7.7109375" style="49" hidden="1" customWidth="1"/>
    <col min="47" max="48" width="4.7109375" style="49" hidden="1" customWidth="1"/>
    <col min="49" max="49" width="30.7109375" style="49" customWidth="1"/>
    <col min="50" max="50" width="4.7109375" style="49" hidden="1" customWidth="1"/>
    <col min="51" max="51" width="11" style="49" hidden="1" customWidth="1"/>
    <col min="52" max="53" width="4.7109375" style="49" hidden="1" customWidth="1"/>
    <col min="54" max="54" width="15.5703125" style="49" hidden="1" customWidth="1"/>
    <col min="55" max="55" width="16.28515625" style="49" hidden="1" customWidth="1"/>
    <col min="56" max="56" width="9.28515625" style="49" hidden="1" customWidth="1"/>
    <col min="57" max="57" width="18.140625" style="49" hidden="1" customWidth="1"/>
    <col min="58" max="58" width="30.28515625" style="49" customWidth="1"/>
    <col min="59" max="59" width="30.28515625" style="49" hidden="1" customWidth="1"/>
    <col min="60" max="60" width="27" style="49" customWidth="1"/>
    <col min="61" max="84" width="10.7109375" style="49" hidden="1" customWidth="1"/>
    <col min="85" max="85" width="14.5703125" style="49" customWidth="1"/>
    <col min="86" max="86" width="14.5703125" style="49" hidden="1" customWidth="1"/>
    <col min="87" max="87" width="15.42578125" style="49" customWidth="1"/>
    <col min="88" max="88" width="13.7109375" style="49" customWidth="1"/>
    <col min="89" max="89" width="20.28515625" style="49" customWidth="1"/>
    <col min="90" max="16384" width="11.42578125" style="49"/>
  </cols>
  <sheetData>
    <row r="1" spans="1:89" ht="48.75" customHeight="1" thickBot="1">
      <c r="A1" s="45" t="s">
        <v>219</v>
      </c>
      <c r="B1" s="45" t="s">
        <v>33</v>
      </c>
      <c r="C1" s="46" t="s">
        <v>202</v>
      </c>
      <c r="D1" s="47" t="s">
        <v>36</v>
      </c>
      <c r="E1" s="46" t="s">
        <v>220</v>
      </c>
      <c r="F1" s="46"/>
      <c r="G1" s="46" t="s">
        <v>221</v>
      </c>
      <c r="H1" s="46" t="s">
        <v>222</v>
      </c>
      <c r="I1" s="47" t="s">
        <v>36</v>
      </c>
      <c r="J1" s="46" t="s">
        <v>220</v>
      </c>
      <c r="K1" s="46"/>
      <c r="L1" s="46" t="s">
        <v>221</v>
      </c>
      <c r="M1" s="46" t="s">
        <v>222</v>
      </c>
      <c r="N1" s="47" t="s">
        <v>49</v>
      </c>
      <c r="O1" s="46" t="s">
        <v>220</v>
      </c>
      <c r="P1" s="46"/>
      <c r="Q1" s="46" t="s">
        <v>221</v>
      </c>
      <c r="R1" s="46" t="s">
        <v>222</v>
      </c>
      <c r="S1" s="47"/>
      <c r="T1" s="45" t="s">
        <v>220</v>
      </c>
      <c r="U1" s="45"/>
      <c r="V1" s="45" t="s">
        <v>221</v>
      </c>
      <c r="W1" s="45" t="s">
        <v>222</v>
      </c>
      <c r="X1" s="47"/>
      <c r="Y1" s="45" t="s">
        <v>220</v>
      </c>
      <c r="Z1" s="45"/>
      <c r="AA1" s="45" t="s">
        <v>221</v>
      </c>
      <c r="AB1" s="45" t="s">
        <v>222</v>
      </c>
      <c r="AC1" s="47"/>
      <c r="AD1" s="45" t="s">
        <v>220</v>
      </c>
      <c r="AE1" s="45"/>
      <c r="AF1" s="45" t="s">
        <v>221</v>
      </c>
      <c r="AG1" s="45" t="s">
        <v>222</v>
      </c>
      <c r="AH1" s="47"/>
      <c r="AI1" s="45" t="s">
        <v>220</v>
      </c>
      <c r="AJ1" s="45"/>
      <c r="AK1" s="45" t="s">
        <v>221</v>
      </c>
      <c r="AL1" s="45" t="s">
        <v>222</v>
      </c>
      <c r="AM1" s="47"/>
      <c r="AN1" s="45" t="s">
        <v>220</v>
      </c>
      <c r="AO1" s="45"/>
      <c r="AP1" s="45" t="s">
        <v>221</v>
      </c>
      <c r="AQ1" s="45" t="s">
        <v>222</v>
      </c>
      <c r="AR1" s="47"/>
      <c r="AS1" s="45" t="s">
        <v>220</v>
      </c>
      <c r="AT1" s="45"/>
      <c r="AU1" s="45" t="s">
        <v>221</v>
      </c>
      <c r="AV1" s="45" t="s">
        <v>222</v>
      </c>
      <c r="AW1" s="47"/>
      <c r="AX1" s="46" t="s">
        <v>220</v>
      </c>
      <c r="AY1" s="46"/>
      <c r="AZ1" s="46" t="s">
        <v>221</v>
      </c>
      <c r="BA1" s="48" t="s">
        <v>222</v>
      </c>
      <c r="BF1" s="50" t="s">
        <v>223</v>
      </c>
      <c r="BG1" s="50"/>
      <c r="BH1" s="51">
        <f ca="1">IF(SUM($CG$5:$CK$5)=0,"",IF($BI$3&gt;$BJ$3,1.5,IF($BI$3&lt;$BJ$3,0.5,1)))</f>
        <v>1.5</v>
      </c>
      <c r="BI1" s="163"/>
      <c r="BJ1" s="163"/>
      <c r="BK1" s="163"/>
      <c r="BL1" s="163"/>
      <c r="BM1" s="163"/>
      <c r="BN1" s="163"/>
      <c r="BO1" s="163"/>
      <c r="BP1" s="163"/>
      <c r="BQ1" s="163"/>
      <c r="BR1" s="163"/>
      <c r="BS1" s="163"/>
      <c r="BT1" s="163"/>
      <c r="BU1" s="163"/>
      <c r="BV1" s="163"/>
      <c r="BW1" s="163"/>
      <c r="BX1" s="163"/>
      <c r="BY1" s="163"/>
      <c r="BZ1" s="163"/>
      <c r="CA1" s="163"/>
      <c r="CB1" s="163"/>
      <c r="CC1" s="163"/>
      <c r="CD1" s="163"/>
      <c r="CE1" s="163"/>
      <c r="CF1" s="163"/>
      <c r="CG1" s="52" t="str">
        <f>IF(SUM($CG$5:$CK$5)=0,"",CONCATENATE(CG2,"%"))</f>
        <v>33,3%</v>
      </c>
      <c r="CH1" s="52"/>
      <c r="CI1" s="52" t="str">
        <f>IF(SUM($CG$5:$CK$5)=0,"",CONCATENATE(CI2,"%"))</f>
        <v>66,7%</v>
      </c>
      <c r="CJ1" s="52" t="str">
        <f>IF(SUM($CG$5:$CK$5)=0,"",CONCATENATE(CJ2,"%"))</f>
        <v>0%</v>
      </c>
      <c r="CK1" s="52" t="str">
        <f>IF(SUM($CG$5:$CK$5)=0,"",CONCATENATE(CK2,"%"))</f>
        <v>0%</v>
      </c>
    </row>
    <row r="2" spans="1:89" ht="48.75" hidden="1" customHeight="1">
      <c r="A2" s="45"/>
      <c r="B2" s="45"/>
      <c r="C2" s="163"/>
      <c r="D2" s="53"/>
      <c r="E2" s="163"/>
      <c r="F2" s="57"/>
      <c r="G2" s="57"/>
      <c r="H2" s="58"/>
      <c r="I2" s="53"/>
      <c r="J2" s="163"/>
      <c r="K2" s="57"/>
      <c r="L2" s="57"/>
      <c r="M2" s="58"/>
      <c r="N2" s="53"/>
      <c r="O2" s="163"/>
      <c r="P2" s="57"/>
      <c r="Q2" s="57"/>
      <c r="R2" s="58"/>
      <c r="S2" s="53"/>
      <c r="T2" s="56"/>
      <c r="U2" s="57"/>
      <c r="V2" s="57"/>
      <c r="W2" s="58"/>
      <c r="X2" s="53"/>
      <c r="Y2" s="56"/>
      <c r="Z2" s="57"/>
      <c r="AA2" s="57"/>
      <c r="AB2" s="58"/>
      <c r="AC2" s="53"/>
      <c r="AD2" s="56"/>
      <c r="AE2" s="57"/>
      <c r="AF2" s="57"/>
      <c r="AG2" s="58"/>
      <c r="AH2" s="53"/>
      <c r="AI2" s="56"/>
      <c r="AJ2" s="57"/>
      <c r="AK2" s="57"/>
      <c r="AL2" s="58"/>
      <c r="AM2" s="53"/>
      <c r="AN2" s="56"/>
      <c r="AO2" s="57"/>
      <c r="AP2" s="57"/>
      <c r="AQ2" s="58"/>
      <c r="AR2" s="53"/>
      <c r="AS2" s="56"/>
      <c r="AT2" s="57"/>
      <c r="AU2" s="57"/>
      <c r="AV2" s="58"/>
      <c r="AW2" s="53"/>
      <c r="AX2" s="59"/>
      <c r="AY2" s="54"/>
      <c r="AZ2" s="54"/>
      <c r="BA2" s="55"/>
      <c r="BF2" s="50"/>
      <c r="BG2" s="50"/>
      <c r="BH2" s="51"/>
      <c r="BI2" s="163"/>
      <c r="BJ2" s="163"/>
      <c r="BK2" s="163"/>
      <c r="BL2" s="163"/>
      <c r="BM2" s="163"/>
      <c r="BN2" s="163"/>
      <c r="BO2" s="163"/>
      <c r="BP2" s="163"/>
      <c r="BQ2" s="163"/>
      <c r="BR2" s="163"/>
      <c r="BS2" s="163"/>
      <c r="BT2" s="163"/>
      <c r="BU2" s="163"/>
      <c r="BV2" s="163"/>
      <c r="BW2" s="163"/>
      <c r="BX2" s="163"/>
      <c r="BY2" s="163"/>
      <c r="BZ2" s="163"/>
      <c r="CA2" s="163"/>
      <c r="CB2" s="163"/>
      <c r="CC2" s="163"/>
      <c r="CD2" s="163"/>
      <c r="CE2" s="163"/>
      <c r="CF2" s="163"/>
      <c r="CG2" s="52">
        <f>IF(SUM(CG$5:CJ$5)=0,"",ROUND(100/SUM($CG$5:$CK$5)*CG$5,1))</f>
        <v>33.299999999999997</v>
      </c>
      <c r="CH2" s="52"/>
      <c r="CI2" s="52">
        <f>IF(SUM($CG$5:$CK$5)=0,"",ROUND(100/SUM($CG5:$CK5)*CI5,1))</f>
        <v>66.7</v>
      </c>
      <c r="CJ2" s="52">
        <f>IF(SUM($CG$5:$CK$5)=0,"",ROUND(100/SUM($CG5:$CK5)*CJ5,1))</f>
        <v>0</v>
      </c>
      <c r="CK2" s="52">
        <f>IF(SUM($CG$5:$CK$5)=0,"",ROUND(100/SUM($CG5:$CK5)*CK5,1))</f>
        <v>0</v>
      </c>
    </row>
    <row r="3" spans="1:89" ht="67.5">
      <c r="A3" s="60" t="s">
        <v>27</v>
      </c>
      <c r="B3" s="141">
        <v>1</v>
      </c>
      <c r="C3" s="142"/>
      <c r="D3" s="143"/>
      <c r="E3" s="144">
        <v>4</v>
      </c>
      <c r="F3" s="144" t="e">
        <f>IF(D1="","",MATCH(D1,Base_Classes_Niveaux!$A$27:$A$35,0))</f>
        <v>#N/A</v>
      </c>
      <c r="G3" s="144">
        <f ca="1">IF(D1="","",IF(D1&lt;$BH$4,0.5,IF(D1&gt;$BH$4,1.5,1)))</f>
        <v>0.5</v>
      </c>
      <c r="H3" s="144">
        <f ca="1">IF(D1="","",E3*G3)</f>
        <v>2</v>
      </c>
      <c r="I3" s="143"/>
      <c r="J3" s="144">
        <v>4</v>
      </c>
      <c r="K3" s="144" t="e">
        <f>IF(I1="","",MATCH(I1,Base_Classes_Niveaux!$A$27:$A$35,0))</f>
        <v>#N/A</v>
      </c>
      <c r="L3" s="144">
        <f ca="1">IF(I1="","",IF(I1&lt;$BH$4,0.5,IF(I1&gt;$BH$4,1.5,1)))</f>
        <v>0.5</v>
      </c>
      <c r="M3" s="144">
        <f ca="1">IF(I1="","",J3*L3)</f>
        <v>2</v>
      </c>
      <c r="N3" s="143"/>
      <c r="O3" s="144">
        <v>4</v>
      </c>
      <c r="P3" s="144" t="e">
        <f>IF(N1="","",MATCH(N1,Base_Classes_Niveaux!$A$27:$A$35,0))</f>
        <v>#N/A</v>
      </c>
      <c r="Q3" s="144">
        <f ca="1">IF(N1="","",IF(N1&lt;$BH$4,0.5,IF(N1&gt;$BH$4,1.5,1)))</f>
        <v>1.5</v>
      </c>
      <c r="R3" s="144">
        <f ca="1">IF(N1="","",O3*Q3)</f>
        <v>6</v>
      </c>
      <c r="S3" s="143"/>
      <c r="T3" s="144">
        <v>4</v>
      </c>
      <c r="U3" s="144" t="str">
        <f>IF(S1="","",MATCH(S1,Base_Classes_Niveaux!$A$27:$A$35,0))</f>
        <v/>
      </c>
      <c r="V3" s="144" t="str">
        <f>IF(S1="","",IF(S1&lt;$BH$4,0.5,IF(S1&gt;$BH$4,1.5,1)))</f>
        <v/>
      </c>
      <c r="W3" s="144" t="str">
        <f>IF(S1="","",T3*V3)</f>
        <v/>
      </c>
      <c r="X3" s="143"/>
      <c r="Y3" s="144">
        <v>4</v>
      </c>
      <c r="Z3" s="144" t="str">
        <f>IF(X1="","",MATCH(X1,Base_Classes_Niveaux!$A$27:$A$35,0))</f>
        <v/>
      </c>
      <c r="AA3" s="144" t="str">
        <f>IF(X1="","",IF(X1&lt;$BH$4,0.5,IF(X1&gt;$BH$4,1.5,1)))</f>
        <v/>
      </c>
      <c r="AB3" s="144" t="str">
        <f>IF(X1="","",Y3*AA3)</f>
        <v/>
      </c>
      <c r="AC3" s="143"/>
      <c r="AD3" s="144">
        <v>4</v>
      </c>
      <c r="AE3" s="144" t="str">
        <f>IF(AC1="","",MATCH(AC1,Base_Classes_Niveaux!$A$27:$A$35,0))</f>
        <v/>
      </c>
      <c r="AF3" s="144" t="str">
        <f>IF(AC1="","",IF(AC1&lt;$BH$4,0.5,IF(AC1&gt;$BH$4,1.5,1)))</f>
        <v/>
      </c>
      <c r="AG3" s="144" t="str">
        <f>IF(AC1="","",AD3*AF3)</f>
        <v/>
      </c>
      <c r="AH3" s="143"/>
      <c r="AI3" s="144">
        <v>4</v>
      </c>
      <c r="AJ3" s="144" t="str">
        <f>IF(AH1="","",MATCH(AH1,Base_Classes_Niveaux!$A$27:$A$35,0))</f>
        <v/>
      </c>
      <c r="AK3" s="144" t="str">
        <f>IF(AH1="","",IF(AH1&lt;$BH$4,0.5,IF(AH1&gt;$BH$4,1.5,1)))</f>
        <v/>
      </c>
      <c r="AL3" s="144" t="str">
        <f>IF(AH1="","",AI3*AK3)</f>
        <v/>
      </c>
      <c r="AM3" s="143"/>
      <c r="AN3" s="144">
        <v>4</v>
      </c>
      <c r="AO3" s="144" t="str">
        <f>IF(AM1="","",MATCH(AM1,Base_Classes_Niveaux!$A$27:$A$35,0))</f>
        <v/>
      </c>
      <c r="AP3" s="144" t="str">
        <f>IF(AM1="","",IF(AM1&lt;$BH$4,0.5,IF(AM1&gt;$BH$4,1.5,1)))</f>
        <v/>
      </c>
      <c r="AQ3" s="144" t="str">
        <f>IF(AM1="","",AN3*AP3)</f>
        <v/>
      </c>
      <c r="AR3" s="143"/>
      <c r="AS3" s="144">
        <v>4</v>
      </c>
      <c r="AT3" s="144" t="str">
        <f>IF(AR1="","",MATCH(AR1,Base_Classes_Niveaux!$A$27:$A$35,0))</f>
        <v/>
      </c>
      <c r="AU3" s="144" t="str">
        <f>IF(AR1="","",IF(AR1&lt;$BH$4,0.5,IF(AR1&gt;$BH$4,1.5,1)))</f>
        <v/>
      </c>
      <c r="AV3" s="144" t="str">
        <f>IF(AR1="","",AS3*AU3)</f>
        <v/>
      </c>
      <c r="AW3" s="145"/>
      <c r="AX3" s="59">
        <v>4</v>
      </c>
      <c r="AY3" s="54" t="str">
        <f>IF(AW1="","",MATCH(AW1,Base_Classes_Niveaux!$A$27:$A$35,0))</f>
        <v/>
      </c>
      <c r="AZ3" s="54" t="str">
        <f>IF(AW1="","",IF(AW1&lt;$BH$4,0.5,IF(AW1&gt;$BH$4,1.5,1)))</f>
        <v/>
      </c>
      <c r="BA3" s="55" t="str">
        <f>IF(AW1="","",AX3*AZ3)</f>
        <v/>
      </c>
      <c r="BB3" s="163" t="str">
        <f>IF(OR(AY6="",AZ6=""),"",IF(CONCATENATE($B$5,$AZ$6,$AY$6)="LV2T14",8,IF(CONCATENATE($B$5,$AZ$6,$AY$6)="LV2T24",9,IF(CONCATENATE($B$5,$AZ$6,$AY$6)="LV2T34",10,IF(CONCATENATE($B$5,$AZ$6,$AY$6)="LV2T13",11,IF(CONCATENATE($B$5,$AZ$6,$AY$6)="LV2T23",12,IF(CONCATENATE($B$5,$AZ$6,$AY$6)="LV2T33",13,"Gros Naze")))))))</f>
        <v>Gros Naze</v>
      </c>
      <c r="BF3" s="63" t="s">
        <v>224</v>
      </c>
      <c r="BG3" s="104"/>
      <c r="BH3" s="64" t="s">
        <v>225</v>
      </c>
      <c r="BI3" s="163">
        <f>IF($BF$4="","",MATCH($BF$4,Niveaux_Détaillés,0))</f>
        <v>8</v>
      </c>
      <c r="BJ3" s="163">
        <f ca="1">IF($BH$4="","",MATCH($BH$4,Niveaux_Détaillés,0))</f>
        <v>7</v>
      </c>
      <c r="BK3" s="163"/>
      <c r="BL3" s="163"/>
      <c r="BM3" s="163"/>
      <c r="BN3" s="163"/>
      <c r="BO3" s="163"/>
      <c r="BP3" s="163"/>
      <c r="BQ3" s="163"/>
      <c r="BR3" s="163"/>
      <c r="BS3" s="163"/>
      <c r="BT3" s="163"/>
      <c r="BU3" s="163"/>
      <c r="BV3" s="163"/>
      <c r="BW3" s="163"/>
      <c r="BX3" s="163"/>
      <c r="BY3" s="163"/>
      <c r="BZ3" s="163"/>
      <c r="CA3" s="163"/>
      <c r="CB3" s="163"/>
      <c r="CC3" s="163"/>
      <c r="CD3" s="163"/>
      <c r="CG3" s="65" t="s">
        <v>49</v>
      </c>
      <c r="CH3" s="153"/>
      <c r="CI3" s="66" t="s">
        <v>36</v>
      </c>
      <c r="CJ3" s="66" t="s">
        <v>39</v>
      </c>
      <c r="CK3" s="66" t="s">
        <v>259</v>
      </c>
    </row>
    <row r="4" spans="1:89" ht="33.75">
      <c r="A4" s="88" t="s">
        <v>203</v>
      </c>
      <c r="B4" s="146" t="s">
        <v>260</v>
      </c>
      <c r="C4" s="147"/>
      <c r="D4" s="148"/>
      <c r="E4" s="149"/>
      <c r="F4" s="149"/>
      <c r="G4" s="149"/>
      <c r="H4" s="149"/>
      <c r="I4" s="148"/>
      <c r="J4" s="149"/>
      <c r="K4" s="149"/>
      <c r="L4" s="149"/>
      <c r="M4" s="149"/>
      <c r="N4" s="148"/>
      <c r="O4" s="149"/>
      <c r="P4" s="149"/>
      <c r="Q4" s="149"/>
      <c r="R4" s="149"/>
      <c r="S4" s="148"/>
      <c r="T4" s="149"/>
      <c r="U4" s="149"/>
      <c r="V4" s="149"/>
      <c r="W4" s="149"/>
      <c r="X4" s="148"/>
      <c r="Y4" s="149"/>
      <c r="Z4" s="149"/>
      <c r="AA4" s="149"/>
      <c r="AB4" s="149"/>
      <c r="AC4" s="148"/>
      <c r="AD4" s="149"/>
      <c r="AE4" s="149"/>
      <c r="AF4" s="149"/>
      <c r="AG4" s="149"/>
      <c r="AH4" s="148"/>
      <c r="AI4" s="149"/>
      <c r="AJ4" s="149"/>
      <c r="AK4" s="149"/>
      <c r="AL4" s="149"/>
      <c r="AM4" s="148"/>
      <c r="AN4" s="149"/>
      <c r="AO4" s="149"/>
      <c r="AP4" s="149"/>
      <c r="AQ4" s="149"/>
      <c r="AR4" s="148"/>
      <c r="AS4" s="149"/>
      <c r="AT4" s="149"/>
      <c r="AU4" s="149"/>
      <c r="AV4" s="149"/>
      <c r="AW4" s="150"/>
      <c r="AX4" s="59"/>
      <c r="AY4" s="54"/>
      <c r="AZ4" s="54"/>
      <c r="BA4" s="55"/>
      <c r="BB4" s="163"/>
      <c r="BF4" s="182" t="str">
        <f>IF(SUM($CG5:$CK5)=0,"",IF($CG2&gt;75,"B1",IF(AND($CG2&lt;=75,$CG2&gt;25),"B1-",IF(AND($CG2&lt;&gt;0,$CG2&lt;=25,$CI2&gt;75),"A2+",IF($CI2&gt;75,"A2",IF(AND($CI2&lt;=75,$CI2&gt;25),"A2-",IF(AND($CI2&lt;&gt;0,$CI2&lt;=25,$CJ2&gt;75),"A1+",IF($CJ2&gt;75,"A1",IF(AND($CJ2&lt;=75,$CJ2&gt;25),"A1-",IF(AND($CJ2&lt;&gt;0,$CJ2&lt;=25,$CK2&gt;75),"A1-",IF($CK2&gt;75,"A1-","N.E.")))))))))))</f>
        <v>B1-</v>
      </c>
      <c r="BG4" s="151"/>
      <c r="BH4" s="184" t="str">
        <f ca="1">IF($B$6="","",IF(OR($B$6="3A",$B$6="4A",$B$6="5A",$B$6="6A"),INDIRECT(CONCATENATE($AY$5,$B$6,$B$3)),INDIRECT(CONCATENATE($B$5,$A$3,$B$3))))</f>
        <v>A2+</v>
      </c>
      <c r="BI4" s="163"/>
      <c r="BJ4" s="163"/>
      <c r="BK4" s="163"/>
      <c r="BL4" s="163"/>
      <c r="BM4" s="163"/>
      <c r="BN4" s="163"/>
      <c r="BO4" s="163"/>
      <c r="BP4" s="163"/>
      <c r="BQ4" s="163"/>
      <c r="BR4" s="163"/>
      <c r="BS4" s="163"/>
      <c r="BT4" s="163"/>
      <c r="BU4" s="163"/>
      <c r="BV4" s="163"/>
      <c r="BW4" s="163"/>
      <c r="BX4" s="163"/>
      <c r="BY4" s="163"/>
      <c r="BZ4" s="163"/>
      <c r="CA4" s="163"/>
      <c r="CB4" s="163"/>
      <c r="CC4" s="163"/>
      <c r="CD4" s="163"/>
      <c r="CG4" s="65"/>
      <c r="CH4" s="153"/>
      <c r="CI4" s="66"/>
      <c r="CJ4" s="66"/>
      <c r="CK4" s="66"/>
    </row>
    <row r="5" spans="1:89" ht="32.25" customHeight="1">
      <c r="A5" s="60" t="s">
        <v>206</v>
      </c>
      <c r="B5" s="60" t="s">
        <v>47</v>
      </c>
      <c r="C5" s="54" t="s">
        <v>226</v>
      </c>
      <c r="D5" s="67" t="s">
        <v>57</v>
      </c>
      <c r="E5" s="163" t="s">
        <v>39</v>
      </c>
      <c r="F5" s="163"/>
      <c r="G5" s="163" t="s">
        <v>36</v>
      </c>
      <c r="H5" s="163" t="s">
        <v>49</v>
      </c>
      <c r="I5" s="67" t="s">
        <v>57</v>
      </c>
      <c r="J5" s="163" t="s">
        <v>39</v>
      </c>
      <c r="K5" s="163"/>
      <c r="L5" s="163" t="s">
        <v>36</v>
      </c>
      <c r="M5" s="163" t="s">
        <v>49</v>
      </c>
      <c r="N5" s="67" t="s">
        <v>57</v>
      </c>
      <c r="O5" s="163" t="s">
        <v>39</v>
      </c>
      <c r="P5" s="163"/>
      <c r="Q5" s="163" t="s">
        <v>36</v>
      </c>
      <c r="R5" s="163" t="s">
        <v>49</v>
      </c>
      <c r="S5" s="67" t="s">
        <v>61</v>
      </c>
      <c r="T5" s="54" t="s">
        <v>39</v>
      </c>
      <c r="U5" s="54"/>
      <c r="V5" s="54" t="s">
        <v>36</v>
      </c>
      <c r="W5" s="54" t="s">
        <v>49</v>
      </c>
      <c r="X5" s="67" t="s">
        <v>61</v>
      </c>
      <c r="Y5" s="54" t="s">
        <v>39</v>
      </c>
      <c r="Z5" s="54"/>
      <c r="AA5" s="54" t="s">
        <v>36</v>
      </c>
      <c r="AB5" s="54" t="s">
        <v>49</v>
      </c>
      <c r="AC5" s="67" t="s">
        <v>61</v>
      </c>
      <c r="AD5" s="54" t="s">
        <v>39</v>
      </c>
      <c r="AE5" s="54"/>
      <c r="AF5" s="54" t="s">
        <v>36</v>
      </c>
      <c r="AG5" s="54" t="s">
        <v>49</v>
      </c>
      <c r="AH5" s="67" t="s">
        <v>61</v>
      </c>
      <c r="AI5" s="54" t="s">
        <v>39</v>
      </c>
      <c r="AJ5" s="54"/>
      <c r="AK5" s="54" t="s">
        <v>36</v>
      </c>
      <c r="AL5" s="54" t="s">
        <v>49</v>
      </c>
      <c r="AM5" s="67" t="s">
        <v>61</v>
      </c>
      <c r="AN5" s="54" t="s">
        <v>39</v>
      </c>
      <c r="AO5" s="54"/>
      <c r="AP5" s="54" t="s">
        <v>36</v>
      </c>
      <c r="AQ5" s="54" t="s">
        <v>49</v>
      </c>
      <c r="AR5" s="67" t="s">
        <v>61</v>
      </c>
      <c r="AS5" s="54" t="s">
        <v>39</v>
      </c>
      <c r="AT5" s="54"/>
      <c r="AU5" s="54" t="s">
        <v>36</v>
      </c>
      <c r="AV5" s="54" t="s">
        <v>49</v>
      </c>
      <c r="AW5" s="67" t="s">
        <v>61</v>
      </c>
      <c r="AX5" s="46" t="s">
        <v>39</v>
      </c>
      <c r="AY5" s="46" t="str">
        <f>MID($A$3,1,7)</f>
        <v>Niveau_</v>
      </c>
      <c r="AZ5" s="46" t="s">
        <v>36</v>
      </c>
      <c r="BA5" s="48" t="s">
        <v>49</v>
      </c>
      <c r="BF5" s="183"/>
      <c r="BG5" s="105"/>
      <c r="BH5" s="185"/>
      <c r="BI5" s="181" t="s">
        <v>182</v>
      </c>
      <c r="BJ5" s="181"/>
      <c r="BK5" s="181"/>
      <c r="BL5" s="163"/>
      <c r="BM5" s="181" t="s">
        <v>191</v>
      </c>
      <c r="BN5" s="181"/>
      <c r="BO5" s="181"/>
      <c r="BP5" s="163"/>
      <c r="BQ5" s="181" t="s">
        <v>207</v>
      </c>
      <c r="BR5" s="181"/>
      <c r="BS5" s="181"/>
      <c r="BT5" s="163"/>
      <c r="BU5" s="181" t="s">
        <v>196</v>
      </c>
      <c r="BV5" s="181"/>
      <c r="BW5" s="181"/>
      <c r="BX5" s="163"/>
      <c r="BY5" s="181" t="s">
        <v>204</v>
      </c>
      <c r="BZ5" s="181"/>
      <c r="CA5" s="181"/>
      <c r="CB5" s="163"/>
      <c r="CC5" s="181" t="s">
        <v>198</v>
      </c>
      <c r="CD5" s="181"/>
      <c r="CE5" s="181"/>
      <c r="CF5" s="163"/>
      <c r="CG5" s="70">
        <f>IF(OR($A$3="Niveau_6",$A$3="Niveau_5"),0,COUNTIF($D1:$AW1,$CG$3))</f>
        <v>1</v>
      </c>
      <c r="CH5" s="154"/>
      <c r="CI5" s="68">
        <f>COUNTIF($D1:$AW1,$CI$3)</f>
        <v>2</v>
      </c>
      <c r="CJ5" s="68">
        <f>COUNTIF($D1:$AW1,$CJ$3)</f>
        <v>0</v>
      </c>
      <c r="CK5" s="68">
        <f>COUNTIF($D1:$AW1,$CK$3)</f>
        <v>0</v>
      </c>
    </row>
    <row r="6" spans="1:89" s="78" customFormat="1" ht="105.75" customHeight="1" thickBot="1">
      <c r="A6" s="100" t="s">
        <v>227</v>
      </c>
      <c r="B6" s="71" t="s">
        <v>4</v>
      </c>
      <c r="C6" s="46" t="s">
        <v>228</v>
      </c>
      <c r="D6" s="60" t="s">
        <v>88</v>
      </c>
      <c r="E6" s="46"/>
      <c r="F6" s="46"/>
      <c r="G6" s="46"/>
      <c r="H6" s="46"/>
      <c r="I6" s="60" t="s">
        <v>148</v>
      </c>
      <c r="J6" s="46"/>
      <c r="K6" s="46"/>
      <c r="L6" s="46"/>
      <c r="M6" s="46"/>
      <c r="N6" s="60" t="s">
        <v>69</v>
      </c>
      <c r="O6" s="46"/>
      <c r="P6" s="46"/>
      <c r="Q6" s="46"/>
      <c r="R6" s="46"/>
      <c r="S6" s="60"/>
      <c r="T6" s="46"/>
      <c r="U6" s="46"/>
      <c r="V6" s="46"/>
      <c r="W6" s="46"/>
      <c r="X6" s="60"/>
      <c r="Y6" s="46"/>
      <c r="Z6" s="46"/>
      <c r="AA6" s="46"/>
      <c r="AB6" s="46"/>
      <c r="AC6" s="60"/>
      <c r="AD6" s="46"/>
      <c r="AE6" s="46"/>
      <c r="AF6" s="46"/>
      <c r="AG6" s="46"/>
      <c r="AH6" s="60"/>
      <c r="AI6" s="46"/>
      <c r="AJ6" s="46"/>
      <c r="AK6" s="46"/>
      <c r="AL6" s="46"/>
      <c r="AM6" s="60"/>
      <c r="AN6" s="46"/>
      <c r="AO6" s="46"/>
      <c r="AP6" s="46"/>
      <c r="AQ6" s="46"/>
      <c r="AR6" s="60"/>
      <c r="AS6" s="46"/>
      <c r="AT6" s="46"/>
      <c r="AU6" s="46"/>
      <c r="AV6" s="46"/>
      <c r="AW6" s="60"/>
      <c r="AX6" s="163">
        <f>IF(OR(AY6="",AZ6=""),"",IF(CONCATENATE($AZ$6,$AY$6)="T16",2,IF(CONCATENATE($AZ$6,$AY$6)="T26",3,IF(CONCATENATE($AZ$6,$AY$6)="T36",4,IF(CONCATENATE($AZ$6,$AY$6)="T15",5,IF(CONCATENATE($AZ$6,$AY$6)="T25",6,IF(CONCATENATE($AZ$6,$AY$6)="T35",7,IF(CONCATENATE($AZ$6,$AY$6)="T14",8,IF(CONCATENATE($AZ$6,$AY$6)="T24",9,IF(CONCATENATE($AZ$6,$AY$6)="T34",10,IF(CONCATENATE($AZ$6,$AY$6)="T13",11,IF(CONCATENATE($AZ$6,$AY$6)="T23",12,IF(CONCATENATE($AZ$6,$AY$6)="T33",13,"Gros Naze")))))))))))))</f>
        <v>11</v>
      </c>
      <c r="AY6" s="163" t="str">
        <f>MID($B$6,1,1)</f>
        <v>3</v>
      </c>
      <c r="AZ6" s="163" t="str">
        <f>IF($B$3="","",CONCATENATE("T",$B$3))</f>
        <v>T1</v>
      </c>
      <c r="BA6" s="163">
        <f>IF(OR(AY6="",AZ6=""),"",IF(CONCATENATE($AZ$6,$AY$6)="T16",2,IF(CONCATENATE($AZ$6,$AY$6)="T26",3,IF(CONCATENATE($AZ$6,$AY$6)="T36",4,IF(CONCATENATE($AZ$6,$AY$6)="T15",5,IF(CONCATENATE($AZ$6,$AY$6)="T25",6,IF(CONCATENATE($AZ$6,$AY$6)="T35",7,IF(CONCATENATE($AZ$6,$AY$6)="T14",8,IF(CONCATENATE($AZ$6,$AY$6)="T24",9,IF(CONCATENATE($AZ$6,$AY$6)="T34",10,IF(CONCATENATE($AZ$6,$AY$6)="T13",11,IF(CONCATENATE($AZ$6,$AY$6)="T23",12,IF(CONCATENATE($AZ$6,$AY$6)="T33",13,"Gros Naze")))))))))))))</f>
        <v>11</v>
      </c>
      <c r="BB6" s="72"/>
      <c r="BC6" s="73" t="s">
        <v>229</v>
      </c>
      <c r="BD6" s="74" t="s">
        <v>230</v>
      </c>
      <c r="BE6" s="74"/>
      <c r="BF6" s="75" t="s">
        <v>231</v>
      </c>
      <c r="BG6" s="106"/>
      <c r="BH6" s="76" t="s">
        <v>232</v>
      </c>
      <c r="BI6" s="163" t="s">
        <v>39</v>
      </c>
      <c r="BJ6" s="163" t="s">
        <v>36</v>
      </c>
      <c r="BK6" s="163" t="s">
        <v>49</v>
      </c>
      <c r="BL6" s="163"/>
      <c r="BM6" s="163" t="s">
        <v>39</v>
      </c>
      <c r="BN6" s="163" t="s">
        <v>36</v>
      </c>
      <c r="BO6" s="163" t="s">
        <v>49</v>
      </c>
      <c r="BP6" s="163"/>
      <c r="BQ6" s="163" t="s">
        <v>39</v>
      </c>
      <c r="BR6" s="163" t="s">
        <v>36</v>
      </c>
      <c r="BS6" s="163" t="s">
        <v>49</v>
      </c>
      <c r="BT6" s="163"/>
      <c r="BU6" s="163" t="s">
        <v>39</v>
      </c>
      <c r="BV6" s="163" t="s">
        <v>36</v>
      </c>
      <c r="BW6" s="163" t="s">
        <v>49</v>
      </c>
      <c r="BX6" s="163"/>
      <c r="BY6" s="163" t="s">
        <v>39</v>
      </c>
      <c r="BZ6" s="163" t="s">
        <v>36</v>
      </c>
      <c r="CA6" s="163" t="s">
        <v>49</v>
      </c>
      <c r="CB6" s="163"/>
      <c r="CC6" s="163" t="s">
        <v>39</v>
      </c>
      <c r="CD6" s="163" t="s">
        <v>36</v>
      </c>
      <c r="CE6" s="163" t="s">
        <v>49</v>
      </c>
      <c r="CF6" s="163" t="s">
        <v>200</v>
      </c>
      <c r="CG6" s="107" t="s">
        <v>235</v>
      </c>
      <c r="CH6" s="107"/>
      <c r="CI6" s="107" t="s">
        <v>236</v>
      </c>
      <c r="CJ6" s="77"/>
    </row>
    <row r="7" spans="1:89" ht="32.25" customHeight="1" thickBot="1">
      <c r="A7" s="103" t="s">
        <v>233</v>
      </c>
      <c r="B7" s="79"/>
      <c r="C7" s="79" t="s">
        <v>23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1"/>
      <c r="BB7" s="72"/>
      <c r="BC7" s="82">
        <f>COUNTA(AW1,AR1,AM1,AH1,AC1,X1,S1,N1,I1,D1)</f>
        <v>3</v>
      </c>
      <c r="BD7" s="83">
        <f ca="1">SUM(BA3,AV3,AQ3,AL3,AG3,AB3,W3,R3,M3,H3)</f>
        <v>10</v>
      </c>
      <c r="BE7" s="83">
        <f ca="1">IF(BD7=0,"",20/BD7)</f>
        <v>2</v>
      </c>
      <c r="BF7" s="83">
        <f ca="1">IF(BE7="","",BD7*$BE$7)</f>
        <v>20</v>
      </c>
      <c r="BG7" s="108">
        <f ca="1">IF(OR(BF7="",BF7="Absent"),"",IF(ROUND(BD7*$BE$7,1)&gt;20,ROUND(BD7*$BE$7,1),BF7))</f>
        <v>20</v>
      </c>
      <c r="BH7" s="84" t="str">
        <f ca="1">IF(OR(A7="Absent",BF7=""),"",IF($B$5="LV2",INDEX(Base_Classes_Niveaux!$A$102:$M$153,MATCH(BG7,Base_Classes_Niveaux!$A$102:$A$1533),$BB$3),IF(OR($B$6="3A",$B$6="4A",$B$6="5A",$B$6="6A"),INDEX(Base_Classes_Niveaux!$A$162:$M$213,MATCH(BG7,Base_Classes_Niveaux!$A$102:$A$153),$AX$6),IF(OR($B$6&lt;&gt;"3A",$B$6&lt;&gt;"4A",$B$6&lt;&gt;"5A",$B$6&lt;&gt;"6A"),INDEX(Base_Classes_Niveaux!$A$39:$M$90,MATCH(BG7,Base_Classes_Niveaux!$A$39:$A$90),$AX$6)))))</f>
        <v>A2+</v>
      </c>
      <c r="BI7" s="85">
        <f ca="1">SUM(BI8:BI35)</f>
        <v>0</v>
      </c>
      <c r="BJ7" s="85">
        <f ca="1">SUM(BJ8:BJ35)</f>
        <v>1</v>
      </c>
      <c r="BK7" s="85">
        <f ca="1">SUM(BK8:BK35)</f>
        <v>2</v>
      </c>
      <c r="BL7" s="85"/>
      <c r="BM7" s="85">
        <f ca="1">SUM(BM8:BM35)</f>
        <v>0</v>
      </c>
      <c r="BN7" s="85">
        <f ca="1">SUM(BN8:BN35)</f>
        <v>5</v>
      </c>
      <c r="BO7" s="85">
        <f ca="1">SUM(BO8:BO35)</f>
        <v>1</v>
      </c>
      <c r="BP7" s="85"/>
      <c r="BQ7" s="85">
        <f ca="1">SUM(BQ8:BQ35)</f>
        <v>0</v>
      </c>
      <c r="BR7" s="85">
        <f ca="1">SUM(BR8:BR35)</f>
        <v>6</v>
      </c>
      <c r="BS7" s="85">
        <f ca="1">SUM(BS8:BS35)</f>
        <v>2</v>
      </c>
      <c r="BT7" s="85"/>
      <c r="BU7" s="85">
        <f ca="1">SUM(BU8:BU35)</f>
        <v>0</v>
      </c>
      <c r="BV7" s="85">
        <f ca="1">SUM(BV8:BV35)</f>
        <v>4</v>
      </c>
      <c r="BW7" s="85">
        <f ca="1">SUM(BW8:BW35)</f>
        <v>2</v>
      </c>
      <c r="BX7" s="85"/>
      <c r="BY7" s="85">
        <f ca="1">SUM(BY8:BY35)</f>
        <v>0</v>
      </c>
      <c r="BZ7" s="85">
        <f ca="1">SUM(BZ8:BZ35)</f>
        <v>5</v>
      </c>
      <c r="CA7" s="85">
        <f ca="1">SUM(CA8:CA35)</f>
        <v>1</v>
      </c>
      <c r="CB7" s="85"/>
      <c r="CC7" s="85">
        <f ca="1">SUM(CC8:CC35)</f>
        <v>0</v>
      </c>
      <c r="CD7" s="85">
        <f ca="1">SUM(CD8:CD35)</f>
        <v>2</v>
      </c>
      <c r="CE7" s="85">
        <f ca="1">SUM(CE8:CE35)</f>
        <v>5</v>
      </c>
      <c r="CF7" s="109">
        <f ca="1">SUM(CF8:CF35)</f>
        <v>3</v>
      </c>
      <c r="CG7" s="110">
        <f ca="1">IF(COUNTBLANK($BG8:$BG37)&gt;=30,"",IF(AVERAGE($BG8:$BG37)&gt;20,20,AVERAGE($BG8:$BG37)))</f>
        <v>10.076923076923077</v>
      </c>
      <c r="CH7" s="110">
        <f ca="1">IF(COUNTBLANK($BG8:$BG37)&gt;=30,"",AVERAGE($BG8:$BG37))</f>
        <v>10.076923076923077</v>
      </c>
      <c r="CI7" s="110" t="str">
        <f ca="1">IF(OR(AA7="Absent e",CH7=""),"",IF($B$5="LV2",INDEX(Base_Classes_Niveaux!$A$102:$M$153,MATCH(CH7,Base_Classes_Niveaux!$A$102:$A$153),$BB$3),IF(OR($B$6="3A",$B$6="4A",$B$6="5A",$B$6="6A"),INDEX(Base_Classes_Niveaux!$A$102:$M$153,MATCH(CH7,Base_Classes_Niveaux!$A$102:$A$153),$AX$6),IF(OR($B$6&lt;&gt;"3A",$B$6&lt;&gt;"4A",$B$6&lt;&gt;"5A",$B$6&lt;&gt;"6A"),INDEX(Base_Classes_Niveaux!$A$39:$M$90,MATCH(CH7,Base_Classes_Niveaux!$A$39:$A$90),$AX$6)))))</f>
        <v>A2-</v>
      </c>
    </row>
    <row r="8" spans="1:89" ht="15.75" customHeight="1">
      <c r="A8" s="101"/>
      <c r="B8" s="162">
        <f ca="1">IF(C8="","",1)</f>
        <v>1</v>
      </c>
      <c r="C8" s="162" t="str">
        <f ca="1">IF($B$6="","",IF(OFFSET(INDEX(Base_Elèves!$A$1:$BY$1,MATCH($B$6,Base_Elèves!$A$1:$BY$1,0)),Base_Elèves!CA3,0,1,1)="","",OFFSET(INDEX(Base_Elèves!$A$1:$BY$1,1,MATCH($B$6,Base_Elèves!$A$1:$BY$1,0)),Base_Elèves!CA3,0,1,1)))</f>
        <v>HAIPARBAL Gilles</v>
      </c>
      <c r="D8" s="46" t="s">
        <v>204</v>
      </c>
      <c r="E8" s="163">
        <f>IF(D8="","",IF(OR(D8="Non Acquis",D8="Non Evaluable"),0,MATCH(D8,Points_Validation,0)))</f>
        <v>1</v>
      </c>
      <c r="F8" s="163"/>
      <c r="G8" s="163">
        <f ca="1">IF(D8="","",G$3)</f>
        <v>0.5</v>
      </c>
      <c r="H8" s="163">
        <f ca="1">IF(D8="","",E8*G8)</f>
        <v>0.5</v>
      </c>
      <c r="I8" s="46" t="s">
        <v>207</v>
      </c>
      <c r="J8" s="163">
        <f t="shared" ref="J8:J35" si="0">IF(I8="","",IF(OR(I8="Non Acquis",I8="Non Evaluable"),0,MATCH(I8,Points_Validation,0)))</f>
        <v>3</v>
      </c>
      <c r="K8" s="163"/>
      <c r="L8" s="163">
        <f t="shared" ref="L8:L37" ca="1" si="1">IF(I8="","",L$3)</f>
        <v>0.5</v>
      </c>
      <c r="M8" s="163">
        <f t="shared" ref="M8:M37" ca="1" si="2">IF(I8="","",J8*L8)</f>
        <v>1.5</v>
      </c>
      <c r="N8" s="46" t="s">
        <v>198</v>
      </c>
      <c r="O8" s="163">
        <f t="shared" ref="O8:O35" si="3">IF(N8="","",IF(OR(N8="Non Acquis",N8="Non Evaluable"),0,MATCH(N8,Points_Validation,0)))</f>
        <v>0</v>
      </c>
      <c r="P8" s="163"/>
      <c r="Q8" s="163">
        <f t="shared" ref="Q8:Q37" ca="1" si="4">IF(N8="","",Q$3)</f>
        <v>1.5</v>
      </c>
      <c r="R8" s="163">
        <f t="shared" ref="R8:R37" ca="1" si="5">IF(N8="","",O8*Q8)</f>
        <v>0</v>
      </c>
      <c r="S8" s="46"/>
      <c r="T8" s="46" t="str">
        <f t="shared" ref="T8:T35" si="6">IF(S8="","",IF(OR(S8="Non Acquis",S8="Non Evaluable"),0,MATCH(S8,Points_Validation,0)))</f>
        <v/>
      </c>
      <c r="U8" s="46"/>
      <c r="V8" s="46" t="str">
        <f t="shared" ref="V8:V37" si="7">IF(S8="","",V$3)</f>
        <v/>
      </c>
      <c r="W8" s="46" t="str">
        <f t="shared" ref="W8:W37" si="8">IF(S8="","",T8*V8)</f>
        <v/>
      </c>
      <c r="X8" s="46"/>
      <c r="Y8" s="46" t="str">
        <f t="shared" ref="Y8:Y35" si="9">IF(X8="","",IF(OR(X8="Non Acquis",X8="Non Evaluable"),0,MATCH(X8,Points_Validation,0)))</f>
        <v/>
      </c>
      <c r="Z8" s="46"/>
      <c r="AA8" s="46" t="str">
        <f t="shared" ref="AA8:AA37" si="10">IF(X8="","",AA$3)</f>
        <v/>
      </c>
      <c r="AB8" s="46" t="str">
        <f t="shared" ref="AB8:AB37" si="11">IF(X8="","",Y8*AA8)</f>
        <v/>
      </c>
      <c r="AC8" s="46"/>
      <c r="AD8" s="46" t="str">
        <f t="shared" ref="AD8:AD35" si="12">IF(AC8="","",IF(OR(AC8="Non Acquis",AC8="Non Evaluable"),0,MATCH(AC8,Points_Validation,0)))</f>
        <v/>
      </c>
      <c r="AE8" s="46"/>
      <c r="AF8" s="46" t="str">
        <f>IF(AC8="","",AF$3)</f>
        <v/>
      </c>
      <c r="AG8" s="46" t="str">
        <f>IF(AC8="","",AD8*AF8)</f>
        <v/>
      </c>
      <c r="AH8" s="46"/>
      <c r="AI8" s="46" t="str">
        <f t="shared" ref="AI8:AI35" si="13">IF(AH8="","",IF(OR(AH8="Non Acquis",AH8="Non Evaluable"),0,MATCH(AH8,Points_Validation,0)))</f>
        <v/>
      </c>
      <c r="AJ8" s="46"/>
      <c r="AK8" s="46" t="str">
        <f>IF(AH8="","",AK$3)</f>
        <v/>
      </c>
      <c r="AL8" s="46" t="str">
        <f>IF(AH8="","",AI8*AK8)</f>
        <v/>
      </c>
      <c r="AM8" s="46"/>
      <c r="AN8" s="46" t="str">
        <f t="shared" ref="AN8:AN35" si="14">IF(AM8="","",IF(OR(AM8="Non Acquis",AM8="Non Evaluable"),0,MATCH(AM8,Points_Validation,0)))</f>
        <v/>
      </c>
      <c r="AO8" s="46"/>
      <c r="AP8" s="46" t="str">
        <f>IF(AM8="","",AP$3)</f>
        <v/>
      </c>
      <c r="AQ8" s="46" t="str">
        <f>IF(AM8="","",AN8*AP8)</f>
        <v/>
      </c>
      <c r="AR8" s="46"/>
      <c r="AS8" s="46" t="str">
        <f t="shared" ref="AS8:AS35" si="15">IF(AR8="","",IF(OR(AR8="Non Acquis",AR8="Non Evaluable"),0,MATCH(AR8,Points_Validation,0)))</f>
        <v/>
      </c>
      <c r="AT8" s="46"/>
      <c r="AU8" s="46" t="str">
        <f>IF(AR8="","",AU$3)</f>
        <v/>
      </c>
      <c r="AV8" s="46" t="str">
        <f>IF(AR8="","",AS8*AU8)</f>
        <v/>
      </c>
      <c r="AW8" s="46"/>
      <c r="AX8" s="46" t="str">
        <f t="shared" ref="AX8:AX35" si="16">IF(AW8="","",IF(OR(AW8="Non Acquis",AW8="Non Evaluable"),0,MATCH(AW8,Points_Validation,0)))</f>
        <v/>
      </c>
      <c r="AY8" s="46"/>
      <c r="AZ8" s="46" t="str">
        <f>IF(AW8="","",AZ$3)</f>
        <v/>
      </c>
      <c r="BA8" s="46" t="str">
        <f>IF(AW8="","",AX8*AZ8)</f>
        <v/>
      </c>
      <c r="BB8" s="87"/>
      <c r="BC8" s="54">
        <f ca="1">IF(AND(A8="",C8=""),"",COUNTA(AW8,AR8,AM8,AH8,AC8,X8,S8,N8,I8,D8))</f>
        <v>3</v>
      </c>
      <c r="BD8" s="54">
        <f ca="1">IF(AND(A8="",C8=""),"",SUM(BA8,AV8,AQ8,AL8,AG8,AB8,W8,R8,M8,H8))</f>
        <v>2</v>
      </c>
      <c r="BE8" s="54"/>
      <c r="BF8" s="54">
        <f ca="1">IF(AND(A8="",C8=""),"",IF(A8="Absent","Absent",IF($BE$7="","",IF(BC8=0,"",IF(ROUND(BD8*$BE$7,1)&gt;20,20,ROUND(BD8*$BE$7,1))))))</f>
        <v>4</v>
      </c>
      <c r="BG8" s="54">
        <f ca="1">IF(OR(BF8="",BF8="Absent"),"",IF(ROUND(BD8*$BE$7,1)&gt;20,ROUND(BD8*$BE$7,1),BF8))</f>
        <v>4</v>
      </c>
      <c r="BH8" s="88" t="str">
        <f ca="1">IF(OR(A8="Absent",BF8=""),"",IF($B$5="LV2",INDEX(Base_Classes_Niveaux!$A$102:$M$153,MATCH(BG8,Base_Classes_Niveaux!$A$102:$A$1533),$BB$3),IF(OR($B$6="3A",$B$6="4A",$B$6="5A",$B$6="6A"),INDEX(Base_Classes_Niveaux!$A$162:$M$213,MATCH(BG8,Base_Classes_Niveaux!$A$102:$A$153),$AX$6),IF(OR($B$6&lt;&gt;"3A",$B$6&lt;&gt;"4A",$B$6&lt;&gt;"5A",$B$6&lt;&gt;"6A"),INDEX(Base_Classes_Niveaux!$A$39:$M$90,MATCH(BG8,Base_Classes_Niveaux!$A$39:$A$90),$AX$6)))))</f>
        <v>A1</v>
      </c>
      <c r="BI8" s="54">
        <f t="shared" ref="BI8:BI35" ca="1" si="17">IF(AND($A8="",$C8=""),"",SUM(AND($D$1=$BI$6,$D8=$BI$5),AND($I$1=$BI$6,$I8=$BI$5),AND($N$1=$BI$6,$N8=$BI$5),AND($S$1=$BI$6,$S8=$BI$5),AND($X$1=$BI$6,$X8=$BI$5),AND($AC$1=$BI$6,$AC8=$BI$5),AND($AH$1=$BI$6,$AH8=$BI$5),AND($AM$1=$BI$6,$AM8=$BI$5),AND($AR$1=$BI$6,$AR8=$BI$5),AND($AW$1=$BI$6,$AW8=$BI$5)))</f>
        <v>0</v>
      </c>
      <c r="BJ8" s="54">
        <f t="shared" ref="BJ8:BJ35" ca="1" si="18">IF(AND($A8="",$C8=""),"",SUM(AND($D$1=$BJ$6,$D8=$BI$5),AND($I$1=$BJ$6,$I8=$BI$5),AND($N$1=$BJ$6,$N8=$BI$5),AND($S$1=$BJ$6,$S8=$BI$5),AND($X$1=$BJ$6,$X8=$BI$5),AND($AC$1=$BJ$6,$AC8=$BI$5),AND($AH$1=$BJ$6,$AH8=$BI$5),AND($AM$1=$BJ$6,$AM8=$BI$5),AND($AR$1=$BJ$6,$AR8=$BI$5),AND($AW$1=$BJ$6,$AW8=$BI$5)))</f>
        <v>0</v>
      </c>
      <c r="BK8" s="54">
        <f t="shared" ref="BK8:BK35" ca="1" si="19">IF(AND($A8="",$C8=""),"",SUM(AND($D$1=$BK$6,$D8=$BI$5),AND($I$1=$BK$6,$I8=$BI$5),AND($N$1=$BK$6,$N8=$BI$5),AND($S$1=$BK$6,$S8=$BI$5),AND($X$1=$BK$6,$X8=$BI$5),AND($AC$1=$BK$6,$AC8=$BI$5),AND($AH$1=$BK$6,$AH8=$BI$5),AND($AM$1=$BK$6,$AM8=$BI$5),AND($AR$1=$BK$6,$AR8=$BI$5),AND($AW$1=$BK$6,$AW8=$BI$5)))</f>
        <v>0</v>
      </c>
      <c r="BL8" s="54"/>
      <c r="BM8" s="54">
        <f t="shared" ref="BM8:BM21" ca="1" si="20">IF(AND($A8="",$C8=""),"",SUM(AND($D$1=$BI$6,$D8=$BM$5),AND($I$1=$BI$6,$I8=$BM$5),AND($N$1=$BI$6,$N8=$BM$5),AND($S$1=$BI$6,$S8=$BM$5),AND($X$1=$BI$6,$X8=$BM$5),AND($AC$1=$BI$6,$AC8=$BM$5),AND($AH$1=$BI$6,$AH8=$BM$5),AND($AM$1=$BI$6,$AM8=$BM$5),AND($AR$1=$BI$6,$AR8=$BM$5),AND($AW$1=$BI$6,$AW8=$BM$5)))</f>
        <v>0</v>
      </c>
      <c r="BN8" s="54">
        <f t="shared" ref="BN8:BN21" ca="1" si="21">IF(AND($A8="",$C8=""),"",SUM(AND($D$1=$BJ$6,$D8=$BM$5),AND($I$1=$BJ$6,$I8=$BM$5),AND($N$1=$BJ$6,$N8=$BM$5),AND($S$1=$BJ$6,$S8=$BM$5),AND($X$1=$BJ$6,$X8=$BM$5),AND($AC$1=$BJ$6,$AC8=$BM$5),AND($AH$1=$BJ$6,$AH8=$BM$5),AND($AM$1=$BJ$6,$AM8=$BM$5),AND($AR$1=$BJ$6,$AR8=$BM$5),AND($AW$1=$BJ$6,$AW8=$BM$5)))</f>
        <v>0</v>
      </c>
      <c r="BO8" s="54">
        <f t="shared" ref="BO8:BO21" ca="1" si="22">IF(AND($A8="",$C8=""),"",SUM(AND($D$1=$BK$6,$D8=$BM$5),AND($I$1=$BK$6,$I8=$BM$5),AND($N$1=$BK$6,$N8=$BM$5),AND($S$1=$BK$6,$S8=$BM$5),AND($X$1=$BK$6,$X8=$BM$5),AND($AC$1=$BK$6,$AC8=$BM$5),AND($AH$1=$BK$6,$AH8=$BM$5),AND($AM$1=$BK$6,$AM8=$BM$5),AND($AR$1=$BK$6,$AR8=$BM$5),AND($AW$1=$BK$6,$AW8=$BM$5)))</f>
        <v>0</v>
      </c>
      <c r="BP8" s="54"/>
      <c r="BQ8" s="54">
        <f t="shared" ref="BQ8:BQ21" ca="1" si="23">IF(AND($A8="",$C8=""),"",SUM(AND($D$1=$BI$6,$D8=$BQ$5),AND($I$1=$BI$6,$I8=$BQ$5),AND($N$1=$BI$6,$N8=$BQ$5),AND($S$1=$BI$6,$S8=$BQ$5),AND($X$1=$BI$6,$X8=$BQ$5),AND($AC$1=$BI$6,$AC8=$BQ$5),AND($AH$1=$BI$6,$AH8=$BQ$5),AND($AM$1=$BI$6,$AM8=$BQ$5),AND($AR$1=$BI$6,$AR8=$BQ$5),AND($AW$1=$BI$6,$AW8=$BQ$5)))</f>
        <v>0</v>
      </c>
      <c r="BR8" s="54">
        <f t="shared" ref="BR8:BR21" ca="1" si="24">IF(AND($A8="",$C8=""),"",SUM(AND($D$1=$BJ$6,$D8=$BQ$5),AND($I$1=$BJ$6,$I8=$BQ$5),AND($N$1=$BJ$6,$N8=$BQ$5),AND($S$1=$BJ$6,$S8=$BQ$5),AND($X$1=$BJ$6,$X8=$BQ$5),AND($AC$1=$BJ$6,$AC8=$BQ$5),AND($AH$1=$BJ$6,$AH8=$BQ$5),AND($AM$1=$BJ$6,$AM8=$BQ$5),AND($AR$1=$BJ$6,$AR8=$BQ$5),AND($AW$1=$BJ$6,$AW8=$BQ$5)))</f>
        <v>1</v>
      </c>
      <c r="BS8" s="54">
        <f t="shared" ref="BS8:BS21" ca="1" si="25">IF(AND($A8="",$C8=""),"",SUM(AND($D$1=$BK$6,$D8=$BQ$5),AND($I$1=$BK$6,$I8=$BQ$5),AND($N$1=$BK$6,$N8=$BQ$5),AND($S$1=$BK$6,$S8=$BQ$5),AND($X$1=$BK$6,$X8=$BQ$5),AND($AC$1=$BK$6,$AC8=$BQ$5),AND($AH$1=$BK$6,$AH8=$BQ$5),AND($AM$1=$BK$6,$AM8=$BQ$5),AND($AR$1=$BK$6,$AR8=$BQ$5),AND($AW$1=$BK$6,$AW8=$BQ$5)))</f>
        <v>0</v>
      </c>
      <c r="BT8" s="54"/>
      <c r="BU8" s="54">
        <f t="shared" ref="BU8:BU21" ca="1" si="26">IF(AND($A8="",$C8=""),"",SUM(AND($D$1=$BI$6,$D8=$BU$5),AND($I$1=$BI$6,$I8=$BU$5),AND($N$1=$BI$6,$N8=$BU$5),AND($S$1=$BI$6,$S8=$BU$5),AND($X$1=$BI$6,$X8=$BU$5),AND($AC$1=$BI$6,$AC8=$BU$5),AND($AH$1=$BI$6,$AH8=$BU$5),AND($AM$1=$BI$6,$AM8=$BU$5),AND($AR$1=$BI$6,$AR8=$BU$5),AND($AW$1=$BI$6,$AW8=$BU$5)))</f>
        <v>0</v>
      </c>
      <c r="BV8" s="54">
        <f t="shared" ref="BV8:BV21" ca="1" si="27">IF(AND($A8="",$C8=""),"",SUM(AND($D$1=$BJ$6,$D8=$BU$5),AND($I$1=$BJ$6,$I8=$BU$5),AND($N$1=$BJ$6,$N8=$BU$5),AND($S$1=$BJ$6,$S8=$BU$5),AND($X$1=$BJ$6,$X8=$BU$5),AND($AC$1=$BJ$6,$AC8=$BU$5),AND($AH$1=$BJ$6,$AH8=$BU$5),AND($AM$1=$BJ$6,$AM8=$BU$5),AND($AR$1=$BJ$6,$AR8=$BU$5),AND($AW$1=$BJ$6,$AW8=$BU$5)))</f>
        <v>0</v>
      </c>
      <c r="BW8" s="54">
        <f t="shared" ref="BW8:BW21" ca="1" si="28">IF(AND($A8="",$C8=""),"",SUM(AND($D$1=$BK$6,$D8=$BU$5),AND($I$1=$BK$6,$I8=$BU$5),AND($N$1=$BK$6,$N8=$BU$5),AND($S$1=$BK$6,$S8=$BU$5),AND($X$1=$BK$6,$X8=$BU$5),AND($AC$1=$BK$6,$AC8=$BU$5),AND($AH$1=$BK$6,$AH8=$BU$5),AND($AM$1=$BK$6,$AM8=$BU$5),AND($AR$1=$BK$6,$AR8=$BU$5),AND($AW$1=$BK$6,$AW8=$BU$5)))</f>
        <v>0</v>
      </c>
      <c r="BX8" s="54"/>
      <c r="BY8" s="54">
        <f t="shared" ref="BY8:BY21" ca="1" si="29">IF(AND($A8="",$C8=""),"",SUM(AND($D$1=$BI$6,$D8=$BY$5),AND($I$1=$BI$6,$I8=$BY$5),AND($N$1=$BI$6,$N8=$BY$5),AND($S$1=$BI$6,$S8=$BY$5),AND($X$1=$BI$6,$X8=$BY$5),AND($AC$1=$BI$6,$AC8=$BY$5),AND($AH$1=$BI$6,$AH8=$BY$5),AND($AM$1=$BI$6,$AM8=$BY$5),AND($AR$1=$BI$6,$AR8=$BY$5),AND($AW$1=$BI$6,$AW8=$BY$5)))</f>
        <v>0</v>
      </c>
      <c r="BZ8" s="54">
        <f t="shared" ref="BZ8:BZ21" ca="1" si="30">IF(AND($A8="",$C8=""),"",SUM(AND($D$1=$BJ$6,$D8=$BY$5),AND($I$1=$BJ$6,$I8=$BY$5),AND($N$1=$BJ$6,$N8=$BY$5),AND($S$1=$BJ$6,$S8=$BY$5),AND($X$1=$BJ$6,$X8=$BY$5),AND($AC$1=$BJ$6,$AC8=$BY$5),AND($AH$1=$BJ$6,$AH8=$BY$5),AND($AM$1=$BJ$6,$AM8=$BY$5),AND($AR$1=$BJ$6,$AR8=$BY$5),AND($AW$1=$BJ$6,$AW8=$BY$5)))</f>
        <v>1</v>
      </c>
      <c r="CA8" s="54">
        <f t="shared" ref="CA8:CA21" ca="1" si="31">IF(AND($A8="",$C8=""),"",SUM(AND($D$1=$BK$6,$D8=$BY$5),AND($I$1=$BK$6,$I8=$BY$5),AND($N$1=$BK$6,$N8=$BY$5),AND($S$1=$BK$6,$S8=$BY$5),AND($X$1=$BK$6,$X8=$BY$5),AND($AC$1=$BK$6,$AC8=$BY$5),AND($AH$1=$BK$6,$AH8=$BY$5),AND($AM$1=$BK$6,$AM8=$BY$5),AND($AR$1=$BK$6,$AR8=$BY$5),AND($AW$1=$BK$6,$AW8=$BY$5)))</f>
        <v>0</v>
      </c>
      <c r="CB8" s="54"/>
      <c r="CC8" s="54">
        <f t="shared" ref="CC8:CC21" ca="1" si="32">IF(AND($A8="",$C8=""),"",SUM(AND($D$1=$BI$6,$D8=$CC$5),AND($I$1=$BI$6,$I8=$CC$5),AND($N$1=$BI$6,$N8=$CC$5),AND($S$1=$BI$6,$S8=$CC$5),AND($X$1=$BI$6,$X8=$CC$5),AND($AC$1=$BI$6,$AC8=$CC$5),AND($AH$1=$BI$6,$AH8=$CC$5),AND($AM$1=$BI$6,$AM8=$CC$5),AND($AR$1=$BI$6,$AR8=$CC$5),AND($AW$1=$BI$6,$AW8=$CC$5)))</f>
        <v>0</v>
      </c>
      <c r="CD8" s="54">
        <f t="shared" ref="CD8:CD21" ca="1" si="33">IF(AND($A8="",$C8=""),"",SUM(AND($D$1=$BJ$6,$D8=$CC$5),AND($I$1=$BJ$6,$I8=$CC$5),AND($N$1=$BJ$6,$N8=$CC$5),AND($S$1=$BJ$6,$S8=$CC$5),AND($X$1=$BJ$6,$X8=$CC$5),AND($AC$1=$BJ$6,$AC8=$CC$5),AND($AH$1=$BJ$6,$AH8=$CC$5),AND($AM$1=$BJ$6,$AM8=$CC$5),AND($AR$1=$BJ$6,$AR8=$CC$5),AND($AW$1=$BJ$6,$AW8=$CC$5)))</f>
        <v>0</v>
      </c>
      <c r="CE8" s="54">
        <f t="shared" ref="CE8:CE21" ca="1" si="34">IF(AND($A8="",$C8=""),"",SUM(AND($D$1=$BK$6,$D8=$CC$5),AND($I$1=$BK$6,$I8=$CC$5),AND($N$1=$BK$6,$N8=$CC$5),AND($S$1=$BK$6,$S8=$CC$5),AND($X$1=$BK$6,$X8=$CC$5),AND($AC$1=$BK$6,$AC8=$CC$5),AND($AH$1=$BK$6,$AH8=$CC$5),AND($AM$1=$BK$6,$AM8=$CC$5),AND($AR$1=$BK$6,$AR8=$CC$5),AND($AW$1=$BK$6,$AW8=$CC$5)))</f>
        <v>1</v>
      </c>
      <c r="CF8" s="54">
        <f ca="1">IF(AND($A8="",$C8=""),"",COUNTIF(D8:AW8,"Non Evaluable"))</f>
        <v>0</v>
      </c>
      <c r="CG8" s="163"/>
      <c r="CH8" s="163"/>
      <c r="CI8" s="163"/>
    </row>
    <row r="9" spans="1:89">
      <c r="A9" s="102"/>
      <c r="B9" s="162">
        <f t="shared" ref="B9:B37" ca="1" si="35">IF(C9="","",SUM(B8,1))</f>
        <v>2</v>
      </c>
      <c r="C9" s="162" t="str">
        <f ca="1">IF($B$6="","",IF(OFFSET(INDEX(Base_Elèves!$A$1:$BY$1,MATCH($B$6,Base_Elèves!$A$1:$BY$1,0)),Base_Elèves!CA4,0,1,1)="","",OFFSET(INDEX(Base_Elèves!$A$1:$BY$1,1,MATCH($B$6,Base_Elèves!$A$1:$BY$1,0)),Base_Elèves!CA4,0,1,1)))</f>
        <v>JAVEL Aude</v>
      </c>
      <c r="D9" s="46" t="s">
        <v>196</v>
      </c>
      <c r="E9" s="163">
        <f>IF(D9="","",IF(OR(D9="Non Acquis",D9="Non Evaluable"),0,MATCH(D9,Points_Validation,0)))</f>
        <v>2</v>
      </c>
      <c r="F9" s="163"/>
      <c r="G9" s="163">
        <f ca="1">IF(D9="","",G$3)</f>
        <v>0.5</v>
      </c>
      <c r="H9" s="163">
        <f ca="1">IF(D9="","",E9*G9)</f>
        <v>1</v>
      </c>
      <c r="I9" s="46" t="s">
        <v>196</v>
      </c>
      <c r="J9" s="163">
        <f t="shared" si="0"/>
        <v>2</v>
      </c>
      <c r="K9" s="163"/>
      <c r="L9" s="163">
        <f t="shared" ca="1" si="1"/>
        <v>0.5</v>
      </c>
      <c r="M9" s="163">
        <f t="shared" ca="1" si="2"/>
        <v>1</v>
      </c>
      <c r="N9" s="46" t="s">
        <v>198</v>
      </c>
      <c r="O9" s="163">
        <f t="shared" si="3"/>
        <v>0</v>
      </c>
      <c r="P9" s="163"/>
      <c r="Q9" s="163">
        <f t="shared" ca="1" si="4"/>
        <v>1.5</v>
      </c>
      <c r="R9" s="163">
        <f t="shared" ca="1" si="5"/>
        <v>0</v>
      </c>
      <c r="S9" s="46"/>
      <c r="T9" s="46" t="str">
        <f t="shared" si="6"/>
        <v/>
      </c>
      <c r="U9" s="46"/>
      <c r="V9" s="46" t="str">
        <f t="shared" si="7"/>
        <v/>
      </c>
      <c r="W9" s="46" t="str">
        <f t="shared" si="8"/>
        <v/>
      </c>
      <c r="X9" s="46"/>
      <c r="Y9" s="46" t="str">
        <f t="shared" si="9"/>
        <v/>
      </c>
      <c r="Z9" s="46"/>
      <c r="AA9" s="46" t="str">
        <f t="shared" si="10"/>
        <v/>
      </c>
      <c r="AB9" s="46" t="str">
        <f t="shared" si="11"/>
        <v/>
      </c>
      <c r="AC9" s="46"/>
      <c r="AD9" s="46" t="str">
        <f t="shared" si="12"/>
        <v/>
      </c>
      <c r="AE9" s="46"/>
      <c r="AF9" s="46" t="str">
        <f t="shared" ref="AF9:AF37" si="36">IF(AC9="","",AF$3)</f>
        <v/>
      </c>
      <c r="AG9" s="46" t="str">
        <f t="shared" ref="AG9:AG37" si="37">IF(AC9="","",AD9*AF9)</f>
        <v/>
      </c>
      <c r="AH9" s="46"/>
      <c r="AI9" s="46" t="str">
        <f t="shared" si="13"/>
        <v/>
      </c>
      <c r="AJ9" s="46"/>
      <c r="AK9" s="46" t="str">
        <f t="shared" ref="AK9:AK37" si="38">IF(AH9="","",AK$3)</f>
        <v/>
      </c>
      <c r="AL9" s="46" t="str">
        <f t="shared" ref="AL9:AL37" si="39">IF(AH9="","",AI9*AK9)</f>
        <v/>
      </c>
      <c r="AM9" s="46"/>
      <c r="AN9" s="46" t="str">
        <f t="shared" si="14"/>
        <v/>
      </c>
      <c r="AO9" s="46"/>
      <c r="AP9" s="46" t="str">
        <f t="shared" ref="AP9:AP37" si="40">IF(AM9="","",AP$3)</f>
        <v/>
      </c>
      <c r="AQ9" s="46" t="str">
        <f t="shared" ref="AQ9:AQ37" si="41">IF(AM9="","",AN9*AP9)</f>
        <v/>
      </c>
      <c r="AR9" s="46"/>
      <c r="AS9" s="46" t="str">
        <f t="shared" si="15"/>
        <v/>
      </c>
      <c r="AT9" s="46"/>
      <c r="AU9" s="46" t="str">
        <f t="shared" ref="AU9:AU37" si="42">IF(AR9="","",AU$3)</f>
        <v/>
      </c>
      <c r="AV9" s="46" t="str">
        <f t="shared" ref="AV9:AV37" si="43">IF(AR9="","",AS9*AU9)</f>
        <v/>
      </c>
      <c r="AW9" s="46"/>
      <c r="AX9" s="46" t="str">
        <f t="shared" si="16"/>
        <v/>
      </c>
      <c r="AY9" s="46"/>
      <c r="AZ9" s="46" t="str">
        <f t="shared" ref="AZ9:AZ37" si="44">IF(AW9="","",AZ$3)</f>
        <v/>
      </c>
      <c r="BA9" s="46" t="str">
        <f t="shared" ref="BA9:BA37" si="45">IF(AW9="","",AX9*AZ9)</f>
        <v/>
      </c>
      <c r="BB9" s="80"/>
      <c r="BC9" s="46">
        <f t="shared" ref="BC9:BC37" ca="1" si="46">IF(AND(A9="",C9=""),"",COUNTA(AW9,AR9,AM9,AH9,AC9,X9,S9,N9,I9,D9))</f>
        <v>3</v>
      </c>
      <c r="BD9" s="46">
        <f t="shared" ref="BD9:BD37" ca="1" si="47">IF(AND(A9="",C9=""),"",SUM(BA9,AV9,AQ9,AL9,AG9,AB9,W9,R9,M9,H9))</f>
        <v>2</v>
      </c>
      <c r="BE9" s="46"/>
      <c r="BF9" s="54">
        <f ca="1">IF(AND(A9="",C9=""),"",IF(A9="Absent","Absent",IF($BE$7="","",IF(BC9=0,"",IF(ROUND(BD9*$BE$7,1)&gt;20,20,ROUND(BD9*$BE$7,1))))))</f>
        <v>4</v>
      </c>
      <c r="BG9" s="54">
        <f t="shared" ref="BG9:BG37" ca="1" si="48">IF(OR(BF9="",BF9="Absent"),"",IF(ROUND(BD9*$BE$7,1)&gt;20,ROUND(BD9*$BE$7,1),BF9))</f>
        <v>4</v>
      </c>
      <c r="BH9" s="88" t="str">
        <f ca="1">IF(OR(A9="Absent",BF9=""),"",IF($B$5="LV2",INDEX(Base_Classes_Niveaux!$A$102:$M$153,MATCH(BG9,Base_Classes_Niveaux!$A$102:$A$1533),$BB$3),IF(OR($B$6="3A",$B$6="4A",$B$6="5A",$B$6="6A"),INDEX(Base_Classes_Niveaux!$A$162:$M$213,MATCH(BG9,Base_Classes_Niveaux!$A$102:$A$153),$AX$6),IF(OR($B$6&lt;&gt;"3A",$B$6&lt;&gt;"4A",$B$6&lt;&gt;"5A",$B$6&lt;&gt;"6A"),INDEX(Base_Classes_Niveaux!$A$39:$M$90,MATCH(BG9,Base_Classes_Niveaux!$A$39:$A$90),$AX$6)))))</f>
        <v>A1</v>
      </c>
      <c r="BI9" s="46">
        <f t="shared" ca="1" si="17"/>
        <v>0</v>
      </c>
      <c r="BJ9" s="46">
        <f t="shared" ca="1" si="18"/>
        <v>0</v>
      </c>
      <c r="BK9" s="46">
        <f t="shared" ca="1" si="19"/>
        <v>0</v>
      </c>
      <c r="BL9" s="46"/>
      <c r="BM9" s="46">
        <f t="shared" ca="1" si="20"/>
        <v>0</v>
      </c>
      <c r="BN9" s="46">
        <f t="shared" ca="1" si="21"/>
        <v>0</v>
      </c>
      <c r="BO9" s="46">
        <f t="shared" ca="1" si="22"/>
        <v>0</v>
      </c>
      <c r="BP9" s="46"/>
      <c r="BQ9" s="46">
        <f t="shared" ca="1" si="23"/>
        <v>0</v>
      </c>
      <c r="BR9" s="46">
        <f t="shared" ca="1" si="24"/>
        <v>0</v>
      </c>
      <c r="BS9" s="46">
        <f t="shared" ca="1" si="25"/>
        <v>0</v>
      </c>
      <c r="BT9" s="46"/>
      <c r="BU9" s="46">
        <f t="shared" ca="1" si="26"/>
        <v>0</v>
      </c>
      <c r="BV9" s="46">
        <f t="shared" ca="1" si="27"/>
        <v>2</v>
      </c>
      <c r="BW9" s="46">
        <f t="shared" ca="1" si="28"/>
        <v>0</v>
      </c>
      <c r="BX9" s="46"/>
      <c r="BY9" s="46">
        <f t="shared" ca="1" si="29"/>
        <v>0</v>
      </c>
      <c r="BZ9" s="46">
        <f t="shared" ca="1" si="30"/>
        <v>0</v>
      </c>
      <c r="CA9" s="46">
        <f t="shared" ca="1" si="31"/>
        <v>0</v>
      </c>
      <c r="CB9" s="46"/>
      <c r="CC9" s="46">
        <f t="shared" ca="1" si="32"/>
        <v>0</v>
      </c>
      <c r="CD9" s="46">
        <f t="shared" ca="1" si="33"/>
        <v>0</v>
      </c>
      <c r="CE9" s="46">
        <f t="shared" ca="1" si="34"/>
        <v>1</v>
      </c>
      <c r="CF9" s="46">
        <f t="shared" ref="CF9:CF35" ca="1" si="49">IF(AND($A9="",$C9=""),"",COUNTIF(D9:AW9,"Non Evaluable"))</f>
        <v>0</v>
      </c>
      <c r="CG9" s="163"/>
      <c r="CH9" s="163"/>
      <c r="CI9" s="163"/>
    </row>
    <row r="10" spans="1:89">
      <c r="A10" s="102"/>
      <c r="B10" s="162">
        <f t="shared" ca="1" si="35"/>
        <v>3</v>
      </c>
      <c r="C10" s="162" t="str">
        <f ca="1">IF($B$6="","",IF(OFFSET(INDEX(Base_Elèves!$A$1:$BY$1,MATCH($B$6,Base_Elèves!$A$1:$BY$1,0)),Base_Elèves!CA5,0,1,1)="","",OFFSET(INDEX(Base_Elèves!$A$1:$BY$1,1,MATCH($B$6,Base_Elèves!$A$1:$BY$1,0)),Base_Elèves!CA5,0,1,1)))</f>
        <v>MANFAIMIEU Gérard</v>
      </c>
      <c r="D10" s="46" t="s">
        <v>198</v>
      </c>
      <c r="E10" s="163">
        <f t="shared" ref="E10:E35" si="50">IF(D10="","",IF(OR(D10="Non Acquis",D10="Non Evaluable"),0,MATCH(D10,Points_Validation,0)))</f>
        <v>0</v>
      </c>
      <c r="F10" s="163"/>
      <c r="G10" s="163">
        <f t="shared" ref="G10:G37" ca="1" si="51">IF(D10="","",G$3)</f>
        <v>0.5</v>
      </c>
      <c r="H10" s="163">
        <f t="shared" ref="H10:H37" ca="1" si="52">IF(D10="","",E10*G10)</f>
        <v>0</v>
      </c>
      <c r="I10" s="46" t="s">
        <v>200</v>
      </c>
      <c r="J10" s="163">
        <f t="shared" si="0"/>
        <v>0</v>
      </c>
      <c r="K10" s="163"/>
      <c r="L10" s="163">
        <f t="shared" ca="1" si="1"/>
        <v>0.5</v>
      </c>
      <c r="M10" s="163">
        <f t="shared" ca="1" si="2"/>
        <v>0</v>
      </c>
      <c r="N10" s="46" t="s">
        <v>198</v>
      </c>
      <c r="O10" s="163">
        <f t="shared" si="3"/>
        <v>0</v>
      </c>
      <c r="P10" s="163"/>
      <c r="Q10" s="163">
        <f t="shared" ca="1" si="4"/>
        <v>1.5</v>
      </c>
      <c r="R10" s="163">
        <f t="shared" ca="1" si="5"/>
        <v>0</v>
      </c>
      <c r="S10" s="46"/>
      <c r="T10" s="46" t="str">
        <f t="shared" si="6"/>
        <v/>
      </c>
      <c r="U10" s="46"/>
      <c r="V10" s="46" t="str">
        <f t="shared" si="7"/>
        <v/>
      </c>
      <c r="W10" s="46" t="str">
        <f t="shared" si="8"/>
        <v/>
      </c>
      <c r="X10" s="46"/>
      <c r="Y10" s="46" t="str">
        <f t="shared" si="9"/>
        <v/>
      </c>
      <c r="Z10" s="46"/>
      <c r="AA10" s="46" t="str">
        <f t="shared" si="10"/>
        <v/>
      </c>
      <c r="AB10" s="46" t="str">
        <f t="shared" si="11"/>
        <v/>
      </c>
      <c r="AC10" s="46"/>
      <c r="AD10" s="46" t="str">
        <f t="shared" si="12"/>
        <v/>
      </c>
      <c r="AE10" s="46"/>
      <c r="AF10" s="46" t="str">
        <f t="shared" si="36"/>
        <v/>
      </c>
      <c r="AG10" s="46" t="str">
        <f t="shared" si="37"/>
        <v/>
      </c>
      <c r="AH10" s="46"/>
      <c r="AI10" s="46" t="str">
        <f t="shared" si="13"/>
        <v/>
      </c>
      <c r="AJ10" s="46"/>
      <c r="AK10" s="46" t="str">
        <f t="shared" si="38"/>
        <v/>
      </c>
      <c r="AL10" s="46" t="str">
        <f t="shared" si="39"/>
        <v/>
      </c>
      <c r="AM10" s="46"/>
      <c r="AN10" s="46" t="str">
        <f t="shared" si="14"/>
        <v/>
      </c>
      <c r="AO10" s="46"/>
      <c r="AP10" s="46" t="str">
        <f t="shared" si="40"/>
        <v/>
      </c>
      <c r="AQ10" s="46" t="str">
        <f t="shared" si="41"/>
        <v/>
      </c>
      <c r="AR10" s="46"/>
      <c r="AS10" s="46" t="str">
        <f t="shared" si="15"/>
        <v/>
      </c>
      <c r="AT10" s="46"/>
      <c r="AU10" s="46" t="str">
        <f t="shared" si="42"/>
        <v/>
      </c>
      <c r="AV10" s="46" t="str">
        <f t="shared" si="43"/>
        <v/>
      </c>
      <c r="AW10" s="46"/>
      <c r="AX10" s="46" t="str">
        <f t="shared" si="16"/>
        <v/>
      </c>
      <c r="AY10" s="46"/>
      <c r="AZ10" s="46" t="str">
        <f t="shared" si="44"/>
        <v/>
      </c>
      <c r="BA10" s="46" t="str">
        <f t="shared" si="45"/>
        <v/>
      </c>
      <c r="BB10" s="80"/>
      <c r="BC10" s="46">
        <f t="shared" ca="1" si="46"/>
        <v>3</v>
      </c>
      <c r="BD10" s="46">
        <f t="shared" ca="1" si="47"/>
        <v>0</v>
      </c>
      <c r="BE10" s="46"/>
      <c r="BF10" s="54">
        <f t="shared" ref="BF10:BF37" ca="1" si="53">IF(AND(A10="",C10=""),"",IF(A10="Absent","Absent",IF($BE$7="","",IF(BC10=0,"",IF(ROUND(BD10*$BE$7,1)&gt;20,20,ROUND(BD10*$BE$7,1))))))</f>
        <v>0</v>
      </c>
      <c r="BG10" s="54">
        <f t="shared" ca="1" si="48"/>
        <v>0</v>
      </c>
      <c r="BH10" s="88" t="str">
        <f ca="1">IF(OR(A10="Absent",BF10=""),"",IF($B$5="LV2",INDEX(Base_Classes_Niveaux!$A$102:$M$153,MATCH(BG10,Base_Classes_Niveaux!$A$102:$A$1533),$BB$3),IF(OR($B$6="3A",$B$6="4A",$B$6="5A",$B$6="6A"),INDEX(Base_Classes_Niveaux!$A$162:$M$213,MATCH(BG10,Base_Classes_Niveaux!$A$102:$A$153),$AX$6),IF(OR($B$6&lt;&gt;"3A",$B$6&lt;&gt;"4A",$B$6&lt;&gt;"5A",$B$6&lt;&gt;"6A"),INDEX(Base_Classes_Niveaux!$A$39:$M$90,MATCH(BG10,Base_Classes_Niveaux!$A$39:$A$90),$AX$6)))))</f>
        <v>N.E.</v>
      </c>
      <c r="BI10" s="46">
        <f t="shared" ca="1" si="17"/>
        <v>0</v>
      </c>
      <c r="BJ10" s="46">
        <f t="shared" ca="1" si="18"/>
        <v>0</v>
      </c>
      <c r="BK10" s="46">
        <f t="shared" ca="1" si="19"/>
        <v>0</v>
      </c>
      <c r="BL10" s="46"/>
      <c r="BM10" s="46">
        <f t="shared" ca="1" si="20"/>
        <v>0</v>
      </c>
      <c r="BN10" s="46">
        <f t="shared" ca="1" si="21"/>
        <v>0</v>
      </c>
      <c r="BO10" s="46">
        <f t="shared" ca="1" si="22"/>
        <v>0</v>
      </c>
      <c r="BP10" s="46"/>
      <c r="BQ10" s="46">
        <f t="shared" ca="1" si="23"/>
        <v>0</v>
      </c>
      <c r="BR10" s="46">
        <f t="shared" ca="1" si="24"/>
        <v>0</v>
      </c>
      <c r="BS10" s="46">
        <f t="shared" ca="1" si="25"/>
        <v>0</v>
      </c>
      <c r="BT10" s="46"/>
      <c r="BU10" s="46">
        <f t="shared" ca="1" si="26"/>
        <v>0</v>
      </c>
      <c r="BV10" s="46">
        <f t="shared" ca="1" si="27"/>
        <v>0</v>
      </c>
      <c r="BW10" s="46">
        <f t="shared" ca="1" si="28"/>
        <v>0</v>
      </c>
      <c r="BX10" s="46"/>
      <c r="BY10" s="46">
        <f t="shared" ca="1" si="29"/>
        <v>0</v>
      </c>
      <c r="BZ10" s="46">
        <f t="shared" ca="1" si="30"/>
        <v>0</v>
      </c>
      <c r="CA10" s="46">
        <f t="shared" ca="1" si="31"/>
        <v>0</v>
      </c>
      <c r="CB10" s="46"/>
      <c r="CC10" s="46">
        <f t="shared" ca="1" si="32"/>
        <v>0</v>
      </c>
      <c r="CD10" s="46">
        <f t="shared" ca="1" si="33"/>
        <v>1</v>
      </c>
      <c r="CE10" s="46">
        <f t="shared" ca="1" si="34"/>
        <v>1</v>
      </c>
      <c r="CF10" s="46">
        <f t="shared" ca="1" si="49"/>
        <v>1</v>
      </c>
      <c r="CG10" s="163"/>
      <c r="CH10" s="163"/>
      <c r="CI10" s="89"/>
      <c r="CJ10" s="90"/>
    </row>
    <row r="11" spans="1:89" ht="16.5" customHeight="1">
      <c r="A11" s="102"/>
      <c r="B11" s="162">
        <f t="shared" ca="1" si="35"/>
        <v>4</v>
      </c>
      <c r="C11" s="162" t="str">
        <f ca="1">IF($B$6="","",IF(OFFSET(INDEX(Base_Elèves!$A$1:$BY$1,MATCH($B$6,Base_Elèves!$A$1:$BY$1,0)),Base_Elèves!CA6,0,1,1)="","",OFFSET(INDEX(Base_Elèves!$A$1:$BY$1,1,MATCH($B$6,Base_Elèves!$A$1:$BY$1,0)),Base_Elèves!CA6,0,1,1)))</f>
        <v>NAL Sheila-Lotfi</v>
      </c>
      <c r="D11" s="46" t="s">
        <v>182</v>
      </c>
      <c r="E11" s="163">
        <f t="shared" si="50"/>
        <v>5</v>
      </c>
      <c r="F11" s="163"/>
      <c r="G11" s="163">
        <f t="shared" ca="1" si="51"/>
        <v>0.5</v>
      </c>
      <c r="H11" s="163">
        <f t="shared" ca="1" si="52"/>
        <v>2.5</v>
      </c>
      <c r="I11" s="46" t="s">
        <v>204</v>
      </c>
      <c r="J11" s="163">
        <f t="shared" si="0"/>
        <v>1</v>
      </c>
      <c r="K11" s="163"/>
      <c r="L11" s="163">
        <f t="shared" ca="1" si="1"/>
        <v>0.5</v>
      </c>
      <c r="M11" s="163">
        <f t="shared" ca="1" si="2"/>
        <v>0.5</v>
      </c>
      <c r="N11" s="46" t="s">
        <v>204</v>
      </c>
      <c r="O11" s="163">
        <f t="shared" si="3"/>
        <v>1</v>
      </c>
      <c r="P11" s="163"/>
      <c r="Q11" s="163">
        <f t="shared" ca="1" si="4"/>
        <v>1.5</v>
      </c>
      <c r="R11" s="163">
        <f t="shared" ca="1" si="5"/>
        <v>1.5</v>
      </c>
      <c r="S11" s="46"/>
      <c r="T11" s="46" t="str">
        <f t="shared" si="6"/>
        <v/>
      </c>
      <c r="U11" s="46"/>
      <c r="V11" s="46" t="str">
        <f t="shared" si="7"/>
        <v/>
      </c>
      <c r="W11" s="46" t="str">
        <f t="shared" si="8"/>
        <v/>
      </c>
      <c r="X11" s="46"/>
      <c r="Y11" s="46" t="str">
        <f t="shared" si="9"/>
        <v/>
      </c>
      <c r="Z11" s="46"/>
      <c r="AA11" s="46" t="str">
        <f t="shared" si="10"/>
        <v/>
      </c>
      <c r="AB11" s="46" t="str">
        <f t="shared" si="11"/>
        <v/>
      </c>
      <c r="AC11" s="46"/>
      <c r="AD11" s="46" t="str">
        <f t="shared" si="12"/>
        <v/>
      </c>
      <c r="AE11" s="46"/>
      <c r="AF11" s="46" t="str">
        <f t="shared" si="36"/>
        <v/>
      </c>
      <c r="AG11" s="46" t="str">
        <f t="shared" si="37"/>
        <v/>
      </c>
      <c r="AH11" s="46"/>
      <c r="AI11" s="46" t="str">
        <f t="shared" si="13"/>
        <v/>
      </c>
      <c r="AJ11" s="46"/>
      <c r="AK11" s="46" t="str">
        <f t="shared" si="38"/>
        <v/>
      </c>
      <c r="AL11" s="46" t="str">
        <f t="shared" si="39"/>
        <v/>
      </c>
      <c r="AM11" s="46"/>
      <c r="AN11" s="46" t="str">
        <f t="shared" si="14"/>
        <v/>
      </c>
      <c r="AO11" s="46"/>
      <c r="AP11" s="46" t="str">
        <f t="shared" si="40"/>
        <v/>
      </c>
      <c r="AQ11" s="46" t="str">
        <f t="shared" si="41"/>
        <v/>
      </c>
      <c r="AR11" s="46"/>
      <c r="AS11" s="46" t="str">
        <f t="shared" si="15"/>
        <v/>
      </c>
      <c r="AT11" s="46"/>
      <c r="AU11" s="46" t="str">
        <f t="shared" si="42"/>
        <v/>
      </c>
      <c r="AV11" s="46" t="str">
        <f t="shared" si="43"/>
        <v/>
      </c>
      <c r="AW11" s="46"/>
      <c r="AX11" s="46" t="str">
        <f t="shared" si="16"/>
        <v/>
      </c>
      <c r="AY11" s="46"/>
      <c r="AZ11" s="46" t="str">
        <f t="shared" si="44"/>
        <v/>
      </c>
      <c r="BA11" s="46" t="str">
        <f t="shared" si="45"/>
        <v/>
      </c>
      <c r="BB11" s="80"/>
      <c r="BC11" s="46">
        <f t="shared" ca="1" si="46"/>
        <v>3</v>
      </c>
      <c r="BD11" s="46">
        <f t="shared" ca="1" si="47"/>
        <v>4.5</v>
      </c>
      <c r="BE11" s="46"/>
      <c r="BF11" s="54">
        <f t="shared" ca="1" si="53"/>
        <v>9</v>
      </c>
      <c r="BG11" s="54">
        <f t="shared" ca="1" si="48"/>
        <v>9</v>
      </c>
      <c r="BH11" s="88" t="str">
        <f ca="1">IF(OR(A11="Absent",BF11=""),"",IF($B$5="LV2",INDEX(Base_Classes_Niveaux!$A$102:$M$153,MATCH(BG11,Base_Classes_Niveaux!$A$102:$A$1533),$BB$3),IF(OR($B$6="3A",$B$6="4A",$B$6="5A",$B$6="6A"),INDEX(Base_Classes_Niveaux!$A$162:$M$213,MATCH(BG11,Base_Classes_Niveaux!$A$102:$A$153),$AX$6),IF(OR($B$6&lt;&gt;"3A",$B$6&lt;&gt;"4A",$B$6&lt;&gt;"5A",$B$6&lt;&gt;"6A"),INDEX(Base_Classes_Niveaux!$A$39:$M$90,MATCH(BG11,Base_Classes_Niveaux!$A$39:$A$90),$AX$6)))))</f>
        <v>A1+</v>
      </c>
      <c r="BI11" s="46">
        <f t="shared" ca="1" si="17"/>
        <v>0</v>
      </c>
      <c r="BJ11" s="46">
        <f t="shared" ca="1" si="18"/>
        <v>1</v>
      </c>
      <c r="BK11" s="46">
        <f t="shared" ca="1" si="19"/>
        <v>0</v>
      </c>
      <c r="BL11" s="46"/>
      <c r="BM11" s="46">
        <f t="shared" ca="1" si="20"/>
        <v>0</v>
      </c>
      <c r="BN11" s="46">
        <f t="shared" ca="1" si="21"/>
        <v>0</v>
      </c>
      <c r="BO11" s="46">
        <f t="shared" ca="1" si="22"/>
        <v>0</v>
      </c>
      <c r="BP11" s="46"/>
      <c r="BQ11" s="46">
        <f t="shared" ca="1" si="23"/>
        <v>0</v>
      </c>
      <c r="BR11" s="46">
        <f t="shared" ca="1" si="24"/>
        <v>0</v>
      </c>
      <c r="BS11" s="46">
        <f t="shared" ca="1" si="25"/>
        <v>0</v>
      </c>
      <c r="BT11" s="46"/>
      <c r="BU11" s="46">
        <f t="shared" ca="1" si="26"/>
        <v>0</v>
      </c>
      <c r="BV11" s="46">
        <f t="shared" ca="1" si="27"/>
        <v>0</v>
      </c>
      <c r="BW11" s="46">
        <f t="shared" ca="1" si="28"/>
        <v>0</v>
      </c>
      <c r="BX11" s="46"/>
      <c r="BY11" s="46">
        <f t="shared" ca="1" si="29"/>
        <v>0</v>
      </c>
      <c r="BZ11" s="46">
        <f t="shared" ca="1" si="30"/>
        <v>1</v>
      </c>
      <c r="CA11" s="46">
        <f t="shared" ca="1" si="31"/>
        <v>1</v>
      </c>
      <c r="CB11" s="46"/>
      <c r="CC11" s="46">
        <f t="shared" ca="1" si="32"/>
        <v>0</v>
      </c>
      <c r="CD11" s="46">
        <f t="shared" ca="1" si="33"/>
        <v>0</v>
      </c>
      <c r="CE11" s="46">
        <f t="shared" ca="1" si="34"/>
        <v>0</v>
      </c>
      <c r="CF11" s="46">
        <f t="shared" ca="1" si="49"/>
        <v>0</v>
      </c>
      <c r="CG11" s="163"/>
      <c r="CH11" s="163"/>
      <c r="CI11" s="89"/>
      <c r="CJ11" s="89"/>
    </row>
    <row r="12" spans="1:89">
      <c r="A12" s="102"/>
      <c r="B12" s="162">
        <f t="shared" ca="1" si="35"/>
        <v>5</v>
      </c>
      <c r="C12" s="162" t="str">
        <f ca="1">IF($B$6="","",IF(OFFSET(INDEX(Base_Elèves!$A$1:$BY$1,MATCH($B$6,Base_Elèves!$A$1:$BY$1,0)),Base_Elèves!CA7,0,1,1)="","",OFFSET(INDEX(Base_Elèves!$A$1:$BY$1,1,MATCH($B$6,Base_Elèves!$A$1:$BY$1,0)),Base_Elèves!CA7,0,1,1)))</f>
        <v>NESS Guy</v>
      </c>
      <c r="D12" s="46" t="s">
        <v>204</v>
      </c>
      <c r="E12" s="163">
        <f t="shared" si="50"/>
        <v>1</v>
      </c>
      <c r="F12" s="163"/>
      <c r="G12" s="163">
        <f t="shared" ca="1" si="51"/>
        <v>0.5</v>
      </c>
      <c r="H12" s="163">
        <f t="shared" ca="1" si="52"/>
        <v>0.5</v>
      </c>
      <c r="I12" s="46" t="s">
        <v>207</v>
      </c>
      <c r="J12" s="163">
        <f t="shared" si="0"/>
        <v>3</v>
      </c>
      <c r="K12" s="163"/>
      <c r="L12" s="163">
        <f t="shared" ca="1" si="1"/>
        <v>0.5</v>
      </c>
      <c r="M12" s="163">
        <f t="shared" ca="1" si="2"/>
        <v>1.5</v>
      </c>
      <c r="N12" s="46" t="s">
        <v>191</v>
      </c>
      <c r="O12" s="163">
        <f t="shared" si="3"/>
        <v>4</v>
      </c>
      <c r="P12" s="163"/>
      <c r="Q12" s="163">
        <f t="shared" ca="1" si="4"/>
        <v>1.5</v>
      </c>
      <c r="R12" s="163">
        <f t="shared" ca="1" si="5"/>
        <v>6</v>
      </c>
      <c r="S12" s="46"/>
      <c r="T12" s="46" t="str">
        <f t="shared" si="6"/>
        <v/>
      </c>
      <c r="U12" s="46"/>
      <c r="V12" s="46" t="str">
        <f t="shared" si="7"/>
        <v/>
      </c>
      <c r="W12" s="46" t="str">
        <f t="shared" si="8"/>
        <v/>
      </c>
      <c r="X12" s="46"/>
      <c r="Y12" s="46" t="str">
        <f t="shared" si="9"/>
        <v/>
      </c>
      <c r="Z12" s="46"/>
      <c r="AA12" s="46" t="str">
        <f t="shared" si="10"/>
        <v/>
      </c>
      <c r="AB12" s="46" t="str">
        <f t="shared" si="11"/>
        <v/>
      </c>
      <c r="AC12" s="46"/>
      <c r="AD12" s="46" t="str">
        <f t="shared" si="12"/>
        <v/>
      </c>
      <c r="AE12" s="46"/>
      <c r="AF12" s="46" t="str">
        <f t="shared" si="36"/>
        <v/>
      </c>
      <c r="AG12" s="46" t="str">
        <f t="shared" si="37"/>
        <v/>
      </c>
      <c r="AH12" s="46"/>
      <c r="AI12" s="46" t="str">
        <f t="shared" si="13"/>
        <v/>
      </c>
      <c r="AJ12" s="46"/>
      <c r="AK12" s="46" t="str">
        <f t="shared" si="38"/>
        <v/>
      </c>
      <c r="AL12" s="46" t="str">
        <f t="shared" si="39"/>
        <v/>
      </c>
      <c r="AM12" s="46"/>
      <c r="AN12" s="46" t="str">
        <f t="shared" si="14"/>
        <v/>
      </c>
      <c r="AO12" s="46"/>
      <c r="AP12" s="46" t="str">
        <f t="shared" si="40"/>
        <v/>
      </c>
      <c r="AQ12" s="46" t="str">
        <f t="shared" si="41"/>
        <v/>
      </c>
      <c r="AR12" s="46"/>
      <c r="AS12" s="46" t="str">
        <f t="shared" si="15"/>
        <v/>
      </c>
      <c r="AT12" s="46"/>
      <c r="AU12" s="46" t="str">
        <f t="shared" si="42"/>
        <v/>
      </c>
      <c r="AV12" s="46" t="str">
        <f t="shared" si="43"/>
        <v/>
      </c>
      <c r="AW12" s="46"/>
      <c r="AX12" s="46" t="str">
        <f t="shared" si="16"/>
        <v/>
      </c>
      <c r="AY12" s="46"/>
      <c r="AZ12" s="46" t="str">
        <f t="shared" si="44"/>
        <v/>
      </c>
      <c r="BA12" s="46" t="str">
        <f t="shared" si="45"/>
        <v/>
      </c>
      <c r="BB12" s="80"/>
      <c r="BC12" s="46">
        <f t="shared" ca="1" si="46"/>
        <v>3</v>
      </c>
      <c r="BD12" s="46">
        <f t="shared" ca="1" si="47"/>
        <v>8</v>
      </c>
      <c r="BE12" s="46"/>
      <c r="BF12" s="54">
        <f t="shared" ca="1" si="53"/>
        <v>16</v>
      </c>
      <c r="BG12" s="54">
        <f t="shared" ca="1" si="48"/>
        <v>16</v>
      </c>
      <c r="BH12" s="88" t="str">
        <f ca="1">IF(OR(A12="Absent",BF12=""),"",IF($B$5="LV2",INDEX(Base_Classes_Niveaux!$A$102:$M$153,MATCH(BG12,Base_Classes_Niveaux!$A$102:$A$1533),$BB$3),IF(OR($B$6="3A",$B$6="4A",$B$6="5A",$B$6="6A"),INDEX(Base_Classes_Niveaux!$A$162:$M$213,MATCH(BG12,Base_Classes_Niveaux!$A$102:$A$153),$AX$6),IF(OR($B$6&lt;&gt;"3A",$B$6&lt;&gt;"4A",$B$6&lt;&gt;"5A",$B$6&lt;&gt;"6A"),INDEX(Base_Classes_Niveaux!$A$39:$M$90,MATCH(BG12,Base_Classes_Niveaux!$A$39:$A$90),$AX$6)))))</f>
        <v>A2</v>
      </c>
      <c r="BI12" s="46">
        <f t="shared" ca="1" si="17"/>
        <v>0</v>
      </c>
      <c r="BJ12" s="46">
        <f t="shared" ca="1" si="18"/>
        <v>0</v>
      </c>
      <c r="BK12" s="46">
        <f t="shared" ca="1" si="19"/>
        <v>0</v>
      </c>
      <c r="BL12" s="46"/>
      <c r="BM12" s="46">
        <f t="shared" ca="1" si="20"/>
        <v>0</v>
      </c>
      <c r="BN12" s="46">
        <f t="shared" ca="1" si="21"/>
        <v>0</v>
      </c>
      <c r="BO12" s="46">
        <f t="shared" ca="1" si="22"/>
        <v>1</v>
      </c>
      <c r="BP12" s="46"/>
      <c r="BQ12" s="46">
        <f t="shared" ca="1" si="23"/>
        <v>0</v>
      </c>
      <c r="BR12" s="46">
        <f t="shared" ca="1" si="24"/>
        <v>1</v>
      </c>
      <c r="BS12" s="46">
        <f t="shared" ca="1" si="25"/>
        <v>0</v>
      </c>
      <c r="BT12" s="46"/>
      <c r="BU12" s="46">
        <f t="shared" ca="1" si="26"/>
        <v>0</v>
      </c>
      <c r="BV12" s="46">
        <f t="shared" ca="1" si="27"/>
        <v>0</v>
      </c>
      <c r="BW12" s="46">
        <f t="shared" ca="1" si="28"/>
        <v>0</v>
      </c>
      <c r="BX12" s="46"/>
      <c r="BY12" s="46">
        <f t="shared" ca="1" si="29"/>
        <v>0</v>
      </c>
      <c r="BZ12" s="46">
        <f t="shared" ca="1" si="30"/>
        <v>1</v>
      </c>
      <c r="CA12" s="46">
        <f t="shared" ca="1" si="31"/>
        <v>0</v>
      </c>
      <c r="CB12" s="46"/>
      <c r="CC12" s="46">
        <f t="shared" ca="1" si="32"/>
        <v>0</v>
      </c>
      <c r="CD12" s="46">
        <f t="shared" ca="1" si="33"/>
        <v>0</v>
      </c>
      <c r="CE12" s="46">
        <f t="shared" ca="1" si="34"/>
        <v>0</v>
      </c>
      <c r="CF12" s="46">
        <f t="shared" ca="1" si="49"/>
        <v>0</v>
      </c>
      <c r="CG12" s="163"/>
      <c r="CH12" s="163"/>
      <c r="CI12" s="89"/>
      <c r="CJ12" s="89"/>
    </row>
    <row r="13" spans="1:89">
      <c r="A13" s="102"/>
      <c r="B13" s="162">
        <f t="shared" ca="1" si="35"/>
        <v>6</v>
      </c>
      <c r="C13" s="162" t="str">
        <f ca="1">IF($B$6="","",IF(OFFSET(INDEX(Base_Elèves!$A$1:$BY$1,MATCH($B$6,Base_Elèves!$A$1:$BY$1,0)),Base_Elèves!CA8,0,1,1)="","",OFFSET(INDEX(Base_Elèves!$A$1:$BY$1,1,MATCH($B$6,Base_Elèves!$A$1:$BY$1,0)),Base_Elèves!CA8,0,1,1)))</f>
        <v>OPOSTE Fidel</v>
      </c>
      <c r="D13" s="46" t="s">
        <v>207</v>
      </c>
      <c r="E13" s="163">
        <f t="shared" si="50"/>
        <v>3</v>
      </c>
      <c r="F13" s="163"/>
      <c r="G13" s="163">
        <f t="shared" ca="1" si="51"/>
        <v>0.5</v>
      </c>
      <c r="H13" s="163">
        <f t="shared" ca="1" si="52"/>
        <v>1.5</v>
      </c>
      <c r="I13" s="46" t="s">
        <v>191</v>
      </c>
      <c r="J13" s="163">
        <f t="shared" si="0"/>
        <v>4</v>
      </c>
      <c r="K13" s="163"/>
      <c r="L13" s="163">
        <f t="shared" ca="1" si="1"/>
        <v>0.5</v>
      </c>
      <c r="M13" s="163">
        <f t="shared" ca="1" si="2"/>
        <v>2</v>
      </c>
      <c r="N13" s="46" t="s">
        <v>182</v>
      </c>
      <c r="O13" s="163">
        <f t="shared" si="3"/>
        <v>5</v>
      </c>
      <c r="P13" s="163"/>
      <c r="Q13" s="163">
        <f t="shared" ca="1" si="4"/>
        <v>1.5</v>
      </c>
      <c r="R13" s="163">
        <f t="shared" ca="1" si="5"/>
        <v>7.5</v>
      </c>
      <c r="S13" s="46"/>
      <c r="T13" s="46" t="str">
        <f t="shared" si="6"/>
        <v/>
      </c>
      <c r="U13" s="46"/>
      <c r="V13" s="46" t="str">
        <f t="shared" si="7"/>
        <v/>
      </c>
      <c r="W13" s="46" t="str">
        <f t="shared" si="8"/>
        <v/>
      </c>
      <c r="X13" s="46"/>
      <c r="Y13" s="46" t="str">
        <f t="shared" si="9"/>
        <v/>
      </c>
      <c r="Z13" s="46"/>
      <c r="AA13" s="46" t="str">
        <f t="shared" si="10"/>
        <v/>
      </c>
      <c r="AB13" s="46" t="str">
        <f t="shared" si="11"/>
        <v/>
      </c>
      <c r="AC13" s="46"/>
      <c r="AD13" s="46" t="str">
        <f t="shared" si="12"/>
        <v/>
      </c>
      <c r="AE13" s="46"/>
      <c r="AF13" s="46" t="str">
        <f t="shared" si="36"/>
        <v/>
      </c>
      <c r="AG13" s="46" t="str">
        <f t="shared" si="37"/>
        <v/>
      </c>
      <c r="AH13" s="46"/>
      <c r="AI13" s="46" t="str">
        <f t="shared" si="13"/>
        <v/>
      </c>
      <c r="AJ13" s="46"/>
      <c r="AK13" s="46" t="str">
        <f t="shared" si="38"/>
        <v/>
      </c>
      <c r="AL13" s="46" t="str">
        <f t="shared" si="39"/>
        <v/>
      </c>
      <c r="AM13" s="46"/>
      <c r="AN13" s="46" t="str">
        <f t="shared" si="14"/>
        <v/>
      </c>
      <c r="AO13" s="46"/>
      <c r="AP13" s="46" t="str">
        <f t="shared" si="40"/>
        <v/>
      </c>
      <c r="AQ13" s="46" t="str">
        <f t="shared" si="41"/>
        <v/>
      </c>
      <c r="AR13" s="46"/>
      <c r="AS13" s="46" t="str">
        <f t="shared" si="15"/>
        <v/>
      </c>
      <c r="AT13" s="46"/>
      <c r="AU13" s="46" t="str">
        <f t="shared" si="42"/>
        <v/>
      </c>
      <c r="AV13" s="46" t="str">
        <f t="shared" si="43"/>
        <v/>
      </c>
      <c r="AW13" s="46"/>
      <c r="AX13" s="46" t="str">
        <f t="shared" si="16"/>
        <v/>
      </c>
      <c r="AY13" s="46"/>
      <c r="AZ13" s="46" t="str">
        <f t="shared" si="44"/>
        <v/>
      </c>
      <c r="BA13" s="46" t="str">
        <f t="shared" si="45"/>
        <v/>
      </c>
      <c r="BB13" s="80"/>
      <c r="BC13" s="46">
        <f t="shared" ca="1" si="46"/>
        <v>3</v>
      </c>
      <c r="BD13" s="46">
        <f t="shared" ca="1" si="47"/>
        <v>11</v>
      </c>
      <c r="BE13" s="46"/>
      <c r="BF13" s="54">
        <f t="shared" ca="1" si="53"/>
        <v>20</v>
      </c>
      <c r="BG13" s="54">
        <f t="shared" ca="1" si="48"/>
        <v>22</v>
      </c>
      <c r="BH13" s="88" t="str">
        <f ca="1">IF(OR(A13="Absent",BF13=""),"",IF($B$5="LV2",INDEX(Base_Classes_Niveaux!$A$102:$M$153,MATCH(BG13,Base_Classes_Niveaux!$A$102:$A$1533),$BB$3),IF(OR($B$6="3A",$B$6="4A",$B$6="5A",$B$6="6A"),INDEX(Base_Classes_Niveaux!$A$162:$M$213,MATCH(BG13,Base_Classes_Niveaux!$A$102:$A$153),$AX$6),IF(OR($B$6&lt;&gt;"3A",$B$6&lt;&gt;"4A",$B$6&lt;&gt;"5A",$B$6&lt;&gt;"6A"),INDEX(Base_Classes_Niveaux!$A$39:$M$90,MATCH(BG13,Base_Classes_Niveaux!$A$39:$A$90),$AX$6)))))</f>
        <v>B1-</v>
      </c>
      <c r="BI13" s="46">
        <f t="shared" ca="1" si="17"/>
        <v>0</v>
      </c>
      <c r="BJ13" s="46">
        <f t="shared" ca="1" si="18"/>
        <v>0</v>
      </c>
      <c r="BK13" s="46">
        <f t="shared" ca="1" si="19"/>
        <v>1</v>
      </c>
      <c r="BL13" s="46"/>
      <c r="BM13" s="46">
        <f t="shared" ca="1" si="20"/>
        <v>0</v>
      </c>
      <c r="BN13" s="46">
        <f t="shared" ca="1" si="21"/>
        <v>1</v>
      </c>
      <c r="BO13" s="46">
        <f t="shared" ca="1" si="22"/>
        <v>0</v>
      </c>
      <c r="BP13" s="46"/>
      <c r="BQ13" s="46">
        <f t="shared" ca="1" si="23"/>
        <v>0</v>
      </c>
      <c r="BR13" s="46">
        <f t="shared" ca="1" si="24"/>
        <v>1</v>
      </c>
      <c r="BS13" s="46">
        <f t="shared" ca="1" si="25"/>
        <v>0</v>
      </c>
      <c r="BT13" s="46"/>
      <c r="BU13" s="46">
        <f t="shared" ca="1" si="26"/>
        <v>0</v>
      </c>
      <c r="BV13" s="46">
        <f t="shared" ca="1" si="27"/>
        <v>0</v>
      </c>
      <c r="BW13" s="46">
        <f t="shared" ca="1" si="28"/>
        <v>0</v>
      </c>
      <c r="BX13" s="46"/>
      <c r="BY13" s="46">
        <f t="shared" ca="1" si="29"/>
        <v>0</v>
      </c>
      <c r="BZ13" s="46">
        <f t="shared" ca="1" si="30"/>
        <v>0</v>
      </c>
      <c r="CA13" s="46">
        <f t="shared" ca="1" si="31"/>
        <v>0</v>
      </c>
      <c r="CB13" s="46"/>
      <c r="CC13" s="46">
        <f t="shared" ca="1" si="32"/>
        <v>0</v>
      </c>
      <c r="CD13" s="46">
        <f t="shared" ca="1" si="33"/>
        <v>0</v>
      </c>
      <c r="CE13" s="46">
        <f t="shared" ca="1" si="34"/>
        <v>0</v>
      </c>
      <c r="CF13" s="46">
        <f t="shared" ca="1" si="49"/>
        <v>0</v>
      </c>
      <c r="CG13" s="163"/>
      <c r="CH13" s="163"/>
      <c r="CI13" s="89"/>
      <c r="CJ13" s="89"/>
    </row>
    <row r="14" spans="1:89">
      <c r="A14" s="102"/>
      <c r="B14" s="162">
        <f t="shared" ca="1" si="35"/>
        <v>7</v>
      </c>
      <c r="C14" s="162" t="str">
        <f ca="1">IF($B$6="","",IF(OFFSET(INDEX(Base_Elèves!$A$1:$BY$1,MATCH($B$6,Base_Elèves!$A$1:$BY$1,0)),Base_Elèves!CA9,0,1,1)="","",OFFSET(INDEX(Base_Elèves!$A$1:$BY$1,1,MATCH($B$6,Base_Elèves!$A$1:$BY$1,0)),Base_Elèves!CA9,0,1,1)))</f>
        <v>TABANIOL Alphonse</v>
      </c>
      <c r="D14" s="46" t="s">
        <v>204</v>
      </c>
      <c r="E14" s="163">
        <f t="shared" si="50"/>
        <v>1</v>
      </c>
      <c r="F14" s="163"/>
      <c r="G14" s="163">
        <f t="shared" ca="1" si="51"/>
        <v>0.5</v>
      </c>
      <c r="H14" s="163">
        <f t="shared" ca="1" si="52"/>
        <v>0.5</v>
      </c>
      <c r="I14" s="46" t="s">
        <v>198</v>
      </c>
      <c r="J14" s="163">
        <f t="shared" si="0"/>
        <v>0</v>
      </c>
      <c r="K14" s="163"/>
      <c r="L14" s="163">
        <f t="shared" ca="1" si="1"/>
        <v>0.5</v>
      </c>
      <c r="M14" s="163">
        <f t="shared" ca="1" si="2"/>
        <v>0</v>
      </c>
      <c r="N14" s="46" t="s">
        <v>207</v>
      </c>
      <c r="O14" s="163">
        <f t="shared" si="3"/>
        <v>3</v>
      </c>
      <c r="P14" s="163"/>
      <c r="Q14" s="163">
        <f t="shared" ca="1" si="4"/>
        <v>1.5</v>
      </c>
      <c r="R14" s="163">
        <f t="shared" ca="1" si="5"/>
        <v>4.5</v>
      </c>
      <c r="S14" s="46"/>
      <c r="T14" s="46" t="str">
        <f t="shared" si="6"/>
        <v/>
      </c>
      <c r="U14" s="46"/>
      <c r="V14" s="46" t="str">
        <f t="shared" si="7"/>
        <v/>
      </c>
      <c r="W14" s="46" t="str">
        <f t="shared" si="8"/>
        <v/>
      </c>
      <c r="X14" s="46"/>
      <c r="Y14" s="46" t="str">
        <f t="shared" si="9"/>
        <v/>
      </c>
      <c r="Z14" s="46"/>
      <c r="AA14" s="46" t="str">
        <f t="shared" si="10"/>
        <v/>
      </c>
      <c r="AB14" s="46" t="str">
        <f t="shared" si="11"/>
        <v/>
      </c>
      <c r="AC14" s="46"/>
      <c r="AD14" s="46" t="str">
        <f t="shared" si="12"/>
        <v/>
      </c>
      <c r="AE14" s="46"/>
      <c r="AF14" s="46" t="str">
        <f t="shared" si="36"/>
        <v/>
      </c>
      <c r="AG14" s="46" t="str">
        <f t="shared" si="37"/>
        <v/>
      </c>
      <c r="AH14" s="46"/>
      <c r="AI14" s="46" t="str">
        <f t="shared" si="13"/>
        <v/>
      </c>
      <c r="AJ14" s="46"/>
      <c r="AK14" s="46" t="str">
        <f t="shared" si="38"/>
        <v/>
      </c>
      <c r="AL14" s="46" t="str">
        <f t="shared" si="39"/>
        <v/>
      </c>
      <c r="AM14" s="46"/>
      <c r="AN14" s="46" t="str">
        <f t="shared" si="14"/>
        <v/>
      </c>
      <c r="AO14" s="46"/>
      <c r="AP14" s="46" t="str">
        <f t="shared" si="40"/>
        <v/>
      </c>
      <c r="AQ14" s="46" t="str">
        <f t="shared" si="41"/>
        <v/>
      </c>
      <c r="AR14" s="46"/>
      <c r="AS14" s="46" t="str">
        <f t="shared" si="15"/>
        <v/>
      </c>
      <c r="AT14" s="46"/>
      <c r="AU14" s="46" t="str">
        <f t="shared" si="42"/>
        <v/>
      </c>
      <c r="AV14" s="46" t="str">
        <f t="shared" si="43"/>
        <v/>
      </c>
      <c r="AW14" s="46"/>
      <c r="AX14" s="46" t="str">
        <f t="shared" si="16"/>
        <v/>
      </c>
      <c r="AY14" s="46"/>
      <c r="AZ14" s="46" t="str">
        <f t="shared" si="44"/>
        <v/>
      </c>
      <c r="BA14" s="46" t="str">
        <f t="shared" si="45"/>
        <v/>
      </c>
      <c r="BB14" s="80"/>
      <c r="BC14" s="46">
        <f t="shared" ca="1" si="46"/>
        <v>3</v>
      </c>
      <c r="BD14" s="46">
        <f t="shared" ca="1" si="47"/>
        <v>5</v>
      </c>
      <c r="BE14" s="46"/>
      <c r="BF14" s="54">
        <f t="shared" ca="1" si="53"/>
        <v>10</v>
      </c>
      <c r="BG14" s="54">
        <f t="shared" ca="1" si="48"/>
        <v>10</v>
      </c>
      <c r="BH14" s="88" t="str">
        <f ca="1">IF(OR(A14="Absent",BF14=""),"",IF($B$5="LV2",INDEX(Base_Classes_Niveaux!$A$102:$M$153,MATCH(BG14,Base_Classes_Niveaux!$A$102:$A$1533),$BB$3),IF(OR($B$6="3A",$B$6="4A",$B$6="5A",$B$6="6A"),INDEX(Base_Classes_Niveaux!$A$162:$M$213,MATCH(BG14,Base_Classes_Niveaux!$A$102:$A$153),$AX$6),IF(OR($B$6&lt;&gt;"3A",$B$6&lt;&gt;"4A",$B$6&lt;&gt;"5A",$B$6&lt;&gt;"6A"),INDEX(Base_Classes_Niveaux!$A$39:$M$90,MATCH(BG14,Base_Classes_Niveaux!$A$39:$A$90),$AX$6)))))</f>
        <v>A2-</v>
      </c>
      <c r="BI14" s="46">
        <f t="shared" ca="1" si="17"/>
        <v>0</v>
      </c>
      <c r="BJ14" s="46">
        <f t="shared" ca="1" si="18"/>
        <v>0</v>
      </c>
      <c r="BK14" s="46">
        <f t="shared" ca="1" si="19"/>
        <v>0</v>
      </c>
      <c r="BL14" s="46"/>
      <c r="BM14" s="46">
        <f t="shared" ca="1" si="20"/>
        <v>0</v>
      </c>
      <c r="BN14" s="46">
        <f t="shared" ca="1" si="21"/>
        <v>0</v>
      </c>
      <c r="BO14" s="46">
        <f t="shared" ca="1" si="22"/>
        <v>0</v>
      </c>
      <c r="BP14" s="46"/>
      <c r="BQ14" s="46">
        <f t="shared" ca="1" si="23"/>
        <v>0</v>
      </c>
      <c r="BR14" s="46">
        <f t="shared" ca="1" si="24"/>
        <v>0</v>
      </c>
      <c r="BS14" s="46">
        <f t="shared" ca="1" si="25"/>
        <v>1</v>
      </c>
      <c r="BT14" s="46"/>
      <c r="BU14" s="46">
        <f t="shared" ca="1" si="26"/>
        <v>0</v>
      </c>
      <c r="BV14" s="46">
        <f t="shared" ca="1" si="27"/>
        <v>0</v>
      </c>
      <c r="BW14" s="46">
        <f t="shared" ca="1" si="28"/>
        <v>0</v>
      </c>
      <c r="BX14" s="46"/>
      <c r="BY14" s="46">
        <f t="shared" ca="1" si="29"/>
        <v>0</v>
      </c>
      <c r="BZ14" s="46">
        <f t="shared" ca="1" si="30"/>
        <v>1</v>
      </c>
      <c r="CA14" s="46">
        <f t="shared" ca="1" si="31"/>
        <v>0</v>
      </c>
      <c r="CB14" s="46"/>
      <c r="CC14" s="46">
        <f t="shared" ca="1" si="32"/>
        <v>0</v>
      </c>
      <c r="CD14" s="46">
        <f t="shared" ca="1" si="33"/>
        <v>1</v>
      </c>
      <c r="CE14" s="46">
        <f t="shared" ca="1" si="34"/>
        <v>0</v>
      </c>
      <c r="CF14" s="46">
        <f t="shared" ca="1" si="49"/>
        <v>0</v>
      </c>
      <c r="CG14" s="163"/>
      <c r="CH14" s="163"/>
      <c r="CI14" s="89"/>
      <c r="CJ14" s="89"/>
    </row>
    <row r="15" spans="1:89">
      <c r="A15" s="102"/>
      <c r="B15" s="162">
        <f t="shared" ca="1" si="35"/>
        <v>8</v>
      </c>
      <c r="C15" s="162" t="str">
        <f ca="1">IF($B$6="","",IF(OFFSET(INDEX(Base_Elèves!$A$1:$BY$1,MATCH($B$6,Base_Elèves!$A$1:$BY$1,0)),Base_Elèves!CA10,0,1,1)="","",OFFSET(INDEX(Base_Elèves!$A$1:$BY$1,1,MATCH($B$6,Base_Elèves!$A$1:$BY$1,0)),Base_Elèves!CA10,0,1,1)))</f>
        <v>TAFRAISE Théramène</v>
      </c>
      <c r="D15" s="46" t="s">
        <v>191</v>
      </c>
      <c r="E15" s="163">
        <f t="shared" si="50"/>
        <v>4</v>
      </c>
      <c r="F15" s="163"/>
      <c r="G15" s="163">
        <f t="shared" ca="1" si="51"/>
        <v>0.5</v>
      </c>
      <c r="H15" s="163">
        <f t="shared" ca="1" si="52"/>
        <v>2</v>
      </c>
      <c r="I15" s="46" t="s">
        <v>196</v>
      </c>
      <c r="J15" s="163">
        <f t="shared" si="0"/>
        <v>2</v>
      </c>
      <c r="K15" s="163"/>
      <c r="L15" s="163">
        <f t="shared" ca="1" si="1"/>
        <v>0.5</v>
      </c>
      <c r="M15" s="163">
        <f t="shared" ca="1" si="2"/>
        <v>1</v>
      </c>
      <c r="N15" s="46" t="s">
        <v>196</v>
      </c>
      <c r="O15" s="163">
        <f t="shared" si="3"/>
        <v>2</v>
      </c>
      <c r="P15" s="163"/>
      <c r="Q15" s="163">
        <f t="shared" ca="1" si="4"/>
        <v>1.5</v>
      </c>
      <c r="R15" s="163">
        <f t="shared" ca="1" si="5"/>
        <v>3</v>
      </c>
      <c r="S15" s="46"/>
      <c r="T15" s="46" t="str">
        <f t="shared" si="6"/>
        <v/>
      </c>
      <c r="U15" s="46"/>
      <c r="V15" s="46" t="str">
        <f t="shared" si="7"/>
        <v/>
      </c>
      <c r="W15" s="46" t="str">
        <f t="shared" si="8"/>
        <v/>
      </c>
      <c r="X15" s="46"/>
      <c r="Y15" s="46" t="str">
        <f t="shared" si="9"/>
        <v/>
      </c>
      <c r="Z15" s="46"/>
      <c r="AA15" s="46" t="str">
        <f t="shared" si="10"/>
        <v/>
      </c>
      <c r="AB15" s="46" t="str">
        <f t="shared" si="11"/>
        <v/>
      </c>
      <c r="AC15" s="46"/>
      <c r="AD15" s="46" t="str">
        <f t="shared" si="12"/>
        <v/>
      </c>
      <c r="AE15" s="46"/>
      <c r="AF15" s="46" t="str">
        <f t="shared" si="36"/>
        <v/>
      </c>
      <c r="AG15" s="46" t="str">
        <f t="shared" si="37"/>
        <v/>
      </c>
      <c r="AH15" s="46"/>
      <c r="AI15" s="46" t="str">
        <f t="shared" si="13"/>
        <v/>
      </c>
      <c r="AJ15" s="46"/>
      <c r="AK15" s="46" t="str">
        <f t="shared" si="38"/>
        <v/>
      </c>
      <c r="AL15" s="46" t="str">
        <f t="shared" si="39"/>
        <v/>
      </c>
      <c r="AM15" s="46"/>
      <c r="AN15" s="46" t="str">
        <f t="shared" si="14"/>
        <v/>
      </c>
      <c r="AO15" s="46"/>
      <c r="AP15" s="46" t="str">
        <f t="shared" si="40"/>
        <v/>
      </c>
      <c r="AQ15" s="46" t="str">
        <f t="shared" si="41"/>
        <v/>
      </c>
      <c r="AR15" s="46"/>
      <c r="AS15" s="46" t="str">
        <f t="shared" si="15"/>
        <v/>
      </c>
      <c r="AT15" s="46"/>
      <c r="AU15" s="46" t="str">
        <f t="shared" si="42"/>
        <v/>
      </c>
      <c r="AV15" s="46" t="str">
        <f t="shared" si="43"/>
        <v/>
      </c>
      <c r="AW15" s="46"/>
      <c r="AX15" s="46" t="str">
        <f t="shared" si="16"/>
        <v/>
      </c>
      <c r="AY15" s="46"/>
      <c r="AZ15" s="46" t="str">
        <f t="shared" si="44"/>
        <v/>
      </c>
      <c r="BA15" s="46" t="str">
        <f t="shared" si="45"/>
        <v/>
      </c>
      <c r="BB15" s="80"/>
      <c r="BC15" s="46">
        <f t="shared" ca="1" si="46"/>
        <v>3</v>
      </c>
      <c r="BD15" s="46">
        <f t="shared" ca="1" si="47"/>
        <v>6</v>
      </c>
      <c r="BE15" s="46"/>
      <c r="BF15" s="54">
        <f t="shared" ca="1" si="53"/>
        <v>12</v>
      </c>
      <c r="BG15" s="54">
        <f t="shared" ca="1" si="48"/>
        <v>12</v>
      </c>
      <c r="BH15" s="88" t="str">
        <f ca="1">IF(OR(A15="Absent",BF15=""),"",IF($B$5="LV2",INDEX(Base_Classes_Niveaux!$A$102:$M$153,MATCH(BG15,Base_Classes_Niveaux!$A$102:$A$1533),$BB$3),IF(OR($B$6="3A",$B$6="4A",$B$6="5A",$B$6="6A"),INDEX(Base_Classes_Niveaux!$A$162:$M$213,MATCH(BG15,Base_Classes_Niveaux!$A$102:$A$153),$AX$6),IF(OR($B$6&lt;&gt;"3A",$B$6&lt;&gt;"4A",$B$6&lt;&gt;"5A",$B$6&lt;&gt;"6A"),INDEX(Base_Classes_Niveaux!$A$39:$M$90,MATCH(BG15,Base_Classes_Niveaux!$A$39:$A$90),$AX$6)))))</f>
        <v>A2-</v>
      </c>
      <c r="BI15" s="46">
        <f t="shared" ca="1" si="17"/>
        <v>0</v>
      </c>
      <c r="BJ15" s="46">
        <f t="shared" ca="1" si="18"/>
        <v>0</v>
      </c>
      <c r="BK15" s="46">
        <f t="shared" ca="1" si="19"/>
        <v>0</v>
      </c>
      <c r="BL15" s="46"/>
      <c r="BM15" s="46">
        <f t="shared" ca="1" si="20"/>
        <v>0</v>
      </c>
      <c r="BN15" s="46">
        <f t="shared" ca="1" si="21"/>
        <v>1</v>
      </c>
      <c r="BO15" s="46">
        <f t="shared" ca="1" si="22"/>
        <v>0</v>
      </c>
      <c r="BP15" s="46"/>
      <c r="BQ15" s="46">
        <f t="shared" ca="1" si="23"/>
        <v>0</v>
      </c>
      <c r="BR15" s="46">
        <f t="shared" ca="1" si="24"/>
        <v>0</v>
      </c>
      <c r="BS15" s="46">
        <f t="shared" ca="1" si="25"/>
        <v>0</v>
      </c>
      <c r="BT15" s="46"/>
      <c r="BU15" s="46">
        <f t="shared" ca="1" si="26"/>
        <v>0</v>
      </c>
      <c r="BV15" s="46">
        <f t="shared" ca="1" si="27"/>
        <v>1</v>
      </c>
      <c r="BW15" s="46">
        <f t="shared" ca="1" si="28"/>
        <v>1</v>
      </c>
      <c r="BX15" s="46"/>
      <c r="BY15" s="46">
        <f t="shared" ca="1" si="29"/>
        <v>0</v>
      </c>
      <c r="BZ15" s="46">
        <f t="shared" ca="1" si="30"/>
        <v>0</v>
      </c>
      <c r="CA15" s="46">
        <f t="shared" ca="1" si="31"/>
        <v>0</v>
      </c>
      <c r="CB15" s="46"/>
      <c r="CC15" s="46">
        <f t="shared" ca="1" si="32"/>
        <v>0</v>
      </c>
      <c r="CD15" s="46">
        <f t="shared" ca="1" si="33"/>
        <v>0</v>
      </c>
      <c r="CE15" s="46">
        <f t="shared" ca="1" si="34"/>
        <v>0</v>
      </c>
      <c r="CF15" s="46">
        <f t="shared" ca="1" si="49"/>
        <v>0</v>
      </c>
      <c r="CG15" s="163"/>
      <c r="CH15" s="163"/>
      <c r="CI15" s="89"/>
      <c r="CJ15" s="89"/>
    </row>
    <row r="16" spans="1:89">
      <c r="A16" s="102"/>
      <c r="B16" s="162">
        <f t="shared" ca="1" si="35"/>
        <v>9</v>
      </c>
      <c r="C16" s="162" t="str">
        <f ca="1">IF($B$6="","",IF(OFFSET(INDEX(Base_Elèves!$A$1:$BY$1,MATCH($B$6,Base_Elèves!$A$1:$BY$1,0)),Base_Elèves!CA11,0,1,1)="","",OFFSET(INDEX(Base_Elèves!$A$1:$BY$1,1,MATCH($B$6,Base_Elèves!$A$1:$BY$1,0)),Base_Elèves!CA11,0,1,1)))</f>
        <v>TINOPLE Constant</v>
      </c>
      <c r="D16" s="46" t="s">
        <v>191</v>
      </c>
      <c r="E16" s="163">
        <f t="shared" si="50"/>
        <v>4</v>
      </c>
      <c r="F16" s="163"/>
      <c r="G16" s="163">
        <f t="shared" ca="1" si="51"/>
        <v>0.5</v>
      </c>
      <c r="H16" s="163">
        <f t="shared" ca="1" si="52"/>
        <v>2</v>
      </c>
      <c r="I16" s="46" t="s">
        <v>207</v>
      </c>
      <c r="J16" s="163">
        <f t="shared" si="0"/>
        <v>3</v>
      </c>
      <c r="K16" s="163"/>
      <c r="L16" s="163">
        <f t="shared" ca="1" si="1"/>
        <v>0.5</v>
      </c>
      <c r="M16" s="163">
        <f t="shared" ca="1" si="2"/>
        <v>1.5</v>
      </c>
      <c r="N16" s="46" t="s">
        <v>207</v>
      </c>
      <c r="O16" s="163">
        <f t="shared" si="3"/>
        <v>3</v>
      </c>
      <c r="P16" s="163"/>
      <c r="Q16" s="163">
        <f t="shared" ca="1" si="4"/>
        <v>1.5</v>
      </c>
      <c r="R16" s="163">
        <f t="shared" ca="1" si="5"/>
        <v>4.5</v>
      </c>
      <c r="S16" s="46"/>
      <c r="T16" s="46" t="str">
        <f t="shared" si="6"/>
        <v/>
      </c>
      <c r="U16" s="46"/>
      <c r="V16" s="46" t="str">
        <f t="shared" si="7"/>
        <v/>
      </c>
      <c r="W16" s="46" t="str">
        <f t="shared" si="8"/>
        <v/>
      </c>
      <c r="X16" s="46"/>
      <c r="Y16" s="46" t="str">
        <f t="shared" si="9"/>
        <v/>
      </c>
      <c r="Z16" s="46"/>
      <c r="AA16" s="46" t="str">
        <f t="shared" si="10"/>
        <v/>
      </c>
      <c r="AB16" s="46" t="str">
        <f t="shared" si="11"/>
        <v/>
      </c>
      <c r="AC16" s="46"/>
      <c r="AD16" s="46" t="str">
        <f t="shared" si="12"/>
        <v/>
      </c>
      <c r="AE16" s="46"/>
      <c r="AF16" s="46" t="str">
        <f t="shared" si="36"/>
        <v/>
      </c>
      <c r="AG16" s="46" t="str">
        <f t="shared" si="37"/>
        <v/>
      </c>
      <c r="AH16" s="46"/>
      <c r="AI16" s="46" t="str">
        <f t="shared" si="13"/>
        <v/>
      </c>
      <c r="AJ16" s="46"/>
      <c r="AK16" s="46" t="str">
        <f t="shared" si="38"/>
        <v/>
      </c>
      <c r="AL16" s="46" t="str">
        <f t="shared" si="39"/>
        <v/>
      </c>
      <c r="AM16" s="46"/>
      <c r="AN16" s="46" t="str">
        <f t="shared" si="14"/>
        <v/>
      </c>
      <c r="AO16" s="46"/>
      <c r="AP16" s="46" t="str">
        <f t="shared" si="40"/>
        <v/>
      </c>
      <c r="AQ16" s="46" t="str">
        <f t="shared" si="41"/>
        <v/>
      </c>
      <c r="AR16" s="46"/>
      <c r="AS16" s="46" t="str">
        <f t="shared" si="15"/>
        <v/>
      </c>
      <c r="AT16" s="46"/>
      <c r="AU16" s="46" t="str">
        <f t="shared" si="42"/>
        <v/>
      </c>
      <c r="AV16" s="46" t="str">
        <f t="shared" si="43"/>
        <v/>
      </c>
      <c r="AW16" s="46"/>
      <c r="AX16" s="46" t="str">
        <f t="shared" si="16"/>
        <v/>
      </c>
      <c r="AY16" s="46"/>
      <c r="AZ16" s="46" t="str">
        <f t="shared" si="44"/>
        <v/>
      </c>
      <c r="BA16" s="46" t="str">
        <f t="shared" si="45"/>
        <v/>
      </c>
      <c r="BB16" s="80"/>
      <c r="BC16" s="46">
        <f t="shared" ca="1" si="46"/>
        <v>3</v>
      </c>
      <c r="BD16" s="46">
        <f t="shared" ca="1" si="47"/>
        <v>8</v>
      </c>
      <c r="BE16" s="46"/>
      <c r="BF16" s="54">
        <f t="shared" ca="1" si="53"/>
        <v>16</v>
      </c>
      <c r="BG16" s="54">
        <f t="shared" ca="1" si="48"/>
        <v>16</v>
      </c>
      <c r="BH16" s="88" t="str">
        <f ca="1">IF(OR(A16="Absent",BF16=""),"",IF($B$5="LV2",INDEX(Base_Classes_Niveaux!$A$102:$M$153,MATCH(BG16,Base_Classes_Niveaux!$A$102:$A$1533),$BB$3),IF(OR($B$6="3A",$B$6="4A",$B$6="5A",$B$6="6A"),INDEX(Base_Classes_Niveaux!$A$162:$M$213,MATCH(BG16,Base_Classes_Niveaux!$A$102:$A$153),$AX$6),IF(OR($B$6&lt;&gt;"3A",$B$6&lt;&gt;"4A",$B$6&lt;&gt;"5A",$B$6&lt;&gt;"6A"),INDEX(Base_Classes_Niveaux!$A$39:$M$90,MATCH(BG16,Base_Classes_Niveaux!$A$39:$A$90),$AX$6)))))</f>
        <v>A2</v>
      </c>
      <c r="BI16" s="46">
        <f t="shared" ca="1" si="17"/>
        <v>0</v>
      </c>
      <c r="BJ16" s="46">
        <f t="shared" ca="1" si="18"/>
        <v>0</v>
      </c>
      <c r="BK16" s="46">
        <f t="shared" ca="1" si="19"/>
        <v>0</v>
      </c>
      <c r="BL16" s="46"/>
      <c r="BM16" s="46">
        <f t="shared" ca="1" si="20"/>
        <v>0</v>
      </c>
      <c r="BN16" s="46">
        <f t="shared" ca="1" si="21"/>
        <v>1</v>
      </c>
      <c r="BO16" s="46">
        <f t="shared" ca="1" si="22"/>
        <v>0</v>
      </c>
      <c r="BP16" s="46"/>
      <c r="BQ16" s="46">
        <f t="shared" ca="1" si="23"/>
        <v>0</v>
      </c>
      <c r="BR16" s="46">
        <f t="shared" ca="1" si="24"/>
        <v>1</v>
      </c>
      <c r="BS16" s="46">
        <f t="shared" ca="1" si="25"/>
        <v>1</v>
      </c>
      <c r="BT16" s="46"/>
      <c r="BU16" s="46">
        <f t="shared" ca="1" si="26"/>
        <v>0</v>
      </c>
      <c r="BV16" s="46">
        <f t="shared" ca="1" si="27"/>
        <v>0</v>
      </c>
      <c r="BW16" s="46">
        <f t="shared" ca="1" si="28"/>
        <v>0</v>
      </c>
      <c r="BX16" s="46"/>
      <c r="BY16" s="46">
        <f t="shared" ca="1" si="29"/>
        <v>0</v>
      </c>
      <c r="BZ16" s="46">
        <f t="shared" ca="1" si="30"/>
        <v>0</v>
      </c>
      <c r="CA16" s="46">
        <f t="shared" ca="1" si="31"/>
        <v>0</v>
      </c>
      <c r="CB16" s="46"/>
      <c r="CC16" s="46">
        <f t="shared" ca="1" si="32"/>
        <v>0</v>
      </c>
      <c r="CD16" s="46">
        <f t="shared" ca="1" si="33"/>
        <v>0</v>
      </c>
      <c r="CE16" s="46">
        <f t="shared" ca="1" si="34"/>
        <v>0</v>
      </c>
      <c r="CF16" s="46">
        <f t="shared" ca="1" si="49"/>
        <v>0</v>
      </c>
      <c r="CG16" s="163"/>
      <c r="CH16" s="163"/>
      <c r="CI16" s="89"/>
      <c r="CJ16" s="89"/>
    </row>
    <row r="17" spans="1:88">
      <c r="A17" s="102"/>
      <c r="B17" s="162">
        <f t="shared" ca="1" si="35"/>
        <v>10</v>
      </c>
      <c r="C17" s="162" t="str">
        <f ca="1">IF($B$6="","",IF(OFFSET(INDEX(Base_Elèves!$A$1:$BY$1,MATCH($B$6,Base_Elèves!$A$1:$BY$1,0)),Base_Elèves!CA12,0,1,1)="","",OFFSET(INDEX(Base_Elèves!$A$1:$BY$1,1,MATCH($B$6,Base_Elèves!$A$1:$BY$1,0)),Base_Elèves!CA12,0,1,1)))</f>
        <v>TISON Paco</v>
      </c>
      <c r="D17" s="46" t="s">
        <v>207</v>
      </c>
      <c r="E17" s="163">
        <f t="shared" si="50"/>
        <v>3</v>
      </c>
      <c r="F17" s="163"/>
      <c r="G17" s="163">
        <f t="shared" ca="1" si="51"/>
        <v>0.5</v>
      </c>
      <c r="H17" s="163">
        <f t="shared" ca="1" si="52"/>
        <v>1.5</v>
      </c>
      <c r="I17" s="46" t="s">
        <v>191</v>
      </c>
      <c r="J17" s="163">
        <f t="shared" si="0"/>
        <v>4</v>
      </c>
      <c r="K17" s="163"/>
      <c r="L17" s="163">
        <f t="shared" ca="1" si="1"/>
        <v>0.5</v>
      </c>
      <c r="M17" s="163">
        <f t="shared" ca="1" si="2"/>
        <v>2</v>
      </c>
      <c r="N17" s="46" t="s">
        <v>198</v>
      </c>
      <c r="O17" s="163">
        <f t="shared" si="3"/>
        <v>0</v>
      </c>
      <c r="P17" s="163"/>
      <c r="Q17" s="163">
        <f t="shared" ca="1" si="4"/>
        <v>1.5</v>
      </c>
      <c r="R17" s="163">
        <f t="shared" ca="1" si="5"/>
        <v>0</v>
      </c>
      <c r="S17" s="46"/>
      <c r="T17" s="46" t="str">
        <f t="shared" si="6"/>
        <v/>
      </c>
      <c r="U17" s="46"/>
      <c r="V17" s="46" t="str">
        <f t="shared" si="7"/>
        <v/>
      </c>
      <c r="W17" s="46" t="str">
        <f t="shared" si="8"/>
        <v/>
      </c>
      <c r="X17" s="46"/>
      <c r="Y17" s="46" t="str">
        <f t="shared" si="9"/>
        <v/>
      </c>
      <c r="Z17" s="46"/>
      <c r="AA17" s="46" t="str">
        <f t="shared" si="10"/>
        <v/>
      </c>
      <c r="AB17" s="46" t="str">
        <f t="shared" si="11"/>
        <v/>
      </c>
      <c r="AC17" s="46"/>
      <c r="AD17" s="46" t="str">
        <f t="shared" si="12"/>
        <v/>
      </c>
      <c r="AE17" s="46"/>
      <c r="AF17" s="46" t="str">
        <f t="shared" si="36"/>
        <v/>
      </c>
      <c r="AG17" s="46" t="str">
        <f t="shared" si="37"/>
        <v/>
      </c>
      <c r="AH17" s="46"/>
      <c r="AI17" s="46" t="str">
        <f t="shared" si="13"/>
        <v/>
      </c>
      <c r="AJ17" s="46"/>
      <c r="AK17" s="46" t="str">
        <f t="shared" si="38"/>
        <v/>
      </c>
      <c r="AL17" s="46" t="str">
        <f t="shared" si="39"/>
        <v/>
      </c>
      <c r="AM17" s="46"/>
      <c r="AN17" s="46" t="str">
        <f t="shared" si="14"/>
        <v/>
      </c>
      <c r="AO17" s="46"/>
      <c r="AP17" s="46" t="str">
        <f t="shared" si="40"/>
        <v/>
      </c>
      <c r="AQ17" s="46" t="str">
        <f t="shared" si="41"/>
        <v/>
      </c>
      <c r="AR17" s="46"/>
      <c r="AS17" s="46" t="str">
        <f t="shared" si="15"/>
        <v/>
      </c>
      <c r="AT17" s="46"/>
      <c r="AU17" s="46" t="str">
        <f t="shared" si="42"/>
        <v/>
      </c>
      <c r="AV17" s="46" t="str">
        <f t="shared" si="43"/>
        <v/>
      </c>
      <c r="AW17" s="46"/>
      <c r="AX17" s="46" t="str">
        <f t="shared" si="16"/>
        <v/>
      </c>
      <c r="AY17" s="46"/>
      <c r="AZ17" s="46" t="str">
        <f t="shared" si="44"/>
        <v/>
      </c>
      <c r="BA17" s="46" t="str">
        <f t="shared" si="45"/>
        <v/>
      </c>
      <c r="BB17" s="80"/>
      <c r="BC17" s="46">
        <f t="shared" ca="1" si="46"/>
        <v>3</v>
      </c>
      <c r="BD17" s="46">
        <f t="shared" ca="1" si="47"/>
        <v>3.5</v>
      </c>
      <c r="BE17" s="46"/>
      <c r="BF17" s="54">
        <f t="shared" ca="1" si="53"/>
        <v>7</v>
      </c>
      <c r="BG17" s="54">
        <f t="shared" ca="1" si="48"/>
        <v>7</v>
      </c>
      <c r="BH17" s="88" t="str">
        <f ca="1">IF(OR(A17="Absent",BF17=""),"",IF($B$5="LV2",INDEX(Base_Classes_Niveaux!$A$102:$M$153,MATCH(BG17,Base_Classes_Niveaux!$A$102:$A$1533),$BB$3),IF(OR($B$6="3A",$B$6="4A",$B$6="5A",$B$6="6A"),INDEX(Base_Classes_Niveaux!$A$162:$M$213,MATCH(BG17,Base_Classes_Niveaux!$A$102:$A$153),$AX$6),IF(OR($B$6&lt;&gt;"3A",$B$6&lt;&gt;"4A",$B$6&lt;&gt;"5A",$B$6&lt;&gt;"6A"),INDEX(Base_Classes_Niveaux!$A$39:$M$90,MATCH(BG17,Base_Classes_Niveaux!$A$39:$A$90),$AX$6)))))</f>
        <v>A1+</v>
      </c>
      <c r="BI17" s="46">
        <f t="shared" ca="1" si="17"/>
        <v>0</v>
      </c>
      <c r="BJ17" s="46">
        <f t="shared" ca="1" si="18"/>
        <v>0</v>
      </c>
      <c r="BK17" s="46">
        <f t="shared" ca="1" si="19"/>
        <v>0</v>
      </c>
      <c r="BL17" s="46"/>
      <c r="BM17" s="46">
        <f t="shared" ca="1" si="20"/>
        <v>0</v>
      </c>
      <c r="BN17" s="46">
        <f t="shared" ca="1" si="21"/>
        <v>1</v>
      </c>
      <c r="BO17" s="46">
        <f t="shared" ca="1" si="22"/>
        <v>0</v>
      </c>
      <c r="BP17" s="46"/>
      <c r="BQ17" s="46">
        <f t="shared" ca="1" si="23"/>
        <v>0</v>
      </c>
      <c r="BR17" s="46">
        <f t="shared" ca="1" si="24"/>
        <v>1</v>
      </c>
      <c r="BS17" s="46">
        <f t="shared" ca="1" si="25"/>
        <v>0</v>
      </c>
      <c r="BT17" s="46"/>
      <c r="BU17" s="46">
        <f t="shared" ca="1" si="26"/>
        <v>0</v>
      </c>
      <c r="BV17" s="46">
        <f t="shared" ca="1" si="27"/>
        <v>0</v>
      </c>
      <c r="BW17" s="46">
        <f t="shared" ca="1" si="28"/>
        <v>0</v>
      </c>
      <c r="BX17" s="46"/>
      <c r="BY17" s="46">
        <f t="shared" ca="1" si="29"/>
        <v>0</v>
      </c>
      <c r="BZ17" s="46">
        <f t="shared" ca="1" si="30"/>
        <v>0</v>
      </c>
      <c r="CA17" s="46">
        <f t="shared" ca="1" si="31"/>
        <v>0</v>
      </c>
      <c r="CB17" s="46"/>
      <c r="CC17" s="46">
        <f t="shared" ca="1" si="32"/>
        <v>0</v>
      </c>
      <c r="CD17" s="46">
        <f t="shared" ca="1" si="33"/>
        <v>0</v>
      </c>
      <c r="CE17" s="46">
        <f t="shared" ca="1" si="34"/>
        <v>1</v>
      </c>
      <c r="CF17" s="46">
        <f t="shared" ca="1" si="49"/>
        <v>0</v>
      </c>
      <c r="CG17" s="163"/>
      <c r="CH17" s="163"/>
      <c r="CI17" s="89"/>
      <c r="CJ17" s="89"/>
    </row>
    <row r="18" spans="1:88">
      <c r="A18" s="102"/>
      <c r="B18" s="162">
        <f t="shared" ca="1" si="35"/>
        <v>11</v>
      </c>
      <c r="C18" s="162" t="str">
        <f ca="1">IF($B$6="","",IF(OFFSET(INDEX(Base_Elèves!$A$1:$BY$1,MATCH($B$6,Base_Elèves!$A$1:$BY$1,0)),Base_Elèves!CA13,0,1,1)="","",OFFSET(INDEX(Base_Elèves!$A$1:$BY$1,1,MATCH($B$6,Base_Elèves!$A$1:$BY$1,0)),Base_Elèves!CA13,0,1,1)))</f>
        <v>TOMBAY Yvon</v>
      </c>
      <c r="D18" s="46" t="s">
        <v>200</v>
      </c>
      <c r="E18" s="163">
        <f t="shared" si="50"/>
        <v>0</v>
      </c>
      <c r="F18" s="163"/>
      <c r="G18" s="163">
        <f t="shared" ca="1" si="51"/>
        <v>0.5</v>
      </c>
      <c r="H18" s="163">
        <f t="shared" ca="1" si="52"/>
        <v>0</v>
      </c>
      <c r="I18" s="46" t="s">
        <v>207</v>
      </c>
      <c r="J18" s="163">
        <f t="shared" si="0"/>
        <v>3</v>
      </c>
      <c r="K18" s="163"/>
      <c r="L18" s="163">
        <f t="shared" ca="1" si="1"/>
        <v>0.5</v>
      </c>
      <c r="M18" s="163">
        <f t="shared" ca="1" si="2"/>
        <v>1.5</v>
      </c>
      <c r="N18" s="46" t="s">
        <v>182</v>
      </c>
      <c r="O18" s="163">
        <f t="shared" si="3"/>
        <v>5</v>
      </c>
      <c r="P18" s="163"/>
      <c r="Q18" s="163">
        <f t="shared" ca="1" si="4"/>
        <v>1.5</v>
      </c>
      <c r="R18" s="163">
        <f t="shared" ca="1" si="5"/>
        <v>7.5</v>
      </c>
      <c r="S18" s="46"/>
      <c r="T18" s="46" t="str">
        <f t="shared" si="6"/>
        <v/>
      </c>
      <c r="U18" s="46"/>
      <c r="V18" s="46" t="str">
        <f t="shared" si="7"/>
        <v/>
      </c>
      <c r="W18" s="46" t="str">
        <f t="shared" si="8"/>
        <v/>
      </c>
      <c r="X18" s="46"/>
      <c r="Y18" s="46" t="str">
        <f t="shared" si="9"/>
        <v/>
      </c>
      <c r="Z18" s="46"/>
      <c r="AA18" s="46" t="str">
        <f t="shared" si="10"/>
        <v/>
      </c>
      <c r="AB18" s="46" t="str">
        <f t="shared" si="11"/>
        <v/>
      </c>
      <c r="AC18" s="46"/>
      <c r="AD18" s="46" t="str">
        <f t="shared" si="12"/>
        <v/>
      </c>
      <c r="AE18" s="46"/>
      <c r="AF18" s="46" t="str">
        <f t="shared" si="36"/>
        <v/>
      </c>
      <c r="AG18" s="46" t="str">
        <f t="shared" si="37"/>
        <v/>
      </c>
      <c r="AH18" s="46"/>
      <c r="AI18" s="46" t="str">
        <f t="shared" si="13"/>
        <v/>
      </c>
      <c r="AJ18" s="46"/>
      <c r="AK18" s="46" t="str">
        <f t="shared" si="38"/>
        <v/>
      </c>
      <c r="AL18" s="46" t="str">
        <f t="shared" si="39"/>
        <v/>
      </c>
      <c r="AM18" s="46"/>
      <c r="AN18" s="46" t="str">
        <f t="shared" si="14"/>
        <v/>
      </c>
      <c r="AO18" s="46"/>
      <c r="AP18" s="46" t="str">
        <f t="shared" si="40"/>
        <v/>
      </c>
      <c r="AQ18" s="46" t="str">
        <f t="shared" si="41"/>
        <v/>
      </c>
      <c r="AR18" s="46"/>
      <c r="AS18" s="46" t="str">
        <f t="shared" si="15"/>
        <v/>
      </c>
      <c r="AT18" s="46"/>
      <c r="AU18" s="46" t="str">
        <f t="shared" si="42"/>
        <v/>
      </c>
      <c r="AV18" s="46" t="str">
        <f t="shared" si="43"/>
        <v/>
      </c>
      <c r="AW18" s="46"/>
      <c r="AX18" s="46" t="str">
        <f t="shared" si="16"/>
        <v/>
      </c>
      <c r="AY18" s="46"/>
      <c r="AZ18" s="46" t="str">
        <f t="shared" si="44"/>
        <v/>
      </c>
      <c r="BA18" s="46" t="str">
        <f t="shared" si="45"/>
        <v/>
      </c>
      <c r="BB18" s="80"/>
      <c r="BC18" s="46">
        <f t="shared" ca="1" si="46"/>
        <v>3</v>
      </c>
      <c r="BD18" s="46">
        <f t="shared" ca="1" si="47"/>
        <v>9</v>
      </c>
      <c r="BE18" s="46"/>
      <c r="BF18" s="54">
        <f t="shared" ca="1" si="53"/>
        <v>18</v>
      </c>
      <c r="BG18" s="54">
        <f t="shared" ca="1" si="48"/>
        <v>18</v>
      </c>
      <c r="BH18" s="88" t="str">
        <f ca="1">IF(OR(A18="Absent",BF18=""),"",IF($B$5="LV2",INDEX(Base_Classes_Niveaux!$A$102:$M$153,MATCH(BG18,Base_Classes_Niveaux!$A$102:$A$1533),$BB$3),IF(OR($B$6="3A",$B$6="4A",$B$6="5A",$B$6="6A"),INDEX(Base_Classes_Niveaux!$A$162:$M$213,MATCH(BG18,Base_Classes_Niveaux!$A$102:$A$153),$AX$6),IF(OR($B$6&lt;&gt;"3A",$B$6&lt;&gt;"4A",$B$6&lt;&gt;"5A",$B$6&lt;&gt;"6A"),INDEX(Base_Classes_Niveaux!$A$39:$M$90,MATCH(BG18,Base_Classes_Niveaux!$A$39:$A$90),$AX$6)))))</f>
        <v>A2+</v>
      </c>
      <c r="BI18" s="46">
        <f t="shared" ca="1" si="17"/>
        <v>0</v>
      </c>
      <c r="BJ18" s="46">
        <f t="shared" ca="1" si="18"/>
        <v>0</v>
      </c>
      <c r="BK18" s="46">
        <f t="shared" ca="1" si="19"/>
        <v>1</v>
      </c>
      <c r="BL18" s="46"/>
      <c r="BM18" s="46">
        <f t="shared" ca="1" si="20"/>
        <v>0</v>
      </c>
      <c r="BN18" s="46">
        <f t="shared" ca="1" si="21"/>
        <v>0</v>
      </c>
      <c r="BO18" s="46">
        <f t="shared" ca="1" si="22"/>
        <v>0</v>
      </c>
      <c r="BP18" s="46"/>
      <c r="BQ18" s="46">
        <f t="shared" ca="1" si="23"/>
        <v>0</v>
      </c>
      <c r="BR18" s="46">
        <f t="shared" ca="1" si="24"/>
        <v>1</v>
      </c>
      <c r="BS18" s="46">
        <f t="shared" ca="1" si="25"/>
        <v>0</v>
      </c>
      <c r="BT18" s="46"/>
      <c r="BU18" s="46">
        <f t="shared" ca="1" si="26"/>
        <v>0</v>
      </c>
      <c r="BV18" s="46">
        <f t="shared" ca="1" si="27"/>
        <v>0</v>
      </c>
      <c r="BW18" s="46">
        <f t="shared" ca="1" si="28"/>
        <v>0</v>
      </c>
      <c r="BX18" s="46"/>
      <c r="BY18" s="46">
        <f t="shared" ca="1" si="29"/>
        <v>0</v>
      </c>
      <c r="BZ18" s="46">
        <f t="shared" ca="1" si="30"/>
        <v>0</v>
      </c>
      <c r="CA18" s="46">
        <f t="shared" ca="1" si="31"/>
        <v>0</v>
      </c>
      <c r="CB18" s="46"/>
      <c r="CC18" s="46">
        <f t="shared" ca="1" si="32"/>
        <v>0</v>
      </c>
      <c r="CD18" s="46">
        <f t="shared" ca="1" si="33"/>
        <v>0</v>
      </c>
      <c r="CE18" s="46">
        <f t="shared" ca="1" si="34"/>
        <v>0</v>
      </c>
      <c r="CF18" s="46">
        <f t="shared" ca="1" si="49"/>
        <v>1</v>
      </c>
      <c r="CG18" s="163"/>
      <c r="CH18" s="163"/>
      <c r="CI18" s="89"/>
      <c r="CJ18" s="89"/>
    </row>
    <row r="19" spans="1:88">
      <c r="A19" s="102"/>
      <c r="B19" s="162">
        <f t="shared" ca="1" si="35"/>
        <v>12</v>
      </c>
      <c r="C19" s="162" t="str">
        <f ca="1">IF($B$6="","",IF(OFFSET(INDEX(Base_Elèves!$A$1:$BY$1,MATCH($B$6,Base_Elèves!$A$1:$BY$1,0)),Base_Elèves!CA14,0,1,1)="","",OFFSET(INDEX(Base_Elèves!$A$1:$BY$1,1,MATCH($B$6,Base_Elèves!$A$1:$BY$1,0)),Base_Elèves!CA14,0,1,1)))</f>
        <v>VIGOTT Sarah</v>
      </c>
      <c r="D19" s="46" t="s">
        <v>200</v>
      </c>
      <c r="E19" s="163">
        <f t="shared" si="50"/>
        <v>0</v>
      </c>
      <c r="F19" s="163"/>
      <c r="G19" s="163">
        <f t="shared" ca="1" si="51"/>
        <v>0.5</v>
      </c>
      <c r="H19" s="163">
        <f t="shared" ca="1" si="52"/>
        <v>0</v>
      </c>
      <c r="I19" s="46" t="s">
        <v>191</v>
      </c>
      <c r="J19" s="163">
        <f t="shared" si="0"/>
        <v>4</v>
      </c>
      <c r="K19" s="163"/>
      <c r="L19" s="163">
        <f t="shared" ca="1" si="1"/>
        <v>0.5</v>
      </c>
      <c r="M19" s="163">
        <f t="shared" ca="1" si="2"/>
        <v>2</v>
      </c>
      <c r="N19" s="46" t="s">
        <v>198</v>
      </c>
      <c r="O19" s="163">
        <f t="shared" si="3"/>
        <v>0</v>
      </c>
      <c r="P19" s="163"/>
      <c r="Q19" s="163">
        <f t="shared" ca="1" si="4"/>
        <v>1.5</v>
      </c>
      <c r="R19" s="163">
        <f t="shared" ca="1" si="5"/>
        <v>0</v>
      </c>
      <c r="S19" s="46"/>
      <c r="T19" s="46" t="str">
        <f t="shared" si="6"/>
        <v/>
      </c>
      <c r="U19" s="46"/>
      <c r="V19" s="46" t="str">
        <f t="shared" si="7"/>
        <v/>
      </c>
      <c r="W19" s="46" t="str">
        <f t="shared" si="8"/>
        <v/>
      </c>
      <c r="X19" s="46"/>
      <c r="Y19" s="46" t="str">
        <f t="shared" si="9"/>
        <v/>
      </c>
      <c r="Z19" s="46"/>
      <c r="AA19" s="46" t="str">
        <f t="shared" si="10"/>
        <v/>
      </c>
      <c r="AB19" s="46" t="str">
        <f t="shared" si="11"/>
        <v/>
      </c>
      <c r="AC19" s="46"/>
      <c r="AD19" s="46" t="str">
        <f t="shared" si="12"/>
        <v/>
      </c>
      <c r="AE19" s="46"/>
      <c r="AF19" s="46" t="str">
        <f t="shared" si="36"/>
        <v/>
      </c>
      <c r="AG19" s="46" t="str">
        <f t="shared" si="37"/>
        <v/>
      </c>
      <c r="AH19" s="46"/>
      <c r="AI19" s="46" t="str">
        <f t="shared" si="13"/>
        <v/>
      </c>
      <c r="AJ19" s="46"/>
      <c r="AK19" s="46" t="str">
        <f t="shared" si="38"/>
        <v/>
      </c>
      <c r="AL19" s="46" t="str">
        <f t="shared" si="39"/>
        <v/>
      </c>
      <c r="AM19" s="46"/>
      <c r="AN19" s="46" t="str">
        <f t="shared" si="14"/>
        <v/>
      </c>
      <c r="AO19" s="46"/>
      <c r="AP19" s="46" t="str">
        <f t="shared" si="40"/>
        <v/>
      </c>
      <c r="AQ19" s="46" t="str">
        <f t="shared" si="41"/>
        <v/>
      </c>
      <c r="AR19" s="46"/>
      <c r="AS19" s="46" t="str">
        <f t="shared" si="15"/>
        <v/>
      </c>
      <c r="AT19" s="46"/>
      <c r="AU19" s="46" t="str">
        <f t="shared" si="42"/>
        <v/>
      </c>
      <c r="AV19" s="46" t="str">
        <f t="shared" si="43"/>
        <v/>
      </c>
      <c r="AW19" s="46"/>
      <c r="AX19" s="46" t="str">
        <f t="shared" si="16"/>
        <v/>
      </c>
      <c r="AY19" s="46"/>
      <c r="AZ19" s="46" t="str">
        <f t="shared" si="44"/>
        <v/>
      </c>
      <c r="BA19" s="46" t="str">
        <f t="shared" si="45"/>
        <v/>
      </c>
      <c r="BB19" s="80"/>
      <c r="BC19" s="46">
        <f t="shared" ca="1" si="46"/>
        <v>3</v>
      </c>
      <c r="BD19" s="46">
        <f t="shared" ca="1" si="47"/>
        <v>2</v>
      </c>
      <c r="BE19" s="46"/>
      <c r="BF19" s="54">
        <f t="shared" ca="1" si="53"/>
        <v>4</v>
      </c>
      <c r="BG19" s="54">
        <f t="shared" ca="1" si="48"/>
        <v>4</v>
      </c>
      <c r="BH19" s="88" t="str">
        <f ca="1">IF(OR(A19="Absent",BF19=""),"",IF($B$5="LV2",INDEX(Base_Classes_Niveaux!$A$102:$M$153,MATCH(BG19,Base_Classes_Niveaux!$A$102:$A$1533),$BB$3),IF(OR($B$6="3A",$B$6="4A",$B$6="5A",$B$6="6A"),INDEX(Base_Classes_Niveaux!$A$162:$M$213,MATCH(BG19,Base_Classes_Niveaux!$A$102:$A$153),$AX$6),IF(OR($B$6&lt;&gt;"3A",$B$6&lt;&gt;"4A",$B$6&lt;&gt;"5A",$B$6&lt;&gt;"6A"),INDEX(Base_Classes_Niveaux!$A$39:$M$90,MATCH(BG19,Base_Classes_Niveaux!$A$39:$A$90),$AX$6)))))</f>
        <v>A1</v>
      </c>
      <c r="BI19" s="46">
        <f t="shared" ca="1" si="17"/>
        <v>0</v>
      </c>
      <c r="BJ19" s="46">
        <f t="shared" ca="1" si="18"/>
        <v>0</v>
      </c>
      <c r="BK19" s="46">
        <f t="shared" ca="1" si="19"/>
        <v>0</v>
      </c>
      <c r="BL19" s="46"/>
      <c r="BM19" s="46">
        <f t="shared" ca="1" si="20"/>
        <v>0</v>
      </c>
      <c r="BN19" s="46">
        <f t="shared" ca="1" si="21"/>
        <v>1</v>
      </c>
      <c r="BO19" s="46">
        <f t="shared" ca="1" si="22"/>
        <v>0</v>
      </c>
      <c r="BP19" s="46"/>
      <c r="BQ19" s="46">
        <f t="shared" ca="1" si="23"/>
        <v>0</v>
      </c>
      <c r="BR19" s="46">
        <f t="shared" ca="1" si="24"/>
        <v>0</v>
      </c>
      <c r="BS19" s="46">
        <f t="shared" ca="1" si="25"/>
        <v>0</v>
      </c>
      <c r="BT19" s="46"/>
      <c r="BU19" s="46">
        <f t="shared" ca="1" si="26"/>
        <v>0</v>
      </c>
      <c r="BV19" s="46">
        <f t="shared" ca="1" si="27"/>
        <v>0</v>
      </c>
      <c r="BW19" s="46">
        <f t="shared" ca="1" si="28"/>
        <v>0</v>
      </c>
      <c r="BX19" s="46"/>
      <c r="BY19" s="46">
        <f t="shared" ca="1" si="29"/>
        <v>0</v>
      </c>
      <c r="BZ19" s="46">
        <f t="shared" ca="1" si="30"/>
        <v>0</v>
      </c>
      <c r="CA19" s="46">
        <f t="shared" ca="1" si="31"/>
        <v>0</v>
      </c>
      <c r="CB19" s="46"/>
      <c r="CC19" s="46">
        <f t="shared" ca="1" si="32"/>
        <v>0</v>
      </c>
      <c r="CD19" s="46">
        <f t="shared" ca="1" si="33"/>
        <v>0</v>
      </c>
      <c r="CE19" s="46">
        <f t="shared" ca="1" si="34"/>
        <v>1</v>
      </c>
      <c r="CF19" s="46">
        <f t="shared" ca="1" si="49"/>
        <v>1</v>
      </c>
      <c r="CG19" s="163"/>
      <c r="CH19" s="163"/>
      <c r="CI19" s="89"/>
      <c r="CJ19" s="89"/>
    </row>
    <row r="20" spans="1:88">
      <c r="A20" s="102"/>
      <c r="B20" s="162">
        <f t="shared" ca="1" si="35"/>
        <v>13</v>
      </c>
      <c r="C20" s="162" t="str">
        <f ca="1">IF($B$6="","",IF(OFFSET(INDEX(Base_Elèves!$A$1:$BY$1,MATCH($B$6,Base_Elèves!$A$1:$BY$1,0)),Base_Elèves!CA15,0,1,1)="","",OFFSET(INDEX(Base_Elèves!$A$1:$BY$1,1,MATCH($B$6,Base_Elèves!$A$1:$BY$1,0)),Base_Elèves!CA15,0,1,1)))</f>
        <v>NEYMAR Jean</v>
      </c>
      <c r="D20" s="46" t="s">
        <v>204</v>
      </c>
      <c r="E20" s="163">
        <f t="shared" si="50"/>
        <v>1</v>
      </c>
      <c r="F20" s="163"/>
      <c r="G20" s="163">
        <f t="shared" ca="1" si="51"/>
        <v>0.5</v>
      </c>
      <c r="H20" s="163">
        <f t="shared" ca="1" si="52"/>
        <v>0.5</v>
      </c>
      <c r="I20" s="46" t="s">
        <v>196</v>
      </c>
      <c r="J20" s="163">
        <f t="shared" si="0"/>
        <v>2</v>
      </c>
      <c r="K20" s="163"/>
      <c r="L20" s="163">
        <f t="shared" ca="1" si="1"/>
        <v>0.5</v>
      </c>
      <c r="M20" s="163">
        <f t="shared" ca="1" si="2"/>
        <v>1</v>
      </c>
      <c r="N20" s="46" t="s">
        <v>196</v>
      </c>
      <c r="O20" s="163">
        <f t="shared" si="3"/>
        <v>2</v>
      </c>
      <c r="P20" s="163"/>
      <c r="Q20" s="163">
        <f t="shared" ca="1" si="4"/>
        <v>1.5</v>
      </c>
      <c r="R20" s="163">
        <f t="shared" ca="1" si="5"/>
        <v>3</v>
      </c>
      <c r="S20" s="46"/>
      <c r="T20" s="46" t="str">
        <f t="shared" si="6"/>
        <v/>
      </c>
      <c r="U20" s="46"/>
      <c r="V20" s="46" t="str">
        <f t="shared" si="7"/>
        <v/>
      </c>
      <c r="W20" s="46" t="str">
        <f t="shared" si="8"/>
        <v/>
      </c>
      <c r="X20" s="46"/>
      <c r="Y20" s="46" t="str">
        <f t="shared" si="9"/>
        <v/>
      </c>
      <c r="Z20" s="46"/>
      <c r="AA20" s="46" t="str">
        <f t="shared" si="10"/>
        <v/>
      </c>
      <c r="AB20" s="46" t="str">
        <f t="shared" si="11"/>
        <v/>
      </c>
      <c r="AC20" s="46"/>
      <c r="AD20" s="46" t="str">
        <f t="shared" si="12"/>
        <v/>
      </c>
      <c r="AE20" s="46"/>
      <c r="AF20" s="46" t="str">
        <f t="shared" si="36"/>
        <v/>
      </c>
      <c r="AG20" s="46" t="str">
        <f t="shared" si="37"/>
        <v/>
      </c>
      <c r="AH20" s="46"/>
      <c r="AI20" s="46" t="str">
        <f t="shared" si="13"/>
        <v/>
      </c>
      <c r="AJ20" s="46"/>
      <c r="AK20" s="46" t="str">
        <f t="shared" si="38"/>
        <v/>
      </c>
      <c r="AL20" s="46" t="str">
        <f t="shared" si="39"/>
        <v/>
      </c>
      <c r="AM20" s="46"/>
      <c r="AN20" s="46" t="str">
        <f t="shared" si="14"/>
        <v/>
      </c>
      <c r="AO20" s="46"/>
      <c r="AP20" s="46" t="str">
        <f t="shared" si="40"/>
        <v/>
      </c>
      <c r="AQ20" s="46" t="str">
        <f t="shared" si="41"/>
        <v/>
      </c>
      <c r="AR20" s="46"/>
      <c r="AS20" s="46" t="str">
        <f t="shared" si="15"/>
        <v/>
      </c>
      <c r="AT20" s="46"/>
      <c r="AU20" s="46" t="str">
        <f t="shared" si="42"/>
        <v/>
      </c>
      <c r="AV20" s="46" t="str">
        <f t="shared" si="43"/>
        <v/>
      </c>
      <c r="AW20" s="46"/>
      <c r="AX20" s="46" t="str">
        <f t="shared" si="16"/>
        <v/>
      </c>
      <c r="AY20" s="46"/>
      <c r="AZ20" s="46" t="str">
        <f t="shared" si="44"/>
        <v/>
      </c>
      <c r="BA20" s="46" t="str">
        <f t="shared" si="45"/>
        <v/>
      </c>
      <c r="BB20" s="80"/>
      <c r="BC20" s="46">
        <f t="shared" ca="1" si="46"/>
        <v>3</v>
      </c>
      <c r="BD20" s="46">
        <f t="shared" ca="1" si="47"/>
        <v>4.5</v>
      </c>
      <c r="BE20" s="46"/>
      <c r="BF20" s="54">
        <f t="shared" ca="1" si="53"/>
        <v>9</v>
      </c>
      <c r="BG20" s="54">
        <f t="shared" ca="1" si="48"/>
        <v>9</v>
      </c>
      <c r="BH20" s="88" t="str">
        <f ca="1">IF(OR(A20="Absent",BF20=""),"",IF($B$5="LV2",INDEX(Base_Classes_Niveaux!$A$102:$M$153,MATCH(BG20,Base_Classes_Niveaux!$A$102:$A$1533),$BB$3),IF(OR($B$6="3A",$B$6="4A",$B$6="5A",$B$6="6A"),INDEX(Base_Classes_Niveaux!$A$162:$M$213,MATCH(BG20,Base_Classes_Niveaux!$A$102:$A$153),$AX$6),IF(OR($B$6&lt;&gt;"3A",$B$6&lt;&gt;"4A",$B$6&lt;&gt;"5A",$B$6&lt;&gt;"6A"),INDEX(Base_Classes_Niveaux!$A$39:$M$90,MATCH(BG20,Base_Classes_Niveaux!$A$39:$A$90),$AX$6)))))</f>
        <v>A1+</v>
      </c>
      <c r="BI20" s="46">
        <f t="shared" ca="1" si="17"/>
        <v>0</v>
      </c>
      <c r="BJ20" s="46">
        <f t="shared" ca="1" si="18"/>
        <v>0</v>
      </c>
      <c r="BK20" s="46">
        <f t="shared" ca="1" si="19"/>
        <v>0</v>
      </c>
      <c r="BL20" s="46"/>
      <c r="BM20" s="46">
        <f t="shared" ca="1" si="20"/>
        <v>0</v>
      </c>
      <c r="BN20" s="46">
        <f t="shared" ca="1" si="21"/>
        <v>0</v>
      </c>
      <c r="BO20" s="46">
        <f t="shared" ca="1" si="22"/>
        <v>0</v>
      </c>
      <c r="BP20" s="46"/>
      <c r="BQ20" s="46">
        <f t="shared" ca="1" si="23"/>
        <v>0</v>
      </c>
      <c r="BR20" s="46">
        <f t="shared" ca="1" si="24"/>
        <v>0</v>
      </c>
      <c r="BS20" s="46">
        <f t="shared" ca="1" si="25"/>
        <v>0</v>
      </c>
      <c r="BT20" s="46"/>
      <c r="BU20" s="46">
        <f t="shared" ca="1" si="26"/>
        <v>0</v>
      </c>
      <c r="BV20" s="46">
        <f t="shared" ca="1" si="27"/>
        <v>1</v>
      </c>
      <c r="BW20" s="46">
        <f t="shared" ca="1" si="28"/>
        <v>1</v>
      </c>
      <c r="BX20" s="46"/>
      <c r="BY20" s="46">
        <f t="shared" ca="1" si="29"/>
        <v>0</v>
      </c>
      <c r="BZ20" s="46">
        <f t="shared" ca="1" si="30"/>
        <v>1</v>
      </c>
      <c r="CA20" s="46">
        <f t="shared" ca="1" si="31"/>
        <v>0</v>
      </c>
      <c r="CB20" s="46"/>
      <c r="CC20" s="46">
        <f t="shared" ca="1" si="32"/>
        <v>0</v>
      </c>
      <c r="CD20" s="46">
        <f t="shared" ca="1" si="33"/>
        <v>0</v>
      </c>
      <c r="CE20" s="46">
        <f t="shared" ca="1" si="34"/>
        <v>0</v>
      </c>
      <c r="CF20" s="46">
        <f t="shared" ca="1" si="49"/>
        <v>0</v>
      </c>
      <c r="CG20" s="163"/>
      <c r="CH20" s="163"/>
      <c r="CI20" s="89"/>
      <c r="CJ20" s="89"/>
    </row>
    <row r="21" spans="1:88">
      <c r="A21" s="102"/>
      <c r="B21" s="162" t="str">
        <f t="shared" ca="1" si="35"/>
        <v/>
      </c>
      <c r="C21" s="162" t="str">
        <f ca="1">IF($B$6="","",IF(OFFSET(INDEX(Base_Elèves!$A$1:$BY$1,MATCH($B$6,Base_Elèves!$A$1:$BY$1,0)),Base_Elèves!CA16,0,1,1)="","",OFFSET(INDEX(Base_Elèves!$A$1:$BY$1,1,MATCH($B$6,Base_Elèves!$A$1:$BY$1,0)),Base_Elèves!CA16,0,1,1)))</f>
        <v/>
      </c>
      <c r="D21" s="46"/>
      <c r="E21" s="163" t="str">
        <f t="shared" si="50"/>
        <v/>
      </c>
      <c r="F21" s="163"/>
      <c r="G21" s="163" t="str">
        <f t="shared" si="51"/>
        <v/>
      </c>
      <c r="H21" s="163" t="str">
        <f t="shared" si="52"/>
        <v/>
      </c>
      <c r="I21" s="46"/>
      <c r="J21" s="163" t="str">
        <f t="shared" si="0"/>
        <v/>
      </c>
      <c r="K21" s="163"/>
      <c r="L21" s="163" t="str">
        <f t="shared" si="1"/>
        <v/>
      </c>
      <c r="M21" s="163" t="str">
        <f t="shared" si="2"/>
        <v/>
      </c>
      <c r="N21" s="46"/>
      <c r="O21" s="163" t="str">
        <f t="shared" si="3"/>
        <v/>
      </c>
      <c r="P21" s="163"/>
      <c r="Q21" s="163" t="str">
        <f t="shared" si="4"/>
        <v/>
      </c>
      <c r="R21" s="163" t="str">
        <f t="shared" si="5"/>
        <v/>
      </c>
      <c r="S21" s="46"/>
      <c r="T21" s="46" t="str">
        <f t="shared" si="6"/>
        <v/>
      </c>
      <c r="U21" s="46"/>
      <c r="V21" s="46" t="str">
        <f t="shared" si="7"/>
        <v/>
      </c>
      <c r="W21" s="46" t="str">
        <f t="shared" si="8"/>
        <v/>
      </c>
      <c r="X21" s="46"/>
      <c r="Y21" s="46" t="str">
        <f t="shared" si="9"/>
        <v/>
      </c>
      <c r="Z21" s="46"/>
      <c r="AA21" s="46" t="str">
        <f t="shared" si="10"/>
        <v/>
      </c>
      <c r="AB21" s="46" t="str">
        <f t="shared" si="11"/>
        <v/>
      </c>
      <c r="AC21" s="46"/>
      <c r="AD21" s="46" t="str">
        <f t="shared" si="12"/>
        <v/>
      </c>
      <c r="AE21" s="46"/>
      <c r="AF21" s="46" t="str">
        <f t="shared" si="36"/>
        <v/>
      </c>
      <c r="AG21" s="46" t="str">
        <f t="shared" si="37"/>
        <v/>
      </c>
      <c r="AH21" s="46"/>
      <c r="AI21" s="46" t="str">
        <f t="shared" si="13"/>
        <v/>
      </c>
      <c r="AJ21" s="46"/>
      <c r="AK21" s="46" t="str">
        <f t="shared" si="38"/>
        <v/>
      </c>
      <c r="AL21" s="46" t="str">
        <f t="shared" si="39"/>
        <v/>
      </c>
      <c r="AM21" s="46"/>
      <c r="AN21" s="46" t="str">
        <f t="shared" si="14"/>
        <v/>
      </c>
      <c r="AO21" s="46"/>
      <c r="AP21" s="46" t="str">
        <f t="shared" si="40"/>
        <v/>
      </c>
      <c r="AQ21" s="46" t="str">
        <f t="shared" si="41"/>
        <v/>
      </c>
      <c r="AR21" s="46"/>
      <c r="AS21" s="46" t="str">
        <f t="shared" si="15"/>
        <v/>
      </c>
      <c r="AT21" s="46"/>
      <c r="AU21" s="46" t="str">
        <f t="shared" si="42"/>
        <v/>
      </c>
      <c r="AV21" s="46" t="str">
        <f t="shared" si="43"/>
        <v/>
      </c>
      <c r="AW21" s="46"/>
      <c r="AX21" s="46" t="str">
        <f t="shared" si="16"/>
        <v/>
      </c>
      <c r="AY21" s="46"/>
      <c r="AZ21" s="46" t="str">
        <f t="shared" si="44"/>
        <v/>
      </c>
      <c r="BA21" s="46" t="str">
        <f t="shared" si="45"/>
        <v/>
      </c>
      <c r="BB21" s="80"/>
      <c r="BC21" s="46" t="str">
        <f t="shared" ca="1" si="46"/>
        <v/>
      </c>
      <c r="BD21" s="46" t="str">
        <f t="shared" ca="1" si="47"/>
        <v/>
      </c>
      <c r="BE21" s="46"/>
      <c r="BF21" s="54" t="str">
        <f t="shared" ca="1" si="53"/>
        <v/>
      </c>
      <c r="BG21" s="54" t="str">
        <f t="shared" ca="1" si="48"/>
        <v/>
      </c>
      <c r="BH21" s="88" t="str">
        <f ca="1">IF(OR(A21="Absent",BF21=""),"",IF($B$5="LV2",INDEX(Base_Classes_Niveaux!$A$102:$M$153,MATCH(BG21,Base_Classes_Niveaux!$A$102:$A$1533),$BB$3),IF(OR($B$6="3A",$B$6="4A",$B$6="5A",$B$6="6A"),INDEX(Base_Classes_Niveaux!$A$162:$M$213,MATCH(BG21,Base_Classes_Niveaux!$A$102:$A$153),$AX$6),IF(OR($B$6&lt;&gt;"3A",$B$6&lt;&gt;"4A",$B$6&lt;&gt;"5A",$B$6&lt;&gt;"6A"),INDEX(Base_Classes_Niveaux!$A$39:$M$90,MATCH(BG21,Base_Classes_Niveaux!$A$39:$A$90),$AX$6)))))</f>
        <v/>
      </c>
      <c r="BI21" s="46" t="str">
        <f t="shared" ca="1" si="17"/>
        <v/>
      </c>
      <c r="BJ21" s="46" t="str">
        <f t="shared" ca="1" si="18"/>
        <v/>
      </c>
      <c r="BK21" s="46" t="str">
        <f t="shared" ca="1" si="19"/>
        <v/>
      </c>
      <c r="BL21" s="46"/>
      <c r="BM21" s="46" t="str">
        <f t="shared" ca="1" si="20"/>
        <v/>
      </c>
      <c r="BN21" s="46" t="str">
        <f t="shared" ca="1" si="21"/>
        <v/>
      </c>
      <c r="BO21" s="46" t="str">
        <f t="shared" ca="1" si="22"/>
        <v/>
      </c>
      <c r="BP21" s="46"/>
      <c r="BQ21" s="46" t="str">
        <f t="shared" ca="1" si="23"/>
        <v/>
      </c>
      <c r="BR21" s="46" t="str">
        <f t="shared" ca="1" si="24"/>
        <v/>
      </c>
      <c r="BS21" s="46" t="str">
        <f t="shared" ca="1" si="25"/>
        <v/>
      </c>
      <c r="BT21" s="46"/>
      <c r="BU21" s="46" t="str">
        <f t="shared" ca="1" si="26"/>
        <v/>
      </c>
      <c r="BV21" s="46" t="str">
        <f t="shared" ca="1" si="27"/>
        <v/>
      </c>
      <c r="BW21" s="46" t="str">
        <f t="shared" ca="1" si="28"/>
        <v/>
      </c>
      <c r="BX21" s="46"/>
      <c r="BY21" s="46" t="str">
        <f t="shared" ca="1" si="29"/>
        <v/>
      </c>
      <c r="BZ21" s="46" t="str">
        <f t="shared" ca="1" si="30"/>
        <v/>
      </c>
      <c r="CA21" s="46" t="str">
        <f t="shared" ca="1" si="31"/>
        <v/>
      </c>
      <c r="CB21" s="46"/>
      <c r="CC21" s="46" t="str">
        <f t="shared" ca="1" si="32"/>
        <v/>
      </c>
      <c r="CD21" s="46" t="str">
        <f t="shared" ca="1" si="33"/>
        <v/>
      </c>
      <c r="CE21" s="46" t="str">
        <f t="shared" ca="1" si="34"/>
        <v/>
      </c>
      <c r="CF21" s="46" t="str">
        <f t="shared" ca="1" si="49"/>
        <v/>
      </c>
      <c r="CG21" s="163"/>
      <c r="CH21" s="163"/>
      <c r="CI21" s="89"/>
      <c r="CJ21" s="89"/>
    </row>
    <row r="22" spans="1:88">
      <c r="A22" s="102"/>
      <c r="B22" s="162" t="str">
        <f t="shared" ca="1" si="35"/>
        <v/>
      </c>
      <c r="C22" s="162" t="str">
        <f ca="1">IF($B$6="","",IF(OFFSET(INDEX(Base_Elèves!$A$1:$BY$1,MATCH($B$6,Base_Elèves!$A$1:$BY$1,0)),Base_Elèves!CA17,0,1,1)="","",OFFSET(INDEX(Base_Elèves!$A$1:$BY$1,1,MATCH($B$6,Base_Elèves!$A$1:$BY$1,0)),Base_Elèves!CA17,0,1,1)))</f>
        <v/>
      </c>
      <c r="D22" s="46"/>
      <c r="E22" s="163" t="str">
        <f t="shared" si="50"/>
        <v/>
      </c>
      <c r="F22" s="163"/>
      <c r="G22" s="163" t="str">
        <f t="shared" si="51"/>
        <v/>
      </c>
      <c r="H22" s="163" t="str">
        <f t="shared" si="52"/>
        <v/>
      </c>
      <c r="I22" s="46"/>
      <c r="J22" s="163" t="str">
        <f t="shared" si="0"/>
        <v/>
      </c>
      <c r="K22" s="163"/>
      <c r="L22" s="163" t="str">
        <f t="shared" si="1"/>
        <v/>
      </c>
      <c r="M22" s="163" t="str">
        <f t="shared" si="2"/>
        <v/>
      </c>
      <c r="N22" s="46"/>
      <c r="O22" s="163" t="str">
        <f t="shared" si="3"/>
        <v/>
      </c>
      <c r="P22" s="163"/>
      <c r="Q22" s="163" t="str">
        <f t="shared" si="4"/>
        <v/>
      </c>
      <c r="R22" s="163" t="str">
        <f t="shared" si="5"/>
        <v/>
      </c>
      <c r="S22" s="46"/>
      <c r="T22" s="46" t="str">
        <f t="shared" si="6"/>
        <v/>
      </c>
      <c r="U22" s="46"/>
      <c r="V22" s="46" t="str">
        <f t="shared" si="7"/>
        <v/>
      </c>
      <c r="W22" s="46" t="str">
        <f t="shared" si="8"/>
        <v/>
      </c>
      <c r="X22" s="46"/>
      <c r="Y22" s="46" t="str">
        <f t="shared" si="9"/>
        <v/>
      </c>
      <c r="Z22" s="46"/>
      <c r="AA22" s="46" t="str">
        <f t="shared" si="10"/>
        <v/>
      </c>
      <c r="AB22" s="46" t="str">
        <f t="shared" si="11"/>
        <v/>
      </c>
      <c r="AC22" s="46"/>
      <c r="AD22" s="46" t="str">
        <f t="shared" si="12"/>
        <v/>
      </c>
      <c r="AE22" s="46"/>
      <c r="AF22" s="46" t="str">
        <f t="shared" si="36"/>
        <v/>
      </c>
      <c r="AG22" s="46" t="str">
        <f t="shared" si="37"/>
        <v/>
      </c>
      <c r="AH22" s="46"/>
      <c r="AI22" s="46" t="str">
        <f t="shared" si="13"/>
        <v/>
      </c>
      <c r="AJ22" s="46"/>
      <c r="AK22" s="46" t="str">
        <f t="shared" si="38"/>
        <v/>
      </c>
      <c r="AL22" s="46" t="str">
        <f t="shared" si="39"/>
        <v/>
      </c>
      <c r="AM22" s="46"/>
      <c r="AN22" s="46" t="str">
        <f t="shared" si="14"/>
        <v/>
      </c>
      <c r="AO22" s="46"/>
      <c r="AP22" s="46" t="str">
        <f t="shared" si="40"/>
        <v/>
      </c>
      <c r="AQ22" s="46" t="str">
        <f t="shared" si="41"/>
        <v/>
      </c>
      <c r="AR22" s="46"/>
      <c r="AS22" s="46" t="str">
        <f t="shared" si="15"/>
        <v/>
      </c>
      <c r="AT22" s="46"/>
      <c r="AU22" s="46" t="str">
        <f t="shared" si="42"/>
        <v/>
      </c>
      <c r="AV22" s="46" t="str">
        <f t="shared" si="43"/>
        <v/>
      </c>
      <c r="AW22" s="46"/>
      <c r="AX22" s="46" t="str">
        <f t="shared" si="16"/>
        <v/>
      </c>
      <c r="AY22" s="46"/>
      <c r="AZ22" s="46" t="str">
        <f t="shared" si="44"/>
        <v/>
      </c>
      <c r="BA22" s="46" t="str">
        <f t="shared" si="45"/>
        <v/>
      </c>
      <c r="BB22" s="80"/>
      <c r="BC22" s="46" t="str">
        <f t="shared" ca="1" si="46"/>
        <v/>
      </c>
      <c r="BD22" s="46" t="str">
        <f t="shared" ca="1" si="47"/>
        <v/>
      </c>
      <c r="BE22" s="46"/>
      <c r="BF22" s="54" t="str">
        <f t="shared" ca="1" si="53"/>
        <v/>
      </c>
      <c r="BG22" s="54" t="str">
        <f t="shared" ca="1" si="48"/>
        <v/>
      </c>
      <c r="BH22" s="88" t="str">
        <f ca="1">IF(OR(A22="Absent",BF22=""),"",IF($B$5="LV2",INDEX(Base_Classes_Niveaux!$A$102:$M$153,MATCH(BG22,Base_Classes_Niveaux!$A$102:$A$1533),$BB$3),IF(OR($B$6="3A",$B$6="4A",$B$6="5A",$B$6="6A"),INDEX(Base_Classes_Niveaux!$A$162:$M$213,MATCH(BG22,Base_Classes_Niveaux!$A$102:$A$153),$AX$6),IF(OR($B$6&lt;&gt;"3A",$B$6&lt;&gt;"4A",$B$6&lt;&gt;"5A",$B$6&lt;&gt;"6A"),INDEX(Base_Classes_Niveaux!$A$39:$M$90,MATCH(BG22,Base_Classes_Niveaux!$A$39:$A$90),$AX$6)))))</f>
        <v/>
      </c>
      <c r="BI22" s="46" t="str">
        <f t="shared" ca="1" si="17"/>
        <v/>
      </c>
      <c r="BJ22" s="46" t="str">
        <f t="shared" ca="1" si="18"/>
        <v/>
      </c>
      <c r="BK22" s="46" t="str">
        <f t="shared" ca="1" si="19"/>
        <v/>
      </c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 t="str">
        <f t="shared" ca="1" si="49"/>
        <v/>
      </c>
      <c r="CG22" s="163"/>
      <c r="CH22" s="163"/>
      <c r="CI22" s="89"/>
      <c r="CJ22" s="89"/>
    </row>
    <row r="23" spans="1:88">
      <c r="A23" s="102"/>
      <c r="B23" s="162" t="str">
        <f t="shared" ca="1" si="35"/>
        <v/>
      </c>
      <c r="C23" s="162" t="str">
        <f ca="1">IF($B$6="","",IF(OFFSET(INDEX(Base_Elèves!$A$1:$BY$1,MATCH($B$6,Base_Elèves!$A$1:$BY$1,0)),Base_Elèves!CA18,0,1,1)="","",OFFSET(INDEX(Base_Elèves!$A$1:$BY$1,1,MATCH($B$6,Base_Elèves!$A$1:$BY$1,0)),Base_Elèves!CA18,0,1,1)))</f>
        <v/>
      </c>
      <c r="D23" s="46"/>
      <c r="E23" s="163" t="str">
        <f t="shared" si="50"/>
        <v/>
      </c>
      <c r="F23" s="163"/>
      <c r="G23" s="163" t="str">
        <f t="shared" si="51"/>
        <v/>
      </c>
      <c r="H23" s="163" t="str">
        <f t="shared" si="52"/>
        <v/>
      </c>
      <c r="I23" s="46"/>
      <c r="J23" s="163" t="str">
        <f t="shared" si="0"/>
        <v/>
      </c>
      <c r="K23" s="163"/>
      <c r="L23" s="163" t="str">
        <f t="shared" si="1"/>
        <v/>
      </c>
      <c r="M23" s="163" t="str">
        <f t="shared" si="2"/>
        <v/>
      </c>
      <c r="N23" s="46"/>
      <c r="O23" s="163" t="str">
        <f t="shared" si="3"/>
        <v/>
      </c>
      <c r="P23" s="163"/>
      <c r="Q23" s="163" t="str">
        <f t="shared" si="4"/>
        <v/>
      </c>
      <c r="R23" s="163" t="str">
        <f t="shared" si="5"/>
        <v/>
      </c>
      <c r="S23" s="46"/>
      <c r="T23" s="46" t="str">
        <f t="shared" si="6"/>
        <v/>
      </c>
      <c r="U23" s="46"/>
      <c r="V23" s="46" t="str">
        <f t="shared" si="7"/>
        <v/>
      </c>
      <c r="W23" s="46" t="str">
        <f t="shared" si="8"/>
        <v/>
      </c>
      <c r="X23" s="46"/>
      <c r="Y23" s="46" t="str">
        <f t="shared" si="9"/>
        <v/>
      </c>
      <c r="Z23" s="46"/>
      <c r="AA23" s="46" t="str">
        <f t="shared" si="10"/>
        <v/>
      </c>
      <c r="AB23" s="46" t="str">
        <f t="shared" si="11"/>
        <v/>
      </c>
      <c r="AC23" s="46"/>
      <c r="AD23" s="46" t="str">
        <f t="shared" si="12"/>
        <v/>
      </c>
      <c r="AE23" s="46"/>
      <c r="AF23" s="46" t="str">
        <f t="shared" si="36"/>
        <v/>
      </c>
      <c r="AG23" s="46" t="str">
        <f t="shared" si="37"/>
        <v/>
      </c>
      <c r="AH23" s="46"/>
      <c r="AI23" s="46" t="str">
        <f t="shared" si="13"/>
        <v/>
      </c>
      <c r="AJ23" s="46"/>
      <c r="AK23" s="46" t="str">
        <f t="shared" si="38"/>
        <v/>
      </c>
      <c r="AL23" s="46" t="str">
        <f t="shared" si="39"/>
        <v/>
      </c>
      <c r="AM23" s="46"/>
      <c r="AN23" s="46" t="str">
        <f t="shared" si="14"/>
        <v/>
      </c>
      <c r="AO23" s="46"/>
      <c r="AP23" s="46" t="str">
        <f t="shared" si="40"/>
        <v/>
      </c>
      <c r="AQ23" s="46" t="str">
        <f t="shared" si="41"/>
        <v/>
      </c>
      <c r="AR23" s="46"/>
      <c r="AS23" s="46" t="str">
        <f t="shared" si="15"/>
        <v/>
      </c>
      <c r="AT23" s="46"/>
      <c r="AU23" s="46" t="str">
        <f t="shared" si="42"/>
        <v/>
      </c>
      <c r="AV23" s="46" t="str">
        <f t="shared" si="43"/>
        <v/>
      </c>
      <c r="AW23" s="46"/>
      <c r="AX23" s="46" t="str">
        <f t="shared" si="16"/>
        <v/>
      </c>
      <c r="AY23" s="46"/>
      <c r="AZ23" s="46" t="str">
        <f t="shared" si="44"/>
        <v/>
      </c>
      <c r="BA23" s="46" t="str">
        <f t="shared" si="45"/>
        <v/>
      </c>
      <c r="BB23" s="80"/>
      <c r="BC23" s="46" t="str">
        <f t="shared" ca="1" si="46"/>
        <v/>
      </c>
      <c r="BD23" s="46" t="str">
        <f t="shared" ca="1" si="47"/>
        <v/>
      </c>
      <c r="BE23" s="46"/>
      <c r="BF23" s="54" t="str">
        <f t="shared" ca="1" si="53"/>
        <v/>
      </c>
      <c r="BG23" s="54" t="str">
        <f t="shared" ca="1" si="48"/>
        <v/>
      </c>
      <c r="BH23" s="88" t="str">
        <f ca="1">IF(OR(A23="Absent",BF23=""),"",IF($B$5="LV2",INDEX(Base_Classes_Niveaux!$A$102:$M$153,MATCH(BG23,Base_Classes_Niveaux!$A$102:$A$1533),$BB$3),IF(OR($B$6="3A",$B$6="4A",$B$6="5A",$B$6="6A"),INDEX(Base_Classes_Niveaux!$A$162:$M$213,MATCH(BG23,Base_Classes_Niveaux!$A$102:$A$153),$AX$6),IF(OR($B$6&lt;&gt;"3A",$B$6&lt;&gt;"4A",$B$6&lt;&gt;"5A",$B$6&lt;&gt;"6A"),INDEX(Base_Classes_Niveaux!$A$39:$M$90,MATCH(BG23,Base_Classes_Niveaux!$A$39:$A$90),$AX$6)))))</f>
        <v/>
      </c>
      <c r="BI23" s="46" t="str">
        <f t="shared" ca="1" si="17"/>
        <v/>
      </c>
      <c r="BJ23" s="46" t="str">
        <f t="shared" ca="1" si="18"/>
        <v/>
      </c>
      <c r="BK23" s="46" t="str">
        <f t="shared" ca="1" si="19"/>
        <v/>
      </c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 t="str">
        <f t="shared" ca="1" si="49"/>
        <v/>
      </c>
      <c r="CG23" s="163"/>
      <c r="CH23" s="163"/>
      <c r="CI23" s="89"/>
      <c r="CJ23" s="89"/>
    </row>
    <row r="24" spans="1:88">
      <c r="A24" s="102"/>
      <c r="B24" s="162" t="str">
        <f t="shared" ca="1" si="35"/>
        <v/>
      </c>
      <c r="C24" s="162" t="str">
        <f ca="1">IF($B$6="","",IF(OFFSET(INDEX(Base_Elèves!$A$1:$BY$1,MATCH($B$6,Base_Elèves!$A$1:$BY$1,0)),Base_Elèves!CA19,0,1,1)="","",OFFSET(INDEX(Base_Elèves!$A$1:$BY$1,1,MATCH($B$6,Base_Elèves!$A$1:$BY$1,0)),Base_Elèves!CA19,0,1,1)))</f>
        <v/>
      </c>
      <c r="D24" s="46"/>
      <c r="E24" s="163" t="str">
        <f t="shared" si="50"/>
        <v/>
      </c>
      <c r="F24" s="163"/>
      <c r="G24" s="163" t="str">
        <f t="shared" si="51"/>
        <v/>
      </c>
      <c r="H24" s="163" t="str">
        <f t="shared" si="52"/>
        <v/>
      </c>
      <c r="I24" s="46"/>
      <c r="J24" s="163" t="str">
        <f t="shared" si="0"/>
        <v/>
      </c>
      <c r="K24" s="163"/>
      <c r="L24" s="163" t="str">
        <f t="shared" si="1"/>
        <v/>
      </c>
      <c r="M24" s="163" t="str">
        <f t="shared" si="2"/>
        <v/>
      </c>
      <c r="N24" s="46"/>
      <c r="O24" s="163" t="str">
        <f t="shared" si="3"/>
        <v/>
      </c>
      <c r="P24" s="163"/>
      <c r="Q24" s="163" t="str">
        <f t="shared" si="4"/>
        <v/>
      </c>
      <c r="R24" s="163" t="str">
        <f t="shared" si="5"/>
        <v/>
      </c>
      <c r="S24" s="46"/>
      <c r="T24" s="46" t="str">
        <f t="shared" si="6"/>
        <v/>
      </c>
      <c r="U24" s="46"/>
      <c r="V24" s="46" t="str">
        <f t="shared" si="7"/>
        <v/>
      </c>
      <c r="W24" s="46" t="str">
        <f t="shared" si="8"/>
        <v/>
      </c>
      <c r="X24" s="46"/>
      <c r="Y24" s="46" t="str">
        <f t="shared" si="9"/>
        <v/>
      </c>
      <c r="Z24" s="46"/>
      <c r="AA24" s="46" t="str">
        <f t="shared" si="10"/>
        <v/>
      </c>
      <c r="AB24" s="46" t="str">
        <f t="shared" si="11"/>
        <v/>
      </c>
      <c r="AC24" s="46"/>
      <c r="AD24" s="46" t="str">
        <f t="shared" si="12"/>
        <v/>
      </c>
      <c r="AE24" s="46"/>
      <c r="AF24" s="46" t="str">
        <f t="shared" si="36"/>
        <v/>
      </c>
      <c r="AG24" s="46" t="str">
        <f t="shared" si="37"/>
        <v/>
      </c>
      <c r="AH24" s="46"/>
      <c r="AI24" s="46" t="str">
        <f t="shared" si="13"/>
        <v/>
      </c>
      <c r="AJ24" s="46"/>
      <c r="AK24" s="46" t="str">
        <f t="shared" si="38"/>
        <v/>
      </c>
      <c r="AL24" s="46" t="str">
        <f t="shared" si="39"/>
        <v/>
      </c>
      <c r="AM24" s="46"/>
      <c r="AN24" s="46" t="str">
        <f t="shared" si="14"/>
        <v/>
      </c>
      <c r="AO24" s="46"/>
      <c r="AP24" s="46" t="str">
        <f t="shared" si="40"/>
        <v/>
      </c>
      <c r="AQ24" s="46" t="str">
        <f t="shared" si="41"/>
        <v/>
      </c>
      <c r="AR24" s="46"/>
      <c r="AS24" s="46" t="str">
        <f t="shared" si="15"/>
        <v/>
      </c>
      <c r="AT24" s="46"/>
      <c r="AU24" s="46" t="str">
        <f t="shared" si="42"/>
        <v/>
      </c>
      <c r="AV24" s="46" t="str">
        <f t="shared" si="43"/>
        <v/>
      </c>
      <c r="AW24" s="46"/>
      <c r="AX24" s="46" t="str">
        <f t="shared" si="16"/>
        <v/>
      </c>
      <c r="AY24" s="46"/>
      <c r="AZ24" s="46" t="str">
        <f t="shared" si="44"/>
        <v/>
      </c>
      <c r="BA24" s="46" t="str">
        <f t="shared" si="45"/>
        <v/>
      </c>
      <c r="BB24" s="80"/>
      <c r="BC24" s="46" t="str">
        <f t="shared" ca="1" si="46"/>
        <v/>
      </c>
      <c r="BD24" s="46" t="str">
        <f t="shared" ca="1" si="47"/>
        <v/>
      </c>
      <c r="BE24" s="46"/>
      <c r="BF24" s="54" t="str">
        <f t="shared" ca="1" si="53"/>
        <v/>
      </c>
      <c r="BG24" s="54" t="str">
        <f t="shared" ca="1" si="48"/>
        <v/>
      </c>
      <c r="BH24" s="88" t="str">
        <f ca="1">IF(OR(A24="Absent",BF24=""),"",IF($B$5="LV2",INDEX(Base_Classes_Niveaux!$A$102:$M$153,MATCH(BG24,Base_Classes_Niveaux!$A$102:$A$1533),$BB$3),IF(OR($B$6="3A",$B$6="4A",$B$6="5A",$B$6="6A"),INDEX(Base_Classes_Niveaux!$A$162:$M$213,MATCH(BG24,Base_Classes_Niveaux!$A$102:$A$153),$AX$6),IF(OR($B$6&lt;&gt;"3A",$B$6&lt;&gt;"4A",$B$6&lt;&gt;"5A",$B$6&lt;&gt;"6A"),INDEX(Base_Classes_Niveaux!$A$39:$M$90,MATCH(BG24,Base_Classes_Niveaux!$A$39:$A$90),$AX$6)))))</f>
        <v/>
      </c>
      <c r="BI24" s="46" t="str">
        <f t="shared" ca="1" si="17"/>
        <v/>
      </c>
      <c r="BJ24" s="46" t="str">
        <f t="shared" ca="1" si="18"/>
        <v/>
      </c>
      <c r="BK24" s="46" t="str">
        <f t="shared" ca="1" si="19"/>
        <v/>
      </c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 t="str">
        <f t="shared" ca="1" si="49"/>
        <v/>
      </c>
      <c r="CG24" s="163"/>
      <c r="CH24" s="163"/>
      <c r="CI24" s="89"/>
      <c r="CJ24" s="89"/>
    </row>
    <row r="25" spans="1:88">
      <c r="A25" s="102"/>
      <c r="B25" s="162" t="str">
        <f t="shared" ca="1" si="35"/>
        <v/>
      </c>
      <c r="C25" s="162" t="str">
        <f ca="1">IF($B$6="","",IF(OFFSET(INDEX(Base_Elèves!$A$1:$BY$1,MATCH($B$6,Base_Elèves!$A$1:$BY$1,0)),Base_Elèves!CA20,0,1,1)="","",OFFSET(INDEX(Base_Elèves!$A$1:$BY$1,1,MATCH($B$6,Base_Elèves!$A$1:$BY$1,0)),Base_Elèves!CA20,0,1,1)))</f>
        <v/>
      </c>
      <c r="D25" s="46"/>
      <c r="E25" s="163" t="str">
        <f t="shared" si="50"/>
        <v/>
      </c>
      <c r="F25" s="163"/>
      <c r="G25" s="163" t="str">
        <f t="shared" si="51"/>
        <v/>
      </c>
      <c r="H25" s="163" t="str">
        <f t="shared" si="52"/>
        <v/>
      </c>
      <c r="I25" s="46"/>
      <c r="J25" s="163" t="str">
        <f t="shared" si="0"/>
        <v/>
      </c>
      <c r="K25" s="163"/>
      <c r="L25" s="163" t="str">
        <f t="shared" si="1"/>
        <v/>
      </c>
      <c r="M25" s="163" t="str">
        <f t="shared" si="2"/>
        <v/>
      </c>
      <c r="N25" s="46"/>
      <c r="O25" s="163" t="str">
        <f t="shared" si="3"/>
        <v/>
      </c>
      <c r="P25" s="163"/>
      <c r="Q25" s="163" t="str">
        <f t="shared" si="4"/>
        <v/>
      </c>
      <c r="R25" s="163" t="str">
        <f t="shared" si="5"/>
        <v/>
      </c>
      <c r="S25" s="46"/>
      <c r="T25" s="46" t="str">
        <f t="shared" si="6"/>
        <v/>
      </c>
      <c r="U25" s="46"/>
      <c r="V25" s="46" t="str">
        <f t="shared" si="7"/>
        <v/>
      </c>
      <c r="W25" s="46" t="str">
        <f t="shared" si="8"/>
        <v/>
      </c>
      <c r="X25" s="46"/>
      <c r="Y25" s="46" t="str">
        <f t="shared" si="9"/>
        <v/>
      </c>
      <c r="Z25" s="46"/>
      <c r="AA25" s="46" t="str">
        <f t="shared" si="10"/>
        <v/>
      </c>
      <c r="AB25" s="46" t="str">
        <f t="shared" si="11"/>
        <v/>
      </c>
      <c r="AC25" s="46"/>
      <c r="AD25" s="46" t="str">
        <f t="shared" si="12"/>
        <v/>
      </c>
      <c r="AE25" s="46"/>
      <c r="AF25" s="46" t="str">
        <f t="shared" si="36"/>
        <v/>
      </c>
      <c r="AG25" s="46" t="str">
        <f t="shared" si="37"/>
        <v/>
      </c>
      <c r="AH25" s="46"/>
      <c r="AI25" s="46" t="str">
        <f t="shared" si="13"/>
        <v/>
      </c>
      <c r="AJ25" s="46"/>
      <c r="AK25" s="46" t="str">
        <f t="shared" si="38"/>
        <v/>
      </c>
      <c r="AL25" s="46" t="str">
        <f t="shared" si="39"/>
        <v/>
      </c>
      <c r="AM25" s="46"/>
      <c r="AN25" s="46" t="str">
        <f t="shared" si="14"/>
        <v/>
      </c>
      <c r="AO25" s="46"/>
      <c r="AP25" s="46" t="str">
        <f t="shared" si="40"/>
        <v/>
      </c>
      <c r="AQ25" s="46" t="str">
        <f t="shared" si="41"/>
        <v/>
      </c>
      <c r="AR25" s="46"/>
      <c r="AS25" s="46" t="str">
        <f t="shared" si="15"/>
        <v/>
      </c>
      <c r="AT25" s="46"/>
      <c r="AU25" s="46" t="str">
        <f t="shared" si="42"/>
        <v/>
      </c>
      <c r="AV25" s="46" t="str">
        <f t="shared" si="43"/>
        <v/>
      </c>
      <c r="AW25" s="46"/>
      <c r="AX25" s="46" t="str">
        <f t="shared" si="16"/>
        <v/>
      </c>
      <c r="AY25" s="46"/>
      <c r="AZ25" s="46" t="str">
        <f t="shared" si="44"/>
        <v/>
      </c>
      <c r="BA25" s="46" t="str">
        <f t="shared" si="45"/>
        <v/>
      </c>
      <c r="BB25" s="80"/>
      <c r="BC25" s="46" t="str">
        <f t="shared" ca="1" si="46"/>
        <v/>
      </c>
      <c r="BD25" s="46" t="str">
        <f t="shared" ca="1" si="47"/>
        <v/>
      </c>
      <c r="BE25" s="46"/>
      <c r="BF25" s="54" t="str">
        <f t="shared" ca="1" si="53"/>
        <v/>
      </c>
      <c r="BG25" s="54" t="str">
        <f t="shared" ca="1" si="48"/>
        <v/>
      </c>
      <c r="BH25" s="88" t="str">
        <f ca="1">IF(OR(A25="Absent",BF25=""),"",IF($B$5="LV2",INDEX(Base_Classes_Niveaux!$A$102:$M$153,MATCH(BG25,Base_Classes_Niveaux!$A$102:$A$1533),$BB$3),IF(OR($B$6="3A",$B$6="4A",$B$6="5A",$B$6="6A"),INDEX(Base_Classes_Niveaux!$A$162:$M$213,MATCH(BG25,Base_Classes_Niveaux!$A$102:$A$153),$AX$6),IF(OR($B$6&lt;&gt;"3A",$B$6&lt;&gt;"4A",$B$6&lt;&gt;"5A",$B$6&lt;&gt;"6A"),INDEX(Base_Classes_Niveaux!$A$39:$M$90,MATCH(BG25,Base_Classes_Niveaux!$A$39:$A$90),$AX$6)))))</f>
        <v/>
      </c>
      <c r="BI25" s="46" t="str">
        <f t="shared" ca="1" si="17"/>
        <v/>
      </c>
      <c r="BJ25" s="46" t="str">
        <f t="shared" ca="1" si="18"/>
        <v/>
      </c>
      <c r="BK25" s="46" t="str">
        <f t="shared" ca="1" si="19"/>
        <v/>
      </c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 t="str">
        <f t="shared" ca="1" si="49"/>
        <v/>
      </c>
      <c r="CG25" s="163"/>
      <c r="CH25" s="163"/>
      <c r="CI25" s="89"/>
      <c r="CJ25" s="89"/>
    </row>
    <row r="26" spans="1:88">
      <c r="A26" s="102"/>
      <c r="B26" s="162" t="str">
        <f t="shared" ca="1" si="35"/>
        <v/>
      </c>
      <c r="C26" s="162" t="str">
        <f ca="1">IF($B$6="","",IF(OFFSET(INDEX(Base_Elèves!$A$1:$BY$1,MATCH($B$6,Base_Elèves!$A$1:$BY$1,0)),Base_Elèves!CA21,0,1,1)="","",OFFSET(INDEX(Base_Elèves!$A$1:$BY$1,1,MATCH($B$6,Base_Elèves!$A$1:$BY$1,0)),Base_Elèves!CA21,0,1,1)))</f>
        <v/>
      </c>
      <c r="D26" s="46"/>
      <c r="E26" s="163" t="str">
        <f t="shared" si="50"/>
        <v/>
      </c>
      <c r="F26" s="163"/>
      <c r="G26" s="163" t="str">
        <f t="shared" si="51"/>
        <v/>
      </c>
      <c r="H26" s="163" t="str">
        <f t="shared" si="52"/>
        <v/>
      </c>
      <c r="I26" s="46"/>
      <c r="J26" s="163" t="str">
        <f t="shared" si="0"/>
        <v/>
      </c>
      <c r="K26" s="163"/>
      <c r="L26" s="163" t="str">
        <f t="shared" si="1"/>
        <v/>
      </c>
      <c r="M26" s="163" t="str">
        <f t="shared" si="2"/>
        <v/>
      </c>
      <c r="N26" s="46"/>
      <c r="O26" s="163" t="str">
        <f t="shared" si="3"/>
        <v/>
      </c>
      <c r="P26" s="163"/>
      <c r="Q26" s="163" t="str">
        <f t="shared" si="4"/>
        <v/>
      </c>
      <c r="R26" s="163" t="str">
        <f t="shared" si="5"/>
        <v/>
      </c>
      <c r="S26" s="46"/>
      <c r="T26" s="46" t="str">
        <f t="shared" si="6"/>
        <v/>
      </c>
      <c r="U26" s="46"/>
      <c r="V26" s="46" t="str">
        <f t="shared" si="7"/>
        <v/>
      </c>
      <c r="W26" s="46" t="str">
        <f t="shared" si="8"/>
        <v/>
      </c>
      <c r="X26" s="46"/>
      <c r="Y26" s="46" t="str">
        <f t="shared" si="9"/>
        <v/>
      </c>
      <c r="Z26" s="46"/>
      <c r="AA26" s="46" t="str">
        <f t="shared" si="10"/>
        <v/>
      </c>
      <c r="AB26" s="46" t="str">
        <f t="shared" si="11"/>
        <v/>
      </c>
      <c r="AC26" s="46"/>
      <c r="AD26" s="46" t="str">
        <f t="shared" si="12"/>
        <v/>
      </c>
      <c r="AE26" s="46"/>
      <c r="AF26" s="46" t="str">
        <f t="shared" si="36"/>
        <v/>
      </c>
      <c r="AG26" s="46" t="str">
        <f t="shared" si="37"/>
        <v/>
      </c>
      <c r="AH26" s="46"/>
      <c r="AI26" s="46" t="str">
        <f t="shared" si="13"/>
        <v/>
      </c>
      <c r="AJ26" s="46"/>
      <c r="AK26" s="46" t="str">
        <f t="shared" si="38"/>
        <v/>
      </c>
      <c r="AL26" s="46" t="str">
        <f t="shared" si="39"/>
        <v/>
      </c>
      <c r="AM26" s="46"/>
      <c r="AN26" s="46" t="str">
        <f t="shared" si="14"/>
        <v/>
      </c>
      <c r="AO26" s="46"/>
      <c r="AP26" s="46" t="str">
        <f t="shared" si="40"/>
        <v/>
      </c>
      <c r="AQ26" s="46" t="str">
        <f t="shared" si="41"/>
        <v/>
      </c>
      <c r="AR26" s="46"/>
      <c r="AS26" s="46" t="str">
        <f t="shared" si="15"/>
        <v/>
      </c>
      <c r="AT26" s="46"/>
      <c r="AU26" s="46" t="str">
        <f t="shared" si="42"/>
        <v/>
      </c>
      <c r="AV26" s="46" t="str">
        <f t="shared" si="43"/>
        <v/>
      </c>
      <c r="AW26" s="46"/>
      <c r="AX26" s="46" t="str">
        <f t="shared" si="16"/>
        <v/>
      </c>
      <c r="AY26" s="46"/>
      <c r="AZ26" s="46" t="str">
        <f t="shared" si="44"/>
        <v/>
      </c>
      <c r="BA26" s="46" t="str">
        <f t="shared" si="45"/>
        <v/>
      </c>
      <c r="BB26" s="80"/>
      <c r="BC26" s="46" t="str">
        <f t="shared" ca="1" si="46"/>
        <v/>
      </c>
      <c r="BD26" s="46" t="str">
        <f t="shared" ca="1" si="47"/>
        <v/>
      </c>
      <c r="BE26" s="46"/>
      <c r="BF26" s="54" t="str">
        <f t="shared" ca="1" si="53"/>
        <v/>
      </c>
      <c r="BG26" s="54" t="str">
        <f t="shared" ca="1" si="48"/>
        <v/>
      </c>
      <c r="BH26" s="88" t="str">
        <f ca="1">IF(OR(A26="Absent",BF26=""),"",IF($B$5="LV2",INDEX(Base_Classes_Niveaux!$A$102:$M$153,MATCH(BG26,Base_Classes_Niveaux!$A$102:$A$1533),$BB$3),IF(OR($B$6="3A",$B$6="4A",$B$6="5A",$B$6="6A"),INDEX(Base_Classes_Niveaux!$A$162:$M$213,MATCH(BG26,Base_Classes_Niveaux!$A$102:$A$153),$AX$6),IF(OR($B$6&lt;&gt;"3A",$B$6&lt;&gt;"4A",$B$6&lt;&gt;"5A",$B$6&lt;&gt;"6A"),INDEX(Base_Classes_Niveaux!$A$39:$M$90,MATCH(BG26,Base_Classes_Niveaux!$A$39:$A$90),$AX$6)))))</f>
        <v/>
      </c>
      <c r="BI26" s="46" t="str">
        <f t="shared" ca="1" si="17"/>
        <v/>
      </c>
      <c r="BJ26" s="46" t="str">
        <f t="shared" ca="1" si="18"/>
        <v/>
      </c>
      <c r="BK26" s="46" t="str">
        <f t="shared" ca="1" si="19"/>
        <v/>
      </c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 t="str">
        <f t="shared" ca="1" si="49"/>
        <v/>
      </c>
      <c r="CG26" s="163"/>
      <c r="CH26" s="163"/>
      <c r="CI26" s="89"/>
      <c r="CJ26" s="89"/>
    </row>
    <row r="27" spans="1:88">
      <c r="A27" s="102"/>
      <c r="B27" s="162" t="str">
        <f t="shared" ca="1" si="35"/>
        <v/>
      </c>
      <c r="C27" s="162" t="str">
        <f ca="1">IF($B$6="","",IF(OFFSET(INDEX(Base_Elèves!$A$1:$BY$1,MATCH($B$6,Base_Elèves!$A$1:$BY$1,0)),Base_Elèves!CA22,0,1,1)="","",OFFSET(INDEX(Base_Elèves!$A$1:$BY$1,1,MATCH($B$6,Base_Elèves!$A$1:$BY$1,0)),Base_Elèves!CA22,0,1,1)))</f>
        <v/>
      </c>
      <c r="D27" s="46"/>
      <c r="E27" s="163" t="str">
        <f t="shared" si="50"/>
        <v/>
      </c>
      <c r="F27" s="163"/>
      <c r="G27" s="163" t="str">
        <f t="shared" si="51"/>
        <v/>
      </c>
      <c r="H27" s="163" t="str">
        <f t="shared" si="52"/>
        <v/>
      </c>
      <c r="I27" s="46"/>
      <c r="J27" s="163" t="str">
        <f t="shared" si="0"/>
        <v/>
      </c>
      <c r="K27" s="163"/>
      <c r="L27" s="163" t="str">
        <f t="shared" si="1"/>
        <v/>
      </c>
      <c r="M27" s="163" t="str">
        <f t="shared" si="2"/>
        <v/>
      </c>
      <c r="N27" s="46"/>
      <c r="O27" s="163" t="str">
        <f t="shared" si="3"/>
        <v/>
      </c>
      <c r="P27" s="163"/>
      <c r="Q27" s="163" t="str">
        <f t="shared" si="4"/>
        <v/>
      </c>
      <c r="R27" s="163" t="str">
        <f t="shared" si="5"/>
        <v/>
      </c>
      <c r="S27" s="46"/>
      <c r="T27" s="46" t="str">
        <f t="shared" si="6"/>
        <v/>
      </c>
      <c r="U27" s="46"/>
      <c r="V27" s="46" t="str">
        <f t="shared" si="7"/>
        <v/>
      </c>
      <c r="W27" s="46" t="str">
        <f t="shared" si="8"/>
        <v/>
      </c>
      <c r="X27" s="46"/>
      <c r="Y27" s="46" t="str">
        <f t="shared" si="9"/>
        <v/>
      </c>
      <c r="Z27" s="46"/>
      <c r="AA27" s="46" t="str">
        <f t="shared" si="10"/>
        <v/>
      </c>
      <c r="AB27" s="46" t="str">
        <f t="shared" si="11"/>
        <v/>
      </c>
      <c r="AC27" s="46"/>
      <c r="AD27" s="46" t="str">
        <f t="shared" si="12"/>
        <v/>
      </c>
      <c r="AE27" s="46"/>
      <c r="AF27" s="46" t="str">
        <f t="shared" si="36"/>
        <v/>
      </c>
      <c r="AG27" s="46" t="str">
        <f t="shared" si="37"/>
        <v/>
      </c>
      <c r="AH27" s="46"/>
      <c r="AI27" s="46" t="str">
        <f t="shared" si="13"/>
        <v/>
      </c>
      <c r="AJ27" s="46"/>
      <c r="AK27" s="46" t="str">
        <f t="shared" si="38"/>
        <v/>
      </c>
      <c r="AL27" s="46" t="str">
        <f t="shared" si="39"/>
        <v/>
      </c>
      <c r="AM27" s="46"/>
      <c r="AN27" s="46" t="str">
        <f t="shared" si="14"/>
        <v/>
      </c>
      <c r="AO27" s="46"/>
      <c r="AP27" s="46" t="str">
        <f t="shared" si="40"/>
        <v/>
      </c>
      <c r="AQ27" s="46" t="str">
        <f t="shared" si="41"/>
        <v/>
      </c>
      <c r="AR27" s="46"/>
      <c r="AS27" s="46" t="str">
        <f t="shared" si="15"/>
        <v/>
      </c>
      <c r="AT27" s="46"/>
      <c r="AU27" s="46" t="str">
        <f t="shared" si="42"/>
        <v/>
      </c>
      <c r="AV27" s="46" t="str">
        <f t="shared" si="43"/>
        <v/>
      </c>
      <c r="AW27" s="46"/>
      <c r="AX27" s="46" t="str">
        <f t="shared" si="16"/>
        <v/>
      </c>
      <c r="AY27" s="46"/>
      <c r="AZ27" s="46" t="str">
        <f t="shared" si="44"/>
        <v/>
      </c>
      <c r="BA27" s="46" t="str">
        <f t="shared" si="45"/>
        <v/>
      </c>
      <c r="BB27" s="80"/>
      <c r="BC27" s="46" t="str">
        <f t="shared" ca="1" si="46"/>
        <v/>
      </c>
      <c r="BD27" s="46" t="str">
        <f t="shared" ca="1" si="47"/>
        <v/>
      </c>
      <c r="BE27" s="46"/>
      <c r="BF27" s="54" t="str">
        <f t="shared" ca="1" si="53"/>
        <v/>
      </c>
      <c r="BG27" s="54" t="str">
        <f t="shared" ca="1" si="48"/>
        <v/>
      </c>
      <c r="BH27" s="88" t="str">
        <f ca="1">IF(OR(A27="Absent",BF27=""),"",IF($B$5="LV2",INDEX(Base_Classes_Niveaux!$A$102:$M$153,MATCH(BG27,Base_Classes_Niveaux!$A$102:$A$1533),$BB$3),IF(OR($B$6="3A",$B$6="4A",$B$6="5A",$B$6="6A"),INDEX(Base_Classes_Niveaux!$A$162:$M$213,MATCH(BG27,Base_Classes_Niveaux!$A$102:$A$153),$AX$6),IF(OR($B$6&lt;&gt;"3A",$B$6&lt;&gt;"4A",$B$6&lt;&gt;"5A",$B$6&lt;&gt;"6A"),INDEX(Base_Classes_Niveaux!$A$39:$M$90,MATCH(BG27,Base_Classes_Niveaux!$A$39:$A$90),$AX$6)))))</f>
        <v/>
      </c>
      <c r="BI27" s="46" t="str">
        <f t="shared" ca="1" si="17"/>
        <v/>
      </c>
      <c r="BJ27" s="46" t="str">
        <f t="shared" ca="1" si="18"/>
        <v/>
      </c>
      <c r="BK27" s="46" t="str">
        <f t="shared" ca="1" si="19"/>
        <v/>
      </c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 t="str">
        <f t="shared" ca="1" si="49"/>
        <v/>
      </c>
      <c r="CG27" s="163"/>
      <c r="CH27" s="163"/>
      <c r="CI27" s="89"/>
      <c r="CJ27" s="89"/>
    </row>
    <row r="28" spans="1:88">
      <c r="A28" s="102"/>
      <c r="B28" s="162" t="str">
        <f t="shared" ca="1" si="35"/>
        <v/>
      </c>
      <c r="C28" s="162" t="str">
        <f ca="1">IF($B$6="","",IF(OFFSET(INDEX(Base_Elèves!$A$1:$BY$1,MATCH($B$6,Base_Elèves!$A$1:$BY$1,0)),Base_Elèves!CA23,0,1,1)="","",OFFSET(INDEX(Base_Elèves!$A$1:$BY$1,1,MATCH($B$6,Base_Elèves!$A$1:$BY$1,0)),Base_Elèves!CA23,0,1,1)))</f>
        <v/>
      </c>
      <c r="D28" s="46"/>
      <c r="E28" s="163" t="str">
        <f t="shared" si="50"/>
        <v/>
      </c>
      <c r="F28" s="163"/>
      <c r="G28" s="163" t="str">
        <f t="shared" si="51"/>
        <v/>
      </c>
      <c r="H28" s="163" t="str">
        <f t="shared" si="52"/>
        <v/>
      </c>
      <c r="I28" s="46"/>
      <c r="J28" s="163" t="str">
        <f t="shared" si="0"/>
        <v/>
      </c>
      <c r="K28" s="163"/>
      <c r="L28" s="163" t="str">
        <f t="shared" si="1"/>
        <v/>
      </c>
      <c r="M28" s="163" t="str">
        <f t="shared" si="2"/>
        <v/>
      </c>
      <c r="N28" s="46"/>
      <c r="O28" s="163" t="str">
        <f t="shared" si="3"/>
        <v/>
      </c>
      <c r="P28" s="163"/>
      <c r="Q28" s="163" t="str">
        <f t="shared" si="4"/>
        <v/>
      </c>
      <c r="R28" s="163" t="str">
        <f t="shared" si="5"/>
        <v/>
      </c>
      <c r="S28" s="46"/>
      <c r="T28" s="46" t="str">
        <f t="shared" si="6"/>
        <v/>
      </c>
      <c r="U28" s="46"/>
      <c r="V28" s="46" t="str">
        <f t="shared" si="7"/>
        <v/>
      </c>
      <c r="W28" s="46" t="str">
        <f t="shared" si="8"/>
        <v/>
      </c>
      <c r="X28" s="46"/>
      <c r="Y28" s="46" t="str">
        <f t="shared" si="9"/>
        <v/>
      </c>
      <c r="Z28" s="46"/>
      <c r="AA28" s="46" t="str">
        <f t="shared" si="10"/>
        <v/>
      </c>
      <c r="AB28" s="46" t="str">
        <f t="shared" si="11"/>
        <v/>
      </c>
      <c r="AC28" s="46"/>
      <c r="AD28" s="46" t="str">
        <f t="shared" si="12"/>
        <v/>
      </c>
      <c r="AE28" s="46"/>
      <c r="AF28" s="46" t="str">
        <f t="shared" si="36"/>
        <v/>
      </c>
      <c r="AG28" s="46" t="str">
        <f t="shared" si="37"/>
        <v/>
      </c>
      <c r="AH28" s="46"/>
      <c r="AI28" s="46" t="str">
        <f t="shared" si="13"/>
        <v/>
      </c>
      <c r="AJ28" s="46"/>
      <c r="AK28" s="46" t="str">
        <f t="shared" si="38"/>
        <v/>
      </c>
      <c r="AL28" s="46" t="str">
        <f t="shared" si="39"/>
        <v/>
      </c>
      <c r="AM28" s="46"/>
      <c r="AN28" s="46" t="str">
        <f t="shared" si="14"/>
        <v/>
      </c>
      <c r="AO28" s="46"/>
      <c r="AP28" s="46" t="str">
        <f t="shared" si="40"/>
        <v/>
      </c>
      <c r="AQ28" s="46" t="str">
        <f t="shared" si="41"/>
        <v/>
      </c>
      <c r="AR28" s="46"/>
      <c r="AS28" s="46" t="str">
        <f t="shared" si="15"/>
        <v/>
      </c>
      <c r="AT28" s="46"/>
      <c r="AU28" s="46" t="str">
        <f t="shared" si="42"/>
        <v/>
      </c>
      <c r="AV28" s="46" t="str">
        <f t="shared" si="43"/>
        <v/>
      </c>
      <c r="AW28" s="46"/>
      <c r="AX28" s="46" t="str">
        <f t="shared" si="16"/>
        <v/>
      </c>
      <c r="AY28" s="46"/>
      <c r="AZ28" s="46" t="str">
        <f t="shared" si="44"/>
        <v/>
      </c>
      <c r="BA28" s="46" t="str">
        <f t="shared" si="45"/>
        <v/>
      </c>
      <c r="BB28" s="80"/>
      <c r="BC28" s="46" t="str">
        <f t="shared" ca="1" si="46"/>
        <v/>
      </c>
      <c r="BD28" s="46" t="str">
        <f t="shared" ca="1" si="47"/>
        <v/>
      </c>
      <c r="BE28" s="46"/>
      <c r="BF28" s="54" t="str">
        <f t="shared" ca="1" si="53"/>
        <v/>
      </c>
      <c r="BG28" s="54" t="str">
        <f t="shared" ca="1" si="48"/>
        <v/>
      </c>
      <c r="BH28" s="88" t="str">
        <f ca="1">IF(OR(A28="Absent",BF28=""),"",IF($B$5="LV2",INDEX(Base_Classes_Niveaux!$A$102:$M$153,MATCH(BG28,Base_Classes_Niveaux!$A$102:$A$1533),$BB$3),IF(OR($B$6="3A",$B$6="4A",$B$6="5A",$B$6="6A"),INDEX(Base_Classes_Niveaux!$A$162:$M$213,MATCH(BG28,Base_Classes_Niveaux!$A$102:$A$153),$AX$6),IF(OR($B$6&lt;&gt;"3A",$B$6&lt;&gt;"4A",$B$6&lt;&gt;"5A",$B$6&lt;&gt;"6A"),INDEX(Base_Classes_Niveaux!$A$39:$M$90,MATCH(BG28,Base_Classes_Niveaux!$A$39:$A$90),$AX$6)))))</f>
        <v/>
      </c>
      <c r="BI28" s="46" t="str">
        <f t="shared" ca="1" si="17"/>
        <v/>
      </c>
      <c r="BJ28" s="46" t="str">
        <f t="shared" ca="1" si="18"/>
        <v/>
      </c>
      <c r="BK28" s="46" t="str">
        <f t="shared" ca="1" si="19"/>
        <v/>
      </c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 t="str">
        <f t="shared" ca="1" si="49"/>
        <v/>
      </c>
      <c r="CG28" s="163"/>
      <c r="CH28" s="163"/>
      <c r="CI28" s="89"/>
      <c r="CJ28" s="89"/>
    </row>
    <row r="29" spans="1:88">
      <c r="A29" s="102"/>
      <c r="B29" s="162" t="str">
        <f t="shared" ca="1" si="35"/>
        <v/>
      </c>
      <c r="C29" s="162" t="str">
        <f ca="1">IF($B$6="","",IF(OFFSET(INDEX(Base_Elèves!$A$1:$BY$1,MATCH($B$6,Base_Elèves!$A$1:$BY$1,0)),Base_Elèves!CA24,0,1,1)="","",OFFSET(INDEX(Base_Elèves!$A$1:$BY$1,1,MATCH($B$6,Base_Elèves!$A$1:$BY$1,0)),Base_Elèves!CA24,0,1,1)))</f>
        <v/>
      </c>
      <c r="D29" s="46"/>
      <c r="E29" s="163" t="str">
        <f t="shared" si="50"/>
        <v/>
      </c>
      <c r="F29" s="163"/>
      <c r="G29" s="163" t="str">
        <f t="shared" si="51"/>
        <v/>
      </c>
      <c r="H29" s="163" t="str">
        <f t="shared" si="52"/>
        <v/>
      </c>
      <c r="I29" s="46"/>
      <c r="J29" s="163" t="str">
        <f t="shared" si="0"/>
        <v/>
      </c>
      <c r="K29" s="163"/>
      <c r="L29" s="163" t="str">
        <f t="shared" si="1"/>
        <v/>
      </c>
      <c r="M29" s="163" t="str">
        <f t="shared" si="2"/>
        <v/>
      </c>
      <c r="N29" s="46"/>
      <c r="O29" s="163" t="str">
        <f t="shared" si="3"/>
        <v/>
      </c>
      <c r="P29" s="163"/>
      <c r="Q29" s="163" t="str">
        <f t="shared" si="4"/>
        <v/>
      </c>
      <c r="R29" s="163" t="str">
        <f t="shared" si="5"/>
        <v/>
      </c>
      <c r="S29" s="46"/>
      <c r="T29" s="46" t="str">
        <f t="shared" si="6"/>
        <v/>
      </c>
      <c r="U29" s="46"/>
      <c r="V29" s="46" t="str">
        <f t="shared" si="7"/>
        <v/>
      </c>
      <c r="W29" s="46" t="str">
        <f t="shared" si="8"/>
        <v/>
      </c>
      <c r="X29" s="46"/>
      <c r="Y29" s="46" t="str">
        <f t="shared" si="9"/>
        <v/>
      </c>
      <c r="Z29" s="46"/>
      <c r="AA29" s="46" t="str">
        <f t="shared" si="10"/>
        <v/>
      </c>
      <c r="AB29" s="46" t="str">
        <f t="shared" si="11"/>
        <v/>
      </c>
      <c r="AC29" s="46"/>
      <c r="AD29" s="46" t="str">
        <f t="shared" si="12"/>
        <v/>
      </c>
      <c r="AE29" s="46"/>
      <c r="AF29" s="46" t="str">
        <f t="shared" si="36"/>
        <v/>
      </c>
      <c r="AG29" s="46" t="str">
        <f t="shared" si="37"/>
        <v/>
      </c>
      <c r="AH29" s="46"/>
      <c r="AI29" s="46" t="str">
        <f t="shared" si="13"/>
        <v/>
      </c>
      <c r="AJ29" s="46"/>
      <c r="AK29" s="46" t="str">
        <f t="shared" si="38"/>
        <v/>
      </c>
      <c r="AL29" s="46" t="str">
        <f t="shared" si="39"/>
        <v/>
      </c>
      <c r="AM29" s="46"/>
      <c r="AN29" s="46" t="str">
        <f t="shared" si="14"/>
        <v/>
      </c>
      <c r="AO29" s="46"/>
      <c r="AP29" s="46" t="str">
        <f t="shared" si="40"/>
        <v/>
      </c>
      <c r="AQ29" s="46" t="str">
        <f t="shared" si="41"/>
        <v/>
      </c>
      <c r="AR29" s="46"/>
      <c r="AS29" s="46" t="str">
        <f t="shared" si="15"/>
        <v/>
      </c>
      <c r="AT29" s="46"/>
      <c r="AU29" s="46" t="str">
        <f t="shared" si="42"/>
        <v/>
      </c>
      <c r="AV29" s="46" t="str">
        <f t="shared" si="43"/>
        <v/>
      </c>
      <c r="AW29" s="46"/>
      <c r="AX29" s="46" t="str">
        <f t="shared" si="16"/>
        <v/>
      </c>
      <c r="AY29" s="46"/>
      <c r="AZ29" s="46" t="str">
        <f t="shared" si="44"/>
        <v/>
      </c>
      <c r="BA29" s="46" t="str">
        <f t="shared" si="45"/>
        <v/>
      </c>
      <c r="BB29" s="80"/>
      <c r="BC29" s="46" t="str">
        <f t="shared" ca="1" si="46"/>
        <v/>
      </c>
      <c r="BD29" s="46" t="str">
        <f t="shared" ca="1" si="47"/>
        <v/>
      </c>
      <c r="BE29" s="46"/>
      <c r="BF29" s="54" t="str">
        <f t="shared" ca="1" si="53"/>
        <v/>
      </c>
      <c r="BG29" s="54" t="str">
        <f t="shared" ca="1" si="48"/>
        <v/>
      </c>
      <c r="BH29" s="88" t="str">
        <f ca="1">IF(OR(A29="Absent",BF29=""),"",IF($B$5="LV2",INDEX(Base_Classes_Niveaux!$A$102:$M$153,MATCH(BG29,Base_Classes_Niveaux!$A$102:$A$1533),$BB$3),IF(OR($B$6="3A",$B$6="4A",$B$6="5A",$B$6="6A"),INDEX(Base_Classes_Niveaux!$A$162:$M$213,MATCH(BG29,Base_Classes_Niveaux!$A$102:$A$153),$AX$6),IF(OR($B$6&lt;&gt;"3A",$B$6&lt;&gt;"4A",$B$6&lt;&gt;"5A",$B$6&lt;&gt;"6A"),INDEX(Base_Classes_Niveaux!$A$39:$M$90,MATCH(BG29,Base_Classes_Niveaux!$A$39:$A$90),$AX$6)))))</f>
        <v/>
      </c>
      <c r="BI29" s="46" t="str">
        <f t="shared" ca="1" si="17"/>
        <v/>
      </c>
      <c r="BJ29" s="46" t="str">
        <f t="shared" ca="1" si="18"/>
        <v/>
      </c>
      <c r="BK29" s="46" t="str">
        <f t="shared" ca="1" si="19"/>
        <v/>
      </c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 t="str">
        <f t="shared" ca="1" si="49"/>
        <v/>
      </c>
      <c r="CG29" s="163"/>
      <c r="CH29" s="163"/>
      <c r="CI29" s="89"/>
      <c r="CJ29" s="89"/>
    </row>
    <row r="30" spans="1:88">
      <c r="A30" s="102"/>
      <c r="B30" s="162" t="str">
        <f t="shared" ca="1" si="35"/>
        <v/>
      </c>
      <c r="C30" s="162" t="str">
        <f ca="1">IF($B$6="","",IF(OFFSET(INDEX(Base_Elèves!$A$1:$BY$1,MATCH($B$6,Base_Elèves!$A$1:$BY$1,0)),Base_Elèves!CA25,0,1,1)="","",OFFSET(INDEX(Base_Elèves!$A$1:$BY$1,1,MATCH($B$6,Base_Elèves!$A$1:$BY$1,0)),Base_Elèves!CA25,0,1,1)))</f>
        <v/>
      </c>
      <c r="D30" s="46"/>
      <c r="E30" s="163" t="str">
        <f t="shared" si="50"/>
        <v/>
      </c>
      <c r="F30" s="163"/>
      <c r="G30" s="163" t="str">
        <f t="shared" si="51"/>
        <v/>
      </c>
      <c r="H30" s="163" t="str">
        <f t="shared" si="52"/>
        <v/>
      </c>
      <c r="I30" s="46"/>
      <c r="J30" s="163" t="str">
        <f t="shared" si="0"/>
        <v/>
      </c>
      <c r="K30" s="163"/>
      <c r="L30" s="163" t="str">
        <f t="shared" si="1"/>
        <v/>
      </c>
      <c r="M30" s="163" t="str">
        <f t="shared" si="2"/>
        <v/>
      </c>
      <c r="N30" s="46"/>
      <c r="O30" s="163" t="str">
        <f t="shared" si="3"/>
        <v/>
      </c>
      <c r="P30" s="163"/>
      <c r="Q30" s="163" t="str">
        <f t="shared" si="4"/>
        <v/>
      </c>
      <c r="R30" s="163" t="str">
        <f t="shared" si="5"/>
        <v/>
      </c>
      <c r="S30" s="46"/>
      <c r="T30" s="46" t="str">
        <f t="shared" si="6"/>
        <v/>
      </c>
      <c r="U30" s="46"/>
      <c r="V30" s="46" t="str">
        <f t="shared" si="7"/>
        <v/>
      </c>
      <c r="W30" s="46" t="str">
        <f t="shared" si="8"/>
        <v/>
      </c>
      <c r="X30" s="46"/>
      <c r="Y30" s="46" t="str">
        <f t="shared" si="9"/>
        <v/>
      </c>
      <c r="Z30" s="46"/>
      <c r="AA30" s="46" t="str">
        <f t="shared" si="10"/>
        <v/>
      </c>
      <c r="AB30" s="46" t="str">
        <f t="shared" si="11"/>
        <v/>
      </c>
      <c r="AC30" s="46"/>
      <c r="AD30" s="46" t="str">
        <f t="shared" si="12"/>
        <v/>
      </c>
      <c r="AE30" s="46"/>
      <c r="AF30" s="46" t="str">
        <f t="shared" si="36"/>
        <v/>
      </c>
      <c r="AG30" s="46" t="str">
        <f t="shared" si="37"/>
        <v/>
      </c>
      <c r="AH30" s="46"/>
      <c r="AI30" s="46" t="str">
        <f t="shared" si="13"/>
        <v/>
      </c>
      <c r="AJ30" s="46"/>
      <c r="AK30" s="46" t="str">
        <f t="shared" si="38"/>
        <v/>
      </c>
      <c r="AL30" s="46" t="str">
        <f t="shared" si="39"/>
        <v/>
      </c>
      <c r="AM30" s="46"/>
      <c r="AN30" s="46" t="str">
        <f t="shared" si="14"/>
        <v/>
      </c>
      <c r="AO30" s="46"/>
      <c r="AP30" s="46" t="str">
        <f t="shared" si="40"/>
        <v/>
      </c>
      <c r="AQ30" s="46" t="str">
        <f t="shared" si="41"/>
        <v/>
      </c>
      <c r="AR30" s="46"/>
      <c r="AS30" s="46" t="str">
        <f t="shared" si="15"/>
        <v/>
      </c>
      <c r="AT30" s="46"/>
      <c r="AU30" s="46" t="str">
        <f t="shared" si="42"/>
        <v/>
      </c>
      <c r="AV30" s="46" t="str">
        <f t="shared" si="43"/>
        <v/>
      </c>
      <c r="AW30" s="46"/>
      <c r="AX30" s="46" t="str">
        <f t="shared" si="16"/>
        <v/>
      </c>
      <c r="AY30" s="46"/>
      <c r="AZ30" s="46" t="str">
        <f t="shared" si="44"/>
        <v/>
      </c>
      <c r="BA30" s="46" t="str">
        <f t="shared" si="45"/>
        <v/>
      </c>
      <c r="BB30" s="80"/>
      <c r="BC30" s="46" t="str">
        <f t="shared" ca="1" si="46"/>
        <v/>
      </c>
      <c r="BD30" s="46" t="str">
        <f t="shared" ca="1" si="47"/>
        <v/>
      </c>
      <c r="BE30" s="46"/>
      <c r="BF30" s="54" t="str">
        <f t="shared" ca="1" si="53"/>
        <v/>
      </c>
      <c r="BG30" s="54" t="str">
        <f t="shared" ca="1" si="48"/>
        <v/>
      </c>
      <c r="BH30" s="88" t="str">
        <f ca="1">IF(OR(A30="Absent",BF30=""),"",IF($B$5="LV2",INDEX(Base_Classes_Niveaux!$A$102:$M$153,MATCH(BG30,Base_Classes_Niveaux!$A$102:$A$1533),$BB$3),IF(OR($B$6="3A",$B$6="4A",$B$6="5A",$B$6="6A"),INDEX(Base_Classes_Niveaux!$A$162:$M$213,MATCH(BG30,Base_Classes_Niveaux!$A$102:$A$153),$AX$6),IF(OR($B$6&lt;&gt;"3A",$B$6&lt;&gt;"4A",$B$6&lt;&gt;"5A",$B$6&lt;&gt;"6A"),INDEX(Base_Classes_Niveaux!$A$39:$M$90,MATCH(BG30,Base_Classes_Niveaux!$A$39:$A$90),$AX$6)))))</f>
        <v/>
      </c>
      <c r="BI30" s="46" t="str">
        <f t="shared" ca="1" si="17"/>
        <v/>
      </c>
      <c r="BJ30" s="46" t="str">
        <f t="shared" ca="1" si="18"/>
        <v/>
      </c>
      <c r="BK30" s="46" t="str">
        <f t="shared" ca="1" si="19"/>
        <v/>
      </c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 t="str">
        <f t="shared" ca="1" si="49"/>
        <v/>
      </c>
      <c r="CG30" s="163"/>
      <c r="CH30" s="163"/>
      <c r="CI30" s="89"/>
      <c r="CJ30" s="89"/>
    </row>
    <row r="31" spans="1:88">
      <c r="A31" s="102"/>
      <c r="B31" s="162" t="str">
        <f t="shared" ca="1" si="35"/>
        <v/>
      </c>
      <c r="C31" s="162" t="str">
        <f ca="1">IF($B$6="","",IF(OFFSET(INDEX(Base_Elèves!$A$1:$BY$1,MATCH($B$6,Base_Elèves!$A$1:$BY$1,0)),Base_Elèves!CA26,0,1,1)="","",OFFSET(INDEX(Base_Elèves!$A$1:$BY$1,1,MATCH($B$6,Base_Elèves!$A$1:$BY$1,0)),Base_Elèves!CA26,0,1,1)))</f>
        <v/>
      </c>
      <c r="D31" s="45"/>
      <c r="E31" s="163" t="str">
        <f t="shared" si="50"/>
        <v/>
      </c>
      <c r="F31" s="163"/>
      <c r="G31" s="163" t="str">
        <f t="shared" si="51"/>
        <v/>
      </c>
      <c r="H31" s="163" t="str">
        <f t="shared" si="52"/>
        <v/>
      </c>
      <c r="I31" s="45"/>
      <c r="J31" s="163" t="str">
        <f t="shared" si="0"/>
        <v/>
      </c>
      <c r="K31" s="163"/>
      <c r="L31" s="163" t="str">
        <f t="shared" si="1"/>
        <v/>
      </c>
      <c r="M31" s="163" t="str">
        <f t="shared" si="2"/>
        <v/>
      </c>
      <c r="N31" s="45"/>
      <c r="O31" s="163" t="str">
        <f t="shared" si="3"/>
        <v/>
      </c>
      <c r="P31" s="163"/>
      <c r="Q31" s="163" t="str">
        <f t="shared" si="4"/>
        <v/>
      </c>
      <c r="R31" s="163" t="str">
        <f t="shared" si="5"/>
        <v/>
      </c>
      <c r="S31" s="45"/>
      <c r="T31" s="45" t="str">
        <f t="shared" si="6"/>
        <v/>
      </c>
      <c r="U31" s="45"/>
      <c r="V31" s="45" t="str">
        <f t="shared" si="7"/>
        <v/>
      </c>
      <c r="W31" s="45" t="str">
        <f t="shared" si="8"/>
        <v/>
      </c>
      <c r="X31" s="45"/>
      <c r="Y31" s="45" t="str">
        <f t="shared" si="9"/>
        <v/>
      </c>
      <c r="Z31" s="45"/>
      <c r="AA31" s="45" t="str">
        <f t="shared" si="10"/>
        <v/>
      </c>
      <c r="AB31" s="45" t="str">
        <f t="shared" si="11"/>
        <v/>
      </c>
      <c r="AC31" s="45"/>
      <c r="AD31" s="45" t="str">
        <f t="shared" si="12"/>
        <v/>
      </c>
      <c r="AE31" s="45"/>
      <c r="AF31" s="45" t="str">
        <f t="shared" si="36"/>
        <v/>
      </c>
      <c r="AG31" s="45" t="str">
        <f t="shared" si="37"/>
        <v/>
      </c>
      <c r="AH31" s="45"/>
      <c r="AI31" s="45" t="str">
        <f t="shared" si="13"/>
        <v/>
      </c>
      <c r="AJ31" s="45"/>
      <c r="AK31" s="45" t="str">
        <f t="shared" si="38"/>
        <v/>
      </c>
      <c r="AL31" s="45" t="str">
        <f t="shared" si="39"/>
        <v/>
      </c>
      <c r="AM31" s="45"/>
      <c r="AN31" s="45" t="str">
        <f t="shared" si="14"/>
        <v/>
      </c>
      <c r="AO31" s="45"/>
      <c r="AP31" s="45" t="str">
        <f t="shared" si="40"/>
        <v/>
      </c>
      <c r="AQ31" s="45" t="str">
        <f t="shared" si="41"/>
        <v/>
      </c>
      <c r="AR31" s="45"/>
      <c r="AS31" s="45" t="str">
        <f t="shared" si="15"/>
        <v/>
      </c>
      <c r="AT31" s="45"/>
      <c r="AU31" s="45" t="str">
        <f t="shared" si="42"/>
        <v/>
      </c>
      <c r="AV31" s="45" t="str">
        <f t="shared" si="43"/>
        <v/>
      </c>
      <c r="AW31" s="45"/>
      <c r="AX31" s="45" t="str">
        <f t="shared" si="16"/>
        <v/>
      </c>
      <c r="AY31" s="45"/>
      <c r="AZ31" s="45" t="str">
        <f t="shared" si="44"/>
        <v/>
      </c>
      <c r="BA31" s="45" t="str">
        <f t="shared" si="45"/>
        <v/>
      </c>
      <c r="BB31" s="91"/>
      <c r="BC31" s="45" t="str">
        <f t="shared" ca="1" si="46"/>
        <v/>
      </c>
      <c r="BD31" s="45" t="str">
        <f t="shared" ca="1" si="47"/>
        <v/>
      </c>
      <c r="BE31" s="45"/>
      <c r="BF31" s="54" t="str">
        <f t="shared" ca="1" si="53"/>
        <v/>
      </c>
      <c r="BG31" s="54" t="str">
        <f t="shared" ca="1" si="48"/>
        <v/>
      </c>
      <c r="BH31" s="88" t="str">
        <f ca="1">IF(OR(A31="Absent",BF31=""),"",IF($B$5="LV2",INDEX(Base_Classes_Niveaux!$A$102:$M$153,MATCH(BG31,Base_Classes_Niveaux!$A$102:$A$1533),$BB$3),IF(OR($B$6="3A",$B$6="4A",$B$6="5A",$B$6="6A"),INDEX(Base_Classes_Niveaux!$A$162:$M$213,MATCH(BG31,Base_Classes_Niveaux!$A$102:$A$153),$AX$6),IF(OR($B$6&lt;&gt;"3A",$B$6&lt;&gt;"4A",$B$6&lt;&gt;"5A",$B$6&lt;&gt;"6A"),INDEX(Base_Classes_Niveaux!$A$39:$M$90,MATCH(BG31,Base_Classes_Niveaux!$A$39:$A$90),$AX$6)))))</f>
        <v/>
      </c>
      <c r="BI31" s="46" t="str">
        <f t="shared" ca="1" si="17"/>
        <v/>
      </c>
      <c r="BJ31" s="46" t="str">
        <f t="shared" ca="1" si="18"/>
        <v/>
      </c>
      <c r="BK31" s="46" t="str">
        <f t="shared" ca="1" si="19"/>
        <v/>
      </c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 t="str">
        <f t="shared" ca="1" si="49"/>
        <v/>
      </c>
      <c r="CG31" s="163"/>
      <c r="CH31" s="163"/>
      <c r="CI31" s="163"/>
    </row>
    <row r="32" spans="1:88">
      <c r="A32" s="102"/>
      <c r="B32" s="162" t="str">
        <f t="shared" ca="1" si="35"/>
        <v/>
      </c>
      <c r="C32" s="162" t="str">
        <f ca="1">IF($B$6="","",IF(OFFSET(INDEX(Base_Elèves!$A$1:$BY$1,MATCH($B$6,Base_Elèves!$A$1:$BY$1,0)),Base_Elèves!CA27,0,1,1)="","",OFFSET(INDEX(Base_Elèves!$A$1:$BY$1,1,MATCH($B$6,Base_Elèves!$A$1:$BY$1,0)),Base_Elèves!CA27,0,1,1)))</f>
        <v/>
      </c>
      <c r="D32" s="46"/>
      <c r="E32" s="46" t="str">
        <f t="shared" si="50"/>
        <v/>
      </c>
      <c r="F32" s="46"/>
      <c r="G32" s="46" t="str">
        <f t="shared" si="51"/>
        <v/>
      </c>
      <c r="H32" s="46" t="str">
        <f t="shared" si="52"/>
        <v/>
      </c>
      <c r="I32" s="46"/>
      <c r="J32" s="46" t="str">
        <f t="shared" si="0"/>
        <v/>
      </c>
      <c r="K32" s="46"/>
      <c r="L32" s="46" t="str">
        <f t="shared" si="1"/>
        <v/>
      </c>
      <c r="M32" s="46" t="str">
        <f t="shared" si="2"/>
        <v/>
      </c>
      <c r="N32" s="46"/>
      <c r="O32" s="46" t="str">
        <f t="shared" si="3"/>
        <v/>
      </c>
      <c r="P32" s="46"/>
      <c r="Q32" s="46" t="str">
        <f t="shared" si="4"/>
        <v/>
      </c>
      <c r="R32" s="46" t="str">
        <f t="shared" si="5"/>
        <v/>
      </c>
      <c r="S32" s="46"/>
      <c r="T32" s="46" t="str">
        <f t="shared" si="6"/>
        <v/>
      </c>
      <c r="U32" s="46"/>
      <c r="V32" s="46" t="str">
        <f t="shared" si="7"/>
        <v/>
      </c>
      <c r="W32" s="46" t="str">
        <f t="shared" si="8"/>
        <v/>
      </c>
      <c r="X32" s="46"/>
      <c r="Y32" s="46" t="str">
        <f t="shared" si="9"/>
        <v/>
      </c>
      <c r="Z32" s="46"/>
      <c r="AA32" s="46" t="str">
        <f t="shared" si="10"/>
        <v/>
      </c>
      <c r="AB32" s="46" t="str">
        <f t="shared" si="11"/>
        <v/>
      </c>
      <c r="AC32" s="46"/>
      <c r="AD32" s="46" t="str">
        <f t="shared" si="12"/>
        <v/>
      </c>
      <c r="AE32" s="46"/>
      <c r="AF32" s="46" t="str">
        <f t="shared" si="36"/>
        <v/>
      </c>
      <c r="AG32" s="46" t="str">
        <f t="shared" si="37"/>
        <v/>
      </c>
      <c r="AH32" s="46"/>
      <c r="AI32" s="46" t="str">
        <f t="shared" si="13"/>
        <v/>
      </c>
      <c r="AJ32" s="46"/>
      <c r="AK32" s="46" t="str">
        <f t="shared" si="38"/>
        <v/>
      </c>
      <c r="AL32" s="46" t="str">
        <f t="shared" si="39"/>
        <v/>
      </c>
      <c r="AM32" s="46"/>
      <c r="AN32" s="46" t="str">
        <f t="shared" si="14"/>
        <v/>
      </c>
      <c r="AO32" s="46"/>
      <c r="AP32" s="46" t="str">
        <f t="shared" si="40"/>
        <v/>
      </c>
      <c r="AQ32" s="46" t="str">
        <f t="shared" si="41"/>
        <v/>
      </c>
      <c r="AR32" s="46"/>
      <c r="AS32" s="46" t="str">
        <f t="shared" si="15"/>
        <v/>
      </c>
      <c r="AT32" s="46"/>
      <c r="AU32" s="46" t="str">
        <f t="shared" si="42"/>
        <v/>
      </c>
      <c r="AV32" s="46" t="str">
        <f t="shared" si="43"/>
        <v/>
      </c>
      <c r="AW32" s="46"/>
      <c r="AX32" s="46" t="str">
        <f t="shared" si="16"/>
        <v/>
      </c>
      <c r="AY32" s="46"/>
      <c r="AZ32" s="46" t="str">
        <f t="shared" si="44"/>
        <v/>
      </c>
      <c r="BA32" s="46" t="str">
        <f t="shared" si="45"/>
        <v/>
      </c>
      <c r="BB32" s="80"/>
      <c r="BC32" s="46" t="str">
        <f t="shared" ca="1" si="46"/>
        <v/>
      </c>
      <c r="BD32" s="46" t="str">
        <f t="shared" ca="1" si="47"/>
        <v/>
      </c>
      <c r="BE32" s="46"/>
      <c r="BF32" s="54" t="str">
        <f t="shared" ca="1" si="53"/>
        <v/>
      </c>
      <c r="BG32" s="54" t="str">
        <f t="shared" ca="1" si="48"/>
        <v/>
      </c>
      <c r="BH32" s="88" t="str">
        <f ca="1">IF(OR(A32="Absent",BF32=""),"",IF($B$5="LV2",INDEX(Base_Classes_Niveaux!$A$102:$M$153,MATCH(BG32,Base_Classes_Niveaux!$A$102:$A$1533),$BB$3),IF(OR($B$6="3A",$B$6="4A",$B$6="5A",$B$6="6A"),INDEX(Base_Classes_Niveaux!$A$162:$M$213,MATCH(BG32,Base_Classes_Niveaux!$A$102:$A$153),$AX$6),IF(OR($B$6&lt;&gt;"3A",$B$6&lt;&gt;"4A",$B$6&lt;&gt;"5A",$B$6&lt;&gt;"6A"),INDEX(Base_Classes_Niveaux!$A$39:$M$90,MATCH(BG32,Base_Classes_Niveaux!$A$39:$A$90),$AX$6)))))</f>
        <v/>
      </c>
      <c r="BI32" s="46" t="str">
        <f t="shared" ca="1" si="17"/>
        <v/>
      </c>
      <c r="BJ32" s="46" t="str">
        <f t="shared" ca="1" si="18"/>
        <v/>
      </c>
      <c r="BK32" s="46" t="str">
        <f t="shared" ca="1" si="19"/>
        <v/>
      </c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46" t="str">
        <f t="shared" ca="1" si="49"/>
        <v/>
      </c>
      <c r="CG32" s="163"/>
      <c r="CH32" s="163"/>
      <c r="CI32" s="163"/>
    </row>
    <row r="33" spans="1:87">
      <c r="A33" s="102"/>
      <c r="B33" s="162" t="str">
        <f t="shared" ca="1" si="35"/>
        <v/>
      </c>
      <c r="C33" s="162" t="str">
        <f ca="1">IF($B$6="","",IF(OFFSET(INDEX(Base_Elèves!$A$1:$BY$1,MATCH($B$6,Base_Elèves!$A$1:$BY$1,0)),Base_Elèves!CA28,0,1,1)="","",OFFSET(INDEX(Base_Elèves!$A$1:$BY$1,1,MATCH($B$6,Base_Elèves!$A$1:$BY$1,0)),Base_Elèves!CA28,0,1,1)))</f>
        <v/>
      </c>
      <c r="D33" s="46"/>
      <c r="E33" s="46" t="str">
        <f t="shared" si="50"/>
        <v/>
      </c>
      <c r="F33" s="46"/>
      <c r="G33" s="46" t="str">
        <f t="shared" si="51"/>
        <v/>
      </c>
      <c r="H33" s="46" t="str">
        <f t="shared" si="52"/>
        <v/>
      </c>
      <c r="I33" s="46"/>
      <c r="J33" s="46" t="str">
        <f t="shared" si="0"/>
        <v/>
      </c>
      <c r="K33" s="46"/>
      <c r="L33" s="46" t="str">
        <f t="shared" si="1"/>
        <v/>
      </c>
      <c r="M33" s="46" t="str">
        <f t="shared" si="2"/>
        <v/>
      </c>
      <c r="N33" s="46"/>
      <c r="O33" s="46" t="str">
        <f t="shared" si="3"/>
        <v/>
      </c>
      <c r="P33" s="46"/>
      <c r="Q33" s="46" t="str">
        <f t="shared" si="4"/>
        <v/>
      </c>
      <c r="R33" s="46" t="str">
        <f t="shared" si="5"/>
        <v/>
      </c>
      <c r="S33" s="46"/>
      <c r="T33" s="46" t="str">
        <f t="shared" si="6"/>
        <v/>
      </c>
      <c r="U33" s="46"/>
      <c r="V33" s="46" t="str">
        <f t="shared" si="7"/>
        <v/>
      </c>
      <c r="W33" s="46" t="str">
        <f t="shared" si="8"/>
        <v/>
      </c>
      <c r="X33" s="46"/>
      <c r="Y33" s="46" t="str">
        <f t="shared" si="9"/>
        <v/>
      </c>
      <c r="Z33" s="46"/>
      <c r="AA33" s="46" t="str">
        <f t="shared" si="10"/>
        <v/>
      </c>
      <c r="AB33" s="46" t="str">
        <f t="shared" si="11"/>
        <v/>
      </c>
      <c r="AC33" s="46"/>
      <c r="AD33" s="46" t="str">
        <f t="shared" si="12"/>
        <v/>
      </c>
      <c r="AE33" s="46"/>
      <c r="AF33" s="46" t="str">
        <f t="shared" si="36"/>
        <v/>
      </c>
      <c r="AG33" s="46" t="str">
        <f t="shared" si="37"/>
        <v/>
      </c>
      <c r="AH33" s="46"/>
      <c r="AI33" s="46" t="str">
        <f t="shared" si="13"/>
        <v/>
      </c>
      <c r="AJ33" s="46"/>
      <c r="AK33" s="46" t="str">
        <f t="shared" si="38"/>
        <v/>
      </c>
      <c r="AL33" s="46" t="str">
        <f t="shared" si="39"/>
        <v/>
      </c>
      <c r="AM33" s="46"/>
      <c r="AN33" s="46" t="str">
        <f t="shared" si="14"/>
        <v/>
      </c>
      <c r="AO33" s="46"/>
      <c r="AP33" s="46" t="str">
        <f t="shared" si="40"/>
        <v/>
      </c>
      <c r="AQ33" s="46" t="str">
        <f t="shared" si="41"/>
        <v/>
      </c>
      <c r="AR33" s="46"/>
      <c r="AS33" s="46" t="str">
        <f t="shared" si="15"/>
        <v/>
      </c>
      <c r="AT33" s="46"/>
      <c r="AU33" s="46" t="str">
        <f t="shared" si="42"/>
        <v/>
      </c>
      <c r="AV33" s="46" t="str">
        <f t="shared" si="43"/>
        <v/>
      </c>
      <c r="AW33" s="46"/>
      <c r="AX33" s="46" t="str">
        <f t="shared" si="16"/>
        <v/>
      </c>
      <c r="AY33" s="46"/>
      <c r="AZ33" s="46" t="str">
        <f t="shared" si="44"/>
        <v/>
      </c>
      <c r="BA33" s="46" t="str">
        <f t="shared" si="45"/>
        <v/>
      </c>
      <c r="BB33" s="80"/>
      <c r="BC33" s="46" t="str">
        <f t="shared" ca="1" si="46"/>
        <v/>
      </c>
      <c r="BD33" s="46" t="str">
        <f t="shared" ca="1" si="47"/>
        <v/>
      </c>
      <c r="BE33" s="46"/>
      <c r="BF33" s="54" t="str">
        <f t="shared" ca="1" si="53"/>
        <v/>
      </c>
      <c r="BG33" s="54" t="str">
        <f t="shared" ca="1" si="48"/>
        <v/>
      </c>
      <c r="BH33" s="88" t="str">
        <f ca="1">IF(OR(A33="Absent",BF33=""),"",IF($B$5="LV2",INDEX(Base_Classes_Niveaux!$A$102:$M$153,MATCH(BG33,Base_Classes_Niveaux!$A$102:$A$1533),$BB$3),IF(OR($B$6="3A",$B$6="4A",$B$6="5A",$B$6="6A"),INDEX(Base_Classes_Niveaux!$A$162:$M$213,MATCH(BG33,Base_Classes_Niveaux!$A$102:$A$153),$AX$6),IF(OR($B$6&lt;&gt;"3A",$B$6&lt;&gt;"4A",$B$6&lt;&gt;"5A",$B$6&lt;&gt;"6A"),INDEX(Base_Classes_Niveaux!$A$39:$M$90,MATCH(BG33,Base_Classes_Niveaux!$A$39:$A$90),$AX$6)))))</f>
        <v/>
      </c>
      <c r="BI33" s="46" t="str">
        <f t="shared" ca="1" si="17"/>
        <v/>
      </c>
      <c r="BJ33" s="46" t="str">
        <f t="shared" ca="1" si="18"/>
        <v/>
      </c>
      <c r="BK33" s="46" t="str">
        <f t="shared" ca="1" si="19"/>
        <v/>
      </c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6"/>
      <c r="BX33" s="46"/>
      <c r="BY33" s="46"/>
      <c r="BZ33" s="46"/>
      <c r="CA33" s="46"/>
      <c r="CB33" s="46"/>
      <c r="CC33" s="46"/>
      <c r="CD33" s="46"/>
      <c r="CE33" s="46"/>
      <c r="CF33" s="46" t="str">
        <f t="shared" ca="1" si="49"/>
        <v/>
      </c>
      <c r="CG33" s="163"/>
      <c r="CH33" s="163"/>
      <c r="CI33" s="163"/>
    </row>
    <row r="34" spans="1:87">
      <c r="A34" s="102"/>
      <c r="B34" s="162" t="str">
        <f t="shared" ca="1" si="35"/>
        <v/>
      </c>
      <c r="C34" s="162" t="str">
        <f ca="1">IF($B$6="","",IF(OFFSET(INDEX(Base_Elèves!$A$1:$BY$1,MATCH($B$6,Base_Elèves!$A$1:$BY$1,0)),Base_Elèves!CA29,0,1,1)="","",OFFSET(INDEX(Base_Elèves!$A$1:$BY$1,1,MATCH($B$6,Base_Elèves!$A$1:$BY$1,0)),Base_Elèves!CA29,0,1,1)))</f>
        <v/>
      </c>
      <c r="D34" s="46"/>
      <c r="E34" s="46" t="str">
        <f t="shared" si="50"/>
        <v/>
      </c>
      <c r="F34" s="46"/>
      <c r="G34" s="46" t="str">
        <f t="shared" si="51"/>
        <v/>
      </c>
      <c r="H34" s="46" t="str">
        <f t="shared" si="52"/>
        <v/>
      </c>
      <c r="I34" s="46"/>
      <c r="J34" s="46" t="str">
        <f t="shared" si="0"/>
        <v/>
      </c>
      <c r="K34" s="46"/>
      <c r="L34" s="46" t="str">
        <f t="shared" si="1"/>
        <v/>
      </c>
      <c r="M34" s="46" t="str">
        <f t="shared" si="2"/>
        <v/>
      </c>
      <c r="N34" s="46"/>
      <c r="O34" s="46" t="str">
        <f t="shared" si="3"/>
        <v/>
      </c>
      <c r="P34" s="46"/>
      <c r="Q34" s="46" t="str">
        <f t="shared" si="4"/>
        <v/>
      </c>
      <c r="R34" s="46" t="str">
        <f t="shared" si="5"/>
        <v/>
      </c>
      <c r="S34" s="46"/>
      <c r="T34" s="46" t="str">
        <f t="shared" si="6"/>
        <v/>
      </c>
      <c r="U34" s="46"/>
      <c r="V34" s="46" t="str">
        <f t="shared" si="7"/>
        <v/>
      </c>
      <c r="W34" s="46" t="str">
        <f t="shared" si="8"/>
        <v/>
      </c>
      <c r="X34" s="46"/>
      <c r="Y34" s="46" t="str">
        <f t="shared" si="9"/>
        <v/>
      </c>
      <c r="Z34" s="46"/>
      <c r="AA34" s="46" t="str">
        <f t="shared" si="10"/>
        <v/>
      </c>
      <c r="AB34" s="46" t="str">
        <f t="shared" si="11"/>
        <v/>
      </c>
      <c r="AC34" s="46"/>
      <c r="AD34" s="46" t="str">
        <f t="shared" si="12"/>
        <v/>
      </c>
      <c r="AE34" s="46"/>
      <c r="AF34" s="46" t="str">
        <f t="shared" si="36"/>
        <v/>
      </c>
      <c r="AG34" s="46" t="str">
        <f t="shared" si="37"/>
        <v/>
      </c>
      <c r="AH34" s="46"/>
      <c r="AI34" s="46" t="str">
        <f t="shared" si="13"/>
        <v/>
      </c>
      <c r="AJ34" s="46"/>
      <c r="AK34" s="46" t="str">
        <f t="shared" si="38"/>
        <v/>
      </c>
      <c r="AL34" s="46" t="str">
        <f t="shared" si="39"/>
        <v/>
      </c>
      <c r="AM34" s="46"/>
      <c r="AN34" s="46" t="str">
        <f t="shared" si="14"/>
        <v/>
      </c>
      <c r="AO34" s="46"/>
      <c r="AP34" s="46" t="str">
        <f t="shared" si="40"/>
        <v/>
      </c>
      <c r="AQ34" s="46" t="str">
        <f t="shared" si="41"/>
        <v/>
      </c>
      <c r="AR34" s="46"/>
      <c r="AS34" s="46" t="str">
        <f t="shared" si="15"/>
        <v/>
      </c>
      <c r="AT34" s="46"/>
      <c r="AU34" s="46" t="str">
        <f t="shared" si="42"/>
        <v/>
      </c>
      <c r="AV34" s="46" t="str">
        <f t="shared" si="43"/>
        <v/>
      </c>
      <c r="AW34" s="46"/>
      <c r="AX34" s="46" t="str">
        <f t="shared" si="16"/>
        <v/>
      </c>
      <c r="AY34" s="46"/>
      <c r="AZ34" s="46" t="str">
        <f t="shared" si="44"/>
        <v/>
      </c>
      <c r="BA34" s="46" t="str">
        <f t="shared" si="45"/>
        <v/>
      </c>
      <c r="BB34" s="80"/>
      <c r="BC34" s="46" t="str">
        <f t="shared" ca="1" si="46"/>
        <v/>
      </c>
      <c r="BD34" s="46" t="str">
        <f t="shared" ca="1" si="47"/>
        <v/>
      </c>
      <c r="BE34" s="46"/>
      <c r="BF34" s="54" t="str">
        <f t="shared" ca="1" si="53"/>
        <v/>
      </c>
      <c r="BG34" s="54" t="str">
        <f t="shared" ca="1" si="48"/>
        <v/>
      </c>
      <c r="BH34" s="88" t="str">
        <f ca="1">IF(OR(A34="Absent",BF34=""),"",IF($B$5="LV2",INDEX(Base_Classes_Niveaux!$A$102:$M$153,MATCH(BG34,Base_Classes_Niveaux!$A$102:$A$1533),$BB$3),IF(OR($B$6="3A",$B$6="4A",$B$6="5A",$B$6="6A"),INDEX(Base_Classes_Niveaux!$A$162:$M$213,MATCH(BG34,Base_Classes_Niveaux!$A$102:$A$153),$AX$6),IF(OR($B$6&lt;&gt;"3A",$B$6&lt;&gt;"4A",$B$6&lt;&gt;"5A",$B$6&lt;&gt;"6A"),INDEX(Base_Classes_Niveaux!$A$39:$M$90,MATCH(BG34,Base_Classes_Niveaux!$A$39:$A$90),$AX$6)))))</f>
        <v/>
      </c>
      <c r="BI34" s="46" t="str">
        <f t="shared" ca="1" si="17"/>
        <v/>
      </c>
      <c r="BJ34" s="46" t="str">
        <f t="shared" ca="1" si="18"/>
        <v/>
      </c>
      <c r="BK34" s="46" t="str">
        <f t="shared" ca="1" si="19"/>
        <v/>
      </c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 t="str">
        <f t="shared" ca="1" si="49"/>
        <v/>
      </c>
      <c r="CG34" s="163"/>
      <c r="CH34" s="163"/>
      <c r="CI34" s="163"/>
    </row>
    <row r="35" spans="1:87">
      <c r="A35" s="102"/>
      <c r="B35" s="162" t="str">
        <f t="shared" ca="1" si="35"/>
        <v/>
      </c>
      <c r="C35" s="162" t="str">
        <f ca="1">IF($B$6="","",IF(OFFSET(INDEX(Base_Elèves!$A$1:$BY$1,MATCH($B$6,Base_Elèves!$A$1:$BY$1,0)),Base_Elèves!CA30,0,1,1)="","",OFFSET(INDEX(Base_Elèves!$A$1:$BY$1,1,MATCH($B$6,Base_Elèves!$A$1:$BY$1,0)),Base_Elèves!CA30,0,1,1)))</f>
        <v/>
      </c>
      <c r="D35" s="46"/>
      <c r="E35" s="46" t="str">
        <f t="shared" si="50"/>
        <v/>
      </c>
      <c r="F35" s="46"/>
      <c r="G35" s="46" t="str">
        <f t="shared" si="51"/>
        <v/>
      </c>
      <c r="H35" s="46" t="str">
        <f t="shared" si="52"/>
        <v/>
      </c>
      <c r="I35" s="46"/>
      <c r="J35" s="46" t="str">
        <f t="shared" si="0"/>
        <v/>
      </c>
      <c r="K35" s="46"/>
      <c r="L35" s="46" t="str">
        <f t="shared" si="1"/>
        <v/>
      </c>
      <c r="M35" s="46" t="str">
        <f t="shared" si="2"/>
        <v/>
      </c>
      <c r="N35" s="46"/>
      <c r="O35" s="46" t="str">
        <f t="shared" si="3"/>
        <v/>
      </c>
      <c r="P35" s="46"/>
      <c r="Q35" s="46" t="str">
        <f t="shared" si="4"/>
        <v/>
      </c>
      <c r="R35" s="46" t="str">
        <f t="shared" si="5"/>
        <v/>
      </c>
      <c r="S35" s="46"/>
      <c r="T35" s="46" t="str">
        <f t="shared" si="6"/>
        <v/>
      </c>
      <c r="U35" s="46"/>
      <c r="V35" s="46" t="str">
        <f t="shared" si="7"/>
        <v/>
      </c>
      <c r="W35" s="46" t="str">
        <f t="shared" si="8"/>
        <v/>
      </c>
      <c r="X35" s="46"/>
      <c r="Y35" s="46" t="str">
        <f t="shared" si="9"/>
        <v/>
      </c>
      <c r="Z35" s="46"/>
      <c r="AA35" s="46" t="str">
        <f t="shared" si="10"/>
        <v/>
      </c>
      <c r="AB35" s="46" t="str">
        <f t="shared" si="11"/>
        <v/>
      </c>
      <c r="AC35" s="46"/>
      <c r="AD35" s="46" t="str">
        <f t="shared" si="12"/>
        <v/>
      </c>
      <c r="AE35" s="46"/>
      <c r="AF35" s="46" t="str">
        <f t="shared" si="36"/>
        <v/>
      </c>
      <c r="AG35" s="46" t="str">
        <f t="shared" si="37"/>
        <v/>
      </c>
      <c r="AH35" s="46"/>
      <c r="AI35" s="46" t="str">
        <f t="shared" si="13"/>
        <v/>
      </c>
      <c r="AJ35" s="46"/>
      <c r="AK35" s="46" t="str">
        <f t="shared" si="38"/>
        <v/>
      </c>
      <c r="AL35" s="46" t="str">
        <f t="shared" si="39"/>
        <v/>
      </c>
      <c r="AM35" s="46"/>
      <c r="AN35" s="46" t="str">
        <f t="shared" si="14"/>
        <v/>
      </c>
      <c r="AO35" s="46"/>
      <c r="AP35" s="46" t="str">
        <f t="shared" si="40"/>
        <v/>
      </c>
      <c r="AQ35" s="46" t="str">
        <f t="shared" si="41"/>
        <v/>
      </c>
      <c r="AR35" s="46"/>
      <c r="AS35" s="46" t="str">
        <f t="shared" si="15"/>
        <v/>
      </c>
      <c r="AT35" s="46"/>
      <c r="AU35" s="46" t="str">
        <f t="shared" si="42"/>
        <v/>
      </c>
      <c r="AV35" s="46" t="str">
        <f t="shared" si="43"/>
        <v/>
      </c>
      <c r="AW35" s="46"/>
      <c r="AX35" s="46" t="str">
        <f t="shared" si="16"/>
        <v/>
      </c>
      <c r="AY35" s="46"/>
      <c r="AZ35" s="46" t="str">
        <f t="shared" si="44"/>
        <v/>
      </c>
      <c r="BA35" s="46" t="str">
        <f t="shared" si="45"/>
        <v/>
      </c>
      <c r="BB35" s="80"/>
      <c r="BC35" s="46" t="str">
        <f t="shared" ca="1" si="46"/>
        <v/>
      </c>
      <c r="BD35" s="46" t="str">
        <f t="shared" ca="1" si="47"/>
        <v/>
      </c>
      <c r="BE35" s="46"/>
      <c r="BF35" s="54" t="str">
        <f t="shared" ca="1" si="53"/>
        <v/>
      </c>
      <c r="BG35" s="54" t="str">
        <f t="shared" ca="1" si="48"/>
        <v/>
      </c>
      <c r="BH35" s="88" t="str">
        <f ca="1">IF(OR(A35="Absent",BF35=""),"",IF($B$5="LV2",INDEX(Base_Classes_Niveaux!$A$102:$M$153,MATCH(BG35,Base_Classes_Niveaux!$A$102:$A$1533),$BB$3),IF(OR($B$6="3A",$B$6="4A",$B$6="5A",$B$6="6A"),INDEX(Base_Classes_Niveaux!$A$162:$M$213,MATCH(BG35,Base_Classes_Niveaux!$A$102:$A$153),$AX$6),IF(OR($B$6&lt;&gt;"3A",$B$6&lt;&gt;"4A",$B$6&lt;&gt;"5A",$B$6&lt;&gt;"6A"),INDEX(Base_Classes_Niveaux!$A$39:$M$90,MATCH(BG35,Base_Classes_Niveaux!$A$39:$A$90),$AX$6)))))</f>
        <v/>
      </c>
      <c r="BI35" s="46" t="str">
        <f t="shared" ca="1" si="17"/>
        <v/>
      </c>
      <c r="BJ35" s="46" t="str">
        <f t="shared" ca="1" si="18"/>
        <v/>
      </c>
      <c r="BK35" s="46" t="str">
        <f t="shared" ca="1" si="19"/>
        <v/>
      </c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 t="str">
        <f t="shared" ca="1" si="49"/>
        <v/>
      </c>
      <c r="CG35" s="163"/>
      <c r="CH35" s="163"/>
      <c r="CI35" s="163"/>
    </row>
    <row r="36" spans="1:87">
      <c r="A36" s="102"/>
      <c r="B36" s="162" t="str">
        <f t="shared" ca="1" si="35"/>
        <v/>
      </c>
      <c r="C36" s="162" t="str">
        <f ca="1">IF($B$6="","",IF(OFFSET(INDEX(Base_Elèves!$A$1:$BY$1,MATCH($B$6,Base_Elèves!$A$1:$BY$1,0)),Base_Elèves!CA31,0,1,1)="","",OFFSET(INDEX(Base_Elèves!$A$1:$BY$1,1,MATCH($B$6,Base_Elèves!$A$1:$BY$1,0)),Base_Elèves!CA31,0,1,1)))</f>
        <v/>
      </c>
      <c r="D36" s="46"/>
      <c r="E36" s="46" t="str">
        <f>IF(D36="","",IF(OR(D36="Non Acquis",D36="Non Evaluable"),0,MATCH(D36,Points_Validation,0)))</f>
        <v/>
      </c>
      <c r="F36" s="46"/>
      <c r="G36" s="46" t="str">
        <f t="shared" si="51"/>
        <v/>
      </c>
      <c r="H36" s="46" t="str">
        <f t="shared" si="52"/>
        <v/>
      </c>
      <c r="I36" s="46"/>
      <c r="J36" s="46" t="str">
        <f>IF(I36="","",IF(OR(I36="Non Acquis",I36="Non Evaluable"),0,MATCH(I36,Points_Validation,0)))</f>
        <v/>
      </c>
      <c r="K36" s="46"/>
      <c r="L36" s="46" t="str">
        <f t="shared" si="1"/>
        <v/>
      </c>
      <c r="M36" s="46" t="str">
        <f t="shared" si="2"/>
        <v/>
      </c>
      <c r="N36" s="46"/>
      <c r="O36" s="46" t="str">
        <f>IF(N36="","",IF(OR(N36="Non Acquis",N36="Non Evaluable"),0,MATCH(N36,Points_Validation,0)))</f>
        <v/>
      </c>
      <c r="P36" s="46"/>
      <c r="Q36" s="46" t="str">
        <f t="shared" si="4"/>
        <v/>
      </c>
      <c r="R36" s="46" t="str">
        <f t="shared" si="5"/>
        <v/>
      </c>
      <c r="S36" s="46"/>
      <c r="T36" s="46" t="str">
        <f>IF(S36="","",IF(OR(S36="Non Acquis",S36="Non Evaluable"),0,MATCH(S36,Points_Validation,0)))</f>
        <v/>
      </c>
      <c r="U36" s="46"/>
      <c r="V36" s="46" t="str">
        <f t="shared" si="7"/>
        <v/>
      </c>
      <c r="W36" s="46" t="str">
        <f t="shared" si="8"/>
        <v/>
      </c>
      <c r="X36" s="46"/>
      <c r="Y36" s="46" t="str">
        <f>IF(X36="","",IF(OR(X36="Non Acquis",X36="Non Evaluable"),0,MATCH(X36,Points_Validation,0)))</f>
        <v/>
      </c>
      <c r="Z36" s="46"/>
      <c r="AA36" s="46" t="str">
        <f t="shared" si="10"/>
        <v/>
      </c>
      <c r="AB36" s="46" t="str">
        <f t="shared" si="11"/>
        <v/>
      </c>
      <c r="AC36" s="46"/>
      <c r="AD36" s="46" t="str">
        <f>IF(AC36="","",IF(OR(AC36="Non Acquis",AC36="Non Evaluable"),0,MATCH(AC36,Points_Validation,0)))</f>
        <v/>
      </c>
      <c r="AE36" s="46"/>
      <c r="AF36" s="46" t="str">
        <f t="shared" si="36"/>
        <v/>
      </c>
      <c r="AG36" s="46" t="str">
        <f t="shared" si="37"/>
        <v/>
      </c>
      <c r="AH36" s="46"/>
      <c r="AI36" s="46" t="str">
        <f>IF(AH36="","",IF(OR(AH36="Non Acquis",AH36="Non Evaluable"),0,MATCH(AH36,Points_Validation,0)))</f>
        <v/>
      </c>
      <c r="AJ36" s="46"/>
      <c r="AK36" s="46" t="str">
        <f t="shared" si="38"/>
        <v/>
      </c>
      <c r="AL36" s="46" t="str">
        <f t="shared" si="39"/>
        <v/>
      </c>
      <c r="AM36" s="46"/>
      <c r="AN36" s="46" t="str">
        <f>IF(AM36="","",IF(OR(AM36="Non Acquis",AM36="Non Evaluable"),0,MATCH(AM36,Points_Validation,0)))</f>
        <v/>
      </c>
      <c r="AO36" s="46"/>
      <c r="AP36" s="46" t="str">
        <f t="shared" si="40"/>
        <v/>
      </c>
      <c r="AQ36" s="46" t="str">
        <f t="shared" si="41"/>
        <v/>
      </c>
      <c r="AR36" s="46"/>
      <c r="AS36" s="46" t="str">
        <f>IF(AR36="","",IF(OR(AR36="Non Acquis",AR36="Non Evaluable"),0,MATCH(AR36,Points_Validation,0)))</f>
        <v/>
      </c>
      <c r="AT36" s="46"/>
      <c r="AU36" s="46" t="str">
        <f t="shared" si="42"/>
        <v/>
      </c>
      <c r="AV36" s="46" t="str">
        <f t="shared" si="43"/>
        <v/>
      </c>
      <c r="AW36" s="46"/>
      <c r="AX36" s="46" t="str">
        <f>IF(AW36="","",IF(OR(AW36="Non Acquis",AW36="Non Evaluable"),0,MATCH(AW36,Points_Validation,0)))</f>
        <v/>
      </c>
      <c r="AY36" s="46"/>
      <c r="AZ36" s="46" t="str">
        <f t="shared" si="44"/>
        <v/>
      </c>
      <c r="BA36" s="46" t="str">
        <f t="shared" si="45"/>
        <v/>
      </c>
      <c r="BB36" s="80"/>
      <c r="BC36" s="46" t="str">
        <f t="shared" ca="1" si="46"/>
        <v/>
      </c>
      <c r="BD36" s="46" t="str">
        <f t="shared" ca="1" si="47"/>
        <v/>
      </c>
      <c r="BE36" s="46"/>
      <c r="BF36" s="54" t="str">
        <f t="shared" ca="1" si="53"/>
        <v/>
      </c>
      <c r="BG36" s="54" t="str">
        <f t="shared" ca="1" si="48"/>
        <v/>
      </c>
      <c r="BH36" s="88" t="str">
        <f ca="1">IF(OR(A36="Absent",BF36=""),"",IF($B$5="LV2",INDEX(Base_Classes_Niveaux!$A$102:$M$153,MATCH(BG36,Base_Classes_Niveaux!$A$102:$A$1533),$BB$3),IF(OR($B$6="3A",$B$6="4A",$B$6="5A",$B$6="6A"),INDEX(Base_Classes_Niveaux!$A$162:$M$213,MATCH(BG36,Base_Classes_Niveaux!$A$102:$A$153),$AX$6),IF(OR($B$6&lt;&gt;"3A",$B$6&lt;&gt;"4A",$B$6&lt;&gt;"5A",$B$6&lt;&gt;"6A"),INDEX(Base_Classes_Niveaux!$A$39:$M$90,MATCH(BG36,Base_Classes_Niveaux!$A$39:$A$90),$AX$6)))))</f>
        <v/>
      </c>
    </row>
    <row r="37" spans="1:87">
      <c r="A37" s="102"/>
      <c r="B37" s="162" t="str">
        <f t="shared" ca="1" si="35"/>
        <v/>
      </c>
      <c r="C37" s="162" t="str">
        <f ca="1">IF($B$6="","",IF(OFFSET(INDEX(Base_Elèves!$A$1:$BY$1,MATCH($B$6,Base_Elèves!$A$1:$BY$1,0)),Base_Elèves!CA32,0,1,1)="","",OFFSET(INDEX(Base_Elèves!$A$1:$BY$1,1,MATCH($B$6,Base_Elèves!$A$1:$BY$1,0)),Base_Elèves!CA32,0,1,1)))</f>
        <v/>
      </c>
      <c r="D37" s="46"/>
      <c r="E37" s="46" t="str">
        <f>IF(D37="","",IF(OR(D37="Non Acquis",D37="Non Evaluable"),0,MATCH(D37,Points_Validation,0)))</f>
        <v/>
      </c>
      <c r="F37" s="46"/>
      <c r="G37" s="46" t="str">
        <f t="shared" si="51"/>
        <v/>
      </c>
      <c r="H37" s="46" t="str">
        <f t="shared" si="52"/>
        <v/>
      </c>
      <c r="I37" s="46"/>
      <c r="J37" s="46" t="str">
        <f>IF(I37="","",IF(OR(I37="Non Acquis",I37="Non Evaluable"),0,MATCH(I37,Points_Validation,0)))</f>
        <v/>
      </c>
      <c r="K37" s="46"/>
      <c r="L37" s="46" t="str">
        <f t="shared" si="1"/>
        <v/>
      </c>
      <c r="M37" s="46" t="str">
        <f t="shared" si="2"/>
        <v/>
      </c>
      <c r="N37" s="46"/>
      <c r="O37" s="46" t="str">
        <f>IF(N37="","",IF(OR(N37="Non Acquis",N37="Non Evaluable"),0,MATCH(N37,Points_Validation,0)))</f>
        <v/>
      </c>
      <c r="P37" s="46"/>
      <c r="Q37" s="46" t="str">
        <f t="shared" si="4"/>
        <v/>
      </c>
      <c r="R37" s="46" t="str">
        <f t="shared" si="5"/>
        <v/>
      </c>
      <c r="S37" s="46"/>
      <c r="T37" s="46" t="str">
        <f>IF(S37="","",IF(OR(S37="Non Acquis",S37="Non Evaluable"),0,MATCH(S37,Points_Validation,0)))</f>
        <v/>
      </c>
      <c r="U37" s="46"/>
      <c r="V37" s="46" t="str">
        <f t="shared" si="7"/>
        <v/>
      </c>
      <c r="W37" s="46" t="str">
        <f t="shared" si="8"/>
        <v/>
      </c>
      <c r="X37" s="46"/>
      <c r="Y37" s="46" t="str">
        <f>IF(X37="","",IF(OR(X37="Non Acquis",X37="Non Evaluable"),0,MATCH(X37,Points_Validation,0)))</f>
        <v/>
      </c>
      <c r="Z37" s="46"/>
      <c r="AA37" s="46" t="str">
        <f t="shared" si="10"/>
        <v/>
      </c>
      <c r="AB37" s="46" t="str">
        <f t="shared" si="11"/>
        <v/>
      </c>
      <c r="AC37" s="46"/>
      <c r="AD37" s="46" t="str">
        <f>IF(AC37="","",IF(OR(AC37="Non Acquis",AC37="Non Evaluable"),0,MATCH(AC37,Points_Validation,0)))</f>
        <v/>
      </c>
      <c r="AE37" s="46"/>
      <c r="AF37" s="46" t="str">
        <f t="shared" si="36"/>
        <v/>
      </c>
      <c r="AG37" s="46" t="str">
        <f t="shared" si="37"/>
        <v/>
      </c>
      <c r="AH37" s="46"/>
      <c r="AI37" s="46" t="str">
        <f>IF(AH37="","",IF(OR(AH37="Non Acquis",AH37="Non Evaluable"),0,MATCH(AH37,Points_Validation,0)))</f>
        <v/>
      </c>
      <c r="AJ37" s="46"/>
      <c r="AK37" s="46" t="str">
        <f t="shared" si="38"/>
        <v/>
      </c>
      <c r="AL37" s="46" t="str">
        <f t="shared" si="39"/>
        <v/>
      </c>
      <c r="AM37" s="46"/>
      <c r="AN37" s="46" t="str">
        <f>IF(AM37="","",IF(OR(AM37="Non Acquis",AM37="Non Evaluable"),0,MATCH(AM37,Points_Validation,0)))</f>
        <v/>
      </c>
      <c r="AO37" s="46"/>
      <c r="AP37" s="46" t="str">
        <f t="shared" si="40"/>
        <v/>
      </c>
      <c r="AQ37" s="46" t="str">
        <f t="shared" si="41"/>
        <v/>
      </c>
      <c r="AR37" s="46"/>
      <c r="AS37" s="46" t="str">
        <f>IF(AR37="","",IF(OR(AR37="Non Acquis",AR37="Non Evaluable"),0,MATCH(AR37,Points_Validation,0)))</f>
        <v/>
      </c>
      <c r="AT37" s="46"/>
      <c r="AU37" s="46" t="str">
        <f t="shared" si="42"/>
        <v/>
      </c>
      <c r="AV37" s="46" t="str">
        <f t="shared" si="43"/>
        <v/>
      </c>
      <c r="AW37" s="46"/>
      <c r="AX37" s="46" t="str">
        <f>IF(AW37="","",IF(OR(AW37="Non Acquis",AW37="Non Evaluable"),0,MATCH(AW37,Points_Validation,0)))</f>
        <v/>
      </c>
      <c r="AY37" s="46"/>
      <c r="AZ37" s="46" t="str">
        <f t="shared" si="44"/>
        <v/>
      </c>
      <c r="BA37" s="46" t="str">
        <f t="shared" si="45"/>
        <v/>
      </c>
      <c r="BB37" s="80"/>
      <c r="BC37" s="46" t="str">
        <f t="shared" ca="1" si="46"/>
        <v/>
      </c>
      <c r="BD37" s="46" t="str">
        <f t="shared" ca="1" si="47"/>
        <v/>
      </c>
      <c r="BE37" s="46"/>
      <c r="BF37" s="54" t="str">
        <f t="shared" ca="1" si="53"/>
        <v/>
      </c>
      <c r="BG37" s="54" t="str">
        <f t="shared" ca="1" si="48"/>
        <v/>
      </c>
      <c r="BH37" s="88" t="str">
        <f ca="1">IF(OR(A37="Absent",BF37=""),"",IF($B$5="LV2",INDEX(Base_Classes_Niveaux!$A$102:$M$153,MATCH(BG37,Base_Classes_Niveaux!$A$102:$A$1533),$BB$3),IF(OR($B$6="3A",$B$6="4A",$B$6="5A",$B$6="6A"),INDEX(Base_Classes_Niveaux!$A$162:$M$213,MATCH(BG37,Base_Classes_Niveaux!$A$102:$A$153),$AX$6),IF(OR($B$6&lt;&gt;"3A",$B$6&lt;&gt;"4A",$B$6&lt;&gt;"5A",$B$6&lt;&gt;"6A"),INDEX(Base_Classes_Niveaux!$A$39:$M$90,MATCH(BG37,Base_Classes_Niveaux!$A$39:$A$90),$AX$6)))))</f>
        <v/>
      </c>
    </row>
    <row r="38" spans="1:87" ht="15.75" thickBot="1">
      <c r="C38" s="93"/>
    </row>
    <row r="39" spans="1:87" ht="15.75" thickBot="1">
      <c r="AX39" s="94"/>
    </row>
  </sheetData>
  <mergeCells count="8">
    <mergeCell ref="BY5:CA5"/>
    <mergeCell ref="CC5:CE5"/>
    <mergeCell ref="BF4:BF5"/>
    <mergeCell ref="BH4:BH5"/>
    <mergeCell ref="BI5:BK5"/>
    <mergeCell ref="BM5:BO5"/>
    <mergeCell ref="BQ5:BS5"/>
    <mergeCell ref="BU5:BW5"/>
  </mergeCells>
  <conditionalFormatting sqref="BL8:CD34 CF8:CF34 CG7:CH34 S7:BB36 N7:N36 I7:I36 D7:D36">
    <cfRule type="expression" dxfId="20" priority="23">
      <formula>D7="Presque Acquis"</formula>
    </cfRule>
    <cfRule type="expression" dxfId="19" priority="24">
      <formula>D7="Début d'Acquisition"</formula>
    </cfRule>
    <cfRule type="expression" dxfId="18" priority="25">
      <formula>D7="Non Evaluable"</formula>
    </cfRule>
    <cfRule type="expression" dxfId="17" priority="26">
      <formula>D7="Non Acquis"</formula>
    </cfRule>
    <cfRule type="expression" dxfId="16" priority="27">
      <formula>D7="En Cours"</formula>
    </cfRule>
    <cfRule type="expression" dxfId="15" priority="28">
      <formula>D7="Acquis"</formula>
    </cfRule>
    <cfRule type="expression" dxfId="14" priority="29">
      <formula>D7="Expert"</formula>
    </cfRule>
  </conditionalFormatting>
  <conditionalFormatting sqref="BF7:BF36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7:A36 A3:B4 B5 D1:AW2 D4:AW5">
    <cfRule type="expression" dxfId="13" priority="21">
      <formula>$A$3="Niveau_5"</formula>
    </cfRule>
  </conditionalFormatting>
  <conditionalFormatting sqref="BF7:BG36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F7:BG36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7:A36 A3:B4 B5 D1:AW2 D4:AW5">
    <cfRule type="expression" dxfId="12" priority="18">
      <formula>$A$3="Niveau_5"</formula>
    </cfRule>
  </conditionalFormatting>
  <conditionalFormatting sqref="BF8:BG3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8:A37 A3:B5 B6 D1:AW2 D5:AW6">
    <cfRule type="expression" dxfId="11" priority="16">
      <formula>$A$3="Niveau_5"</formula>
    </cfRule>
  </conditionalFormatting>
  <conditionalFormatting sqref="BL8:CD34 CF8:CF34 CG7:CH34 S7:BB36 N7:N36 I7:I36 D7:D36">
    <cfRule type="expression" dxfId="10" priority="9">
      <formula>D7="Presque Acquis"</formula>
    </cfRule>
    <cfRule type="expression" dxfId="9" priority="10">
      <formula>D7="Début d'Acquisition"</formula>
    </cfRule>
    <cfRule type="expression" dxfId="8" priority="11">
      <formula>D7="Non Evaluable"</formula>
    </cfRule>
    <cfRule type="expression" dxfId="7" priority="12">
      <formula>D7="Non Acquis"</formula>
    </cfRule>
    <cfRule type="expression" dxfId="6" priority="13">
      <formula>D7="En Cours"</formula>
    </cfRule>
    <cfRule type="expression" dxfId="5" priority="14">
      <formula>D7="Acquis"</formula>
    </cfRule>
    <cfRule type="expression" dxfId="4" priority="15">
      <formula>D7="Expert"</formula>
    </cfRule>
  </conditionalFormatting>
  <conditionalFormatting sqref="BF7:BF36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F7:BG36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F7:BG36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F8:BG3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8:A37 A3:B3 A5:B5 B6 D1:AW2 D5:AW6">
    <cfRule type="expression" dxfId="3" priority="1">
      <formula>$A$3="Niveau_6"</formula>
    </cfRule>
    <cfRule type="expression" dxfId="2" priority="2">
      <formula>$A$3="Niveau_5"</formula>
    </cfRule>
    <cfRule type="expression" dxfId="1" priority="3">
      <formula>$A$3="Niveau_3"</formula>
    </cfRule>
    <cfRule type="expression" dxfId="0" priority="4">
      <formula>$A$3="Niveau_4"</formula>
    </cfRule>
  </conditionalFormatting>
  <dataValidations count="10">
    <dataValidation type="list" allowBlank="1" showInputMessage="1" showErrorMessage="1" sqref="A5">
      <formula1>Matières</formula1>
    </dataValidation>
    <dataValidation type="list" allowBlank="1" showInputMessage="1" showErrorMessage="1" sqref="B5">
      <formula1>LV</formula1>
    </dataValidation>
    <dataValidation type="list" allowBlank="1" showInputMessage="1" showErrorMessage="1" sqref="B6">
      <formula1>INDIRECT(CONCATENATE("Classes_",$A$3))</formula1>
    </dataValidation>
    <dataValidation type="list" allowBlank="1" showInputMessage="1" showErrorMessage="1" sqref="B3">
      <formula1>Trimestres</formula1>
    </dataValidation>
    <dataValidation type="list" allowBlank="1" showInputMessage="1" showErrorMessage="1" sqref="D5 N5 I5 AW5 AR5 AM5 AH5 AC5 S5 X5">
      <formula1>Compétences</formula1>
    </dataValidation>
    <dataValidation type="list" allowBlank="1" showInputMessage="1" showErrorMessage="1" sqref="S1:S2 I1:I2 D1:D2 AR1:AR2 AM1:AM2 AH1:AH2 AC1:AC2 X1:X2 N1:N2 AW1:AW2">
      <formula1>Niveaux_CECRL</formula1>
    </dataValidation>
    <dataValidation type="list" allowBlank="1" showInputMessage="1" showErrorMessage="1" sqref="CI31:CI35 CI8:CI10 AH8:AH37 AM8:AM37 AR8:AR37 AW8:AW37 X8:X37 S8:S37 AC8:AC37 N8:N37 D8:D37 I8:I37">
      <formula1>Validation</formula1>
    </dataValidation>
    <dataValidation type="list" allowBlank="1" showInputMessage="1" showErrorMessage="1" sqref="A8:A37">
      <formula1>Présence</formula1>
    </dataValidation>
    <dataValidation type="list" allowBlank="1" showInputMessage="1" showErrorMessage="1" sqref="A3">
      <formula1>IF($B$5="LV1",Niveaux,IF($B$5="LV2",Niveaux_LV2))</formula1>
    </dataValidation>
    <dataValidation type="list" allowBlank="1" showInputMessage="1" showErrorMessage="1" sqref="D6 N6 I6 X6 AW6 AR6 AM6 AH6 AC6 S6">
      <formula1>INDIRECT(CONCATENATE(D$1,D$5))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94</vt:i4>
      </vt:variant>
    </vt:vector>
  </HeadingPairs>
  <TitlesOfParts>
    <vt:vector size="104" baseType="lpstr">
      <vt:lpstr>Base_Elèves</vt:lpstr>
      <vt:lpstr>Base_Classes_Niveaux</vt:lpstr>
      <vt:lpstr>Base_LV</vt:lpstr>
      <vt:lpstr>Bilan_Validation</vt:lpstr>
      <vt:lpstr>Base_Evaluation</vt:lpstr>
      <vt:lpstr>T1_4B_POC1</vt:lpstr>
      <vt:lpstr>T1_4D_POC1</vt:lpstr>
      <vt:lpstr>T1_5D_POC1</vt:lpstr>
      <vt:lpstr>T1_3C_PE1</vt:lpstr>
      <vt:lpstr>T1_3E_PE1</vt:lpstr>
      <vt:lpstr>_3A</vt:lpstr>
      <vt:lpstr>_3B</vt:lpstr>
      <vt:lpstr>_3BC_All</vt:lpstr>
      <vt:lpstr>_3BC_Esp</vt:lpstr>
      <vt:lpstr>_3C</vt:lpstr>
      <vt:lpstr>_3D</vt:lpstr>
      <vt:lpstr>_3E</vt:lpstr>
      <vt:lpstr>_4A</vt:lpstr>
      <vt:lpstr>_4B</vt:lpstr>
      <vt:lpstr>_4B_All</vt:lpstr>
      <vt:lpstr>_4BC_Esp</vt:lpstr>
      <vt:lpstr>_4C</vt:lpstr>
      <vt:lpstr>_4D</vt:lpstr>
      <vt:lpstr>_4E</vt:lpstr>
      <vt:lpstr>_5A</vt:lpstr>
      <vt:lpstr>_5B</vt:lpstr>
      <vt:lpstr>_5C</vt:lpstr>
      <vt:lpstr>_5D</vt:lpstr>
      <vt:lpstr>_5E</vt:lpstr>
      <vt:lpstr>_6A</vt:lpstr>
      <vt:lpstr>_6B</vt:lpstr>
      <vt:lpstr>_6C</vt:lpstr>
      <vt:lpstr>_6D</vt:lpstr>
      <vt:lpstr>_6E</vt:lpstr>
      <vt:lpstr>A1_PrimaireEcouter_et_Comprendre</vt:lpstr>
      <vt:lpstr>A1_PrimaireEcrire</vt:lpstr>
      <vt:lpstr>A1_PrimaireLire</vt:lpstr>
      <vt:lpstr>A1_PrimaireParler_en_Continu</vt:lpstr>
      <vt:lpstr>A1_PrimaireRéagir_Et_Dialoguer</vt:lpstr>
      <vt:lpstr>A1Ecouter_et_Comprendre</vt:lpstr>
      <vt:lpstr>A1Ecrire</vt:lpstr>
      <vt:lpstr>A1Lire</vt:lpstr>
      <vt:lpstr>A1Parler_en_Continu</vt:lpstr>
      <vt:lpstr>A1Réagir_et_Dialoguer</vt:lpstr>
      <vt:lpstr>A2Ecouter_et_Comprendre</vt:lpstr>
      <vt:lpstr>A2Ecrire</vt:lpstr>
      <vt:lpstr>A2Lire</vt:lpstr>
      <vt:lpstr>A2Parler_en_Continu</vt:lpstr>
      <vt:lpstr>A2Réagir_et_Dialoguer</vt:lpstr>
      <vt:lpstr>Absent_e</vt:lpstr>
      <vt:lpstr>B1Ecouter_et_Comprendre</vt:lpstr>
      <vt:lpstr>B1Ecrire</vt:lpstr>
      <vt:lpstr>B1Lire</vt:lpstr>
      <vt:lpstr>B1Parler_en_Continu</vt:lpstr>
      <vt:lpstr>B1Réagir_et_Dialoguer</vt:lpstr>
      <vt:lpstr>Champ</vt:lpstr>
      <vt:lpstr>Classes</vt:lpstr>
      <vt:lpstr>Classes_Niveau_3</vt:lpstr>
      <vt:lpstr>Classes_Niveau_4</vt:lpstr>
      <vt:lpstr>Classes_Niveau_5</vt:lpstr>
      <vt:lpstr>Classes_Niveau_6</vt:lpstr>
      <vt:lpstr>Compétences</vt:lpstr>
      <vt:lpstr>LV</vt:lpstr>
      <vt:lpstr>LV1Niveau_31</vt:lpstr>
      <vt:lpstr>LV1Niveau_32</vt:lpstr>
      <vt:lpstr>LV1Niveau_33</vt:lpstr>
      <vt:lpstr>LV1Niveau_41</vt:lpstr>
      <vt:lpstr>LV1Niveau_42</vt:lpstr>
      <vt:lpstr>LV1Niveau_43</vt:lpstr>
      <vt:lpstr>LV1Niveau_51</vt:lpstr>
      <vt:lpstr>LV1Niveau_52</vt:lpstr>
      <vt:lpstr>LV1Niveau_53</vt:lpstr>
      <vt:lpstr>LV1Niveau_61</vt:lpstr>
      <vt:lpstr>LV1Niveau_62</vt:lpstr>
      <vt:lpstr>LV1Niveau_63</vt:lpstr>
      <vt:lpstr>LV2Niveau_31</vt:lpstr>
      <vt:lpstr>LV2Niveau_32</vt:lpstr>
      <vt:lpstr>LV2Niveau_33</vt:lpstr>
      <vt:lpstr>LV2Niveau_41</vt:lpstr>
      <vt:lpstr>LV2Niveau_42</vt:lpstr>
      <vt:lpstr>LV2Niveau_43</vt:lpstr>
      <vt:lpstr>Matières</vt:lpstr>
      <vt:lpstr>Niveau_3A1</vt:lpstr>
      <vt:lpstr>Niveau_3A2</vt:lpstr>
      <vt:lpstr>Niveau_3A3</vt:lpstr>
      <vt:lpstr>Niveau_4A1</vt:lpstr>
      <vt:lpstr>Niveau_4A2</vt:lpstr>
      <vt:lpstr>Niveau_4A3</vt:lpstr>
      <vt:lpstr>Niveau_5A1</vt:lpstr>
      <vt:lpstr>Niveau_5A2</vt:lpstr>
      <vt:lpstr>Niveau_5A3</vt:lpstr>
      <vt:lpstr>Niveau_6A1</vt:lpstr>
      <vt:lpstr>Niveau_6A2</vt:lpstr>
      <vt:lpstr>Niveau_6A3</vt:lpstr>
      <vt:lpstr>Niveaux</vt:lpstr>
      <vt:lpstr>Niveaux_CECRL</vt:lpstr>
      <vt:lpstr>Niveaux_Détaillés</vt:lpstr>
      <vt:lpstr>Niveaux_LV2</vt:lpstr>
      <vt:lpstr>NomFeuilles</vt:lpstr>
      <vt:lpstr>Numéro</vt:lpstr>
      <vt:lpstr>Points_Validation</vt:lpstr>
      <vt:lpstr>Présence</vt:lpstr>
      <vt:lpstr>Trimestres</vt:lpstr>
      <vt:lpstr>Validation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2015-09-23T15:00:41Z</dcterms:created>
  <dcterms:modified xsi:type="dcterms:W3CDTF">2015-09-30T16:14:08Z</dcterms:modified>
</cp:coreProperties>
</file>