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13_ncr:1_{8FA209CA-D55C-48BE-8F80-4BFCB6001FA4}" xr6:coauthVersionLast="45" xr6:coauthVersionMax="47" xr10:uidLastSave="{00000000-0000-0000-0000-000000000000}"/>
  <bookViews>
    <workbookView xWindow="-120" yWindow="-120" windowWidth="29040" windowHeight="15840" activeTab="1" xr2:uid="{482E3CC8-A8AE-47C8-9A16-635DEF647755}"/>
  </bookViews>
  <sheets>
    <sheet name="Test" sheetId="1" r:id="rId1"/>
    <sheet name="Feuil1" sheetId="2" r:id="rId2"/>
  </sheets>
  <calcPr calcId="191029"/>
  <pivotCaches>
    <pivotCache cacheId="11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2" l="1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N18" i="1" l="1"/>
  <c r="M18" i="1"/>
  <c r="L18" i="1"/>
  <c r="K18" i="1"/>
  <c r="J18" i="1"/>
  <c r="I18" i="1"/>
  <c r="H18" i="1"/>
  <c r="D18" i="1"/>
  <c r="C18" i="1"/>
  <c r="J16" i="1"/>
  <c r="I16" i="1"/>
  <c r="H16" i="1"/>
  <c r="G16" i="1"/>
  <c r="F16" i="1"/>
  <c r="E16" i="1"/>
  <c r="D16" i="1"/>
  <c r="C16" i="1"/>
</calcChain>
</file>

<file path=xl/sharedStrings.xml><?xml version="1.0" encoding="utf-8"?>
<sst xmlns="http://schemas.openxmlformats.org/spreadsheetml/2006/main" count="126" uniqueCount="29">
  <si>
    <t>REEL N MOD</t>
  </si>
  <si>
    <t>REEL N MOD INTERIM</t>
  </si>
  <si>
    <t>REEL N-1 MOD</t>
  </si>
  <si>
    <t>REEL N-1 MOD INTERIM</t>
  </si>
  <si>
    <t>Annee</t>
  </si>
  <si>
    <t>NB</t>
  </si>
  <si>
    <t>Type</t>
  </si>
  <si>
    <t>Clé</t>
  </si>
  <si>
    <t>2020_REEL N-1 MOD</t>
  </si>
  <si>
    <t>2020_REEL N-1 MOD INTERIM</t>
  </si>
  <si>
    <t>2021_REEL N MOD</t>
  </si>
  <si>
    <t>2021_REEL N MOD INTERIM</t>
  </si>
  <si>
    <t>Somme de NB</t>
  </si>
  <si>
    <t>Étiquettes de colonnes</t>
  </si>
  <si>
    <t>Total général</t>
  </si>
  <si>
    <t>Étiquettes de lignes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</si>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</sst>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 tint="0.14999847407452621"/>
      <name val="Calibri"/>
      <family val="2"/>
      <scheme val="minor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1" xfId="0" applyFont="1" applyBorder="1"/>
    <xf numFmtId="3" fontId="3" fillId="2" borderId="1" xfId="1" applyNumberFormat="1" applyFont="1" applyFill="1" applyBorder="1" applyAlignment="1">
      <alignment horizontal="center"/>
    </xf>
    <xf numFmtId="3" fontId="3" fillId="0" borderId="1" xfId="1" applyNumberFormat="1" applyFont="1" applyBorder="1" applyAlignment="1">
      <alignment horizontal="center"/>
    </xf>
    <xf numFmtId="3" fontId="3" fillId="0" borderId="1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2">
    <cellStyle name="Milliers" xfId="1" builtinId="3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Test!$A$16:$B$16</c:f>
              <c:strCache>
                <c:ptCount val="2"/>
                <c:pt idx="0">
                  <c:v>2021</c:v>
                </c:pt>
                <c:pt idx="1">
                  <c:v>REEL N MOD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Test!$C$16:$N$16</c:f>
              <c:numCache>
                <c:formatCode>#,##0</c:formatCode>
                <c:ptCount val="12"/>
                <c:pt idx="0">
                  <c:v>6207</c:v>
                </c:pt>
                <c:pt idx="1">
                  <c:v>7152</c:v>
                </c:pt>
                <c:pt idx="2">
                  <c:v>7486</c:v>
                </c:pt>
                <c:pt idx="3">
                  <c:v>7789</c:v>
                </c:pt>
                <c:pt idx="4">
                  <c:v>7312</c:v>
                </c:pt>
                <c:pt idx="5">
                  <c:v>7181</c:v>
                </c:pt>
                <c:pt idx="6">
                  <c:v>6664</c:v>
                </c:pt>
                <c:pt idx="7">
                  <c:v>4548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EC-48F5-9648-A19A7CD1945B}"/>
            </c:ext>
          </c:extLst>
        </c:ser>
        <c:ser>
          <c:idx val="1"/>
          <c:order val="1"/>
          <c:tx>
            <c:strRef>
              <c:f>Test!$A$17:$B$17</c:f>
              <c:strCache>
                <c:ptCount val="2"/>
                <c:pt idx="0">
                  <c:v>2021</c:v>
                </c:pt>
                <c:pt idx="1">
                  <c:v>REEL N MOD INTERIM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Test!$C$17:$N$17</c:f>
              <c:numCache>
                <c:formatCode>#,##0</c:formatCode>
                <c:ptCount val="12"/>
                <c:pt idx="0">
                  <c:v>2261</c:v>
                </c:pt>
                <c:pt idx="1">
                  <c:v>1799</c:v>
                </c:pt>
                <c:pt idx="2">
                  <c:v>1915</c:v>
                </c:pt>
                <c:pt idx="3">
                  <c:v>2459</c:v>
                </c:pt>
                <c:pt idx="4">
                  <c:v>2127</c:v>
                </c:pt>
                <c:pt idx="5">
                  <c:v>3095</c:v>
                </c:pt>
                <c:pt idx="6">
                  <c:v>3703</c:v>
                </c:pt>
                <c:pt idx="7">
                  <c:v>1311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7EC-48F5-9648-A19A7CD194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07580296"/>
        <c:axId val="407581280"/>
      </c:barChart>
      <c:catAx>
        <c:axId val="407580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581280"/>
        <c:crosses val="autoZero"/>
        <c:auto val="1"/>
        <c:lblAlgn val="ctr"/>
        <c:lblOffset val="100"/>
        <c:noMultiLvlLbl val="0"/>
      </c:catAx>
      <c:valAx>
        <c:axId val="407581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7580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N-1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467825896762906"/>
          <c:y val="0.17634259259259263"/>
          <c:w val="0.85921062992125985"/>
          <c:h val="0.61498432487605714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Test!$A$18:$B$18</c:f>
              <c:strCache>
                <c:ptCount val="2"/>
                <c:pt idx="0">
                  <c:v>2020</c:v>
                </c:pt>
                <c:pt idx="1">
                  <c:v>REEL N-1 MOD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Test!$C$18:$N$18</c:f>
              <c:numCache>
                <c:formatCode>#,##0</c:formatCode>
                <c:ptCount val="12"/>
                <c:pt idx="0">
                  <c:v>6369</c:v>
                </c:pt>
                <c:pt idx="1">
                  <c:v>7264</c:v>
                </c:pt>
                <c:pt idx="2">
                  <c:v>3721</c:v>
                </c:pt>
                <c:pt idx="3">
                  <c:v>1684.15</c:v>
                </c:pt>
                <c:pt idx="4">
                  <c:v>6513</c:v>
                </c:pt>
                <c:pt idx="5">
                  <c:v>6585</c:v>
                </c:pt>
                <c:pt idx="6">
                  <c:v>6716</c:v>
                </c:pt>
                <c:pt idx="7">
                  <c:v>4567</c:v>
                </c:pt>
                <c:pt idx="8">
                  <c:v>6774</c:v>
                </c:pt>
                <c:pt idx="9">
                  <c:v>6642</c:v>
                </c:pt>
                <c:pt idx="10">
                  <c:v>6994</c:v>
                </c:pt>
                <c:pt idx="11">
                  <c:v>6904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5E6-4A32-AF4B-8F3E679AD069}"/>
            </c:ext>
          </c:extLst>
        </c:ser>
        <c:ser>
          <c:idx val="1"/>
          <c:order val="1"/>
          <c:tx>
            <c:strRef>
              <c:f>Test!$A$19:$B$19</c:f>
              <c:strCache>
                <c:ptCount val="2"/>
                <c:pt idx="0">
                  <c:v>2020</c:v>
                </c:pt>
                <c:pt idx="1">
                  <c:v>REEL N-1 MOD INTERIM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val>
            <c:numRef>
              <c:f>Test!$C$19:$N$19</c:f>
              <c:numCache>
                <c:formatCode>#,##0</c:formatCode>
                <c:ptCount val="12"/>
                <c:pt idx="0">
                  <c:v>599.25</c:v>
                </c:pt>
                <c:pt idx="1">
                  <c:v>844.5</c:v>
                </c:pt>
                <c:pt idx="2">
                  <c:v>308.75</c:v>
                </c:pt>
                <c:pt idx="3">
                  <c:v>0</c:v>
                </c:pt>
                <c:pt idx="4">
                  <c:v>422</c:v>
                </c:pt>
                <c:pt idx="5">
                  <c:v>1458.75</c:v>
                </c:pt>
                <c:pt idx="6">
                  <c:v>3003.25</c:v>
                </c:pt>
                <c:pt idx="7">
                  <c:v>2253</c:v>
                </c:pt>
                <c:pt idx="8">
                  <c:v>2090.25</c:v>
                </c:pt>
                <c:pt idx="9">
                  <c:v>2494</c:v>
                </c:pt>
                <c:pt idx="10">
                  <c:v>1251.5</c:v>
                </c:pt>
                <c:pt idx="11">
                  <c:v>2185.58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5E6-4A32-AF4B-8F3E679AD0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54248480"/>
        <c:axId val="554245528"/>
      </c:barChart>
      <c:catAx>
        <c:axId val="554248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245528"/>
        <c:crosses val="autoZero"/>
        <c:auto val="1"/>
        <c:lblAlgn val="ctr"/>
        <c:lblOffset val="100"/>
        <c:noMultiLvlLbl val="0"/>
      </c:catAx>
      <c:valAx>
        <c:axId val="554245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542484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[graphiques-a-fusionner_2.xlsx]Feuil1!Tableau croisé dynamique11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Feuil1!$I$25:$I$26</c:f>
              <c:strCache>
                <c:ptCount val="1"/>
                <c:pt idx="0">
                  <c:v>2020_REEL N-1 MOD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Feuil1!$H$27:$H$63</c:f>
              <c:multiLvlStrCache>
                <c:ptCount val="24"/>
                <c:lvl>
                  <c:pt idx="0">
                    <c:v>2020</c:v>
                  </c:pt>
                  <c:pt idx="1">
                    <c:v>2021</c:v>
                  </c:pt>
                  <c:pt idx="2">
                    <c:v>2020</c:v>
                  </c:pt>
                  <c:pt idx="3">
                    <c:v>2021</c:v>
                  </c:pt>
                  <c:pt idx="4">
                    <c:v>2020</c:v>
                  </c:pt>
                  <c:pt idx="5">
                    <c:v>2021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2020</c:v>
                  </c:pt>
                  <c:pt idx="9">
                    <c:v>2021</c:v>
                  </c:pt>
                  <c:pt idx="10">
                    <c:v>2020</c:v>
                  </c:pt>
                  <c:pt idx="11">
                    <c:v>2021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2020</c:v>
                  </c:pt>
                  <c:pt idx="15">
                    <c:v>2021</c:v>
                  </c:pt>
                  <c:pt idx="16">
                    <c:v>2020</c:v>
                  </c:pt>
                  <c:pt idx="17">
                    <c:v>2021</c:v>
                  </c:pt>
                  <c:pt idx="18">
                    <c:v>2020</c:v>
                  </c:pt>
                  <c:pt idx="19">
                    <c:v>2021</c:v>
                  </c:pt>
                  <c:pt idx="20">
                    <c:v>2020</c:v>
                  </c:pt>
                  <c:pt idx="21">
                    <c:v>2021</c:v>
                  </c:pt>
                  <c:pt idx="22">
                    <c:v>2020</c:v>
                  </c:pt>
                  <c:pt idx="23">
                    <c:v>2021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Feuil1!$I$27:$I$63</c:f>
              <c:numCache>
                <c:formatCode>General</c:formatCode>
                <c:ptCount val="24"/>
                <c:pt idx="0">
                  <c:v>6369</c:v>
                </c:pt>
                <c:pt idx="2">
                  <c:v>7264</c:v>
                </c:pt>
                <c:pt idx="4">
                  <c:v>3721</c:v>
                </c:pt>
                <c:pt idx="6">
                  <c:v>1684.15</c:v>
                </c:pt>
                <c:pt idx="8">
                  <c:v>6513</c:v>
                </c:pt>
                <c:pt idx="10">
                  <c:v>6585</c:v>
                </c:pt>
                <c:pt idx="12">
                  <c:v>6716</c:v>
                </c:pt>
                <c:pt idx="14">
                  <c:v>4567</c:v>
                </c:pt>
                <c:pt idx="16">
                  <c:v>6774</c:v>
                </c:pt>
                <c:pt idx="18">
                  <c:v>6642</c:v>
                </c:pt>
                <c:pt idx="20">
                  <c:v>6994</c:v>
                </c:pt>
                <c:pt idx="22">
                  <c:v>6904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EC1-421D-842E-72F997159D46}"/>
            </c:ext>
          </c:extLst>
        </c:ser>
        <c:ser>
          <c:idx val="1"/>
          <c:order val="1"/>
          <c:tx>
            <c:strRef>
              <c:f>Feuil1!$J$25:$J$26</c:f>
              <c:strCache>
                <c:ptCount val="1"/>
                <c:pt idx="0">
                  <c:v>2020_REEL N-1 MOD INTERIM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Feuil1!$H$27:$H$63</c:f>
              <c:multiLvlStrCache>
                <c:ptCount val="24"/>
                <c:lvl>
                  <c:pt idx="0">
                    <c:v>2020</c:v>
                  </c:pt>
                  <c:pt idx="1">
                    <c:v>2021</c:v>
                  </c:pt>
                  <c:pt idx="2">
                    <c:v>2020</c:v>
                  </c:pt>
                  <c:pt idx="3">
                    <c:v>2021</c:v>
                  </c:pt>
                  <c:pt idx="4">
                    <c:v>2020</c:v>
                  </c:pt>
                  <c:pt idx="5">
                    <c:v>2021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2020</c:v>
                  </c:pt>
                  <c:pt idx="9">
                    <c:v>2021</c:v>
                  </c:pt>
                  <c:pt idx="10">
                    <c:v>2020</c:v>
                  </c:pt>
                  <c:pt idx="11">
                    <c:v>2021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2020</c:v>
                  </c:pt>
                  <c:pt idx="15">
                    <c:v>2021</c:v>
                  </c:pt>
                  <c:pt idx="16">
                    <c:v>2020</c:v>
                  </c:pt>
                  <c:pt idx="17">
                    <c:v>2021</c:v>
                  </c:pt>
                  <c:pt idx="18">
                    <c:v>2020</c:v>
                  </c:pt>
                  <c:pt idx="19">
                    <c:v>2021</c:v>
                  </c:pt>
                  <c:pt idx="20">
                    <c:v>2020</c:v>
                  </c:pt>
                  <c:pt idx="21">
                    <c:v>2021</c:v>
                  </c:pt>
                  <c:pt idx="22">
                    <c:v>2020</c:v>
                  </c:pt>
                  <c:pt idx="23">
                    <c:v>2021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Feuil1!$J$27:$J$63</c:f>
              <c:numCache>
                <c:formatCode>General</c:formatCode>
                <c:ptCount val="24"/>
                <c:pt idx="0">
                  <c:v>599.25</c:v>
                </c:pt>
                <c:pt idx="2">
                  <c:v>844.5</c:v>
                </c:pt>
                <c:pt idx="4">
                  <c:v>308.75</c:v>
                </c:pt>
                <c:pt idx="6">
                  <c:v>0</c:v>
                </c:pt>
                <c:pt idx="8">
                  <c:v>422</c:v>
                </c:pt>
                <c:pt idx="10">
                  <c:v>1458.75</c:v>
                </c:pt>
                <c:pt idx="12">
                  <c:v>3003.25</c:v>
                </c:pt>
                <c:pt idx="14">
                  <c:v>2253</c:v>
                </c:pt>
                <c:pt idx="16">
                  <c:v>2090.25</c:v>
                </c:pt>
                <c:pt idx="18">
                  <c:v>2494</c:v>
                </c:pt>
                <c:pt idx="20">
                  <c:v>1251.5</c:v>
                </c:pt>
                <c:pt idx="22">
                  <c:v>2185.58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EC1-421D-842E-72F997159D46}"/>
            </c:ext>
          </c:extLst>
        </c:ser>
        <c:ser>
          <c:idx val="2"/>
          <c:order val="2"/>
          <c:tx>
            <c:strRef>
              <c:f>Feuil1!$K$25:$K$26</c:f>
              <c:strCache>
                <c:ptCount val="1"/>
                <c:pt idx="0">
                  <c:v>2021_REEL N MOD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Feuil1!$H$27:$H$63</c:f>
              <c:multiLvlStrCache>
                <c:ptCount val="24"/>
                <c:lvl>
                  <c:pt idx="0">
                    <c:v>2020</c:v>
                  </c:pt>
                  <c:pt idx="1">
                    <c:v>2021</c:v>
                  </c:pt>
                  <c:pt idx="2">
                    <c:v>2020</c:v>
                  </c:pt>
                  <c:pt idx="3">
                    <c:v>2021</c:v>
                  </c:pt>
                  <c:pt idx="4">
                    <c:v>2020</c:v>
                  </c:pt>
                  <c:pt idx="5">
                    <c:v>2021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2020</c:v>
                  </c:pt>
                  <c:pt idx="9">
                    <c:v>2021</c:v>
                  </c:pt>
                  <c:pt idx="10">
                    <c:v>2020</c:v>
                  </c:pt>
                  <c:pt idx="11">
                    <c:v>2021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2020</c:v>
                  </c:pt>
                  <c:pt idx="15">
                    <c:v>2021</c:v>
                  </c:pt>
                  <c:pt idx="16">
                    <c:v>2020</c:v>
                  </c:pt>
                  <c:pt idx="17">
                    <c:v>2021</c:v>
                  </c:pt>
                  <c:pt idx="18">
                    <c:v>2020</c:v>
                  </c:pt>
                  <c:pt idx="19">
                    <c:v>2021</c:v>
                  </c:pt>
                  <c:pt idx="20">
                    <c:v>2020</c:v>
                  </c:pt>
                  <c:pt idx="21">
                    <c:v>2021</c:v>
                  </c:pt>
                  <c:pt idx="22">
                    <c:v>2020</c:v>
                  </c:pt>
                  <c:pt idx="23">
                    <c:v>2021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Feuil1!$K$27:$K$63</c:f>
              <c:numCache>
                <c:formatCode>General</c:formatCode>
                <c:ptCount val="24"/>
                <c:pt idx="1">
                  <c:v>6207</c:v>
                </c:pt>
                <c:pt idx="3">
                  <c:v>7152</c:v>
                </c:pt>
                <c:pt idx="5">
                  <c:v>7486</c:v>
                </c:pt>
                <c:pt idx="7">
                  <c:v>7789</c:v>
                </c:pt>
                <c:pt idx="9">
                  <c:v>7312</c:v>
                </c:pt>
                <c:pt idx="11">
                  <c:v>7181</c:v>
                </c:pt>
                <c:pt idx="13">
                  <c:v>6664</c:v>
                </c:pt>
                <c:pt idx="15">
                  <c:v>4548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EC1-421D-842E-72F997159D46}"/>
            </c:ext>
          </c:extLst>
        </c:ser>
        <c:ser>
          <c:idx val="3"/>
          <c:order val="3"/>
          <c:tx>
            <c:strRef>
              <c:f>Feuil1!$L$25:$L$26</c:f>
              <c:strCache>
                <c:ptCount val="1"/>
                <c:pt idx="0">
                  <c:v>2021_REEL N MOD INTERIM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Feuil1!$H$27:$H$63</c:f>
              <c:multiLvlStrCache>
                <c:ptCount val="24"/>
                <c:lvl>
                  <c:pt idx="0">
                    <c:v>2020</c:v>
                  </c:pt>
                  <c:pt idx="1">
                    <c:v>2021</c:v>
                  </c:pt>
                  <c:pt idx="2">
                    <c:v>2020</c:v>
                  </c:pt>
                  <c:pt idx="3">
                    <c:v>2021</c:v>
                  </c:pt>
                  <c:pt idx="4">
                    <c:v>2020</c:v>
                  </c:pt>
                  <c:pt idx="5">
                    <c:v>2021</c:v>
                  </c:pt>
                  <c:pt idx="6">
                    <c:v>2020</c:v>
                  </c:pt>
                  <c:pt idx="7">
                    <c:v>2021</c:v>
                  </c:pt>
                  <c:pt idx="8">
                    <c:v>2020</c:v>
                  </c:pt>
                  <c:pt idx="9">
                    <c:v>2021</c:v>
                  </c:pt>
                  <c:pt idx="10">
                    <c:v>2020</c:v>
                  </c:pt>
                  <c:pt idx="11">
                    <c:v>2021</c:v>
                  </c:pt>
                  <c:pt idx="12">
                    <c:v>2020</c:v>
                  </c:pt>
                  <c:pt idx="13">
                    <c:v>2021</c:v>
                  </c:pt>
                  <c:pt idx="14">
                    <c:v>2020</c:v>
                  </c:pt>
                  <c:pt idx="15">
                    <c:v>2021</c:v>
                  </c:pt>
                  <c:pt idx="16">
                    <c:v>2020</c:v>
                  </c:pt>
                  <c:pt idx="17">
                    <c:v>2021</c:v>
                  </c:pt>
                  <c:pt idx="18">
                    <c:v>2020</c:v>
                  </c:pt>
                  <c:pt idx="19">
                    <c:v>2021</c:v>
                  </c:pt>
                  <c:pt idx="20">
                    <c:v>2020</c:v>
                  </c:pt>
                  <c:pt idx="21">
                    <c:v>2021</c:v>
                  </c:pt>
                  <c:pt idx="22">
                    <c:v>2020</c:v>
                  </c:pt>
                  <c:pt idx="23">
                    <c:v>2021</c:v>
                  </c:pt>
                </c:lvl>
                <c:lvl>
                  <c:pt idx="0">
                    <c:v>janvier</c:v>
                  </c:pt>
                  <c:pt idx="2">
                    <c:v>février</c:v>
                  </c:pt>
                  <c:pt idx="4">
                    <c:v>mars</c:v>
                  </c:pt>
                  <c:pt idx="6">
                    <c:v>avril</c:v>
                  </c:pt>
                  <c:pt idx="8">
                    <c:v>mai</c:v>
                  </c:pt>
                  <c:pt idx="10">
                    <c:v>juin</c:v>
                  </c:pt>
                  <c:pt idx="12">
                    <c:v>juillet</c:v>
                  </c:pt>
                  <c:pt idx="14">
                    <c:v>août</c:v>
                  </c:pt>
                  <c:pt idx="16">
                    <c:v>septembre</c:v>
                  </c:pt>
                  <c:pt idx="18">
                    <c:v>octobre</c:v>
                  </c:pt>
                  <c:pt idx="20">
                    <c:v>novembre</c:v>
                  </c:pt>
                  <c:pt idx="22">
                    <c:v>décembre</c:v>
                  </c:pt>
                </c:lvl>
              </c:multiLvlStrCache>
            </c:multiLvlStrRef>
          </c:cat>
          <c:val>
            <c:numRef>
              <c:f>Feuil1!$L$27:$L$63</c:f>
              <c:numCache>
                <c:formatCode>General</c:formatCode>
                <c:ptCount val="24"/>
                <c:pt idx="1">
                  <c:v>2261</c:v>
                </c:pt>
                <c:pt idx="3">
                  <c:v>1799</c:v>
                </c:pt>
                <c:pt idx="5">
                  <c:v>1915</c:v>
                </c:pt>
                <c:pt idx="7">
                  <c:v>2459</c:v>
                </c:pt>
                <c:pt idx="9">
                  <c:v>2127</c:v>
                </c:pt>
                <c:pt idx="11">
                  <c:v>3095</c:v>
                </c:pt>
                <c:pt idx="13">
                  <c:v>3703</c:v>
                </c:pt>
                <c:pt idx="15">
                  <c:v>1311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EC1-421D-842E-72F997159D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00118504"/>
        <c:axId val="1200115880"/>
      </c:barChart>
      <c:catAx>
        <c:axId val="1200118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0115880"/>
        <c:crosses val="autoZero"/>
        <c:auto val="1"/>
        <c:lblAlgn val="ctr"/>
        <c:lblOffset val="100"/>
        <c:noMultiLvlLbl val="0"/>
      </c:catAx>
      <c:valAx>
        <c:axId val="1200115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01185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02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1033462</xdr:colOff>
      <xdr:row>20</xdr:row>
      <xdr:rowOff>176212</xdr:rowOff>
    </xdr:from>
    <xdr:to>
      <xdr:col>13</xdr:col>
      <xdr:colOff>347662</xdr:colOff>
      <xdr:row>35</xdr:row>
      <xdr:rowOff>80962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C9AED9AC-E0A3-46AD-9E8D-B400F85D0207}"/>
            </a:ext>
          </a:extLst>
        </xdr:cNvPr>
        <xdr:cNvGrpSpPr/>
      </xdr:nvGrpSpPr>
      <xdr:grpSpPr>
        <a:xfrm>
          <a:off x="1795462" y="3986212"/>
          <a:ext cx="9258300" cy="2762250"/>
          <a:chOff x="2462212" y="4767262"/>
          <a:chExt cx="9258300" cy="2762250"/>
        </a:xfrm>
      </xdr:grpSpPr>
      <xdr:graphicFrame macro="">
        <xdr:nvGraphicFramePr>
          <xdr:cNvPr id="3" name="Graphique 2">
            <a:extLst>
              <a:ext uri="{FF2B5EF4-FFF2-40B4-BE49-F238E27FC236}">
                <a16:creationId xmlns:a16="http://schemas.microsoft.com/office/drawing/2014/main" id="{2A4771CA-F187-485F-B825-B94D14EB23E0}"/>
              </a:ext>
            </a:extLst>
          </xdr:cNvPr>
          <xdr:cNvGraphicFramePr/>
        </xdr:nvGraphicFramePr>
        <xdr:xfrm>
          <a:off x="2462212" y="4786312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1"/>
          </a:graphicData>
        </a:graphic>
      </xdr:graphicFrame>
      <xdr:graphicFrame macro="">
        <xdr:nvGraphicFramePr>
          <xdr:cNvPr id="4" name="Graphique 3">
            <a:extLst>
              <a:ext uri="{FF2B5EF4-FFF2-40B4-BE49-F238E27FC236}">
                <a16:creationId xmlns:a16="http://schemas.microsoft.com/office/drawing/2014/main" id="{5D2A84C4-657F-4595-9D09-66575EA6283C}"/>
              </a:ext>
            </a:extLst>
          </xdr:cNvPr>
          <xdr:cNvGraphicFramePr/>
        </xdr:nvGraphicFramePr>
        <xdr:xfrm>
          <a:off x="7148512" y="4767262"/>
          <a:ext cx="4572000" cy="2743200"/>
        </xdr:xfrm>
        <a:graphic>
          <a:graphicData uri="http://schemas.openxmlformats.org/drawingml/2006/chart">
            <c:chart xmlns:c="http://schemas.openxmlformats.org/drawingml/2006/chart" xmlns:r="http://schemas.openxmlformats.org/officeDocument/2006/relationships" r:id="rId2"/>
          </a:graphicData>
        </a:graphic>
      </xdr:graphicFrame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180975</xdr:rowOff>
    </xdr:from>
    <xdr:to>
      <xdr:col>14</xdr:col>
      <xdr:colOff>0</xdr:colOff>
      <xdr:row>14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E4EE835-2C81-443D-95B9-F2352ED9F1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ravier Frederic FRF" refreshedDate="44474.38950636574" createdVersion="6" refreshedVersion="6" minRefreshableVersion="3" recordCount="48" xr:uid="{7E782F58-98D4-4749-AC1A-C089CE29CE04}">
  <cacheSource type="worksheet">
    <worksheetSource name="Tableau1"/>
  </cacheSource>
  <cacheFields count="5">
    <cacheField name="Annee" numFmtId="0">
      <sharedItems containsSemiMixedTypes="0" containsString="0" containsNumber="1" containsInteger="1" minValue="2020" maxValue="2021" count="2">
        <n v="2021"/>
        <n v="2020"/>
      </sharedItems>
    </cacheField>
    <cacheField name="Type" numFmtId="0">
      <sharedItems/>
    </cacheField>
    <cacheField name="NB" numFmtId="0">
      <sharedItems containsString="0" containsBlank="1" containsNumber="1" minValue="0" maxValue="7789"/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Clé" numFmtId="0">
      <sharedItems count="4">
        <s v="2021_REEL N MOD"/>
        <s v="2021_REEL N MOD INTERIM"/>
        <s v="2020_REEL N-1 MOD"/>
        <s v="2020_REEL N-1 MOD INTERIM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s v="REEL N MOD"/>
    <n v="6207"/>
    <x v="0"/>
    <x v="0"/>
  </r>
  <r>
    <x v="0"/>
    <s v="REEL N MOD INTERIM"/>
    <n v="2261"/>
    <x v="0"/>
    <x v="1"/>
  </r>
  <r>
    <x v="1"/>
    <s v="REEL N-1 MOD"/>
    <n v="6369"/>
    <x v="0"/>
    <x v="2"/>
  </r>
  <r>
    <x v="1"/>
    <s v="REEL N-1 MOD INTERIM"/>
    <n v="599.25"/>
    <x v="0"/>
    <x v="3"/>
  </r>
  <r>
    <x v="0"/>
    <s v="REEL N MOD"/>
    <n v="7152"/>
    <x v="1"/>
    <x v="0"/>
  </r>
  <r>
    <x v="0"/>
    <s v="REEL N MOD INTERIM"/>
    <n v="1799"/>
    <x v="1"/>
    <x v="1"/>
  </r>
  <r>
    <x v="1"/>
    <s v="REEL N-1 MOD"/>
    <n v="7264"/>
    <x v="1"/>
    <x v="2"/>
  </r>
  <r>
    <x v="1"/>
    <s v="REEL N-1 MOD INTERIM"/>
    <n v="844.5"/>
    <x v="1"/>
    <x v="3"/>
  </r>
  <r>
    <x v="0"/>
    <s v="REEL N MOD"/>
    <n v="7486"/>
    <x v="2"/>
    <x v="0"/>
  </r>
  <r>
    <x v="0"/>
    <s v="REEL N MOD INTERIM"/>
    <n v="1915"/>
    <x v="2"/>
    <x v="1"/>
  </r>
  <r>
    <x v="1"/>
    <s v="REEL N-1 MOD"/>
    <n v="3721"/>
    <x v="2"/>
    <x v="2"/>
  </r>
  <r>
    <x v="1"/>
    <s v="REEL N-1 MOD INTERIM"/>
    <n v="308.75"/>
    <x v="2"/>
    <x v="3"/>
  </r>
  <r>
    <x v="0"/>
    <s v="REEL N MOD"/>
    <n v="7789"/>
    <x v="3"/>
    <x v="0"/>
  </r>
  <r>
    <x v="0"/>
    <s v="REEL N MOD INTERIM"/>
    <n v="2459"/>
    <x v="3"/>
    <x v="1"/>
  </r>
  <r>
    <x v="1"/>
    <s v="REEL N-1 MOD"/>
    <n v="1684.15"/>
    <x v="3"/>
    <x v="2"/>
  </r>
  <r>
    <x v="1"/>
    <s v="REEL N-1 MOD INTERIM"/>
    <n v="0"/>
    <x v="3"/>
    <x v="3"/>
  </r>
  <r>
    <x v="0"/>
    <s v="REEL N MOD"/>
    <n v="7312"/>
    <x v="4"/>
    <x v="0"/>
  </r>
  <r>
    <x v="0"/>
    <s v="REEL N MOD INTERIM"/>
    <n v="2127"/>
    <x v="4"/>
    <x v="1"/>
  </r>
  <r>
    <x v="1"/>
    <s v="REEL N-1 MOD"/>
    <n v="6513"/>
    <x v="4"/>
    <x v="2"/>
  </r>
  <r>
    <x v="1"/>
    <s v="REEL N-1 MOD INTERIM"/>
    <n v="422"/>
    <x v="4"/>
    <x v="3"/>
  </r>
  <r>
    <x v="0"/>
    <s v="REEL N MOD"/>
    <n v="7181"/>
    <x v="5"/>
    <x v="0"/>
  </r>
  <r>
    <x v="0"/>
    <s v="REEL N MOD INTERIM"/>
    <n v="3095"/>
    <x v="5"/>
    <x v="1"/>
  </r>
  <r>
    <x v="1"/>
    <s v="REEL N-1 MOD"/>
    <n v="6585"/>
    <x v="5"/>
    <x v="2"/>
  </r>
  <r>
    <x v="1"/>
    <s v="REEL N-1 MOD INTERIM"/>
    <n v="1458.75"/>
    <x v="5"/>
    <x v="3"/>
  </r>
  <r>
    <x v="0"/>
    <s v="REEL N MOD"/>
    <n v="6664"/>
    <x v="6"/>
    <x v="0"/>
  </r>
  <r>
    <x v="0"/>
    <s v="REEL N MOD INTERIM"/>
    <n v="3703"/>
    <x v="6"/>
    <x v="1"/>
  </r>
  <r>
    <x v="1"/>
    <s v="REEL N-1 MOD"/>
    <n v="6716"/>
    <x v="6"/>
    <x v="2"/>
  </r>
  <r>
    <x v="1"/>
    <s v="REEL N-1 MOD INTERIM"/>
    <n v="3003.25"/>
    <x v="6"/>
    <x v="3"/>
  </r>
  <r>
    <x v="0"/>
    <s v="REEL N MOD"/>
    <n v="4548"/>
    <x v="7"/>
    <x v="0"/>
  </r>
  <r>
    <x v="0"/>
    <s v="REEL N MOD INTERIM"/>
    <n v="1311"/>
    <x v="7"/>
    <x v="1"/>
  </r>
  <r>
    <x v="1"/>
    <s v="REEL N-1 MOD"/>
    <n v="4567"/>
    <x v="7"/>
    <x v="2"/>
  </r>
  <r>
    <x v="1"/>
    <s v="REEL N-1 MOD INTERIM"/>
    <n v="2253"/>
    <x v="7"/>
    <x v="3"/>
  </r>
  <r>
    <x v="0"/>
    <s v="REEL N MOD"/>
    <m/>
    <x v="8"/>
    <x v="0"/>
  </r>
  <r>
    <x v="0"/>
    <s v="REEL N MOD INTERIM"/>
    <m/>
    <x v="8"/>
    <x v="1"/>
  </r>
  <r>
    <x v="1"/>
    <s v="REEL N-1 MOD"/>
    <n v="6774"/>
    <x v="8"/>
    <x v="2"/>
  </r>
  <r>
    <x v="1"/>
    <s v="REEL N-1 MOD INTERIM"/>
    <n v="2090.25"/>
    <x v="8"/>
    <x v="3"/>
  </r>
  <r>
    <x v="0"/>
    <s v="REEL N MOD"/>
    <m/>
    <x v="9"/>
    <x v="0"/>
  </r>
  <r>
    <x v="0"/>
    <s v="REEL N MOD INTERIM"/>
    <m/>
    <x v="9"/>
    <x v="1"/>
  </r>
  <r>
    <x v="1"/>
    <s v="REEL N-1 MOD"/>
    <n v="6642"/>
    <x v="9"/>
    <x v="2"/>
  </r>
  <r>
    <x v="1"/>
    <s v="REEL N-1 MOD INTERIM"/>
    <n v="2494"/>
    <x v="9"/>
    <x v="3"/>
  </r>
  <r>
    <x v="0"/>
    <s v="REEL N MOD"/>
    <m/>
    <x v="10"/>
    <x v="0"/>
  </r>
  <r>
    <x v="0"/>
    <s v="REEL N MOD INTERIM"/>
    <m/>
    <x v="10"/>
    <x v="1"/>
  </r>
  <r>
    <x v="1"/>
    <s v="REEL N-1 MOD"/>
    <n v="6994"/>
    <x v="10"/>
    <x v="2"/>
  </r>
  <r>
    <x v="1"/>
    <s v="REEL N-1 MOD INTERIM"/>
    <n v="1251.5"/>
    <x v="10"/>
    <x v="3"/>
  </r>
  <r>
    <x v="0"/>
    <s v="REEL N MOD"/>
    <m/>
    <x v="11"/>
    <x v="0"/>
  </r>
  <r>
    <x v="0"/>
    <s v="REEL N MOD INTERIM"/>
    <m/>
    <x v="11"/>
    <x v="1"/>
  </r>
  <r>
    <x v="1"/>
    <s v="REEL N-1 MOD"/>
    <n v="6904"/>
    <x v="11"/>
    <x v="2"/>
  </r>
  <r>
    <x v="1"/>
    <s v="REEL N-1 MOD INTERIM"/>
    <n v="2185.58"/>
    <x v="1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13EB85-D289-48F1-A0AF-887825687D40}" name="Tableau croisé dynamique11" cacheId="1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8">
  <location ref="H25:M63" firstHeaderRow="1" firstDataRow="2" firstDataCol="1"/>
  <pivotFields count="5">
    <pivotField axis="axisRow" showAll="0">
      <items count="3">
        <item x="1"/>
        <item x="0"/>
        <item t="default"/>
      </items>
    </pivotField>
    <pivotField showAll="0"/>
    <pivotField dataField="1"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Col" showAll="0">
      <items count="5">
        <item x="2"/>
        <item x="3"/>
        <item x="0"/>
        <item x="1"/>
        <item t="default"/>
      </items>
    </pivotField>
  </pivotFields>
  <rowFields count="2">
    <field x="3"/>
    <field x="0"/>
  </rowFields>
  <rowItems count="37">
    <i>
      <x/>
    </i>
    <i r="1"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/>
    </i>
    <i r="1">
      <x v="1"/>
    </i>
    <i>
      <x v="4"/>
    </i>
    <i r="1">
      <x/>
    </i>
    <i r="1">
      <x v="1"/>
    </i>
    <i>
      <x v="5"/>
    </i>
    <i r="1">
      <x/>
    </i>
    <i r="1">
      <x v="1"/>
    </i>
    <i>
      <x v="6"/>
    </i>
    <i r="1">
      <x/>
    </i>
    <i r="1">
      <x v="1"/>
    </i>
    <i>
      <x v="7"/>
    </i>
    <i r="1">
      <x/>
    </i>
    <i r="1">
      <x v="1"/>
    </i>
    <i>
      <x v="8"/>
    </i>
    <i r="1">
      <x/>
    </i>
    <i r="1">
      <x v="1"/>
    </i>
    <i>
      <x v="9"/>
    </i>
    <i r="1">
      <x/>
    </i>
    <i r="1">
      <x v="1"/>
    </i>
    <i>
      <x v="10"/>
    </i>
    <i r="1">
      <x/>
    </i>
    <i r="1">
      <x v="1"/>
    </i>
    <i>
      <x v="11"/>
    </i>
    <i r="1">
      <x/>
    </i>
    <i r="1">
      <x v="1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B" fld="2" baseField="0" baseItem="0"/>
  </dataFields>
  <chartFormats count="12">
    <chartFormat chart="1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1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1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1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6" format="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6" format="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6" format="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6" format="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7" format="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7" format="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7" format="1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7" format="1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96BC21-6FA5-4BA3-A520-76E3CE3D6B20}" name="Tableau1" displayName="Tableau1" ref="A1:E49" totalsRowShown="0">
  <autoFilter ref="A1:E49" xr:uid="{99A5D472-FBF1-451F-8BB1-0DC38333A436}"/>
  <tableColumns count="5">
    <tableColumn id="1" xr3:uid="{E71BDC7D-AE26-4D2C-ADAA-9BD68BC7B55D}" name="Annee"/>
    <tableColumn id="2" xr3:uid="{C813004A-661A-4426-BADF-DED0897EE99D}" name="Type"/>
    <tableColumn id="3" xr3:uid="{89A425E1-8DE7-4991-9D4C-1D253BAA6C5B}" name="NB"/>
    <tableColumn id="4" xr3:uid="{FE55B0CC-3918-4A7D-89B7-D8B19CA627E9}" name="Mois"/>
    <tableColumn id="5" xr3:uid="{15DB562C-B8B4-450D-8D91-3E638DE18FEE}" name="Clé" dataDxfId="0">
      <calculatedColumnFormula>Tableau1[[#This Row],[Annee]]&amp;"_"&amp;Tableau1[[#This Row],[Type]]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D6E7D-6B21-46B0-8941-882C6F1F9D83}">
  <dimension ref="A16:N19"/>
  <sheetViews>
    <sheetView topLeftCell="A13" workbookViewId="0">
      <selection activeCell="A16" sqref="A16:N19"/>
    </sheetView>
  </sheetViews>
  <sheetFormatPr baseColWidth="10" defaultRowHeight="15" x14ac:dyDescent="0.25"/>
  <cols>
    <col min="2" max="2" width="23.42578125" bestFit="1" customWidth="1"/>
    <col min="3" max="14" width="11.42578125" style="5"/>
  </cols>
  <sheetData>
    <row r="16" spans="1:14" x14ac:dyDescent="0.25">
      <c r="A16">
        <v>2021</v>
      </c>
      <c r="B16" s="1" t="s">
        <v>0</v>
      </c>
      <c r="C16" s="2">
        <f>2831+3376</f>
        <v>6207</v>
      </c>
      <c r="D16" s="2">
        <f>3125+4027</f>
        <v>7152</v>
      </c>
      <c r="E16" s="2">
        <f>3238+4248</f>
        <v>7486</v>
      </c>
      <c r="F16" s="2">
        <f>3478+4311</f>
        <v>7789</v>
      </c>
      <c r="G16" s="2">
        <f>3041+4271</f>
        <v>7312</v>
      </c>
      <c r="H16" s="2">
        <f>3030+4151</f>
        <v>7181</v>
      </c>
      <c r="I16" s="2">
        <f>2680+3984</f>
        <v>6664</v>
      </c>
      <c r="J16" s="2">
        <f>1844+2704</f>
        <v>4548</v>
      </c>
      <c r="K16" s="2"/>
      <c r="L16" s="2"/>
      <c r="M16" s="2"/>
      <c r="N16" s="2"/>
    </row>
    <row r="17" spans="1:14" x14ac:dyDescent="0.25">
      <c r="A17">
        <v>2021</v>
      </c>
      <c r="B17" s="1" t="s">
        <v>1</v>
      </c>
      <c r="C17" s="3">
        <v>2261</v>
      </c>
      <c r="D17" s="4">
        <v>1799</v>
      </c>
      <c r="E17" s="3">
        <v>1915</v>
      </c>
      <c r="F17" s="3">
        <v>2459</v>
      </c>
      <c r="G17" s="3">
        <v>2127</v>
      </c>
      <c r="H17" s="3">
        <v>3095</v>
      </c>
      <c r="I17" s="3">
        <v>3703</v>
      </c>
      <c r="J17" s="3">
        <v>1311</v>
      </c>
      <c r="K17" s="3"/>
      <c r="L17" s="3"/>
      <c r="M17" s="3"/>
      <c r="N17" s="3"/>
    </row>
    <row r="18" spans="1:14" x14ac:dyDescent="0.25">
      <c r="A18">
        <v>2020</v>
      </c>
      <c r="B18" s="1" t="s">
        <v>2</v>
      </c>
      <c r="C18" s="2">
        <f>2788+3581</f>
        <v>6369</v>
      </c>
      <c r="D18" s="2">
        <f>3193+4071</f>
        <v>7264</v>
      </c>
      <c r="E18" s="2">
        <v>3721</v>
      </c>
      <c r="F18" s="2">
        <v>1684.15</v>
      </c>
      <c r="G18" s="2">
        <v>6513</v>
      </c>
      <c r="H18" s="2">
        <f>2614+3971</f>
        <v>6585</v>
      </c>
      <c r="I18" s="2">
        <f>2835+3881</f>
        <v>6716</v>
      </c>
      <c r="J18" s="2">
        <f>1675+2892</f>
        <v>4567</v>
      </c>
      <c r="K18" s="2">
        <f>3191+3583</f>
        <v>6774</v>
      </c>
      <c r="L18" s="2">
        <f>2774+3868</f>
        <v>6642</v>
      </c>
      <c r="M18" s="2">
        <f>2987+4007</f>
        <v>6994</v>
      </c>
      <c r="N18" s="2">
        <f>2992+3912</f>
        <v>6904</v>
      </c>
    </row>
    <row r="19" spans="1:14" x14ac:dyDescent="0.25">
      <c r="A19">
        <v>2020</v>
      </c>
      <c r="B19" s="1" t="s">
        <v>3</v>
      </c>
      <c r="C19" s="2">
        <v>599.25</v>
      </c>
      <c r="D19" s="2">
        <v>844.5</v>
      </c>
      <c r="E19" s="2">
        <v>308.75</v>
      </c>
      <c r="F19" s="2">
        <v>0</v>
      </c>
      <c r="G19" s="2">
        <v>422</v>
      </c>
      <c r="H19" s="2">
        <v>1458.75</v>
      </c>
      <c r="I19" s="2">
        <v>3003.25</v>
      </c>
      <c r="J19" s="2">
        <v>2253</v>
      </c>
      <c r="K19" s="2">
        <v>2090.25</v>
      </c>
      <c r="L19" s="2">
        <v>2494</v>
      </c>
      <c r="M19" s="2">
        <v>1251.5</v>
      </c>
      <c r="N19" s="2">
        <v>2185.58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7F4927-7A81-495B-A0C2-60EF524751F2}">
  <dimension ref="A1:M63"/>
  <sheetViews>
    <sheetView tabSelected="1" workbookViewId="0"/>
  </sheetViews>
  <sheetFormatPr baseColWidth="10" defaultRowHeight="15" x14ac:dyDescent="0.25"/>
  <cols>
    <col min="2" max="2" width="21.5703125" bestFit="1" customWidth="1"/>
    <col min="5" max="5" width="26.7109375" bestFit="1" customWidth="1"/>
    <col min="8" max="8" width="21" bestFit="1" customWidth="1"/>
    <col min="9" max="9" width="23.85546875" bestFit="1" customWidth="1"/>
    <col min="10" max="10" width="27" bestFit="1" customWidth="1"/>
    <col min="11" max="11" width="17" bestFit="1" customWidth="1"/>
    <col min="12" max="12" width="25.140625" bestFit="1" customWidth="1"/>
    <col min="13" max="13" width="12.5703125" bestFit="1" customWidth="1"/>
  </cols>
  <sheetData>
    <row r="1" spans="1:5" x14ac:dyDescent="0.25">
      <c r="A1" t="s">
        <v>4</v>
      </c>
      <c r="B1" t="s">
        <v>6</v>
      </c>
      <c r="C1" t="s">
        <v>5</v>
      </c>
      <c r="D1" t="s">
        <v>28</v>
      </c>
      <c r="E1" t="s">
        <v>7</v>
      </c>
    </row>
    <row r="2" spans="1:5" x14ac:dyDescent="0.25">
      <c r="A2">
        <v>2021</v>
      </c>
      <c r="B2" t="s">
        <v>0</v>
      </c>
      <c r="C2">
        <v>6207</v>
      </c>
      <c r="D2" t="s">
        <v>16</v>
      </c>
      <c r="E2" t="str">
        <f>Tableau1[[#This Row],[Annee]]&amp;"_"&amp;Tableau1[[#This Row],[Type]]</f>
        <v>2021_REEL N MOD</v>
      </c>
    </row>
    <row r="3" spans="1:5" x14ac:dyDescent="0.25">
      <c r="A3">
        <v>2021</v>
      </c>
      <c r="B3" t="s">
        <v>1</v>
      </c>
      <c r="C3">
        <v>2261</v>
      </c>
      <c r="D3" t="s">
        <v>16</v>
      </c>
      <c r="E3" t="str">
        <f>Tableau1[[#This Row],[Annee]]&amp;"_"&amp;Tableau1[[#This Row],[Type]]</f>
        <v>2021_REEL N MOD INTERIM</v>
      </c>
    </row>
    <row r="4" spans="1:5" x14ac:dyDescent="0.25">
      <c r="A4">
        <v>2020</v>
      </c>
      <c r="B4" t="s">
        <v>2</v>
      </c>
      <c r="C4">
        <v>6369</v>
      </c>
      <c r="D4" t="s">
        <v>16</v>
      </c>
      <c r="E4" t="str">
        <f>Tableau1[[#This Row],[Annee]]&amp;"_"&amp;Tableau1[[#This Row],[Type]]</f>
        <v>2020_REEL N-1 MOD</v>
      </c>
    </row>
    <row r="5" spans="1:5" x14ac:dyDescent="0.25">
      <c r="A5">
        <v>2020</v>
      </c>
      <c r="B5" t="s">
        <v>3</v>
      </c>
      <c r="C5">
        <v>599.25</v>
      </c>
      <c r="D5" t="s">
        <v>16</v>
      </c>
      <c r="E5" t="str">
        <f>Tableau1[[#This Row],[Annee]]&amp;"_"&amp;Tableau1[[#This Row],[Type]]</f>
        <v>2020_REEL N-1 MOD INTERIM</v>
      </c>
    </row>
    <row r="6" spans="1:5" x14ac:dyDescent="0.25">
      <c r="A6">
        <v>2021</v>
      </c>
      <c r="B6" t="s">
        <v>0</v>
      </c>
      <c r="C6">
        <v>7152</v>
      </c>
      <c r="D6" t="s">
        <v>17</v>
      </c>
      <c r="E6" t="str">
        <f>Tableau1[[#This Row],[Annee]]&amp;"_"&amp;Tableau1[[#This Row],[Type]]</f>
        <v>2021_REEL N MOD</v>
      </c>
    </row>
    <row r="7" spans="1:5" x14ac:dyDescent="0.25">
      <c r="A7">
        <v>2021</v>
      </c>
      <c r="B7" t="s">
        <v>1</v>
      </c>
      <c r="C7">
        <v>1799</v>
      </c>
      <c r="D7" t="s">
        <v>17</v>
      </c>
      <c r="E7" t="str">
        <f>Tableau1[[#This Row],[Annee]]&amp;"_"&amp;Tableau1[[#This Row],[Type]]</f>
        <v>2021_REEL N MOD INTERIM</v>
      </c>
    </row>
    <row r="8" spans="1:5" x14ac:dyDescent="0.25">
      <c r="A8">
        <v>2020</v>
      </c>
      <c r="B8" t="s">
        <v>2</v>
      </c>
      <c r="C8">
        <v>7264</v>
      </c>
      <c r="D8" t="s">
        <v>17</v>
      </c>
      <c r="E8" t="str">
        <f>Tableau1[[#This Row],[Annee]]&amp;"_"&amp;Tableau1[[#This Row],[Type]]</f>
        <v>2020_REEL N-1 MOD</v>
      </c>
    </row>
    <row r="9" spans="1:5" x14ac:dyDescent="0.25">
      <c r="A9">
        <v>2020</v>
      </c>
      <c r="B9" t="s">
        <v>3</v>
      </c>
      <c r="C9">
        <v>844.5</v>
      </c>
      <c r="D9" t="s">
        <v>17</v>
      </c>
      <c r="E9" t="str">
        <f>Tableau1[[#This Row],[Annee]]&amp;"_"&amp;Tableau1[[#This Row],[Type]]</f>
        <v>2020_REEL N-1 MOD INTERIM</v>
      </c>
    </row>
    <row r="10" spans="1:5" x14ac:dyDescent="0.25">
      <c r="A10">
        <v>2021</v>
      </c>
      <c r="B10" t="s">
        <v>0</v>
      </c>
      <c r="C10">
        <v>7486</v>
      </c>
      <c r="D10" t="s">
        <v>18</v>
      </c>
      <c r="E10" t="str">
        <f>Tableau1[[#This Row],[Annee]]&amp;"_"&amp;Tableau1[[#This Row],[Type]]</f>
        <v>2021_REEL N MOD</v>
      </c>
    </row>
    <row r="11" spans="1:5" x14ac:dyDescent="0.25">
      <c r="A11">
        <v>2021</v>
      </c>
      <c r="B11" t="s">
        <v>1</v>
      </c>
      <c r="C11">
        <v>1915</v>
      </c>
      <c r="D11" t="s">
        <v>18</v>
      </c>
      <c r="E11" t="str">
        <f>Tableau1[[#This Row],[Annee]]&amp;"_"&amp;Tableau1[[#This Row],[Type]]</f>
        <v>2021_REEL N MOD INTERIM</v>
      </c>
    </row>
    <row r="12" spans="1:5" x14ac:dyDescent="0.25">
      <c r="A12">
        <v>2020</v>
      </c>
      <c r="B12" t="s">
        <v>2</v>
      </c>
      <c r="C12">
        <v>3721</v>
      </c>
      <c r="D12" t="s">
        <v>18</v>
      </c>
      <c r="E12" t="str">
        <f>Tableau1[[#This Row],[Annee]]&amp;"_"&amp;Tableau1[[#This Row],[Type]]</f>
        <v>2020_REEL N-1 MOD</v>
      </c>
    </row>
    <row r="13" spans="1:5" x14ac:dyDescent="0.25">
      <c r="A13">
        <v>2020</v>
      </c>
      <c r="B13" t="s">
        <v>3</v>
      </c>
      <c r="C13">
        <v>308.75</v>
      </c>
      <c r="D13" t="s">
        <v>18</v>
      </c>
      <c r="E13" t="str">
        <f>Tableau1[[#This Row],[Annee]]&amp;"_"&amp;Tableau1[[#This Row],[Type]]</f>
        <v>2020_REEL N-1 MOD INTERIM</v>
      </c>
    </row>
    <row r="14" spans="1:5" x14ac:dyDescent="0.25">
      <c r="A14">
        <v>2021</v>
      </c>
      <c r="B14" t="s">
        <v>0</v>
      </c>
      <c r="C14">
        <v>7789</v>
      </c>
      <c r="D14" t="s">
        <v>19</v>
      </c>
      <c r="E14" t="str">
        <f>Tableau1[[#This Row],[Annee]]&amp;"_"&amp;Tableau1[[#This Row],[Type]]</f>
        <v>2021_REEL N MOD</v>
      </c>
    </row>
    <row r="15" spans="1:5" x14ac:dyDescent="0.25">
      <c r="A15">
        <v>2021</v>
      </c>
      <c r="B15" t="s">
        <v>1</v>
      </c>
      <c r="C15">
        <v>2459</v>
      </c>
      <c r="D15" t="s">
        <v>19</v>
      </c>
      <c r="E15" t="str">
        <f>Tableau1[[#This Row],[Annee]]&amp;"_"&amp;Tableau1[[#This Row],[Type]]</f>
        <v>2021_REEL N MOD INTERIM</v>
      </c>
    </row>
    <row r="16" spans="1:5" x14ac:dyDescent="0.25">
      <c r="A16">
        <v>2020</v>
      </c>
      <c r="B16" t="s">
        <v>2</v>
      </c>
      <c r="C16">
        <v>1684.15</v>
      </c>
      <c r="D16" t="s">
        <v>19</v>
      </c>
      <c r="E16" t="str">
        <f>Tableau1[[#This Row],[Annee]]&amp;"_"&amp;Tableau1[[#This Row],[Type]]</f>
        <v>2020_REEL N-1 MOD</v>
      </c>
    </row>
    <row r="17" spans="1:13" x14ac:dyDescent="0.25">
      <c r="A17">
        <v>2020</v>
      </c>
      <c r="B17" t="s">
        <v>3</v>
      </c>
      <c r="C17">
        <v>0</v>
      </c>
      <c r="D17" t="s">
        <v>19</v>
      </c>
      <c r="E17" t="str">
        <f>Tableau1[[#This Row],[Annee]]&amp;"_"&amp;Tableau1[[#This Row],[Type]]</f>
        <v>2020_REEL N-1 MOD INTERIM</v>
      </c>
    </row>
    <row r="18" spans="1:13" x14ac:dyDescent="0.25">
      <c r="A18">
        <v>2021</v>
      </c>
      <c r="B18" t="s">
        <v>0</v>
      </c>
      <c r="C18">
        <v>7312</v>
      </c>
      <c r="D18" t="s">
        <v>20</v>
      </c>
      <c r="E18" t="str">
        <f>Tableau1[[#This Row],[Annee]]&amp;"_"&amp;Tableau1[[#This Row],[Type]]</f>
        <v>2021_REEL N MOD</v>
      </c>
    </row>
    <row r="19" spans="1:13" x14ac:dyDescent="0.25">
      <c r="A19">
        <v>2021</v>
      </c>
      <c r="B19" t="s">
        <v>1</v>
      </c>
      <c r="C19">
        <v>2127</v>
      </c>
      <c r="D19" t="s">
        <v>20</v>
      </c>
      <c r="E19" t="str">
        <f>Tableau1[[#This Row],[Annee]]&amp;"_"&amp;Tableau1[[#This Row],[Type]]</f>
        <v>2021_REEL N MOD INTERIM</v>
      </c>
    </row>
    <row r="20" spans="1:13" x14ac:dyDescent="0.25">
      <c r="A20">
        <v>2020</v>
      </c>
      <c r="B20" t="s">
        <v>2</v>
      </c>
      <c r="C20">
        <v>6513</v>
      </c>
      <c r="D20" t="s">
        <v>20</v>
      </c>
      <c r="E20" t="str">
        <f>Tableau1[[#This Row],[Annee]]&amp;"_"&amp;Tableau1[[#This Row],[Type]]</f>
        <v>2020_REEL N-1 MOD</v>
      </c>
    </row>
    <row r="21" spans="1:13" x14ac:dyDescent="0.25">
      <c r="A21">
        <v>2020</v>
      </c>
      <c r="B21" t="s">
        <v>3</v>
      </c>
      <c r="C21">
        <v>422</v>
      </c>
      <c r="D21" t="s">
        <v>20</v>
      </c>
      <c r="E21" t="str">
        <f>Tableau1[[#This Row],[Annee]]&amp;"_"&amp;Tableau1[[#This Row],[Type]]</f>
        <v>2020_REEL N-1 MOD INTERIM</v>
      </c>
    </row>
    <row r="22" spans="1:13" x14ac:dyDescent="0.25">
      <c r="A22">
        <v>2021</v>
      </c>
      <c r="B22" t="s">
        <v>0</v>
      </c>
      <c r="C22">
        <v>7181</v>
      </c>
      <c r="D22" t="s">
        <v>21</v>
      </c>
      <c r="E22" t="str">
        <f>Tableau1[[#This Row],[Annee]]&amp;"_"&amp;Tableau1[[#This Row],[Type]]</f>
        <v>2021_REEL N MOD</v>
      </c>
    </row>
    <row r="23" spans="1:13" x14ac:dyDescent="0.25">
      <c r="A23">
        <v>2021</v>
      </c>
      <c r="B23" t="s">
        <v>1</v>
      </c>
      <c r="C23">
        <v>3095</v>
      </c>
      <c r="D23" t="s">
        <v>21</v>
      </c>
      <c r="E23" t="str">
        <f>Tableau1[[#This Row],[Annee]]&amp;"_"&amp;Tableau1[[#This Row],[Type]]</f>
        <v>2021_REEL N MOD INTERIM</v>
      </c>
    </row>
    <row r="24" spans="1:13" x14ac:dyDescent="0.25">
      <c r="A24">
        <v>2020</v>
      </c>
      <c r="B24" t="s">
        <v>2</v>
      </c>
      <c r="C24">
        <v>6585</v>
      </c>
      <c r="D24" t="s">
        <v>21</v>
      </c>
      <c r="E24" t="str">
        <f>Tableau1[[#This Row],[Annee]]&amp;"_"&amp;Tableau1[[#This Row],[Type]]</f>
        <v>2020_REEL N-1 MOD</v>
      </c>
    </row>
    <row r="25" spans="1:13" x14ac:dyDescent="0.25">
      <c r="A25">
        <v>2020</v>
      </c>
      <c r="B25" t="s">
        <v>3</v>
      </c>
      <c r="C25">
        <v>1458.75</v>
      </c>
      <c r="D25" t="s">
        <v>21</v>
      </c>
      <c r="E25" t="str">
        <f>Tableau1[[#This Row],[Annee]]&amp;"_"&amp;Tableau1[[#This Row],[Type]]</f>
        <v>2020_REEL N-1 MOD INTERIM</v>
      </c>
      <c r="H25" s="6" t="s">
        <v>12</v>
      </c>
      <c r="I25" s="6" t="s">
        <v>13</v>
      </c>
    </row>
    <row r="26" spans="1:13" x14ac:dyDescent="0.25">
      <c r="A26">
        <v>2021</v>
      </c>
      <c r="B26" t="s">
        <v>0</v>
      </c>
      <c r="C26">
        <v>6664</v>
      </c>
      <c r="D26" t="s">
        <v>22</v>
      </c>
      <c r="E26" t="str">
        <f>Tableau1[[#This Row],[Annee]]&amp;"_"&amp;Tableau1[[#This Row],[Type]]</f>
        <v>2021_REEL N MOD</v>
      </c>
      <c r="H26" s="6" t="s">
        <v>15</v>
      </c>
      <c r="I26" t="s">
        <v>8</v>
      </c>
      <c r="J26" t="s">
        <v>9</v>
      </c>
      <c r="K26" t="s">
        <v>10</v>
      </c>
      <c r="L26" t="s">
        <v>11</v>
      </c>
      <c r="M26" t="s">
        <v>14</v>
      </c>
    </row>
    <row r="27" spans="1:13" x14ac:dyDescent="0.25">
      <c r="A27">
        <v>2021</v>
      </c>
      <c r="B27" t="s">
        <v>1</v>
      </c>
      <c r="C27">
        <v>3703</v>
      </c>
      <c r="D27" t="s">
        <v>22</v>
      </c>
      <c r="E27" t="str">
        <f>Tableau1[[#This Row],[Annee]]&amp;"_"&amp;Tableau1[[#This Row],[Type]]</f>
        <v>2021_REEL N MOD INTERIM</v>
      </c>
      <c r="H27" s="7" t="s">
        <v>16</v>
      </c>
      <c r="I27" s="8">
        <v>6369</v>
      </c>
      <c r="J27" s="8">
        <v>599.25</v>
      </c>
      <c r="K27" s="8">
        <v>6207</v>
      </c>
      <c r="L27" s="8">
        <v>2261</v>
      </c>
      <c r="M27" s="8">
        <v>15436.25</v>
      </c>
    </row>
    <row r="28" spans="1:13" x14ac:dyDescent="0.25">
      <c r="A28">
        <v>2020</v>
      </c>
      <c r="B28" t="s">
        <v>2</v>
      </c>
      <c r="C28">
        <v>6716</v>
      </c>
      <c r="D28" t="s">
        <v>22</v>
      </c>
      <c r="E28" t="str">
        <f>Tableau1[[#This Row],[Annee]]&amp;"_"&amp;Tableau1[[#This Row],[Type]]</f>
        <v>2020_REEL N-1 MOD</v>
      </c>
      <c r="H28" s="9">
        <v>2020</v>
      </c>
      <c r="I28" s="8">
        <v>6369</v>
      </c>
      <c r="J28" s="8">
        <v>599.25</v>
      </c>
      <c r="K28" s="8"/>
      <c r="L28" s="8"/>
      <c r="M28" s="8">
        <v>6968.25</v>
      </c>
    </row>
    <row r="29" spans="1:13" x14ac:dyDescent="0.25">
      <c r="A29">
        <v>2020</v>
      </c>
      <c r="B29" t="s">
        <v>3</v>
      </c>
      <c r="C29">
        <v>3003.25</v>
      </c>
      <c r="D29" t="s">
        <v>22</v>
      </c>
      <c r="E29" t="str">
        <f>Tableau1[[#This Row],[Annee]]&amp;"_"&amp;Tableau1[[#This Row],[Type]]</f>
        <v>2020_REEL N-1 MOD INTERIM</v>
      </c>
      <c r="H29" s="9">
        <v>2021</v>
      </c>
      <c r="I29" s="8"/>
      <c r="J29" s="8"/>
      <c r="K29" s="8">
        <v>6207</v>
      </c>
      <c r="L29" s="8">
        <v>2261</v>
      </c>
      <c r="M29" s="8">
        <v>8468</v>
      </c>
    </row>
    <row r="30" spans="1:13" x14ac:dyDescent="0.25">
      <c r="A30">
        <v>2021</v>
      </c>
      <c r="B30" t="s">
        <v>0</v>
      </c>
      <c r="C30">
        <v>4548</v>
      </c>
      <c r="D30" t="s">
        <v>23</v>
      </c>
      <c r="E30" t="str">
        <f>Tableau1[[#This Row],[Annee]]&amp;"_"&amp;Tableau1[[#This Row],[Type]]</f>
        <v>2021_REEL N MOD</v>
      </c>
      <c r="H30" s="7" t="s">
        <v>17</v>
      </c>
      <c r="I30" s="8">
        <v>7264</v>
      </c>
      <c r="J30" s="8">
        <v>844.5</v>
      </c>
      <c r="K30" s="8">
        <v>7152</v>
      </c>
      <c r="L30" s="8">
        <v>1799</v>
      </c>
      <c r="M30" s="8">
        <v>17059.5</v>
      </c>
    </row>
    <row r="31" spans="1:13" x14ac:dyDescent="0.25">
      <c r="A31">
        <v>2021</v>
      </c>
      <c r="B31" t="s">
        <v>1</v>
      </c>
      <c r="C31">
        <v>1311</v>
      </c>
      <c r="D31" t="s">
        <v>23</v>
      </c>
      <c r="E31" t="str">
        <f>Tableau1[[#This Row],[Annee]]&amp;"_"&amp;Tableau1[[#This Row],[Type]]</f>
        <v>2021_REEL N MOD INTERIM</v>
      </c>
      <c r="H31" s="9">
        <v>2020</v>
      </c>
      <c r="I31" s="8">
        <v>7264</v>
      </c>
      <c r="J31" s="8">
        <v>844.5</v>
      </c>
      <c r="K31" s="8"/>
      <c r="L31" s="8"/>
      <c r="M31" s="8">
        <v>8108.5</v>
      </c>
    </row>
    <row r="32" spans="1:13" x14ac:dyDescent="0.25">
      <c r="A32">
        <v>2020</v>
      </c>
      <c r="B32" t="s">
        <v>2</v>
      </c>
      <c r="C32">
        <v>4567</v>
      </c>
      <c r="D32" t="s">
        <v>23</v>
      </c>
      <c r="E32" t="str">
        <f>Tableau1[[#This Row],[Annee]]&amp;"_"&amp;Tableau1[[#This Row],[Type]]</f>
        <v>2020_REEL N-1 MOD</v>
      </c>
      <c r="H32" s="9">
        <v>2021</v>
      </c>
      <c r="I32" s="8"/>
      <c r="J32" s="8"/>
      <c r="K32" s="8">
        <v>7152</v>
      </c>
      <c r="L32" s="8">
        <v>1799</v>
      </c>
      <c r="M32" s="8">
        <v>8951</v>
      </c>
    </row>
    <row r="33" spans="1:13" x14ac:dyDescent="0.25">
      <c r="A33">
        <v>2020</v>
      </c>
      <c r="B33" t="s">
        <v>3</v>
      </c>
      <c r="C33">
        <v>2253</v>
      </c>
      <c r="D33" t="s">
        <v>23</v>
      </c>
      <c r="E33" t="str">
        <f>Tableau1[[#This Row],[Annee]]&amp;"_"&amp;Tableau1[[#This Row],[Type]]</f>
        <v>2020_REEL N-1 MOD INTERIM</v>
      </c>
      <c r="H33" s="7" t="s">
        <v>18</v>
      </c>
      <c r="I33" s="8">
        <v>3721</v>
      </c>
      <c r="J33" s="8">
        <v>308.75</v>
      </c>
      <c r="K33" s="8">
        <v>7486</v>
      </c>
      <c r="L33" s="8">
        <v>1915</v>
      </c>
      <c r="M33" s="8">
        <v>13430.75</v>
      </c>
    </row>
    <row r="34" spans="1:13" x14ac:dyDescent="0.25">
      <c r="A34">
        <v>2021</v>
      </c>
      <c r="B34" t="s">
        <v>0</v>
      </c>
      <c r="D34" t="s">
        <v>24</v>
      </c>
      <c r="E34" t="str">
        <f>Tableau1[[#This Row],[Annee]]&amp;"_"&amp;Tableau1[[#This Row],[Type]]</f>
        <v>2021_REEL N MOD</v>
      </c>
      <c r="H34" s="9">
        <v>2020</v>
      </c>
      <c r="I34" s="8">
        <v>3721</v>
      </c>
      <c r="J34" s="8">
        <v>308.75</v>
      </c>
      <c r="K34" s="8"/>
      <c r="L34" s="8"/>
      <c r="M34" s="8">
        <v>4029.75</v>
      </c>
    </row>
    <row r="35" spans="1:13" x14ac:dyDescent="0.25">
      <c r="A35">
        <v>2021</v>
      </c>
      <c r="B35" t="s">
        <v>1</v>
      </c>
      <c r="D35" t="s">
        <v>24</v>
      </c>
      <c r="E35" t="str">
        <f>Tableau1[[#This Row],[Annee]]&amp;"_"&amp;Tableau1[[#This Row],[Type]]</f>
        <v>2021_REEL N MOD INTERIM</v>
      </c>
      <c r="H35" s="9">
        <v>2021</v>
      </c>
      <c r="I35" s="8"/>
      <c r="J35" s="8"/>
      <c r="K35" s="8">
        <v>7486</v>
      </c>
      <c r="L35" s="8">
        <v>1915</v>
      </c>
      <c r="M35" s="8">
        <v>9401</v>
      </c>
    </row>
    <row r="36" spans="1:13" x14ac:dyDescent="0.25">
      <c r="A36">
        <v>2020</v>
      </c>
      <c r="B36" t="s">
        <v>2</v>
      </c>
      <c r="C36">
        <v>6774</v>
      </c>
      <c r="D36" t="s">
        <v>24</v>
      </c>
      <c r="E36" t="str">
        <f>Tableau1[[#This Row],[Annee]]&amp;"_"&amp;Tableau1[[#This Row],[Type]]</f>
        <v>2020_REEL N-1 MOD</v>
      </c>
      <c r="H36" s="7" t="s">
        <v>19</v>
      </c>
      <c r="I36" s="8">
        <v>1684.15</v>
      </c>
      <c r="J36" s="8">
        <v>0</v>
      </c>
      <c r="K36" s="8">
        <v>7789</v>
      </c>
      <c r="L36" s="8">
        <v>2459</v>
      </c>
      <c r="M36" s="8">
        <v>11932.15</v>
      </c>
    </row>
    <row r="37" spans="1:13" x14ac:dyDescent="0.25">
      <c r="A37">
        <v>2020</v>
      </c>
      <c r="B37" t="s">
        <v>3</v>
      </c>
      <c r="C37">
        <v>2090.25</v>
      </c>
      <c r="D37" t="s">
        <v>24</v>
      </c>
      <c r="E37" t="str">
        <f>Tableau1[[#This Row],[Annee]]&amp;"_"&amp;Tableau1[[#This Row],[Type]]</f>
        <v>2020_REEL N-1 MOD INTERIM</v>
      </c>
      <c r="H37" s="9">
        <v>2020</v>
      </c>
      <c r="I37" s="8">
        <v>1684.15</v>
      </c>
      <c r="J37" s="8">
        <v>0</v>
      </c>
      <c r="K37" s="8"/>
      <c r="L37" s="8"/>
      <c r="M37" s="8">
        <v>1684.15</v>
      </c>
    </row>
    <row r="38" spans="1:13" x14ac:dyDescent="0.25">
      <c r="A38">
        <v>2021</v>
      </c>
      <c r="B38" t="s">
        <v>0</v>
      </c>
      <c r="D38" t="s">
        <v>25</v>
      </c>
      <c r="E38" t="str">
        <f>Tableau1[[#This Row],[Annee]]&amp;"_"&amp;Tableau1[[#This Row],[Type]]</f>
        <v>2021_REEL N MOD</v>
      </c>
      <c r="H38" s="9">
        <v>2021</v>
      </c>
      <c r="I38" s="8"/>
      <c r="J38" s="8"/>
      <c r="K38" s="8">
        <v>7789</v>
      </c>
      <c r="L38" s="8">
        <v>2459</v>
      </c>
      <c r="M38" s="8">
        <v>10248</v>
      </c>
    </row>
    <row r="39" spans="1:13" x14ac:dyDescent="0.25">
      <c r="A39">
        <v>2021</v>
      </c>
      <c r="B39" t="s">
        <v>1</v>
      </c>
      <c r="D39" t="s">
        <v>25</v>
      </c>
      <c r="E39" t="str">
        <f>Tableau1[[#This Row],[Annee]]&amp;"_"&amp;Tableau1[[#This Row],[Type]]</f>
        <v>2021_REEL N MOD INTERIM</v>
      </c>
      <c r="H39" s="7" t="s">
        <v>20</v>
      </c>
      <c r="I39" s="8">
        <v>6513</v>
      </c>
      <c r="J39" s="8">
        <v>422</v>
      </c>
      <c r="K39" s="8">
        <v>7312</v>
      </c>
      <c r="L39" s="8">
        <v>2127</v>
      </c>
      <c r="M39" s="8">
        <v>16374</v>
      </c>
    </row>
    <row r="40" spans="1:13" x14ac:dyDescent="0.25">
      <c r="A40">
        <v>2020</v>
      </c>
      <c r="B40" t="s">
        <v>2</v>
      </c>
      <c r="C40">
        <v>6642</v>
      </c>
      <c r="D40" t="s">
        <v>25</v>
      </c>
      <c r="E40" t="str">
        <f>Tableau1[[#This Row],[Annee]]&amp;"_"&amp;Tableau1[[#This Row],[Type]]</f>
        <v>2020_REEL N-1 MOD</v>
      </c>
      <c r="H40" s="9">
        <v>2020</v>
      </c>
      <c r="I40" s="8">
        <v>6513</v>
      </c>
      <c r="J40" s="8">
        <v>422</v>
      </c>
      <c r="K40" s="8"/>
      <c r="L40" s="8"/>
      <c r="M40" s="8">
        <v>6935</v>
      </c>
    </row>
    <row r="41" spans="1:13" x14ac:dyDescent="0.25">
      <c r="A41">
        <v>2020</v>
      </c>
      <c r="B41" t="s">
        <v>3</v>
      </c>
      <c r="C41">
        <v>2494</v>
      </c>
      <c r="D41" t="s">
        <v>25</v>
      </c>
      <c r="E41" t="str">
        <f>Tableau1[[#This Row],[Annee]]&amp;"_"&amp;Tableau1[[#This Row],[Type]]</f>
        <v>2020_REEL N-1 MOD INTERIM</v>
      </c>
      <c r="H41" s="9">
        <v>2021</v>
      </c>
      <c r="I41" s="8"/>
      <c r="J41" s="8"/>
      <c r="K41" s="8">
        <v>7312</v>
      </c>
      <c r="L41" s="8">
        <v>2127</v>
      </c>
      <c r="M41" s="8">
        <v>9439</v>
      </c>
    </row>
    <row r="42" spans="1:13" x14ac:dyDescent="0.25">
      <c r="A42">
        <v>2021</v>
      </c>
      <c r="B42" t="s">
        <v>0</v>
      </c>
      <c r="D42" t="s">
        <v>26</v>
      </c>
      <c r="E42" t="str">
        <f>Tableau1[[#This Row],[Annee]]&amp;"_"&amp;Tableau1[[#This Row],[Type]]</f>
        <v>2021_REEL N MOD</v>
      </c>
      <c r="H42" s="7" t="s">
        <v>21</v>
      </c>
      <c r="I42" s="8">
        <v>6585</v>
      </c>
      <c r="J42" s="8">
        <v>1458.75</v>
      </c>
      <c r="K42" s="8">
        <v>7181</v>
      </c>
      <c r="L42" s="8">
        <v>3095</v>
      </c>
      <c r="M42" s="8">
        <v>18319.75</v>
      </c>
    </row>
    <row r="43" spans="1:13" x14ac:dyDescent="0.25">
      <c r="A43">
        <v>2021</v>
      </c>
      <c r="B43" t="s">
        <v>1</v>
      </c>
      <c r="D43" t="s">
        <v>26</v>
      </c>
      <c r="E43" t="str">
        <f>Tableau1[[#This Row],[Annee]]&amp;"_"&amp;Tableau1[[#This Row],[Type]]</f>
        <v>2021_REEL N MOD INTERIM</v>
      </c>
      <c r="H43" s="9">
        <v>2020</v>
      </c>
      <c r="I43" s="8">
        <v>6585</v>
      </c>
      <c r="J43" s="8">
        <v>1458.75</v>
      </c>
      <c r="K43" s="8"/>
      <c r="L43" s="8"/>
      <c r="M43" s="8">
        <v>8043.75</v>
      </c>
    </row>
    <row r="44" spans="1:13" x14ac:dyDescent="0.25">
      <c r="A44">
        <v>2020</v>
      </c>
      <c r="B44" t="s">
        <v>2</v>
      </c>
      <c r="C44">
        <v>6994</v>
      </c>
      <c r="D44" t="s">
        <v>26</v>
      </c>
      <c r="E44" t="str">
        <f>Tableau1[[#This Row],[Annee]]&amp;"_"&amp;Tableau1[[#This Row],[Type]]</f>
        <v>2020_REEL N-1 MOD</v>
      </c>
      <c r="H44" s="9">
        <v>2021</v>
      </c>
      <c r="I44" s="8"/>
      <c r="J44" s="8"/>
      <c r="K44" s="8">
        <v>7181</v>
      </c>
      <c r="L44" s="8">
        <v>3095</v>
      </c>
      <c r="M44" s="8">
        <v>10276</v>
      </c>
    </row>
    <row r="45" spans="1:13" x14ac:dyDescent="0.25">
      <c r="A45">
        <v>2020</v>
      </c>
      <c r="B45" t="s">
        <v>3</v>
      </c>
      <c r="C45">
        <v>1251.5</v>
      </c>
      <c r="D45" t="s">
        <v>26</v>
      </c>
      <c r="E45" t="str">
        <f>Tableau1[[#This Row],[Annee]]&amp;"_"&amp;Tableau1[[#This Row],[Type]]</f>
        <v>2020_REEL N-1 MOD INTERIM</v>
      </c>
      <c r="H45" s="7" t="s">
        <v>22</v>
      </c>
      <c r="I45" s="8">
        <v>6716</v>
      </c>
      <c r="J45" s="8">
        <v>3003.25</v>
      </c>
      <c r="K45" s="8">
        <v>6664</v>
      </c>
      <c r="L45" s="8">
        <v>3703</v>
      </c>
      <c r="M45" s="8">
        <v>20086.25</v>
      </c>
    </row>
    <row r="46" spans="1:13" x14ac:dyDescent="0.25">
      <c r="A46">
        <v>2021</v>
      </c>
      <c r="B46" t="s">
        <v>0</v>
      </c>
      <c r="D46" t="s">
        <v>27</v>
      </c>
      <c r="E46" t="str">
        <f>Tableau1[[#This Row],[Annee]]&amp;"_"&amp;Tableau1[[#This Row],[Type]]</f>
        <v>2021_REEL N MOD</v>
      </c>
      <c r="H46" s="9">
        <v>2020</v>
      </c>
      <c r="I46" s="8">
        <v>6716</v>
      </c>
      <c r="J46" s="8">
        <v>3003.25</v>
      </c>
      <c r="K46" s="8"/>
      <c r="L46" s="8"/>
      <c r="M46" s="8">
        <v>9719.25</v>
      </c>
    </row>
    <row r="47" spans="1:13" x14ac:dyDescent="0.25">
      <c r="A47">
        <v>2021</v>
      </c>
      <c r="B47" t="s">
        <v>1</v>
      </c>
      <c r="D47" t="s">
        <v>27</v>
      </c>
      <c r="E47" t="str">
        <f>Tableau1[[#This Row],[Annee]]&amp;"_"&amp;Tableau1[[#This Row],[Type]]</f>
        <v>2021_REEL N MOD INTERIM</v>
      </c>
      <c r="H47" s="9">
        <v>2021</v>
      </c>
      <c r="I47" s="8"/>
      <c r="J47" s="8"/>
      <c r="K47" s="8">
        <v>6664</v>
      </c>
      <c r="L47" s="8">
        <v>3703</v>
      </c>
      <c r="M47" s="8">
        <v>10367</v>
      </c>
    </row>
    <row r="48" spans="1:13" x14ac:dyDescent="0.25">
      <c r="A48">
        <v>2020</v>
      </c>
      <c r="B48" t="s">
        <v>2</v>
      </c>
      <c r="C48">
        <v>6904</v>
      </c>
      <c r="D48" t="s">
        <v>27</v>
      </c>
      <c r="E48" t="str">
        <f>Tableau1[[#This Row],[Annee]]&amp;"_"&amp;Tableau1[[#This Row],[Type]]</f>
        <v>2020_REEL N-1 MOD</v>
      </c>
      <c r="H48" s="7" t="s">
        <v>23</v>
      </c>
      <c r="I48" s="8">
        <v>4567</v>
      </c>
      <c r="J48" s="8">
        <v>2253</v>
      </c>
      <c r="K48" s="8">
        <v>4548</v>
      </c>
      <c r="L48" s="8">
        <v>1311</v>
      </c>
      <c r="M48" s="8">
        <v>12679</v>
      </c>
    </row>
    <row r="49" spans="1:13" x14ac:dyDescent="0.25">
      <c r="A49">
        <v>2020</v>
      </c>
      <c r="B49" t="s">
        <v>3</v>
      </c>
      <c r="C49">
        <v>2185.58</v>
      </c>
      <c r="D49" t="s">
        <v>27</v>
      </c>
      <c r="E49" t="str">
        <f>Tableau1[[#This Row],[Annee]]&amp;"_"&amp;Tableau1[[#This Row],[Type]]</f>
        <v>2020_REEL N-1 MOD INTERIM</v>
      </c>
      <c r="H49" s="9">
        <v>2020</v>
      </c>
      <c r="I49" s="8">
        <v>4567</v>
      </c>
      <c r="J49" s="8">
        <v>2253</v>
      </c>
      <c r="K49" s="8"/>
      <c r="L49" s="8"/>
      <c r="M49" s="8">
        <v>6820</v>
      </c>
    </row>
    <row r="50" spans="1:13" x14ac:dyDescent="0.25">
      <c r="H50" s="9">
        <v>2021</v>
      </c>
      <c r="I50" s="8"/>
      <c r="J50" s="8"/>
      <c r="K50" s="8">
        <v>4548</v>
      </c>
      <c r="L50" s="8">
        <v>1311</v>
      </c>
      <c r="M50" s="8">
        <v>5859</v>
      </c>
    </row>
    <row r="51" spans="1:13" x14ac:dyDescent="0.25">
      <c r="H51" s="7" t="s">
        <v>24</v>
      </c>
      <c r="I51" s="8">
        <v>6774</v>
      </c>
      <c r="J51" s="8">
        <v>2090.25</v>
      </c>
      <c r="K51" s="8"/>
      <c r="L51" s="8"/>
      <c r="M51" s="8">
        <v>8864.25</v>
      </c>
    </row>
    <row r="52" spans="1:13" x14ac:dyDescent="0.25">
      <c r="H52" s="9">
        <v>2020</v>
      </c>
      <c r="I52" s="8">
        <v>6774</v>
      </c>
      <c r="J52" s="8">
        <v>2090.25</v>
      </c>
      <c r="K52" s="8"/>
      <c r="L52" s="8"/>
      <c r="M52" s="8">
        <v>8864.25</v>
      </c>
    </row>
    <row r="53" spans="1:13" x14ac:dyDescent="0.25">
      <c r="H53" s="9">
        <v>2021</v>
      </c>
      <c r="I53" s="8"/>
      <c r="J53" s="8"/>
      <c r="K53" s="8"/>
      <c r="L53" s="8"/>
      <c r="M53" s="8"/>
    </row>
    <row r="54" spans="1:13" x14ac:dyDescent="0.25">
      <c r="H54" s="7" t="s">
        <v>25</v>
      </c>
      <c r="I54" s="8">
        <v>6642</v>
      </c>
      <c r="J54" s="8">
        <v>2494</v>
      </c>
      <c r="K54" s="8"/>
      <c r="L54" s="8"/>
      <c r="M54" s="8">
        <v>9136</v>
      </c>
    </row>
    <row r="55" spans="1:13" x14ac:dyDescent="0.25">
      <c r="H55" s="9">
        <v>2020</v>
      </c>
      <c r="I55" s="8">
        <v>6642</v>
      </c>
      <c r="J55" s="8">
        <v>2494</v>
      </c>
      <c r="K55" s="8"/>
      <c r="L55" s="8"/>
      <c r="M55" s="8">
        <v>9136</v>
      </c>
    </row>
    <row r="56" spans="1:13" x14ac:dyDescent="0.25">
      <c r="H56" s="9">
        <v>2021</v>
      </c>
      <c r="I56" s="8"/>
      <c r="J56" s="8"/>
      <c r="K56" s="8"/>
      <c r="L56" s="8"/>
      <c r="M56" s="8"/>
    </row>
    <row r="57" spans="1:13" x14ac:dyDescent="0.25">
      <c r="H57" s="7" t="s">
        <v>26</v>
      </c>
      <c r="I57" s="8">
        <v>6994</v>
      </c>
      <c r="J57" s="8">
        <v>1251.5</v>
      </c>
      <c r="K57" s="8"/>
      <c r="L57" s="8"/>
      <c r="M57" s="8">
        <v>8245.5</v>
      </c>
    </row>
    <row r="58" spans="1:13" x14ac:dyDescent="0.25">
      <c r="H58" s="9">
        <v>2020</v>
      </c>
      <c r="I58" s="8">
        <v>6994</v>
      </c>
      <c r="J58" s="8">
        <v>1251.5</v>
      </c>
      <c r="K58" s="8"/>
      <c r="L58" s="8"/>
      <c r="M58" s="8">
        <v>8245.5</v>
      </c>
    </row>
    <row r="59" spans="1:13" x14ac:dyDescent="0.25">
      <c r="H59" s="9">
        <v>2021</v>
      </c>
      <c r="I59" s="8"/>
      <c r="J59" s="8"/>
      <c r="K59" s="8"/>
      <c r="L59" s="8"/>
      <c r="M59" s="8"/>
    </row>
    <row r="60" spans="1:13" x14ac:dyDescent="0.25">
      <c r="H60" s="7" t="s">
        <v>27</v>
      </c>
      <c r="I60" s="8">
        <v>6904</v>
      </c>
      <c r="J60" s="8">
        <v>2185.58</v>
      </c>
      <c r="K60" s="8"/>
      <c r="L60" s="8"/>
      <c r="M60" s="8">
        <v>9089.58</v>
      </c>
    </row>
    <row r="61" spans="1:13" x14ac:dyDescent="0.25">
      <c r="H61" s="9">
        <v>2020</v>
      </c>
      <c r="I61" s="8">
        <v>6904</v>
      </c>
      <c r="J61" s="8">
        <v>2185.58</v>
      </c>
      <c r="K61" s="8"/>
      <c r="L61" s="8"/>
      <c r="M61" s="8">
        <v>9089.58</v>
      </c>
    </row>
    <row r="62" spans="1:13" x14ac:dyDescent="0.25">
      <c r="H62" s="9">
        <v>2021</v>
      </c>
      <c r="I62" s="8"/>
      <c r="J62" s="8"/>
      <c r="K62" s="8"/>
      <c r="L62" s="8"/>
      <c r="M62" s="8"/>
    </row>
    <row r="63" spans="1:13" x14ac:dyDescent="0.25">
      <c r="H63" s="7" t="s">
        <v>14</v>
      </c>
      <c r="I63" s="8">
        <v>70733.149999999994</v>
      </c>
      <c r="J63" s="8">
        <v>16910.830000000002</v>
      </c>
      <c r="K63" s="8">
        <v>54339</v>
      </c>
      <c r="L63" s="8">
        <v>18670</v>
      </c>
      <c r="M63" s="8">
        <v>160652.97999999998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FORNONI</dc:creator>
  <cp:lastModifiedBy>Gravier Frederic FRF</cp:lastModifiedBy>
  <dcterms:created xsi:type="dcterms:W3CDTF">2021-10-04T10:12:28Z</dcterms:created>
  <dcterms:modified xsi:type="dcterms:W3CDTF">2021-10-05T07:21:44Z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2021-10-05T06:49:50.0620288Z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64de26e2-b77a-4a4c-b988-d3401f52c0aa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