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68" windowHeight="5604" firstSheet="1" activeTab="5"/>
  </bookViews>
  <sheets>
    <sheet name="Informations personnelles" sheetId="4" r:id="rId1"/>
    <sheet name="Données" sheetId="3" r:id="rId2"/>
    <sheet name="Sem.014" sheetId="5" r:id="rId3"/>
    <sheet name="Sem.028" sheetId="6" r:id="rId4"/>
    <sheet name="Prix" sheetId="1" r:id="rId5"/>
    <sheet name="Remise de prix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2" l="1"/>
  <c r="H31" i="2" l="1"/>
  <c r="G31" i="2"/>
  <c r="H30" i="2"/>
  <c r="G30" i="2"/>
  <c r="H29" i="2"/>
  <c r="G29" i="2"/>
  <c r="H15" i="2"/>
  <c r="G15" i="2"/>
  <c r="D15" i="2"/>
  <c r="C15" i="2"/>
  <c r="F1" i="2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S80" i="1"/>
  <c r="S74" i="1"/>
  <c r="S68" i="1"/>
  <c r="S56" i="1"/>
  <c r="S50" i="1"/>
  <c r="S44" i="1"/>
  <c r="S32" i="1"/>
  <c r="S26" i="1"/>
  <c r="S14" i="1"/>
  <c r="S8" i="1"/>
  <c r="T46" i="1" l="1"/>
  <c r="T43" i="1"/>
  <c r="T45" i="1"/>
  <c r="T42" i="1"/>
  <c r="T44" i="1"/>
  <c r="T70" i="1"/>
  <c r="T67" i="1"/>
  <c r="T69" i="1"/>
  <c r="T66" i="1"/>
  <c r="T68" i="1"/>
  <c r="T26" i="1"/>
  <c r="T28" i="1"/>
  <c r="T25" i="1"/>
  <c r="T27" i="1"/>
  <c r="T50" i="1"/>
  <c r="T52" i="1"/>
  <c r="T49" i="1"/>
  <c r="T51" i="1"/>
  <c r="T48" i="1"/>
  <c r="T74" i="1"/>
  <c r="T76" i="1"/>
  <c r="T73" i="1"/>
  <c r="T75" i="1"/>
  <c r="T72" i="1"/>
  <c r="T8" i="1"/>
  <c r="T10" i="1"/>
  <c r="T7" i="1"/>
  <c r="T9" i="1"/>
  <c r="T6" i="1"/>
  <c r="T33" i="1"/>
  <c r="T30" i="1"/>
  <c r="T32" i="1"/>
  <c r="T34" i="1"/>
  <c r="T31" i="1"/>
  <c r="T57" i="1"/>
  <c r="T54" i="1"/>
  <c r="T56" i="1"/>
  <c r="T58" i="1"/>
  <c r="T55" i="1"/>
  <c r="T81" i="1"/>
  <c r="T78" i="1"/>
  <c r="T80" i="1"/>
  <c r="T82" i="1"/>
  <c r="T79" i="1"/>
  <c r="T15" i="1"/>
  <c r="T12" i="1"/>
  <c r="T14" i="1"/>
  <c r="T16" i="1"/>
  <c r="T13" i="1"/>
  <c r="S20" i="1"/>
  <c r="S38" i="1"/>
  <c r="S62" i="1"/>
  <c r="S86" i="1"/>
  <c r="BG16" i="3"/>
  <c r="BH16" i="3" s="1"/>
  <c r="BF16" i="3"/>
  <c r="BG15" i="3"/>
  <c r="BH15" i="3" s="1"/>
  <c r="AG83" i="1" s="1"/>
  <c r="BF15" i="3"/>
  <c r="BG14" i="3"/>
  <c r="BH14" i="3" s="1"/>
  <c r="BF14" i="3"/>
  <c r="BG13" i="3"/>
  <c r="BH13" i="3" s="1"/>
  <c r="BF13" i="3"/>
  <c r="BG12" i="3"/>
  <c r="BH12" i="3" s="1"/>
  <c r="BF12" i="3"/>
  <c r="BG11" i="3"/>
  <c r="BH11" i="3" s="1"/>
  <c r="BF11" i="3"/>
  <c r="BG10" i="3"/>
  <c r="BH10" i="3" s="1"/>
  <c r="BF10" i="3"/>
  <c r="BG9" i="3"/>
  <c r="BH9" i="3" s="1"/>
  <c r="AG47" i="1" s="1"/>
  <c r="BF9" i="3"/>
  <c r="BG8" i="3"/>
  <c r="BH8" i="3" s="1"/>
  <c r="BF8" i="3"/>
  <c r="BG7" i="3"/>
  <c r="BH7" i="3" s="1"/>
  <c r="AG35" i="1" s="1"/>
  <c r="BF7" i="3"/>
  <c r="BG6" i="3"/>
  <c r="BH6" i="3" s="1"/>
  <c r="BF6" i="3"/>
  <c r="BG5" i="3"/>
  <c r="BH5" i="3" s="1"/>
  <c r="AG23" i="1" s="1"/>
  <c r="BF5" i="3"/>
  <c r="BG4" i="3"/>
  <c r="BH4" i="3" s="1"/>
  <c r="BF4" i="3"/>
  <c r="BG3" i="3"/>
  <c r="BH3" i="3" s="1"/>
  <c r="AG11" i="1" s="1"/>
  <c r="BF3" i="3"/>
  <c r="Z89" i="1"/>
  <c r="X89" i="1"/>
  <c r="Z83" i="1"/>
  <c r="X83" i="1"/>
  <c r="Z77" i="1"/>
  <c r="X77" i="1"/>
  <c r="Z71" i="1"/>
  <c r="X71" i="1"/>
  <c r="Z65" i="1"/>
  <c r="X65" i="1"/>
  <c r="Z59" i="1"/>
  <c r="X59" i="1"/>
  <c r="Z53" i="1"/>
  <c r="X53" i="1"/>
  <c r="Z47" i="1"/>
  <c r="X47" i="1"/>
  <c r="Z41" i="1"/>
  <c r="X41" i="1"/>
  <c r="Z35" i="1"/>
  <c r="X35" i="1"/>
  <c r="Z29" i="1"/>
  <c r="X29" i="1"/>
  <c r="Z23" i="1"/>
  <c r="X23" i="1"/>
  <c r="Z17" i="1"/>
  <c r="X17" i="1"/>
  <c r="Z11" i="1"/>
  <c r="X11" i="1"/>
  <c r="J88" i="1"/>
  <c r="F88" i="1"/>
  <c r="B88" i="1"/>
  <c r="A88" i="1"/>
  <c r="B87" i="1"/>
  <c r="V87" i="1" s="1"/>
  <c r="A87" i="1"/>
  <c r="B86" i="1"/>
  <c r="V86" i="1" s="1"/>
  <c r="A86" i="1"/>
  <c r="B85" i="1"/>
  <c r="E85" i="1" s="1"/>
  <c r="A85" i="1"/>
  <c r="B84" i="1"/>
  <c r="V84" i="1" s="1"/>
  <c r="A84" i="1"/>
  <c r="J82" i="1"/>
  <c r="F82" i="1"/>
  <c r="B82" i="1"/>
  <c r="A82" i="1"/>
  <c r="B81" i="1"/>
  <c r="V81" i="1" s="1"/>
  <c r="A81" i="1"/>
  <c r="B80" i="1"/>
  <c r="V80" i="1" s="1"/>
  <c r="A80" i="1"/>
  <c r="B79" i="1"/>
  <c r="V79" i="1" s="1"/>
  <c r="A79" i="1"/>
  <c r="B78" i="1"/>
  <c r="V78" i="1" s="1"/>
  <c r="A78" i="1"/>
  <c r="J76" i="1"/>
  <c r="F76" i="1"/>
  <c r="B76" i="1"/>
  <c r="A76" i="1"/>
  <c r="B75" i="1"/>
  <c r="E75" i="1" s="1"/>
  <c r="A75" i="1"/>
  <c r="B74" i="1"/>
  <c r="V74" i="1" s="1"/>
  <c r="A74" i="1"/>
  <c r="B73" i="1"/>
  <c r="V73" i="1" s="1"/>
  <c r="A73" i="1"/>
  <c r="B72" i="1"/>
  <c r="V72" i="1" s="1"/>
  <c r="A72" i="1"/>
  <c r="J70" i="1"/>
  <c r="F70" i="1"/>
  <c r="B70" i="1"/>
  <c r="V70" i="1" s="1"/>
  <c r="A70" i="1"/>
  <c r="B69" i="1"/>
  <c r="V69" i="1" s="1"/>
  <c r="A69" i="1"/>
  <c r="B68" i="1"/>
  <c r="V68" i="1" s="1"/>
  <c r="A68" i="1"/>
  <c r="B67" i="1"/>
  <c r="V67" i="1" s="1"/>
  <c r="A67" i="1"/>
  <c r="B66" i="1"/>
  <c r="V66" i="1" s="1"/>
  <c r="A66" i="1"/>
  <c r="J64" i="1"/>
  <c r="F64" i="1"/>
  <c r="B64" i="1"/>
  <c r="A64" i="1"/>
  <c r="B63" i="1"/>
  <c r="E63" i="1" s="1"/>
  <c r="A63" i="1"/>
  <c r="B62" i="1"/>
  <c r="V62" i="1" s="1"/>
  <c r="A62" i="1"/>
  <c r="B61" i="1"/>
  <c r="E61" i="1" s="1"/>
  <c r="A61" i="1"/>
  <c r="B60" i="1"/>
  <c r="V60" i="1" s="1"/>
  <c r="A60" i="1"/>
  <c r="J58" i="1"/>
  <c r="F58" i="1"/>
  <c r="B58" i="1"/>
  <c r="V58" i="1" s="1"/>
  <c r="A58" i="1"/>
  <c r="B57" i="1"/>
  <c r="V57" i="1" s="1"/>
  <c r="A57" i="1"/>
  <c r="B56" i="1"/>
  <c r="V56" i="1" s="1"/>
  <c r="A56" i="1"/>
  <c r="B55" i="1"/>
  <c r="V55" i="1" s="1"/>
  <c r="A55" i="1"/>
  <c r="B54" i="1"/>
  <c r="V54" i="1" s="1"/>
  <c r="A54" i="1"/>
  <c r="J52" i="1"/>
  <c r="F52" i="1"/>
  <c r="B52" i="1"/>
  <c r="E52" i="1" s="1"/>
  <c r="A52" i="1"/>
  <c r="B51" i="1"/>
  <c r="V51" i="1" s="1"/>
  <c r="A51" i="1"/>
  <c r="B50" i="1"/>
  <c r="V50" i="1" s="1"/>
  <c r="A50" i="1"/>
  <c r="B49" i="1"/>
  <c r="E49" i="1" s="1"/>
  <c r="A49" i="1"/>
  <c r="B48" i="1"/>
  <c r="V48" i="1" s="1"/>
  <c r="A48" i="1"/>
  <c r="J46" i="1"/>
  <c r="F46" i="1"/>
  <c r="B46" i="1"/>
  <c r="V46" i="1" s="1"/>
  <c r="A46" i="1"/>
  <c r="B45" i="1"/>
  <c r="V45" i="1" s="1"/>
  <c r="A45" i="1"/>
  <c r="B44" i="1"/>
  <c r="V44" i="1" s="1"/>
  <c r="A44" i="1"/>
  <c r="B43" i="1"/>
  <c r="V43" i="1" s="1"/>
  <c r="A43" i="1"/>
  <c r="B42" i="1"/>
  <c r="V42" i="1" s="1"/>
  <c r="A42" i="1"/>
  <c r="J40" i="1"/>
  <c r="F40" i="1"/>
  <c r="B40" i="1"/>
  <c r="V40" i="1" s="1"/>
  <c r="A40" i="1"/>
  <c r="B39" i="1"/>
  <c r="E39" i="1" s="1"/>
  <c r="A39" i="1"/>
  <c r="B38" i="1"/>
  <c r="V38" i="1" s="1"/>
  <c r="A38" i="1"/>
  <c r="B37" i="1"/>
  <c r="E37" i="1" s="1"/>
  <c r="A37" i="1"/>
  <c r="B36" i="1"/>
  <c r="V36" i="1" s="1"/>
  <c r="A36" i="1"/>
  <c r="J34" i="1"/>
  <c r="F34" i="1"/>
  <c r="B34" i="1"/>
  <c r="A34" i="1"/>
  <c r="B33" i="1"/>
  <c r="V33" i="1" s="1"/>
  <c r="A33" i="1"/>
  <c r="B32" i="1"/>
  <c r="V32" i="1" s="1"/>
  <c r="A32" i="1"/>
  <c r="B31" i="1"/>
  <c r="A31" i="1"/>
  <c r="B30" i="1"/>
  <c r="A30" i="1"/>
  <c r="J28" i="1"/>
  <c r="F28" i="1"/>
  <c r="B28" i="1"/>
  <c r="V28" i="1" s="1"/>
  <c r="A28" i="1"/>
  <c r="B27" i="1"/>
  <c r="V27" i="1" s="1"/>
  <c r="A27" i="1"/>
  <c r="B26" i="1"/>
  <c r="V26" i="1" s="1"/>
  <c r="A26" i="1"/>
  <c r="B25" i="1"/>
  <c r="V25" i="1" s="1"/>
  <c r="A25" i="1"/>
  <c r="B24" i="1"/>
  <c r="A24" i="1"/>
  <c r="J22" i="1"/>
  <c r="F22" i="1"/>
  <c r="B22" i="1"/>
  <c r="V22" i="1" s="1"/>
  <c r="A22" i="1"/>
  <c r="B21" i="1"/>
  <c r="V21" i="1" s="1"/>
  <c r="A21" i="1"/>
  <c r="B20" i="1"/>
  <c r="V20" i="1" s="1"/>
  <c r="A20" i="1"/>
  <c r="B19" i="1"/>
  <c r="V19" i="1" s="1"/>
  <c r="A19" i="1"/>
  <c r="B18" i="1"/>
  <c r="V18" i="1" s="1"/>
  <c r="A18" i="1"/>
  <c r="J16" i="1"/>
  <c r="F16" i="1"/>
  <c r="B16" i="1"/>
  <c r="A16" i="1"/>
  <c r="B15" i="1"/>
  <c r="E15" i="1" s="1"/>
  <c r="A15" i="1"/>
  <c r="B14" i="1"/>
  <c r="E14" i="1" s="1"/>
  <c r="A14" i="1"/>
  <c r="B13" i="1"/>
  <c r="E13" i="1" s="1"/>
  <c r="A13" i="1"/>
  <c r="B12" i="1"/>
  <c r="V12" i="1" s="1"/>
  <c r="A12" i="1"/>
  <c r="J10" i="1"/>
  <c r="F10" i="1"/>
  <c r="B10" i="1"/>
  <c r="V10" i="1" s="1"/>
  <c r="A10" i="1"/>
  <c r="B9" i="1"/>
  <c r="V9" i="1" s="1"/>
  <c r="A9" i="1"/>
  <c r="B8" i="1"/>
  <c r="V8" i="1" s="1"/>
  <c r="A8" i="1"/>
  <c r="B7" i="1"/>
  <c r="V7" i="1" s="1"/>
  <c r="A7" i="1"/>
  <c r="B6" i="1"/>
  <c r="E6" i="1" s="1"/>
  <c r="A6" i="1"/>
  <c r="C140" i="6"/>
  <c r="C139" i="6"/>
  <c r="C138" i="6"/>
  <c r="C137" i="6"/>
  <c r="C136" i="6"/>
  <c r="C135" i="6"/>
  <c r="C134" i="6"/>
  <c r="C133" i="6"/>
  <c r="C132" i="6"/>
  <c r="C130" i="6"/>
  <c r="C129" i="6"/>
  <c r="C128" i="6"/>
  <c r="C127" i="6"/>
  <c r="C126" i="6"/>
  <c r="C125" i="6"/>
  <c r="C124" i="6"/>
  <c r="C123" i="6"/>
  <c r="C122" i="6"/>
  <c r="C120" i="6"/>
  <c r="C119" i="6"/>
  <c r="C118" i="6"/>
  <c r="C117" i="6"/>
  <c r="C116" i="6"/>
  <c r="C115" i="6"/>
  <c r="C114" i="6"/>
  <c r="C113" i="6"/>
  <c r="C112" i="6"/>
  <c r="C110" i="6"/>
  <c r="C109" i="6"/>
  <c r="C108" i="6"/>
  <c r="C107" i="6"/>
  <c r="C106" i="6"/>
  <c r="C105" i="6"/>
  <c r="C104" i="6"/>
  <c r="C103" i="6"/>
  <c r="C102" i="6"/>
  <c r="C100" i="6"/>
  <c r="C99" i="6"/>
  <c r="C98" i="6"/>
  <c r="C97" i="6"/>
  <c r="C96" i="6"/>
  <c r="C95" i="6"/>
  <c r="C94" i="6"/>
  <c r="C93" i="6"/>
  <c r="C92" i="6"/>
  <c r="C90" i="6"/>
  <c r="C89" i="6"/>
  <c r="C88" i="6"/>
  <c r="C87" i="6"/>
  <c r="C86" i="6"/>
  <c r="C85" i="6"/>
  <c r="C84" i="6"/>
  <c r="C83" i="6"/>
  <c r="C82" i="6"/>
  <c r="C80" i="6"/>
  <c r="C79" i="6"/>
  <c r="C78" i="6"/>
  <c r="C77" i="6"/>
  <c r="C76" i="6"/>
  <c r="C75" i="6"/>
  <c r="C74" i="6"/>
  <c r="C73" i="6"/>
  <c r="C72" i="6"/>
  <c r="C70" i="6"/>
  <c r="C69" i="6"/>
  <c r="C68" i="6"/>
  <c r="C67" i="6"/>
  <c r="C66" i="6"/>
  <c r="C65" i="6"/>
  <c r="C64" i="6"/>
  <c r="C63" i="6"/>
  <c r="C62" i="6"/>
  <c r="C60" i="6"/>
  <c r="C59" i="6"/>
  <c r="C58" i="6"/>
  <c r="C57" i="6"/>
  <c r="C56" i="6"/>
  <c r="C55" i="6"/>
  <c r="C54" i="6"/>
  <c r="C53" i="6"/>
  <c r="C52" i="6"/>
  <c r="C50" i="6"/>
  <c r="C49" i="6"/>
  <c r="C48" i="6"/>
  <c r="C47" i="6"/>
  <c r="C46" i="6"/>
  <c r="C45" i="6"/>
  <c r="C44" i="6"/>
  <c r="C43" i="6"/>
  <c r="C42" i="6"/>
  <c r="C40" i="6"/>
  <c r="C39" i="6"/>
  <c r="C38" i="6"/>
  <c r="C37" i="6"/>
  <c r="C36" i="6"/>
  <c r="C35" i="6"/>
  <c r="C34" i="6"/>
  <c r="C33" i="6"/>
  <c r="C32" i="6"/>
  <c r="C30" i="6"/>
  <c r="C29" i="6"/>
  <c r="C28" i="6"/>
  <c r="C27" i="6"/>
  <c r="C26" i="6"/>
  <c r="C25" i="6"/>
  <c r="C24" i="6"/>
  <c r="C23" i="6"/>
  <c r="C22" i="6"/>
  <c r="C20" i="6"/>
  <c r="C19" i="6"/>
  <c r="C18" i="6"/>
  <c r="C17" i="6"/>
  <c r="C16" i="6"/>
  <c r="C15" i="6"/>
  <c r="C14" i="6"/>
  <c r="C13" i="6"/>
  <c r="C12" i="6"/>
  <c r="C10" i="6"/>
  <c r="C9" i="6"/>
  <c r="C8" i="6"/>
  <c r="C7" i="6"/>
  <c r="C6" i="6"/>
  <c r="C5" i="6"/>
  <c r="C4" i="6"/>
  <c r="C3" i="6"/>
  <c r="C2" i="6"/>
  <c r="C2" i="5"/>
  <c r="C140" i="5"/>
  <c r="C139" i="5"/>
  <c r="C138" i="5"/>
  <c r="C137" i="5"/>
  <c r="C136" i="5"/>
  <c r="C135" i="5"/>
  <c r="C134" i="5"/>
  <c r="C133" i="5"/>
  <c r="C132" i="5"/>
  <c r="C130" i="5"/>
  <c r="C129" i="5"/>
  <c r="C128" i="5"/>
  <c r="C127" i="5"/>
  <c r="C126" i="5"/>
  <c r="C125" i="5"/>
  <c r="C124" i="5"/>
  <c r="C123" i="5"/>
  <c r="C122" i="5"/>
  <c r="C120" i="5"/>
  <c r="C119" i="5"/>
  <c r="C118" i="5"/>
  <c r="C117" i="5"/>
  <c r="C116" i="5"/>
  <c r="C115" i="5"/>
  <c r="C114" i="5"/>
  <c r="C113" i="5"/>
  <c r="C112" i="5"/>
  <c r="C110" i="5"/>
  <c r="C109" i="5"/>
  <c r="C108" i="5"/>
  <c r="C107" i="5"/>
  <c r="C106" i="5"/>
  <c r="C105" i="5"/>
  <c r="C104" i="5"/>
  <c r="C103" i="5"/>
  <c r="C102" i="5"/>
  <c r="C100" i="5"/>
  <c r="C99" i="5"/>
  <c r="C98" i="5"/>
  <c r="C97" i="5"/>
  <c r="C96" i="5"/>
  <c r="C95" i="5"/>
  <c r="C94" i="5"/>
  <c r="C93" i="5"/>
  <c r="C92" i="5"/>
  <c r="C90" i="5"/>
  <c r="C89" i="5"/>
  <c r="C88" i="5"/>
  <c r="C87" i="5"/>
  <c r="C86" i="5"/>
  <c r="C85" i="5"/>
  <c r="C84" i="5"/>
  <c r="C83" i="5"/>
  <c r="C82" i="5"/>
  <c r="C80" i="5"/>
  <c r="C79" i="5"/>
  <c r="C78" i="5"/>
  <c r="C77" i="5"/>
  <c r="C76" i="5"/>
  <c r="C75" i="5"/>
  <c r="C74" i="5"/>
  <c r="C73" i="5"/>
  <c r="C72" i="5"/>
  <c r="C70" i="5"/>
  <c r="C69" i="5"/>
  <c r="C68" i="5"/>
  <c r="C67" i="5"/>
  <c r="C66" i="5"/>
  <c r="C65" i="5"/>
  <c r="C64" i="5"/>
  <c r="C63" i="5"/>
  <c r="C62" i="5"/>
  <c r="C60" i="5"/>
  <c r="C59" i="5"/>
  <c r="C58" i="5"/>
  <c r="C57" i="5"/>
  <c r="C56" i="5"/>
  <c r="C55" i="5"/>
  <c r="C54" i="5"/>
  <c r="C53" i="5"/>
  <c r="C52" i="5"/>
  <c r="C50" i="5"/>
  <c r="C49" i="5"/>
  <c r="C48" i="5"/>
  <c r="C47" i="5"/>
  <c r="C46" i="5"/>
  <c r="C45" i="5"/>
  <c r="C44" i="5"/>
  <c r="C43" i="5"/>
  <c r="C42" i="5"/>
  <c r="C40" i="5"/>
  <c r="C39" i="5"/>
  <c r="C38" i="5"/>
  <c r="C37" i="5"/>
  <c r="C36" i="5"/>
  <c r="C35" i="5"/>
  <c r="C34" i="5"/>
  <c r="C33" i="5"/>
  <c r="C32" i="5"/>
  <c r="C30" i="5"/>
  <c r="C29" i="5"/>
  <c r="C28" i="5"/>
  <c r="C27" i="5"/>
  <c r="C26" i="5"/>
  <c r="C25" i="5"/>
  <c r="C24" i="5"/>
  <c r="C23" i="5"/>
  <c r="C22" i="5"/>
  <c r="C20" i="5"/>
  <c r="C19" i="5"/>
  <c r="C18" i="5"/>
  <c r="C17" i="5"/>
  <c r="C16" i="5"/>
  <c r="C15" i="5"/>
  <c r="C14" i="5"/>
  <c r="C13" i="5"/>
  <c r="C12" i="5"/>
  <c r="C10" i="5"/>
  <c r="C9" i="5"/>
  <c r="C8" i="5"/>
  <c r="C7" i="5"/>
  <c r="C6" i="5"/>
  <c r="C5" i="5"/>
  <c r="C4" i="5"/>
  <c r="C3" i="5"/>
  <c r="X19" i="3"/>
  <c r="T61" i="1" l="1"/>
  <c r="T63" i="1"/>
  <c r="T60" i="1"/>
  <c r="T62" i="1"/>
  <c r="T64" i="1"/>
  <c r="T37" i="1"/>
  <c r="T39" i="1"/>
  <c r="T36" i="1"/>
  <c r="T38" i="1"/>
  <c r="T40" i="1"/>
  <c r="T19" i="1"/>
  <c r="T21" i="1"/>
  <c r="T18" i="1"/>
  <c r="T20" i="1"/>
  <c r="T22" i="1"/>
  <c r="T85" i="1"/>
  <c r="T87" i="1"/>
  <c r="T84" i="1"/>
  <c r="T86" i="1"/>
  <c r="T88" i="1"/>
  <c r="V63" i="1"/>
  <c r="C31" i="1"/>
  <c r="Q31" i="1" s="1"/>
  <c r="E73" i="1"/>
  <c r="V49" i="1"/>
  <c r="C42" i="1"/>
  <c r="Q42" i="1" s="1"/>
  <c r="C46" i="1"/>
  <c r="X46" i="1" s="1"/>
  <c r="V14" i="1"/>
  <c r="H46" i="1"/>
  <c r="V39" i="1"/>
  <c r="V85" i="1"/>
  <c r="E87" i="1"/>
  <c r="V75" i="1"/>
  <c r="H24" i="1"/>
  <c r="H30" i="1"/>
  <c r="H34" i="1"/>
  <c r="H51" i="1"/>
  <c r="H70" i="1"/>
  <c r="H82" i="1"/>
  <c r="H26" i="1"/>
  <c r="V24" i="1"/>
  <c r="V37" i="1"/>
  <c r="V61" i="1"/>
  <c r="H76" i="1"/>
  <c r="V13" i="1"/>
  <c r="C32" i="1"/>
  <c r="Z32" i="1" s="1"/>
  <c r="H16" i="1"/>
  <c r="E30" i="1"/>
  <c r="E38" i="1"/>
  <c r="E48" i="1"/>
  <c r="E62" i="1"/>
  <c r="E72" i="1"/>
  <c r="E76" i="1"/>
  <c r="E86" i="1"/>
  <c r="V52" i="1"/>
  <c r="V76" i="1"/>
  <c r="E12" i="1"/>
  <c r="E16" i="1"/>
  <c r="H22" i="1"/>
  <c r="E51" i="1"/>
  <c r="H64" i="1"/>
  <c r="H88" i="1"/>
  <c r="V6" i="1"/>
  <c r="V15" i="1"/>
  <c r="V30" i="1"/>
  <c r="V34" i="1"/>
  <c r="V82" i="1"/>
  <c r="C34" i="1"/>
  <c r="Q34" i="1" s="1"/>
  <c r="C44" i="1"/>
  <c r="Q44" i="1" s="1"/>
  <c r="H31" i="1"/>
  <c r="E36" i="1"/>
  <c r="E40" i="1"/>
  <c r="E50" i="1"/>
  <c r="E60" i="1"/>
  <c r="E64" i="1"/>
  <c r="E74" i="1"/>
  <c r="E84" i="1"/>
  <c r="E88" i="1"/>
  <c r="V16" i="1"/>
  <c r="V31" i="1"/>
  <c r="V64" i="1"/>
  <c r="V88" i="1"/>
  <c r="Q32" i="1"/>
  <c r="Z34" i="1"/>
  <c r="Z31" i="1"/>
  <c r="C6" i="1"/>
  <c r="X6" i="1" s="1"/>
  <c r="C12" i="1"/>
  <c r="AG12" i="1" s="1"/>
  <c r="C13" i="1"/>
  <c r="AG13" i="1" s="1"/>
  <c r="C14" i="1"/>
  <c r="C15" i="1"/>
  <c r="AG15" i="1" s="1"/>
  <c r="AG41" i="1"/>
  <c r="AG89" i="1"/>
  <c r="AG53" i="1"/>
  <c r="AG17" i="1"/>
  <c r="AG65" i="1"/>
  <c r="AG29" i="1"/>
  <c r="AG77" i="1"/>
  <c r="AG34" i="1"/>
  <c r="AG59" i="1"/>
  <c r="AG71" i="1"/>
  <c r="X34" i="1"/>
  <c r="X42" i="1"/>
  <c r="X44" i="1"/>
  <c r="C36" i="1"/>
  <c r="AG36" i="1" s="1"/>
  <c r="E10" i="1"/>
  <c r="C10" i="1"/>
  <c r="AG10" i="1" s="1"/>
  <c r="H21" i="1"/>
  <c r="E21" i="1"/>
  <c r="C21" i="1"/>
  <c r="Q21" i="1" s="1"/>
  <c r="H25" i="1"/>
  <c r="E25" i="1"/>
  <c r="E33" i="1"/>
  <c r="H33" i="1"/>
  <c r="C33" i="1"/>
  <c r="Q33" i="1" s="1"/>
  <c r="E54" i="1"/>
  <c r="C54" i="1"/>
  <c r="X54" i="1" s="1"/>
  <c r="H54" i="1"/>
  <c r="H7" i="1"/>
  <c r="E7" i="1"/>
  <c r="C7" i="1"/>
  <c r="AG7" i="1" s="1"/>
  <c r="H18" i="1"/>
  <c r="E18" i="1"/>
  <c r="C18" i="1"/>
  <c r="X18" i="1" s="1"/>
  <c r="H9" i="1"/>
  <c r="E9" i="1"/>
  <c r="C9" i="1"/>
  <c r="X9" i="1" s="1"/>
  <c r="H20" i="1"/>
  <c r="E20" i="1"/>
  <c r="C20" i="1"/>
  <c r="AG20" i="1" s="1"/>
  <c r="C40" i="1"/>
  <c r="AG40" i="1" s="1"/>
  <c r="H39" i="1"/>
  <c r="H38" i="1"/>
  <c r="E58" i="1"/>
  <c r="C58" i="1"/>
  <c r="X58" i="1" s="1"/>
  <c r="H58" i="1"/>
  <c r="E22" i="1"/>
  <c r="C22" i="1"/>
  <c r="AG22" i="1" s="1"/>
  <c r="H8" i="1"/>
  <c r="E8" i="1"/>
  <c r="C8" i="1"/>
  <c r="X8" i="1" s="1"/>
  <c r="H10" i="1"/>
  <c r="H19" i="1"/>
  <c r="E19" i="1"/>
  <c r="C19" i="1"/>
  <c r="H27" i="1"/>
  <c r="E27" i="1"/>
  <c r="H37" i="1"/>
  <c r="E43" i="1"/>
  <c r="H43" i="1"/>
  <c r="C43" i="1"/>
  <c r="C50" i="1"/>
  <c r="AG50" i="1" s="1"/>
  <c r="H49" i="1"/>
  <c r="H48" i="1"/>
  <c r="E69" i="1"/>
  <c r="C69" i="1"/>
  <c r="X69" i="1" s="1"/>
  <c r="H69" i="1"/>
  <c r="E80" i="1"/>
  <c r="C80" i="1"/>
  <c r="X80" i="1" s="1"/>
  <c r="H80" i="1"/>
  <c r="H12" i="1"/>
  <c r="H13" i="1"/>
  <c r="H14" i="1"/>
  <c r="H15" i="1"/>
  <c r="C24" i="1"/>
  <c r="C26" i="1"/>
  <c r="C28" i="1"/>
  <c r="AG28" i="1" s="1"/>
  <c r="H28" i="1"/>
  <c r="E34" i="1"/>
  <c r="C37" i="1"/>
  <c r="AG37" i="1" s="1"/>
  <c r="H40" i="1"/>
  <c r="E44" i="1"/>
  <c r="H44" i="1"/>
  <c r="C51" i="1"/>
  <c r="E57" i="1"/>
  <c r="C57" i="1"/>
  <c r="X57" i="1" s="1"/>
  <c r="H57" i="1"/>
  <c r="E68" i="1"/>
  <c r="C68" i="1"/>
  <c r="AG68" i="1" s="1"/>
  <c r="H68" i="1"/>
  <c r="E79" i="1"/>
  <c r="C79" i="1"/>
  <c r="H79" i="1"/>
  <c r="E45" i="1"/>
  <c r="H45" i="1"/>
  <c r="C48" i="1"/>
  <c r="AG48" i="1" s="1"/>
  <c r="C52" i="1"/>
  <c r="E56" i="1"/>
  <c r="C56" i="1"/>
  <c r="X56" i="1" s="1"/>
  <c r="H56" i="1"/>
  <c r="E67" i="1"/>
  <c r="C67" i="1"/>
  <c r="AG67" i="1" s="1"/>
  <c r="H67" i="1"/>
  <c r="E78" i="1"/>
  <c r="C78" i="1"/>
  <c r="X78" i="1" s="1"/>
  <c r="H78" i="1"/>
  <c r="E82" i="1"/>
  <c r="C82" i="1"/>
  <c r="C38" i="1"/>
  <c r="AG38" i="1" s="1"/>
  <c r="C16" i="1"/>
  <c r="E24" i="1"/>
  <c r="C25" i="1"/>
  <c r="E26" i="1"/>
  <c r="C27" i="1"/>
  <c r="E28" i="1"/>
  <c r="C30" i="1"/>
  <c r="X30" i="1" s="1"/>
  <c r="E31" i="1"/>
  <c r="E32" i="1"/>
  <c r="H32" i="1"/>
  <c r="H36" i="1"/>
  <c r="C39" i="1"/>
  <c r="E42" i="1"/>
  <c r="H42" i="1"/>
  <c r="C45" i="1"/>
  <c r="Q45" i="1" s="1"/>
  <c r="E46" i="1"/>
  <c r="C49" i="1"/>
  <c r="AG49" i="1" s="1"/>
  <c r="H50" i="1"/>
  <c r="H52" i="1"/>
  <c r="E55" i="1"/>
  <c r="C55" i="1"/>
  <c r="AG55" i="1" s="1"/>
  <c r="H55" i="1"/>
  <c r="E66" i="1"/>
  <c r="C66" i="1"/>
  <c r="X66" i="1" s="1"/>
  <c r="H66" i="1"/>
  <c r="E70" i="1"/>
  <c r="C70" i="1"/>
  <c r="E81" i="1"/>
  <c r="C81" i="1"/>
  <c r="X81" i="1" s="1"/>
  <c r="H81" i="1"/>
  <c r="C60" i="1"/>
  <c r="AG60" i="1" s="1"/>
  <c r="C61" i="1"/>
  <c r="AG61" i="1" s="1"/>
  <c r="C62" i="1"/>
  <c r="AG62" i="1" s="1"/>
  <c r="C63" i="1"/>
  <c r="AG63" i="1" s="1"/>
  <c r="C64" i="1"/>
  <c r="C72" i="1"/>
  <c r="AG72" i="1" s="1"/>
  <c r="C73" i="1"/>
  <c r="AG73" i="1" s="1"/>
  <c r="C74" i="1"/>
  <c r="AG74" i="1" s="1"/>
  <c r="C75" i="1"/>
  <c r="C76" i="1"/>
  <c r="AG76" i="1" s="1"/>
  <c r="C84" i="1"/>
  <c r="C85" i="1"/>
  <c r="C86" i="1"/>
  <c r="C87" i="1"/>
  <c r="AG87" i="1" s="1"/>
  <c r="C88" i="1"/>
  <c r="AG88" i="1" s="1"/>
  <c r="H60" i="1"/>
  <c r="H61" i="1"/>
  <c r="H62" i="1"/>
  <c r="H63" i="1"/>
  <c r="H72" i="1"/>
  <c r="H73" i="1"/>
  <c r="H74" i="1"/>
  <c r="H75" i="1"/>
  <c r="H84" i="1"/>
  <c r="H85" i="1"/>
  <c r="H86" i="1"/>
  <c r="H87" i="1"/>
  <c r="F31" i="2"/>
  <c r="F30" i="2"/>
  <c r="F29" i="2"/>
  <c r="H18" i="2"/>
  <c r="G18" i="2"/>
  <c r="D18" i="2"/>
  <c r="C18" i="2"/>
  <c r="H17" i="2"/>
  <c r="G17" i="2"/>
  <c r="F17" i="2"/>
  <c r="D17" i="2"/>
  <c r="C17" i="2"/>
  <c r="B17" i="2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W114" i="3"/>
  <c r="AW115" i="3"/>
  <c r="AW116" i="3"/>
  <c r="AW117" i="3"/>
  <c r="AW118" i="3"/>
  <c r="AW119" i="3"/>
  <c r="AW120" i="3"/>
  <c r="AW121" i="3"/>
  <c r="AW122" i="3"/>
  <c r="AW123" i="3"/>
  <c r="AW124" i="3"/>
  <c r="AW125" i="3"/>
  <c r="AW126" i="3"/>
  <c r="AW127" i="3"/>
  <c r="AW128" i="3"/>
  <c r="AW129" i="3"/>
  <c r="AW130" i="3"/>
  <c r="AW131" i="3"/>
  <c r="AW132" i="3"/>
  <c r="AW133" i="3"/>
  <c r="AW134" i="3"/>
  <c r="AW135" i="3"/>
  <c r="AW136" i="3"/>
  <c r="AW137" i="3"/>
  <c r="AW138" i="3"/>
  <c r="AW139" i="3"/>
  <c r="AW140" i="3"/>
  <c r="AW141" i="3"/>
  <c r="AW142" i="3"/>
  <c r="AW143" i="3"/>
  <c r="AW144" i="3"/>
  <c r="AW145" i="3"/>
  <c r="AW146" i="3"/>
  <c r="AW147" i="3"/>
  <c r="AW148" i="3"/>
  <c r="AW149" i="3"/>
  <c r="AW150" i="3"/>
  <c r="AW151" i="3"/>
  <c r="AW152" i="3"/>
  <c r="AW153" i="3"/>
  <c r="AW154" i="3"/>
  <c r="AW155" i="3"/>
  <c r="AW156" i="3"/>
  <c r="AW157" i="3"/>
  <c r="AW158" i="3"/>
  <c r="AW159" i="3"/>
  <c r="AW160" i="3"/>
  <c r="AW161" i="3"/>
  <c r="AW162" i="3"/>
  <c r="AW163" i="3"/>
  <c r="AW164" i="3"/>
  <c r="AW165" i="3"/>
  <c r="AW166" i="3"/>
  <c r="AW167" i="3"/>
  <c r="AW168" i="3"/>
  <c r="AW169" i="3"/>
  <c r="AW170" i="3"/>
  <c r="AW171" i="3"/>
  <c r="AW172" i="3"/>
  <c r="AW173" i="3"/>
  <c r="AW174" i="3"/>
  <c r="AW175" i="3"/>
  <c r="AW176" i="3"/>
  <c r="AW177" i="3"/>
  <c r="AW178" i="3"/>
  <c r="AW179" i="3"/>
  <c r="AW180" i="3"/>
  <c r="AW181" i="3"/>
  <c r="AW182" i="3"/>
  <c r="AW183" i="3"/>
  <c r="AW184" i="3"/>
  <c r="AW185" i="3"/>
  <c r="AW186" i="3"/>
  <c r="AW187" i="3"/>
  <c r="AW188" i="3"/>
  <c r="AW189" i="3"/>
  <c r="AW190" i="3"/>
  <c r="AW191" i="3"/>
  <c r="AW192" i="3"/>
  <c r="AW193" i="3"/>
  <c r="AW194" i="3"/>
  <c r="AW195" i="3"/>
  <c r="AW196" i="3"/>
  <c r="AW197" i="3"/>
  <c r="AW198" i="3"/>
  <c r="AW199" i="3"/>
  <c r="AW200" i="3"/>
  <c r="AW201" i="3"/>
  <c r="AW202" i="3"/>
  <c r="AW203" i="3"/>
  <c r="AW204" i="3"/>
  <c r="AW205" i="3"/>
  <c r="AW206" i="3"/>
  <c r="AW207" i="3"/>
  <c r="AW208" i="3"/>
  <c r="AW209" i="3"/>
  <c r="AW210" i="3"/>
  <c r="AW211" i="3"/>
  <c r="AW212" i="3"/>
  <c r="AW213" i="3"/>
  <c r="AW214" i="3"/>
  <c r="AW215" i="3"/>
  <c r="AW216" i="3"/>
  <c r="AW217" i="3"/>
  <c r="AW218" i="3"/>
  <c r="AW219" i="3"/>
  <c r="AW220" i="3"/>
  <c r="AW221" i="3"/>
  <c r="AW222" i="3"/>
  <c r="AW223" i="3"/>
  <c r="AW224" i="3"/>
  <c r="AW225" i="3"/>
  <c r="AW226" i="3"/>
  <c r="AW227" i="3"/>
  <c r="AW228" i="3"/>
  <c r="AW229" i="3"/>
  <c r="AW230" i="3"/>
  <c r="AW231" i="3"/>
  <c r="AW232" i="3"/>
  <c r="AW233" i="3"/>
  <c r="AW234" i="3"/>
  <c r="AW235" i="3"/>
  <c r="AW236" i="3"/>
  <c r="AW237" i="3"/>
  <c r="AW238" i="3"/>
  <c r="AW239" i="3"/>
  <c r="AW240" i="3"/>
  <c r="AW241" i="3"/>
  <c r="AW242" i="3"/>
  <c r="AW243" i="3"/>
  <c r="AW244" i="3"/>
  <c r="AW245" i="3"/>
  <c r="AW246" i="3"/>
  <c r="AW247" i="3"/>
  <c r="AW248" i="3"/>
  <c r="AW249" i="3"/>
  <c r="AW250" i="3"/>
  <c r="AW251" i="3"/>
  <c r="AW252" i="3"/>
  <c r="AW253" i="3"/>
  <c r="AW254" i="3"/>
  <c r="AW255" i="3"/>
  <c r="AW256" i="3"/>
  <c r="AW257" i="3"/>
  <c r="AW258" i="3"/>
  <c r="AW259" i="3"/>
  <c r="AW260" i="3"/>
  <c r="AW261" i="3"/>
  <c r="AW262" i="3"/>
  <c r="AW263" i="3"/>
  <c r="AW264" i="3"/>
  <c r="AW265" i="3"/>
  <c r="AW266" i="3"/>
  <c r="AW267" i="3"/>
  <c r="AW268" i="3"/>
  <c r="AW269" i="3"/>
  <c r="AW270" i="3"/>
  <c r="AW271" i="3"/>
  <c r="AW272" i="3"/>
  <c r="AW273" i="3"/>
  <c r="AW274" i="3"/>
  <c r="AW275" i="3"/>
  <c r="AW276" i="3"/>
  <c r="AW277" i="3"/>
  <c r="AW278" i="3"/>
  <c r="AW279" i="3"/>
  <c r="AW280" i="3"/>
  <c r="AW281" i="3"/>
  <c r="AW282" i="3"/>
  <c r="AW283" i="3"/>
  <c r="AW284" i="3"/>
  <c r="AW285" i="3"/>
  <c r="AW286" i="3"/>
  <c r="AW287" i="3"/>
  <c r="AW288" i="3"/>
  <c r="AW289" i="3"/>
  <c r="AW290" i="3"/>
  <c r="AW291" i="3"/>
  <c r="AW292" i="3"/>
  <c r="AW293" i="3"/>
  <c r="AW294" i="3"/>
  <c r="AW295" i="3"/>
  <c r="AW296" i="3"/>
  <c r="AW297" i="3"/>
  <c r="AW298" i="3"/>
  <c r="AW299" i="3"/>
  <c r="AW300" i="3"/>
  <c r="AW301" i="3"/>
  <c r="AW302" i="3"/>
  <c r="AW303" i="3"/>
  <c r="AW304" i="3"/>
  <c r="AW305" i="3"/>
  <c r="AW306" i="3"/>
  <c r="AW307" i="3"/>
  <c r="AW308" i="3"/>
  <c r="AW309" i="3"/>
  <c r="AW310" i="3"/>
  <c r="AW311" i="3"/>
  <c r="AW312" i="3"/>
  <c r="AW313" i="3"/>
  <c r="AW314" i="3"/>
  <c r="AW315" i="3"/>
  <c r="AW316" i="3"/>
  <c r="AW317" i="3"/>
  <c r="AW318" i="3"/>
  <c r="AW319" i="3"/>
  <c r="AW320" i="3"/>
  <c r="AW321" i="3"/>
  <c r="AW322" i="3"/>
  <c r="AW323" i="3"/>
  <c r="AW324" i="3"/>
  <c r="AW325" i="3"/>
  <c r="AW326" i="3"/>
  <c r="AW327" i="3"/>
  <c r="AW328" i="3"/>
  <c r="AW329" i="3"/>
  <c r="AW330" i="3"/>
  <c r="AW331" i="3"/>
  <c r="AW332" i="3"/>
  <c r="AW333" i="3"/>
  <c r="AW334" i="3"/>
  <c r="AW335" i="3"/>
  <c r="AW336" i="3"/>
  <c r="AW337" i="3"/>
  <c r="AW338" i="3"/>
  <c r="AW339" i="3"/>
  <c r="AW340" i="3"/>
  <c r="AW341" i="3"/>
  <c r="AW342" i="3"/>
  <c r="AW343" i="3"/>
  <c r="AW344" i="3"/>
  <c r="AW345" i="3"/>
  <c r="AW346" i="3"/>
  <c r="AW347" i="3"/>
  <c r="AW348" i="3"/>
  <c r="AW349" i="3"/>
  <c r="AW350" i="3"/>
  <c r="AW351" i="3"/>
  <c r="AW352" i="3"/>
  <c r="AW353" i="3"/>
  <c r="AW354" i="3"/>
  <c r="AW355" i="3"/>
  <c r="AW356" i="3"/>
  <c r="AW357" i="3"/>
  <c r="AW358" i="3"/>
  <c r="AW359" i="3"/>
  <c r="AW360" i="3"/>
  <c r="AW361" i="3"/>
  <c r="AW362" i="3"/>
  <c r="AW363" i="3"/>
  <c r="AW364" i="3"/>
  <c r="AW365" i="3"/>
  <c r="AW366" i="3"/>
  <c r="AW367" i="3"/>
  <c r="AW368" i="3"/>
  <c r="AW369" i="3"/>
  <c r="AW370" i="3"/>
  <c r="AW371" i="3"/>
  <c r="AW372" i="3"/>
  <c r="AW373" i="3"/>
  <c r="AW374" i="3"/>
  <c r="AW375" i="3"/>
  <c r="AW376" i="3"/>
  <c r="AW377" i="3"/>
  <c r="AW378" i="3"/>
  <c r="AW379" i="3"/>
  <c r="AW380" i="3"/>
  <c r="AW381" i="3"/>
  <c r="AW382" i="3"/>
  <c r="AW383" i="3"/>
  <c r="AW384" i="3"/>
  <c r="AW385" i="3"/>
  <c r="AW386" i="3"/>
  <c r="AW387" i="3"/>
  <c r="AW388" i="3"/>
  <c r="AW389" i="3"/>
  <c r="AW390" i="3"/>
  <c r="AW391" i="3"/>
  <c r="AW392" i="3"/>
  <c r="AW393" i="3"/>
  <c r="AW394" i="3"/>
  <c r="AW395" i="3"/>
  <c r="AW396" i="3"/>
  <c r="AW397" i="3"/>
  <c r="AW398" i="3"/>
  <c r="AW399" i="3"/>
  <c r="AW400" i="3"/>
  <c r="AW401" i="3"/>
  <c r="AW402" i="3"/>
  <c r="AW403" i="3"/>
  <c r="AW404" i="3"/>
  <c r="AW405" i="3"/>
  <c r="AW406" i="3"/>
  <c r="AW407" i="3"/>
  <c r="AW408" i="3"/>
  <c r="AW409" i="3"/>
  <c r="AW410" i="3"/>
  <c r="AW411" i="3"/>
  <c r="AW412" i="3"/>
  <c r="AW413" i="3"/>
  <c r="AW414" i="3"/>
  <c r="AW415" i="3"/>
  <c r="AW416" i="3"/>
  <c r="AW417" i="3"/>
  <c r="AW418" i="3"/>
  <c r="AW419" i="3"/>
  <c r="AW420" i="3"/>
  <c r="AW421" i="3"/>
  <c r="AW422" i="3"/>
  <c r="AW423" i="3"/>
  <c r="AW424" i="3"/>
  <c r="AW425" i="3"/>
  <c r="AW426" i="3"/>
  <c r="AW427" i="3"/>
  <c r="AW428" i="3"/>
  <c r="AW429" i="3"/>
  <c r="AW430" i="3"/>
  <c r="AW431" i="3"/>
  <c r="AW432" i="3"/>
  <c r="AW433" i="3"/>
  <c r="AW434" i="3"/>
  <c r="AW435" i="3"/>
  <c r="AW436" i="3"/>
  <c r="AW437" i="3"/>
  <c r="AW438" i="3"/>
  <c r="AW439" i="3"/>
  <c r="AW440" i="3"/>
  <c r="AW441" i="3"/>
  <c r="AW442" i="3"/>
  <c r="AW443" i="3"/>
  <c r="AW444" i="3"/>
  <c r="AW445" i="3"/>
  <c r="AW446" i="3"/>
  <c r="AW447" i="3"/>
  <c r="AW448" i="3"/>
  <c r="AW449" i="3"/>
  <c r="AW450" i="3"/>
  <c r="AW451" i="3"/>
  <c r="AW452" i="3"/>
  <c r="AW453" i="3"/>
  <c r="AW454" i="3"/>
  <c r="AW455" i="3"/>
  <c r="AW456" i="3"/>
  <c r="AW457" i="3"/>
  <c r="AW458" i="3"/>
  <c r="AW459" i="3"/>
  <c r="AW460" i="3"/>
  <c r="AW461" i="3"/>
  <c r="AW462" i="3"/>
  <c r="AW463" i="3"/>
  <c r="AW464" i="3"/>
  <c r="AW465" i="3"/>
  <c r="AW466" i="3"/>
  <c r="AW467" i="3"/>
  <c r="AW468" i="3"/>
  <c r="AW469" i="3"/>
  <c r="AW470" i="3"/>
  <c r="AW471" i="3"/>
  <c r="AW472" i="3"/>
  <c r="AW473" i="3"/>
  <c r="AW474" i="3"/>
  <c r="AW475" i="3"/>
  <c r="AW476" i="3"/>
  <c r="AW477" i="3"/>
  <c r="AW478" i="3"/>
  <c r="AW479" i="3"/>
  <c r="AW480" i="3"/>
  <c r="AW481" i="3"/>
  <c r="AW482" i="3"/>
  <c r="AW483" i="3"/>
  <c r="AW484" i="3"/>
  <c r="AW485" i="3"/>
  <c r="AW486" i="3"/>
  <c r="AW487" i="3"/>
  <c r="AW488" i="3"/>
  <c r="AW489" i="3"/>
  <c r="AW490" i="3"/>
  <c r="AW491" i="3"/>
  <c r="AW492" i="3"/>
  <c r="AW493" i="3"/>
  <c r="AW494" i="3"/>
  <c r="AW495" i="3"/>
  <c r="AW496" i="3"/>
  <c r="AW497" i="3"/>
  <c r="AW498" i="3"/>
  <c r="AW499" i="3"/>
  <c r="AW500" i="3"/>
  <c r="AW501" i="3"/>
  <c r="AW502" i="3"/>
  <c r="AW503" i="3"/>
  <c r="AW504" i="3"/>
  <c r="AW505" i="3"/>
  <c r="AW506" i="3"/>
  <c r="AW507" i="3"/>
  <c r="AW508" i="3"/>
  <c r="AW509" i="3"/>
  <c r="AW510" i="3"/>
  <c r="AW511" i="3"/>
  <c r="AW512" i="3"/>
  <c r="AW513" i="3"/>
  <c r="AW514" i="3"/>
  <c r="AW515" i="3"/>
  <c r="AW516" i="3"/>
  <c r="AW517" i="3"/>
  <c r="AW518" i="3"/>
  <c r="AW519" i="3"/>
  <c r="AW520" i="3"/>
  <c r="AW521" i="3"/>
  <c r="AW522" i="3"/>
  <c r="AW523" i="3"/>
  <c r="AW524" i="3"/>
  <c r="AW525" i="3"/>
  <c r="AW526" i="3"/>
  <c r="AW527" i="3"/>
  <c r="AW528" i="3"/>
  <c r="AW529" i="3"/>
  <c r="AW530" i="3"/>
  <c r="AW531" i="3"/>
  <c r="AW532" i="3"/>
  <c r="AW533" i="3"/>
  <c r="AW534" i="3"/>
  <c r="AW535" i="3"/>
  <c r="AW536" i="3"/>
  <c r="AW537" i="3"/>
  <c r="AW538" i="3"/>
  <c r="AW539" i="3"/>
  <c r="AW540" i="3"/>
  <c r="AW541" i="3"/>
  <c r="AW542" i="3"/>
  <c r="AW543" i="3"/>
  <c r="AW544" i="3"/>
  <c r="AW545" i="3"/>
  <c r="AW546" i="3"/>
  <c r="AW547" i="3"/>
  <c r="AW548" i="3"/>
  <c r="AW549" i="3"/>
  <c r="AW550" i="3"/>
  <c r="AW551" i="3"/>
  <c r="AW552" i="3"/>
  <c r="AW553" i="3"/>
  <c r="AW554" i="3"/>
  <c r="AW555" i="3"/>
  <c r="AW556" i="3"/>
  <c r="AW557" i="3"/>
  <c r="AW558" i="3"/>
  <c r="AW559" i="3"/>
  <c r="AW560" i="3"/>
  <c r="AW561" i="3"/>
  <c r="AW562" i="3"/>
  <c r="AW563" i="3"/>
  <c r="AW564" i="3"/>
  <c r="AW565" i="3"/>
  <c r="AW566" i="3"/>
  <c r="AW567" i="3"/>
  <c r="AW568" i="3"/>
  <c r="AW569" i="3"/>
  <c r="AW570" i="3"/>
  <c r="AW571" i="3"/>
  <c r="AW572" i="3"/>
  <c r="AW573" i="3"/>
  <c r="AW574" i="3"/>
  <c r="AW575" i="3"/>
  <c r="AW576" i="3"/>
  <c r="AW577" i="3"/>
  <c r="AW578" i="3"/>
  <c r="AW579" i="3"/>
  <c r="AW580" i="3"/>
  <c r="AW581" i="3"/>
  <c r="AW582" i="3"/>
  <c r="AW583" i="3"/>
  <c r="AW584" i="3"/>
  <c r="AW585" i="3"/>
  <c r="AW586" i="3"/>
  <c r="AW587" i="3"/>
  <c r="AW588" i="3"/>
  <c r="AW589" i="3"/>
  <c r="AW590" i="3"/>
  <c r="AW591" i="3"/>
  <c r="AW592" i="3"/>
  <c r="AW593" i="3"/>
  <c r="AW594" i="3"/>
  <c r="AW595" i="3"/>
  <c r="AW596" i="3"/>
  <c r="AW597" i="3"/>
  <c r="AW598" i="3"/>
  <c r="AW599" i="3"/>
  <c r="AW600" i="3"/>
  <c r="AW601" i="3"/>
  <c r="AW602" i="3"/>
  <c r="AW603" i="3"/>
  <c r="AW604" i="3"/>
  <c r="AW605" i="3"/>
  <c r="AW606" i="3"/>
  <c r="AW607" i="3"/>
  <c r="AW608" i="3"/>
  <c r="AW609" i="3"/>
  <c r="AW610" i="3"/>
  <c r="AW611" i="3"/>
  <c r="AW612" i="3"/>
  <c r="AW613" i="3"/>
  <c r="AW614" i="3"/>
  <c r="AW615" i="3"/>
  <c r="AW616" i="3"/>
  <c r="AW617" i="3"/>
  <c r="AW618" i="3"/>
  <c r="AW619" i="3"/>
  <c r="AW620" i="3"/>
  <c r="AW621" i="3"/>
  <c r="AW622" i="3"/>
  <c r="AW623" i="3"/>
  <c r="AW624" i="3"/>
  <c r="AW625" i="3"/>
  <c r="AW626" i="3"/>
  <c r="AW627" i="3"/>
  <c r="AW628" i="3"/>
  <c r="AW629" i="3"/>
  <c r="AW630" i="3"/>
  <c r="AW631" i="3"/>
  <c r="AW632" i="3"/>
  <c r="AW633" i="3"/>
  <c r="AW634" i="3"/>
  <c r="AW635" i="3"/>
  <c r="AW636" i="3"/>
  <c r="AW637" i="3"/>
  <c r="AW638" i="3"/>
  <c r="AW639" i="3"/>
  <c r="AW640" i="3"/>
  <c r="AW641" i="3"/>
  <c r="AW642" i="3"/>
  <c r="AW643" i="3"/>
  <c r="AW644" i="3"/>
  <c r="AW645" i="3"/>
  <c r="AW646" i="3"/>
  <c r="AW647" i="3"/>
  <c r="AW648" i="3"/>
  <c r="AW649" i="3"/>
  <c r="AW650" i="3"/>
  <c r="AW651" i="3"/>
  <c r="AW652" i="3"/>
  <c r="AW653" i="3"/>
  <c r="AW654" i="3"/>
  <c r="AW655" i="3"/>
  <c r="AW656" i="3"/>
  <c r="AW657" i="3"/>
  <c r="AW658" i="3"/>
  <c r="AW659" i="3"/>
  <c r="AW660" i="3"/>
  <c r="AW661" i="3"/>
  <c r="AW662" i="3"/>
  <c r="AW663" i="3"/>
  <c r="AW664" i="3"/>
  <c r="AW665" i="3"/>
  <c r="AW666" i="3"/>
  <c r="AW667" i="3"/>
  <c r="AW668" i="3"/>
  <c r="AW669" i="3"/>
  <c r="AW670" i="3"/>
  <c r="AW671" i="3"/>
  <c r="AW672" i="3"/>
  <c r="AW673" i="3"/>
  <c r="AW674" i="3"/>
  <c r="AW675" i="3"/>
  <c r="AW676" i="3"/>
  <c r="AW677" i="3"/>
  <c r="AW678" i="3"/>
  <c r="AW679" i="3"/>
  <c r="AW680" i="3"/>
  <c r="AW681" i="3"/>
  <c r="AW682" i="3"/>
  <c r="AW683" i="3"/>
  <c r="AW684" i="3"/>
  <c r="AW685" i="3"/>
  <c r="AW686" i="3"/>
  <c r="AW687" i="3"/>
  <c r="AW688" i="3"/>
  <c r="AW689" i="3"/>
  <c r="AW690" i="3"/>
  <c r="AW691" i="3"/>
  <c r="AW692" i="3"/>
  <c r="AW693" i="3"/>
  <c r="AW694" i="3"/>
  <c r="AW695" i="3"/>
  <c r="AW696" i="3"/>
  <c r="AW697" i="3"/>
  <c r="AW698" i="3"/>
  <c r="AW699" i="3"/>
  <c r="AW700" i="3"/>
  <c r="AW701" i="3"/>
  <c r="AW702" i="3"/>
  <c r="AW703" i="3"/>
  <c r="AW704" i="3"/>
  <c r="AW705" i="3"/>
  <c r="AW706" i="3"/>
  <c r="AW707" i="3"/>
  <c r="AW708" i="3"/>
  <c r="AW709" i="3"/>
  <c r="AW710" i="3"/>
  <c r="AW711" i="3"/>
  <c r="AW712" i="3"/>
  <c r="AW713" i="3"/>
  <c r="AW714" i="3"/>
  <c r="AW715" i="3"/>
  <c r="AW716" i="3"/>
  <c r="AW717" i="3"/>
  <c r="AW718" i="3"/>
  <c r="AW719" i="3"/>
  <c r="AW720" i="3"/>
  <c r="AW721" i="3"/>
  <c r="AW722" i="3"/>
  <c r="AW723" i="3"/>
  <c r="AW724" i="3"/>
  <c r="AW725" i="3"/>
  <c r="AW726" i="3"/>
  <c r="AW727" i="3"/>
  <c r="AW728" i="3"/>
  <c r="AW729" i="3"/>
  <c r="AW730" i="3"/>
  <c r="AW731" i="3"/>
  <c r="AW732" i="3"/>
  <c r="AW733" i="3"/>
  <c r="AW734" i="3"/>
  <c r="AW735" i="3"/>
  <c r="AW736" i="3"/>
  <c r="AW737" i="3"/>
  <c r="AW738" i="3"/>
  <c r="AW739" i="3"/>
  <c r="AW740" i="3"/>
  <c r="AW741" i="3"/>
  <c r="AW742" i="3"/>
  <c r="AW743" i="3"/>
  <c r="AW744" i="3"/>
  <c r="AW745" i="3"/>
  <c r="AW746" i="3"/>
  <c r="AW747" i="3"/>
  <c r="AW748" i="3"/>
  <c r="AW749" i="3"/>
  <c r="AW750" i="3"/>
  <c r="AW751" i="3"/>
  <c r="AW752" i="3"/>
  <c r="AW753" i="3"/>
  <c r="AW754" i="3"/>
  <c r="AW755" i="3"/>
  <c r="AW756" i="3"/>
  <c r="AW757" i="3"/>
  <c r="AW758" i="3"/>
  <c r="AW759" i="3"/>
  <c r="AW760" i="3"/>
  <c r="AW761" i="3"/>
  <c r="AW762" i="3"/>
  <c r="AW763" i="3"/>
  <c r="AW764" i="3"/>
  <c r="AW765" i="3"/>
  <c r="AW766" i="3"/>
  <c r="AW767" i="3"/>
  <c r="AW768" i="3"/>
  <c r="AW769" i="3"/>
  <c r="AW770" i="3"/>
  <c r="AW771" i="3"/>
  <c r="AW772" i="3"/>
  <c r="AW773" i="3"/>
  <c r="AW774" i="3"/>
  <c r="AW775" i="3"/>
  <c r="AW776" i="3"/>
  <c r="AW777" i="3"/>
  <c r="AW778" i="3"/>
  <c r="AW779" i="3"/>
  <c r="AW780" i="3"/>
  <c r="AW781" i="3"/>
  <c r="AW782" i="3"/>
  <c r="AW783" i="3"/>
  <c r="AW784" i="3"/>
  <c r="AW785" i="3"/>
  <c r="AW786" i="3"/>
  <c r="AW787" i="3"/>
  <c r="AW788" i="3"/>
  <c r="AW789" i="3"/>
  <c r="AW790" i="3"/>
  <c r="AW791" i="3"/>
  <c r="AW792" i="3"/>
  <c r="AW793" i="3"/>
  <c r="AW794" i="3"/>
  <c r="AW795" i="3"/>
  <c r="AW796" i="3"/>
  <c r="AW797" i="3"/>
  <c r="AW798" i="3"/>
  <c r="AW799" i="3"/>
  <c r="AW800" i="3"/>
  <c r="AW801" i="3"/>
  <c r="AW802" i="3"/>
  <c r="AW803" i="3"/>
  <c r="AW804" i="3"/>
  <c r="AW805" i="3"/>
  <c r="AW806" i="3"/>
  <c r="AW807" i="3"/>
  <c r="AW808" i="3"/>
  <c r="AW809" i="3"/>
  <c r="AW810" i="3"/>
  <c r="AW811" i="3"/>
  <c r="AW812" i="3"/>
  <c r="AW813" i="3"/>
  <c r="AW814" i="3"/>
  <c r="AW815" i="3"/>
  <c r="AW816" i="3"/>
  <c r="AW817" i="3"/>
  <c r="AW818" i="3"/>
  <c r="AW819" i="3"/>
  <c r="AW820" i="3"/>
  <c r="AW821" i="3"/>
  <c r="AW822" i="3"/>
  <c r="AW823" i="3"/>
  <c r="AW824" i="3"/>
  <c r="AW825" i="3"/>
  <c r="AW826" i="3"/>
  <c r="AW827" i="3"/>
  <c r="AW828" i="3"/>
  <c r="AW829" i="3"/>
  <c r="AW830" i="3"/>
  <c r="AW831" i="3"/>
  <c r="AW832" i="3"/>
  <c r="AW833" i="3"/>
  <c r="AW834" i="3"/>
  <c r="AW835" i="3"/>
  <c r="AW836" i="3"/>
  <c r="AW837" i="3"/>
  <c r="AW838" i="3"/>
  <c r="AW839" i="3"/>
  <c r="AW840" i="3"/>
  <c r="AW841" i="3"/>
  <c r="AW842" i="3"/>
  <c r="AW843" i="3"/>
  <c r="AW844" i="3"/>
  <c r="AW845" i="3"/>
  <c r="AW846" i="3"/>
  <c r="AW847" i="3"/>
  <c r="AW848" i="3"/>
  <c r="AW849" i="3"/>
  <c r="AW850" i="3"/>
  <c r="AW851" i="3"/>
  <c r="AW852" i="3"/>
  <c r="AW853" i="3"/>
  <c r="AW854" i="3"/>
  <c r="AW855" i="3"/>
  <c r="AW856" i="3"/>
  <c r="AW857" i="3"/>
  <c r="AW858" i="3"/>
  <c r="AW859" i="3"/>
  <c r="AW860" i="3"/>
  <c r="AW861" i="3"/>
  <c r="AW862" i="3"/>
  <c r="AW863" i="3"/>
  <c r="AW864" i="3"/>
  <c r="AW865" i="3"/>
  <c r="AW866" i="3"/>
  <c r="AW867" i="3"/>
  <c r="AW868" i="3"/>
  <c r="AW869" i="3"/>
  <c r="AW870" i="3"/>
  <c r="AW871" i="3"/>
  <c r="AW872" i="3"/>
  <c r="AW873" i="3"/>
  <c r="AW874" i="3"/>
  <c r="AW875" i="3"/>
  <c r="AW876" i="3"/>
  <c r="AW877" i="3"/>
  <c r="AW878" i="3"/>
  <c r="AW879" i="3"/>
  <c r="AW880" i="3"/>
  <c r="AW881" i="3"/>
  <c r="AW882" i="3"/>
  <c r="AW883" i="3"/>
  <c r="AW884" i="3"/>
  <c r="AW885" i="3"/>
  <c r="AW886" i="3"/>
  <c r="AW887" i="3"/>
  <c r="AW888" i="3"/>
  <c r="AW889" i="3"/>
  <c r="AW890" i="3"/>
  <c r="AW891" i="3"/>
  <c r="AW892" i="3"/>
  <c r="AW893" i="3"/>
  <c r="AW894" i="3"/>
  <c r="AW895" i="3"/>
  <c r="AW896" i="3"/>
  <c r="AW897" i="3"/>
  <c r="AW898" i="3"/>
  <c r="AW899" i="3"/>
  <c r="AW900" i="3"/>
  <c r="AW901" i="3"/>
  <c r="AW902" i="3"/>
  <c r="AW903" i="3"/>
  <c r="AW904" i="3"/>
  <c r="AW905" i="3"/>
  <c r="AW906" i="3"/>
  <c r="AW907" i="3"/>
  <c r="AW908" i="3"/>
  <c r="AW909" i="3"/>
  <c r="AW910" i="3"/>
  <c r="AW911" i="3"/>
  <c r="AW912" i="3"/>
  <c r="AW913" i="3"/>
  <c r="AW914" i="3"/>
  <c r="AW915" i="3"/>
  <c r="AW916" i="3"/>
  <c r="AW917" i="3"/>
  <c r="AW918" i="3"/>
  <c r="AW919" i="3"/>
  <c r="AW920" i="3"/>
  <c r="AW921" i="3"/>
  <c r="AW922" i="3"/>
  <c r="AW923" i="3"/>
  <c r="AW924" i="3"/>
  <c r="AW925" i="3"/>
  <c r="AW926" i="3"/>
  <c r="AW927" i="3"/>
  <c r="AW928" i="3"/>
  <c r="AW929" i="3"/>
  <c r="AW930" i="3"/>
  <c r="AW931" i="3"/>
  <c r="AW932" i="3"/>
  <c r="AW933" i="3"/>
  <c r="AW934" i="3"/>
  <c r="AW935" i="3"/>
  <c r="AW936" i="3"/>
  <c r="AW937" i="3"/>
  <c r="AW938" i="3"/>
  <c r="AW939" i="3"/>
  <c r="AW940" i="3"/>
  <c r="AW941" i="3"/>
  <c r="AW942" i="3"/>
  <c r="AW943" i="3"/>
  <c r="AW944" i="3"/>
  <c r="AW945" i="3"/>
  <c r="AW946" i="3"/>
  <c r="AW947" i="3"/>
  <c r="AW948" i="3"/>
  <c r="AW949" i="3"/>
  <c r="AW950" i="3"/>
  <c r="AW951" i="3"/>
  <c r="AW952" i="3"/>
  <c r="AW953" i="3"/>
  <c r="AW954" i="3"/>
  <c r="AW955" i="3"/>
  <c r="AW956" i="3"/>
  <c r="AW957" i="3"/>
  <c r="AW958" i="3"/>
  <c r="AW959" i="3"/>
  <c r="AW960" i="3"/>
  <c r="AW961" i="3"/>
  <c r="AW962" i="3"/>
  <c r="AW963" i="3"/>
  <c r="AW964" i="3"/>
  <c r="AW965" i="3"/>
  <c r="AW966" i="3"/>
  <c r="AW967" i="3"/>
  <c r="AW968" i="3"/>
  <c r="AW969" i="3"/>
  <c r="AW970" i="3"/>
  <c r="AW971" i="3"/>
  <c r="AW972" i="3"/>
  <c r="AW973" i="3"/>
  <c r="AW974" i="3"/>
  <c r="AW975" i="3"/>
  <c r="AW976" i="3"/>
  <c r="AW977" i="3"/>
  <c r="AW978" i="3"/>
  <c r="AW979" i="3"/>
  <c r="AW980" i="3"/>
  <c r="AW981" i="3"/>
  <c r="AW982" i="3"/>
  <c r="AW983" i="3"/>
  <c r="AW984" i="3"/>
  <c r="AW985" i="3"/>
  <c r="AW986" i="3"/>
  <c r="AW987" i="3"/>
  <c r="AW988" i="3"/>
  <c r="AW989" i="3"/>
  <c r="AW990" i="3"/>
  <c r="AW991" i="3"/>
  <c r="AW992" i="3"/>
  <c r="AW993" i="3"/>
  <c r="AW994" i="3"/>
  <c r="AW995" i="3"/>
  <c r="AW996" i="3"/>
  <c r="AW997" i="3"/>
  <c r="AW998" i="3"/>
  <c r="AW999" i="3"/>
  <c r="AW1000" i="3"/>
  <c r="AW1001" i="3"/>
  <c r="AW1002" i="3"/>
  <c r="AW1003" i="3"/>
  <c r="AW3" i="3"/>
  <c r="C1003" i="3"/>
  <c r="C1002" i="3"/>
  <c r="C1001" i="3"/>
  <c r="C1000" i="3"/>
  <c r="C999" i="3"/>
  <c r="C998" i="3"/>
  <c r="C997" i="3"/>
  <c r="C996" i="3"/>
  <c r="C995" i="3"/>
  <c r="C994" i="3"/>
  <c r="C993" i="3"/>
  <c r="C992" i="3"/>
  <c r="C991" i="3"/>
  <c r="C990" i="3"/>
  <c r="C989" i="3"/>
  <c r="C988" i="3"/>
  <c r="C987" i="3"/>
  <c r="C986" i="3"/>
  <c r="C985" i="3"/>
  <c r="C984" i="3"/>
  <c r="C983" i="3"/>
  <c r="C982" i="3"/>
  <c r="C981" i="3"/>
  <c r="C980" i="3"/>
  <c r="C979" i="3"/>
  <c r="C978" i="3"/>
  <c r="C977" i="3"/>
  <c r="C976" i="3"/>
  <c r="C975" i="3"/>
  <c r="C974" i="3"/>
  <c r="C973" i="3"/>
  <c r="C972" i="3"/>
  <c r="C971" i="3"/>
  <c r="C970" i="3"/>
  <c r="C969" i="3"/>
  <c r="C968" i="3"/>
  <c r="C967" i="3"/>
  <c r="C966" i="3"/>
  <c r="C965" i="3"/>
  <c r="C964" i="3"/>
  <c r="C963" i="3"/>
  <c r="C962" i="3"/>
  <c r="C961" i="3"/>
  <c r="C960" i="3"/>
  <c r="C959" i="3"/>
  <c r="C958" i="3"/>
  <c r="C957" i="3"/>
  <c r="C956" i="3"/>
  <c r="C955" i="3"/>
  <c r="C954" i="3"/>
  <c r="C953" i="3"/>
  <c r="C952" i="3"/>
  <c r="C951" i="3"/>
  <c r="C950" i="3"/>
  <c r="C949" i="3"/>
  <c r="C948" i="3"/>
  <c r="C947" i="3"/>
  <c r="C946" i="3"/>
  <c r="C945" i="3"/>
  <c r="C944" i="3"/>
  <c r="C943" i="3"/>
  <c r="C942" i="3"/>
  <c r="C941" i="3"/>
  <c r="C940" i="3"/>
  <c r="C939" i="3"/>
  <c r="C938" i="3"/>
  <c r="C937" i="3"/>
  <c r="C936" i="3"/>
  <c r="C935" i="3"/>
  <c r="C934" i="3"/>
  <c r="C933" i="3"/>
  <c r="C932" i="3"/>
  <c r="C931" i="3"/>
  <c r="C930" i="3"/>
  <c r="C929" i="3"/>
  <c r="C928" i="3"/>
  <c r="C927" i="3"/>
  <c r="C926" i="3"/>
  <c r="C925" i="3"/>
  <c r="C924" i="3"/>
  <c r="C923" i="3"/>
  <c r="C922" i="3"/>
  <c r="C921" i="3"/>
  <c r="C920" i="3"/>
  <c r="C919" i="3"/>
  <c r="C918" i="3"/>
  <c r="C917" i="3"/>
  <c r="C916" i="3"/>
  <c r="C915" i="3"/>
  <c r="C914" i="3"/>
  <c r="C913" i="3"/>
  <c r="C912" i="3"/>
  <c r="C911" i="3"/>
  <c r="C910" i="3"/>
  <c r="C909" i="3"/>
  <c r="C908" i="3"/>
  <c r="C907" i="3"/>
  <c r="C906" i="3"/>
  <c r="C905" i="3"/>
  <c r="C904" i="3"/>
  <c r="C903" i="3"/>
  <c r="C902" i="3"/>
  <c r="C901" i="3"/>
  <c r="C900" i="3"/>
  <c r="C899" i="3"/>
  <c r="C898" i="3"/>
  <c r="C897" i="3"/>
  <c r="C896" i="3"/>
  <c r="C895" i="3"/>
  <c r="C894" i="3"/>
  <c r="C893" i="3"/>
  <c r="C892" i="3"/>
  <c r="C891" i="3"/>
  <c r="C890" i="3"/>
  <c r="C889" i="3"/>
  <c r="C888" i="3"/>
  <c r="C887" i="3"/>
  <c r="C886" i="3"/>
  <c r="C885" i="3"/>
  <c r="C884" i="3"/>
  <c r="C883" i="3"/>
  <c r="C882" i="3"/>
  <c r="C881" i="3"/>
  <c r="C880" i="3"/>
  <c r="C879" i="3"/>
  <c r="C878" i="3"/>
  <c r="C877" i="3"/>
  <c r="C876" i="3"/>
  <c r="C875" i="3"/>
  <c r="C874" i="3"/>
  <c r="C873" i="3"/>
  <c r="C872" i="3"/>
  <c r="C871" i="3"/>
  <c r="C870" i="3"/>
  <c r="C869" i="3"/>
  <c r="C868" i="3"/>
  <c r="C867" i="3"/>
  <c r="C866" i="3"/>
  <c r="C865" i="3"/>
  <c r="C864" i="3"/>
  <c r="C863" i="3"/>
  <c r="C862" i="3"/>
  <c r="C861" i="3"/>
  <c r="C860" i="3"/>
  <c r="C859" i="3"/>
  <c r="C858" i="3"/>
  <c r="C857" i="3"/>
  <c r="C856" i="3"/>
  <c r="C855" i="3"/>
  <c r="C854" i="3"/>
  <c r="C853" i="3"/>
  <c r="C852" i="3"/>
  <c r="C851" i="3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C825" i="3"/>
  <c r="C824" i="3"/>
  <c r="C823" i="3"/>
  <c r="C822" i="3"/>
  <c r="C821" i="3"/>
  <c r="C820" i="3"/>
  <c r="C819" i="3"/>
  <c r="C818" i="3"/>
  <c r="C817" i="3"/>
  <c r="C816" i="3"/>
  <c r="C815" i="3"/>
  <c r="C814" i="3"/>
  <c r="C813" i="3"/>
  <c r="C812" i="3"/>
  <c r="C811" i="3"/>
  <c r="C810" i="3"/>
  <c r="C809" i="3"/>
  <c r="C808" i="3"/>
  <c r="C807" i="3"/>
  <c r="C806" i="3"/>
  <c r="C805" i="3"/>
  <c r="C804" i="3"/>
  <c r="C803" i="3"/>
  <c r="C802" i="3"/>
  <c r="C801" i="3"/>
  <c r="C800" i="3"/>
  <c r="C799" i="3"/>
  <c r="C798" i="3"/>
  <c r="C797" i="3"/>
  <c r="C796" i="3"/>
  <c r="C795" i="3"/>
  <c r="C794" i="3"/>
  <c r="C793" i="3"/>
  <c r="C792" i="3"/>
  <c r="C791" i="3"/>
  <c r="C790" i="3"/>
  <c r="C789" i="3"/>
  <c r="C788" i="3"/>
  <c r="C787" i="3"/>
  <c r="C786" i="3"/>
  <c r="C785" i="3"/>
  <c r="C784" i="3"/>
  <c r="C783" i="3"/>
  <c r="C782" i="3"/>
  <c r="C781" i="3"/>
  <c r="C780" i="3"/>
  <c r="C779" i="3"/>
  <c r="C778" i="3"/>
  <c r="C777" i="3"/>
  <c r="C776" i="3"/>
  <c r="C775" i="3"/>
  <c r="C774" i="3"/>
  <c r="C773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60" i="3"/>
  <c r="C759" i="3"/>
  <c r="C758" i="3"/>
  <c r="C757" i="3"/>
  <c r="C756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40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9" i="3"/>
  <c r="C708" i="3"/>
  <c r="C707" i="3"/>
  <c r="C706" i="3"/>
  <c r="C705" i="3"/>
  <c r="C704" i="3"/>
  <c r="C703" i="3"/>
  <c r="C702" i="3"/>
  <c r="C701" i="3"/>
  <c r="C700" i="3"/>
  <c r="C699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9" i="3"/>
  <c r="C668" i="3"/>
  <c r="C667" i="3"/>
  <c r="C666" i="3"/>
  <c r="C665" i="3"/>
  <c r="C664" i="3"/>
  <c r="C663" i="3"/>
  <c r="C662" i="3"/>
  <c r="C661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5" i="3"/>
  <c r="C644" i="3"/>
  <c r="C643" i="3"/>
  <c r="C642" i="3"/>
  <c r="C641" i="3"/>
  <c r="C640" i="3"/>
  <c r="C639" i="3"/>
  <c r="C638" i="3"/>
  <c r="C637" i="3"/>
  <c r="C636" i="3"/>
  <c r="C635" i="3"/>
  <c r="C634" i="3"/>
  <c r="C633" i="3"/>
  <c r="C632" i="3"/>
  <c r="C631" i="3"/>
  <c r="C630" i="3"/>
  <c r="C629" i="3"/>
  <c r="C628" i="3"/>
  <c r="C627" i="3"/>
  <c r="C626" i="3"/>
  <c r="C625" i="3"/>
  <c r="C624" i="3"/>
  <c r="C623" i="3"/>
  <c r="C622" i="3"/>
  <c r="C621" i="3"/>
  <c r="C620" i="3"/>
  <c r="C619" i="3"/>
  <c r="C618" i="3"/>
  <c r="C617" i="3"/>
  <c r="C616" i="3"/>
  <c r="C615" i="3"/>
  <c r="C614" i="3"/>
  <c r="C613" i="3"/>
  <c r="C612" i="3"/>
  <c r="C611" i="3"/>
  <c r="C610" i="3"/>
  <c r="C609" i="3"/>
  <c r="C608" i="3"/>
  <c r="C607" i="3"/>
  <c r="C606" i="3"/>
  <c r="C605" i="3"/>
  <c r="C604" i="3"/>
  <c r="C603" i="3"/>
  <c r="C602" i="3"/>
  <c r="C601" i="3"/>
  <c r="C600" i="3"/>
  <c r="C599" i="3"/>
  <c r="C598" i="3"/>
  <c r="C597" i="3"/>
  <c r="C596" i="3"/>
  <c r="C595" i="3"/>
  <c r="C594" i="3"/>
  <c r="C593" i="3"/>
  <c r="C592" i="3"/>
  <c r="C591" i="3"/>
  <c r="C590" i="3"/>
  <c r="C589" i="3"/>
  <c r="C588" i="3"/>
  <c r="C587" i="3"/>
  <c r="C586" i="3"/>
  <c r="C585" i="3"/>
  <c r="C584" i="3"/>
  <c r="C583" i="3"/>
  <c r="C582" i="3"/>
  <c r="C581" i="3"/>
  <c r="C580" i="3"/>
  <c r="C579" i="3"/>
  <c r="C578" i="3"/>
  <c r="C577" i="3"/>
  <c r="C576" i="3"/>
  <c r="C575" i="3"/>
  <c r="C574" i="3"/>
  <c r="C573" i="3"/>
  <c r="C572" i="3"/>
  <c r="C571" i="3"/>
  <c r="C570" i="3"/>
  <c r="C569" i="3"/>
  <c r="C568" i="3"/>
  <c r="C567" i="3"/>
  <c r="C566" i="3"/>
  <c r="C565" i="3"/>
  <c r="C564" i="3"/>
  <c r="C563" i="3"/>
  <c r="C562" i="3"/>
  <c r="C561" i="3"/>
  <c r="C560" i="3"/>
  <c r="C559" i="3"/>
  <c r="C558" i="3"/>
  <c r="C557" i="3"/>
  <c r="C556" i="3"/>
  <c r="C555" i="3"/>
  <c r="C554" i="3"/>
  <c r="C553" i="3"/>
  <c r="C552" i="3"/>
  <c r="C551" i="3"/>
  <c r="C550" i="3"/>
  <c r="C549" i="3"/>
  <c r="C548" i="3"/>
  <c r="C547" i="3"/>
  <c r="C546" i="3"/>
  <c r="C545" i="3"/>
  <c r="C544" i="3"/>
  <c r="C543" i="3"/>
  <c r="C542" i="3"/>
  <c r="C541" i="3"/>
  <c r="C540" i="3"/>
  <c r="C539" i="3"/>
  <c r="C538" i="3"/>
  <c r="C537" i="3"/>
  <c r="C536" i="3"/>
  <c r="C535" i="3"/>
  <c r="C534" i="3"/>
  <c r="C533" i="3"/>
  <c r="C532" i="3"/>
  <c r="C531" i="3"/>
  <c r="C530" i="3"/>
  <c r="C529" i="3"/>
  <c r="C528" i="3"/>
  <c r="C527" i="3"/>
  <c r="C526" i="3"/>
  <c r="C525" i="3"/>
  <c r="C524" i="3"/>
  <c r="C523" i="3"/>
  <c r="C522" i="3"/>
  <c r="C521" i="3"/>
  <c r="C520" i="3"/>
  <c r="C519" i="3"/>
  <c r="C518" i="3"/>
  <c r="C517" i="3"/>
  <c r="C516" i="3"/>
  <c r="C515" i="3"/>
  <c r="C514" i="3"/>
  <c r="C513" i="3"/>
  <c r="C512" i="3"/>
  <c r="C511" i="3"/>
  <c r="C510" i="3"/>
  <c r="C509" i="3"/>
  <c r="C508" i="3"/>
  <c r="C507" i="3"/>
  <c r="C506" i="3"/>
  <c r="C505" i="3"/>
  <c r="C504" i="3"/>
  <c r="C503" i="3"/>
  <c r="C502" i="3"/>
  <c r="C501" i="3"/>
  <c r="C500" i="3"/>
  <c r="C499" i="3"/>
  <c r="C498" i="3"/>
  <c r="C497" i="3"/>
  <c r="C496" i="3"/>
  <c r="C495" i="3"/>
  <c r="C494" i="3"/>
  <c r="C493" i="3"/>
  <c r="C492" i="3"/>
  <c r="C491" i="3"/>
  <c r="C490" i="3"/>
  <c r="C489" i="3"/>
  <c r="C488" i="3"/>
  <c r="C487" i="3"/>
  <c r="C486" i="3"/>
  <c r="C485" i="3"/>
  <c r="C484" i="3"/>
  <c r="C483" i="3"/>
  <c r="C482" i="3"/>
  <c r="C481" i="3"/>
  <c r="C480" i="3"/>
  <c r="C479" i="3"/>
  <c r="C478" i="3"/>
  <c r="C477" i="3"/>
  <c r="C476" i="3"/>
  <c r="C475" i="3"/>
  <c r="C474" i="3"/>
  <c r="C473" i="3"/>
  <c r="C472" i="3"/>
  <c r="C471" i="3"/>
  <c r="C470" i="3"/>
  <c r="C469" i="3"/>
  <c r="C468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2" i="3"/>
  <c r="C451" i="3"/>
  <c r="C450" i="3"/>
  <c r="C449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3" i="3"/>
  <c r="C412" i="3"/>
  <c r="C411" i="3"/>
  <c r="C410" i="3"/>
  <c r="C409" i="3"/>
  <c r="C408" i="3"/>
  <c r="C407" i="3"/>
  <c r="C406" i="3"/>
  <c r="C405" i="3"/>
  <c r="C404" i="3"/>
  <c r="C403" i="3"/>
  <c r="C402" i="3"/>
  <c r="C401" i="3"/>
  <c r="C400" i="3"/>
  <c r="C399" i="3"/>
  <c r="C398" i="3"/>
  <c r="C397" i="3"/>
  <c r="C396" i="3"/>
  <c r="C395" i="3"/>
  <c r="C394" i="3"/>
  <c r="C393" i="3"/>
  <c r="C392" i="3"/>
  <c r="C391" i="3"/>
  <c r="C390" i="3"/>
  <c r="C389" i="3"/>
  <c r="C388" i="3"/>
  <c r="C387" i="3"/>
  <c r="C386" i="3"/>
  <c r="C385" i="3"/>
  <c r="C384" i="3"/>
  <c r="C383" i="3"/>
  <c r="C382" i="3"/>
  <c r="C381" i="3"/>
  <c r="C380" i="3"/>
  <c r="C379" i="3"/>
  <c r="C378" i="3"/>
  <c r="C377" i="3"/>
  <c r="C376" i="3"/>
  <c r="C375" i="3"/>
  <c r="C374" i="3"/>
  <c r="C373" i="3"/>
  <c r="C372" i="3"/>
  <c r="C371" i="3"/>
  <c r="C370" i="3"/>
  <c r="C369" i="3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BA835" i="3" s="1"/>
  <c r="C3" i="3"/>
  <c r="BA834" i="3"/>
  <c r="BA832" i="3"/>
  <c r="BA830" i="3"/>
  <c r="BA828" i="3"/>
  <c r="BA826" i="3"/>
  <c r="BA824" i="3"/>
  <c r="BA822" i="3"/>
  <c r="BA820" i="3"/>
  <c r="BA818" i="3"/>
  <c r="BA816" i="3"/>
  <c r="BA814" i="3"/>
  <c r="BA812" i="3"/>
  <c r="BA810" i="3"/>
  <c r="BA808" i="3"/>
  <c r="BA806" i="3"/>
  <c r="BA804" i="3"/>
  <c r="BA802" i="3"/>
  <c r="BA800" i="3"/>
  <c r="BA798" i="3"/>
  <c r="BA796" i="3"/>
  <c r="BA794" i="3"/>
  <c r="BA792" i="3"/>
  <c r="BA790" i="3"/>
  <c r="BA788" i="3"/>
  <c r="BA786" i="3"/>
  <c r="BA784" i="3"/>
  <c r="BA782" i="3"/>
  <c r="BA780" i="3"/>
  <c r="BA778" i="3"/>
  <c r="BA776" i="3"/>
  <c r="BA774" i="3"/>
  <c r="BA772" i="3"/>
  <c r="BA770" i="3"/>
  <c r="BA768" i="3"/>
  <c r="BA766" i="3"/>
  <c r="BA764" i="3"/>
  <c r="BA762" i="3"/>
  <c r="BA760" i="3"/>
  <c r="BA758" i="3"/>
  <c r="BA756" i="3"/>
  <c r="BA754" i="3"/>
  <c r="BA752" i="3"/>
  <c r="BA750" i="3"/>
  <c r="BA748" i="3"/>
  <c r="BA746" i="3"/>
  <c r="BA744" i="3"/>
  <c r="BA742" i="3"/>
  <c r="BA740" i="3"/>
  <c r="BA738" i="3"/>
  <c r="BA736" i="3"/>
  <c r="BA734" i="3"/>
  <c r="BA732" i="3"/>
  <c r="BA730" i="3"/>
  <c r="BA728" i="3"/>
  <c r="BA726" i="3"/>
  <c r="BA724" i="3"/>
  <c r="BA722" i="3"/>
  <c r="BA720" i="3"/>
  <c r="BA718" i="3"/>
  <c r="BA716" i="3"/>
  <c r="BA714" i="3"/>
  <c r="BA712" i="3"/>
  <c r="BA710" i="3"/>
  <c r="BA708" i="3"/>
  <c r="BA706" i="3"/>
  <c r="BA704" i="3"/>
  <c r="BA702" i="3"/>
  <c r="BA701" i="3"/>
  <c r="BA700" i="3"/>
  <c r="BA699" i="3"/>
  <c r="BA698" i="3"/>
  <c r="BA697" i="3"/>
  <c r="BA696" i="3"/>
  <c r="BA695" i="3"/>
  <c r="BA694" i="3"/>
  <c r="BA693" i="3"/>
  <c r="BA692" i="3"/>
  <c r="BA691" i="3"/>
  <c r="BA690" i="3"/>
  <c r="BA689" i="3"/>
  <c r="BA688" i="3"/>
  <c r="BA687" i="3"/>
  <c r="BA686" i="3"/>
  <c r="BA685" i="3"/>
  <c r="BA684" i="3"/>
  <c r="BA683" i="3"/>
  <c r="BA682" i="3"/>
  <c r="BA681" i="3"/>
  <c r="BA680" i="3"/>
  <c r="BA679" i="3"/>
  <c r="BA678" i="3"/>
  <c r="BA677" i="3"/>
  <c r="BA676" i="3"/>
  <c r="BA675" i="3"/>
  <c r="BA674" i="3"/>
  <c r="BA673" i="3"/>
  <c r="BA672" i="3"/>
  <c r="BA671" i="3"/>
  <c r="BA670" i="3"/>
  <c r="BA669" i="3"/>
  <c r="BA668" i="3"/>
  <c r="BA667" i="3"/>
  <c r="BA666" i="3"/>
  <c r="BA665" i="3"/>
  <c r="BA664" i="3"/>
  <c r="BA663" i="3"/>
  <c r="BA662" i="3"/>
  <c r="BA661" i="3"/>
  <c r="BA660" i="3"/>
  <c r="BA659" i="3"/>
  <c r="BA658" i="3"/>
  <c r="BA657" i="3"/>
  <c r="BA656" i="3"/>
  <c r="BA655" i="3"/>
  <c r="BA654" i="3"/>
  <c r="BA653" i="3"/>
  <c r="BA652" i="3"/>
  <c r="BA651" i="3"/>
  <c r="BA650" i="3"/>
  <c r="BA649" i="3"/>
  <c r="BA648" i="3"/>
  <c r="BA647" i="3"/>
  <c r="BA646" i="3"/>
  <c r="BA645" i="3"/>
  <c r="BA644" i="3"/>
  <c r="BA643" i="3"/>
  <c r="BA642" i="3"/>
  <c r="BA641" i="3"/>
  <c r="BA640" i="3"/>
  <c r="BA639" i="3"/>
  <c r="BA638" i="3"/>
  <c r="BA637" i="3"/>
  <c r="BA636" i="3"/>
  <c r="BA635" i="3"/>
  <c r="BA634" i="3"/>
  <c r="BA633" i="3"/>
  <c r="BA632" i="3"/>
  <c r="BA631" i="3"/>
  <c r="BA630" i="3"/>
  <c r="BA629" i="3"/>
  <c r="BA628" i="3"/>
  <c r="BA627" i="3"/>
  <c r="BA626" i="3"/>
  <c r="BA625" i="3"/>
  <c r="BA624" i="3"/>
  <c r="BA623" i="3"/>
  <c r="BA622" i="3"/>
  <c r="BA621" i="3"/>
  <c r="BA620" i="3"/>
  <c r="BA619" i="3"/>
  <c r="BA618" i="3"/>
  <c r="BA617" i="3"/>
  <c r="BA616" i="3"/>
  <c r="BA615" i="3"/>
  <c r="BA614" i="3"/>
  <c r="BA613" i="3"/>
  <c r="BA612" i="3"/>
  <c r="BA611" i="3"/>
  <c r="BA610" i="3"/>
  <c r="BA609" i="3"/>
  <c r="BA608" i="3"/>
  <c r="BA607" i="3"/>
  <c r="BA606" i="3"/>
  <c r="BA605" i="3"/>
  <c r="BA604" i="3"/>
  <c r="BA603" i="3"/>
  <c r="BA602" i="3"/>
  <c r="BA601" i="3"/>
  <c r="BA600" i="3"/>
  <c r="BA599" i="3"/>
  <c r="BA598" i="3"/>
  <c r="BA597" i="3"/>
  <c r="BA596" i="3"/>
  <c r="BA595" i="3"/>
  <c r="BA594" i="3"/>
  <c r="BA593" i="3"/>
  <c r="BA592" i="3"/>
  <c r="BA591" i="3"/>
  <c r="BA590" i="3"/>
  <c r="BA589" i="3"/>
  <c r="BA588" i="3"/>
  <c r="BA587" i="3"/>
  <c r="BA586" i="3"/>
  <c r="BA585" i="3"/>
  <c r="BA584" i="3"/>
  <c r="BA583" i="3"/>
  <c r="BA582" i="3"/>
  <c r="BA581" i="3"/>
  <c r="BA580" i="3"/>
  <c r="BA579" i="3"/>
  <c r="BA578" i="3"/>
  <c r="BA577" i="3"/>
  <c r="BA576" i="3"/>
  <c r="BA575" i="3"/>
  <c r="BA574" i="3"/>
  <c r="BA573" i="3"/>
  <c r="BA572" i="3"/>
  <c r="BA571" i="3"/>
  <c r="BA570" i="3"/>
  <c r="BA569" i="3"/>
  <c r="BA568" i="3"/>
  <c r="BA567" i="3"/>
  <c r="BA566" i="3"/>
  <c r="BA565" i="3"/>
  <c r="BA564" i="3"/>
  <c r="BA563" i="3"/>
  <c r="BA562" i="3"/>
  <c r="BA561" i="3"/>
  <c r="BA560" i="3"/>
  <c r="BA559" i="3"/>
  <c r="BA558" i="3"/>
  <c r="BA557" i="3"/>
  <c r="BA556" i="3"/>
  <c r="BA555" i="3"/>
  <c r="BA554" i="3"/>
  <c r="BA553" i="3"/>
  <c r="BA552" i="3"/>
  <c r="BA551" i="3"/>
  <c r="BA550" i="3"/>
  <c r="BA549" i="3"/>
  <c r="BA548" i="3"/>
  <c r="BA547" i="3"/>
  <c r="BA546" i="3"/>
  <c r="BA545" i="3"/>
  <c r="BA544" i="3"/>
  <c r="BA543" i="3"/>
  <c r="BA542" i="3"/>
  <c r="BA541" i="3"/>
  <c r="BA540" i="3"/>
  <c r="BA539" i="3"/>
  <c r="BA538" i="3"/>
  <c r="BA537" i="3"/>
  <c r="BA536" i="3"/>
  <c r="BA535" i="3"/>
  <c r="BA534" i="3"/>
  <c r="BA533" i="3"/>
  <c r="BA532" i="3"/>
  <c r="BA531" i="3"/>
  <c r="BA530" i="3"/>
  <c r="BA529" i="3"/>
  <c r="BA528" i="3"/>
  <c r="BA527" i="3"/>
  <c r="BA526" i="3"/>
  <c r="BA525" i="3"/>
  <c r="BA524" i="3"/>
  <c r="BA523" i="3"/>
  <c r="BA522" i="3"/>
  <c r="BA521" i="3"/>
  <c r="BA520" i="3"/>
  <c r="BA519" i="3"/>
  <c r="BA518" i="3"/>
  <c r="BA517" i="3"/>
  <c r="BA516" i="3"/>
  <c r="BA515" i="3"/>
  <c r="BA514" i="3"/>
  <c r="BA513" i="3"/>
  <c r="BA512" i="3"/>
  <c r="BA511" i="3"/>
  <c r="BA510" i="3"/>
  <c r="BA509" i="3"/>
  <c r="BA508" i="3"/>
  <c r="BA507" i="3"/>
  <c r="BA506" i="3"/>
  <c r="BA505" i="3"/>
  <c r="BA504" i="3"/>
  <c r="BA503" i="3"/>
  <c r="BA502" i="3"/>
  <c r="BA501" i="3"/>
  <c r="BA500" i="3"/>
  <c r="BA499" i="3"/>
  <c r="BA498" i="3"/>
  <c r="BA497" i="3"/>
  <c r="BA496" i="3"/>
  <c r="BA495" i="3"/>
  <c r="BA494" i="3"/>
  <c r="BA493" i="3"/>
  <c r="BA492" i="3"/>
  <c r="BA491" i="3"/>
  <c r="BA490" i="3"/>
  <c r="BA489" i="3"/>
  <c r="BA488" i="3"/>
  <c r="BA487" i="3"/>
  <c r="BA486" i="3"/>
  <c r="BA485" i="3"/>
  <c r="BA484" i="3"/>
  <c r="BA483" i="3"/>
  <c r="BA482" i="3"/>
  <c r="BA481" i="3"/>
  <c r="BA480" i="3"/>
  <c r="BA479" i="3"/>
  <c r="BA478" i="3"/>
  <c r="BA477" i="3"/>
  <c r="BA476" i="3"/>
  <c r="BA475" i="3"/>
  <c r="BA474" i="3"/>
  <c r="BA473" i="3"/>
  <c r="BA472" i="3"/>
  <c r="BA471" i="3"/>
  <c r="BA470" i="3"/>
  <c r="BA469" i="3"/>
  <c r="BA468" i="3"/>
  <c r="BA467" i="3"/>
  <c r="BA466" i="3"/>
  <c r="BA465" i="3"/>
  <c r="BA464" i="3"/>
  <c r="BA463" i="3"/>
  <c r="BA462" i="3"/>
  <c r="BA461" i="3"/>
  <c r="BA460" i="3"/>
  <c r="BA459" i="3"/>
  <c r="BA458" i="3"/>
  <c r="BA457" i="3"/>
  <c r="BA456" i="3"/>
  <c r="BA455" i="3"/>
  <c r="BA454" i="3"/>
  <c r="BA453" i="3"/>
  <c r="BA452" i="3"/>
  <c r="BA451" i="3"/>
  <c r="BA450" i="3"/>
  <c r="BA449" i="3"/>
  <c r="BA448" i="3"/>
  <c r="BA447" i="3"/>
  <c r="BA446" i="3"/>
  <c r="BA445" i="3"/>
  <c r="BA444" i="3"/>
  <c r="BA443" i="3"/>
  <c r="BA442" i="3"/>
  <c r="BA441" i="3"/>
  <c r="BA440" i="3"/>
  <c r="BA439" i="3"/>
  <c r="BA438" i="3"/>
  <c r="BA437" i="3"/>
  <c r="BA436" i="3"/>
  <c r="BA435" i="3"/>
  <c r="BA434" i="3"/>
  <c r="BA433" i="3"/>
  <c r="BA432" i="3"/>
  <c r="BA431" i="3"/>
  <c r="BA430" i="3"/>
  <c r="BA429" i="3"/>
  <c r="BA428" i="3"/>
  <c r="BA427" i="3"/>
  <c r="BA426" i="3"/>
  <c r="BA425" i="3"/>
  <c r="BA424" i="3"/>
  <c r="BA423" i="3"/>
  <c r="BA422" i="3"/>
  <c r="BA421" i="3"/>
  <c r="BA420" i="3"/>
  <c r="BA419" i="3"/>
  <c r="BA418" i="3"/>
  <c r="BA417" i="3"/>
  <c r="BA416" i="3"/>
  <c r="BA415" i="3"/>
  <c r="BA414" i="3"/>
  <c r="BA413" i="3"/>
  <c r="BA412" i="3"/>
  <c r="BA411" i="3"/>
  <c r="BA410" i="3"/>
  <c r="BA409" i="3"/>
  <c r="BA408" i="3"/>
  <c r="BA407" i="3"/>
  <c r="BA406" i="3"/>
  <c r="BA405" i="3"/>
  <c r="BA404" i="3"/>
  <c r="BA403" i="3"/>
  <c r="BA402" i="3"/>
  <c r="BA401" i="3"/>
  <c r="BA400" i="3"/>
  <c r="BA399" i="3"/>
  <c r="BA398" i="3"/>
  <c r="BA397" i="3"/>
  <c r="BA396" i="3"/>
  <c r="BA395" i="3"/>
  <c r="BA394" i="3"/>
  <c r="BA393" i="3"/>
  <c r="BA392" i="3"/>
  <c r="BA391" i="3"/>
  <c r="BA390" i="3"/>
  <c r="BA389" i="3"/>
  <c r="BA388" i="3"/>
  <c r="BA387" i="3"/>
  <c r="BA386" i="3"/>
  <c r="BA385" i="3"/>
  <c r="BA384" i="3"/>
  <c r="BA383" i="3"/>
  <c r="BA382" i="3"/>
  <c r="BA381" i="3"/>
  <c r="BA380" i="3"/>
  <c r="BA379" i="3"/>
  <c r="BA378" i="3"/>
  <c r="BA377" i="3"/>
  <c r="BA376" i="3"/>
  <c r="BA375" i="3"/>
  <c r="BA374" i="3"/>
  <c r="BA373" i="3"/>
  <c r="BA372" i="3"/>
  <c r="BA371" i="3"/>
  <c r="BA370" i="3"/>
  <c r="BA369" i="3"/>
  <c r="BA368" i="3"/>
  <c r="BA367" i="3"/>
  <c r="BA366" i="3"/>
  <c r="BA365" i="3"/>
  <c r="BA364" i="3"/>
  <c r="BA363" i="3"/>
  <c r="BA362" i="3"/>
  <c r="BA361" i="3"/>
  <c r="BA360" i="3"/>
  <c r="BA359" i="3"/>
  <c r="BA358" i="3"/>
  <c r="BA357" i="3"/>
  <c r="BA356" i="3"/>
  <c r="BA355" i="3"/>
  <c r="BA354" i="3"/>
  <c r="BA353" i="3"/>
  <c r="BA352" i="3"/>
  <c r="BA351" i="3"/>
  <c r="BA350" i="3"/>
  <c r="BA349" i="3"/>
  <c r="BA348" i="3"/>
  <c r="BA347" i="3"/>
  <c r="BA346" i="3"/>
  <c r="BA345" i="3"/>
  <c r="BA344" i="3"/>
  <c r="BA343" i="3"/>
  <c r="BA342" i="3"/>
  <c r="BA341" i="3"/>
  <c r="BA340" i="3"/>
  <c r="BA339" i="3"/>
  <c r="BA338" i="3"/>
  <c r="BA337" i="3"/>
  <c r="BA336" i="3"/>
  <c r="BA335" i="3"/>
  <c r="BA334" i="3"/>
  <c r="BA333" i="3"/>
  <c r="BA332" i="3"/>
  <c r="BA331" i="3"/>
  <c r="BA330" i="3"/>
  <c r="BA329" i="3"/>
  <c r="BA328" i="3"/>
  <c r="BA327" i="3"/>
  <c r="BA326" i="3"/>
  <c r="BA325" i="3"/>
  <c r="BA324" i="3"/>
  <c r="BA323" i="3"/>
  <c r="BA322" i="3"/>
  <c r="BA321" i="3"/>
  <c r="BA320" i="3"/>
  <c r="BA319" i="3"/>
  <c r="BA318" i="3"/>
  <c r="BA317" i="3"/>
  <c r="BA316" i="3"/>
  <c r="BA315" i="3"/>
  <c r="BA314" i="3"/>
  <c r="BA313" i="3"/>
  <c r="BA312" i="3"/>
  <c r="BA311" i="3"/>
  <c r="BA310" i="3"/>
  <c r="BA309" i="3"/>
  <c r="BA308" i="3"/>
  <c r="BA307" i="3"/>
  <c r="BA306" i="3"/>
  <c r="BA305" i="3"/>
  <c r="BA304" i="3"/>
  <c r="BA303" i="3"/>
  <c r="BA302" i="3"/>
  <c r="BA301" i="3"/>
  <c r="BA300" i="3"/>
  <c r="BA299" i="3"/>
  <c r="BA298" i="3"/>
  <c r="BA297" i="3"/>
  <c r="BA296" i="3"/>
  <c r="BA295" i="3"/>
  <c r="BA294" i="3"/>
  <c r="BA293" i="3"/>
  <c r="BA292" i="3"/>
  <c r="BA291" i="3"/>
  <c r="BA290" i="3"/>
  <c r="BA289" i="3"/>
  <c r="BA288" i="3"/>
  <c r="BA287" i="3"/>
  <c r="BA286" i="3"/>
  <c r="BA285" i="3"/>
  <c r="BA284" i="3"/>
  <c r="BA283" i="3"/>
  <c r="BA282" i="3"/>
  <c r="BA281" i="3"/>
  <c r="BA280" i="3"/>
  <c r="BA279" i="3"/>
  <c r="BA278" i="3"/>
  <c r="BA277" i="3"/>
  <c r="BA276" i="3"/>
  <c r="BA275" i="3"/>
  <c r="BA274" i="3"/>
  <c r="BA273" i="3"/>
  <c r="BA272" i="3"/>
  <c r="BA271" i="3"/>
  <c r="BA270" i="3"/>
  <c r="BA269" i="3"/>
  <c r="BA268" i="3"/>
  <c r="BA267" i="3"/>
  <c r="BA266" i="3"/>
  <c r="BA265" i="3"/>
  <c r="BA264" i="3"/>
  <c r="BA263" i="3"/>
  <c r="BA262" i="3"/>
  <c r="BA261" i="3"/>
  <c r="BA260" i="3"/>
  <c r="BA259" i="3"/>
  <c r="BA258" i="3"/>
  <c r="BA257" i="3"/>
  <c r="BA256" i="3"/>
  <c r="BA255" i="3"/>
  <c r="BA254" i="3"/>
  <c r="BA253" i="3"/>
  <c r="BA252" i="3"/>
  <c r="BA251" i="3"/>
  <c r="BA250" i="3"/>
  <c r="BA249" i="3"/>
  <c r="BA248" i="3"/>
  <c r="BA247" i="3"/>
  <c r="BA246" i="3"/>
  <c r="BA245" i="3"/>
  <c r="BA244" i="3"/>
  <c r="BA243" i="3"/>
  <c r="BA242" i="3"/>
  <c r="BA241" i="3"/>
  <c r="BA240" i="3"/>
  <c r="BA239" i="3"/>
  <c r="BA238" i="3"/>
  <c r="BA237" i="3"/>
  <c r="BA236" i="3"/>
  <c r="BA235" i="3"/>
  <c r="BA234" i="3"/>
  <c r="BA233" i="3"/>
  <c r="BA232" i="3"/>
  <c r="BA231" i="3"/>
  <c r="BA230" i="3"/>
  <c r="BA229" i="3"/>
  <c r="BA228" i="3"/>
  <c r="BA227" i="3"/>
  <c r="BA226" i="3"/>
  <c r="BA225" i="3"/>
  <c r="BA224" i="3"/>
  <c r="BA223" i="3"/>
  <c r="BA222" i="3"/>
  <c r="BA221" i="3"/>
  <c r="BA220" i="3"/>
  <c r="BA219" i="3"/>
  <c r="BA218" i="3"/>
  <c r="BA217" i="3"/>
  <c r="BA216" i="3"/>
  <c r="BA215" i="3"/>
  <c r="BA214" i="3"/>
  <c r="BA213" i="3"/>
  <c r="BA212" i="3"/>
  <c r="BA211" i="3"/>
  <c r="BA210" i="3"/>
  <c r="BA209" i="3"/>
  <c r="BA208" i="3"/>
  <c r="BA207" i="3"/>
  <c r="BA206" i="3"/>
  <c r="BA205" i="3"/>
  <c r="BA204" i="3"/>
  <c r="BA203" i="3"/>
  <c r="BA202" i="3"/>
  <c r="BA201" i="3"/>
  <c r="BA200" i="3"/>
  <c r="BA199" i="3"/>
  <c r="BA198" i="3"/>
  <c r="BA197" i="3"/>
  <c r="BA196" i="3"/>
  <c r="BA195" i="3"/>
  <c r="BA194" i="3"/>
  <c r="BA193" i="3"/>
  <c r="BA192" i="3"/>
  <c r="BA191" i="3"/>
  <c r="BA190" i="3"/>
  <c r="BA189" i="3"/>
  <c r="BA188" i="3"/>
  <c r="BA187" i="3"/>
  <c r="BA186" i="3"/>
  <c r="BA185" i="3"/>
  <c r="BA184" i="3"/>
  <c r="BA183" i="3"/>
  <c r="BA182" i="3"/>
  <c r="BA181" i="3"/>
  <c r="BA180" i="3"/>
  <c r="BA179" i="3"/>
  <c r="BA178" i="3"/>
  <c r="BA177" i="3"/>
  <c r="BA176" i="3"/>
  <c r="BA175" i="3"/>
  <c r="BA174" i="3"/>
  <c r="BA173" i="3"/>
  <c r="BA172" i="3"/>
  <c r="BA171" i="3"/>
  <c r="BA170" i="3"/>
  <c r="BA169" i="3"/>
  <c r="BA168" i="3"/>
  <c r="BA167" i="3"/>
  <c r="BA166" i="3"/>
  <c r="BA165" i="3"/>
  <c r="BA164" i="3"/>
  <c r="BA163" i="3"/>
  <c r="BA162" i="3"/>
  <c r="BA161" i="3"/>
  <c r="BA160" i="3"/>
  <c r="BA159" i="3"/>
  <c r="BA158" i="3"/>
  <c r="BA157" i="3"/>
  <c r="BA156" i="3"/>
  <c r="BA155" i="3"/>
  <c r="BA154" i="3"/>
  <c r="BA153" i="3"/>
  <c r="BA152" i="3"/>
  <c r="BA151" i="3"/>
  <c r="BA150" i="3"/>
  <c r="BA149" i="3"/>
  <c r="BA148" i="3"/>
  <c r="BA147" i="3"/>
  <c r="BA146" i="3"/>
  <c r="BA145" i="3"/>
  <c r="BA144" i="3"/>
  <c r="BA143" i="3"/>
  <c r="BA142" i="3"/>
  <c r="BA141" i="3"/>
  <c r="BA140" i="3"/>
  <c r="BA139" i="3"/>
  <c r="BA138" i="3"/>
  <c r="BA137" i="3"/>
  <c r="BA136" i="3"/>
  <c r="BA135" i="3"/>
  <c r="BA134" i="3"/>
  <c r="BA133" i="3"/>
  <c r="BA132" i="3"/>
  <c r="BA131" i="3"/>
  <c r="BA130" i="3"/>
  <c r="BA129" i="3"/>
  <c r="BA128" i="3"/>
  <c r="BA127" i="3"/>
  <c r="BA126" i="3"/>
  <c r="BA125" i="3"/>
  <c r="BA124" i="3"/>
  <c r="BA123" i="3"/>
  <c r="BA122" i="3"/>
  <c r="BA121" i="3"/>
  <c r="BA120" i="3"/>
  <c r="BA119" i="3"/>
  <c r="BA118" i="3"/>
  <c r="BA117" i="3"/>
  <c r="BA116" i="3"/>
  <c r="BA115" i="3"/>
  <c r="BA114" i="3"/>
  <c r="BA113" i="3"/>
  <c r="BA112" i="3"/>
  <c r="BA111" i="3"/>
  <c r="BA110" i="3"/>
  <c r="BA109" i="3"/>
  <c r="BA108" i="3"/>
  <c r="BA107" i="3"/>
  <c r="BA106" i="3"/>
  <c r="BA105" i="3"/>
  <c r="BA104" i="3"/>
  <c r="BA103" i="3"/>
  <c r="BA102" i="3"/>
  <c r="BA101" i="3"/>
  <c r="BA100" i="3"/>
  <c r="BA99" i="3"/>
  <c r="BA98" i="3"/>
  <c r="BA97" i="3"/>
  <c r="BA96" i="3"/>
  <c r="BA95" i="3"/>
  <c r="BA94" i="3"/>
  <c r="BA93" i="3"/>
  <c r="BA92" i="3"/>
  <c r="BA91" i="3"/>
  <c r="BA90" i="3"/>
  <c r="BA89" i="3"/>
  <c r="BA88" i="3"/>
  <c r="BA87" i="3"/>
  <c r="BA86" i="3"/>
  <c r="BA85" i="3"/>
  <c r="BA84" i="3"/>
  <c r="BA83" i="3"/>
  <c r="BA82" i="3"/>
  <c r="BA81" i="3"/>
  <c r="BA80" i="3"/>
  <c r="BA79" i="3"/>
  <c r="BA78" i="3"/>
  <c r="BA77" i="3"/>
  <c r="BA76" i="3"/>
  <c r="BA75" i="3"/>
  <c r="BA74" i="3"/>
  <c r="BA73" i="3"/>
  <c r="BA72" i="3"/>
  <c r="BA71" i="3"/>
  <c r="BA70" i="3"/>
  <c r="BA69" i="3"/>
  <c r="BA68" i="3"/>
  <c r="BA67" i="3"/>
  <c r="BA66" i="3"/>
  <c r="BA65" i="3"/>
  <c r="BA64" i="3"/>
  <c r="BA63" i="3"/>
  <c r="BA62" i="3"/>
  <c r="BA61" i="3"/>
  <c r="BA60" i="3"/>
  <c r="BA59" i="3"/>
  <c r="BA58" i="3"/>
  <c r="BA57" i="3"/>
  <c r="BA56" i="3"/>
  <c r="BA55" i="3"/>
  <c r="BA54" i="3"/>
  <c r="BA53" i="3"/>
  <c r="BA52" i="3"/>
  <c r="BA51" i="3"/>
  <c r="BA50" i="3"/>
  <c r="BA49" i="3"/>
  <c r="BA48" i="3"/>
  <c r="BA47" i="3"/>
  <c r="BA46" i="3"/>
  <c r="BA45" i="3"/>
  <c r="BA44" i="3"/>
  <c r="BA43" i="3"/>
  <c r="BA42" i="3"/>
  <c r="BA41" i="3"/>
  <c r="BA40" i="3"/>
  <c r="BA39" i="3"/>
  <c r="BA38" i="3"/>
  <c r="BA37" i="3"/>
  <c r="BA36" i="3"/>
  <c r="BA35" i="3"/>
  <c r="BA34" i="3"/>
  <c r="BA33" i="3"/>
  <c r="BA32" i="3"/>
  <c r="BA31" i="3"/>
  <c r="BA30" i="3"/>
  <c r="BA29" i="3"/>
  <c r="BA28" i="3"/>
  <c r="BA27" i="3"/>
  <c r="BA26" i="3"/>
  <c r="BA25" i="3"/>
  <c r="BA24" i="3"/>
  <c r="BA23" i="3"/>
  <c r="BA22" i="3"/>
  <c r="BA21" i="3"/>
  <c r="BA20" i="3"/>
  <c r="BA19" i="3"/>
  <c r="BA18" i="3"/>
  <c r="BA17" i="3"/>
  <c r="BA16" i="3"/>
  <c r="BA15" i="3"/>
  <c r="BA14" i="3"/>
  <c r="BA13" i="3"/>
  <c r="BA12" i="3"/>
  <c r="BA11" i="3"/>
  <c r="BA10" i="3"/>
  <c r="BA9" i="3"/>
  <c r="BA8" i="3"/>
  <c r="BA7" i="3"/>
  <c r="BA6" i="3"/>
  <c r="BA5" i="3"/>
  <c r="BA4" i="3"/>
  <c r="BA3" i="3"/>
  <c r="H14" i="2"/>
  <c r="G14" i="2"/>
  <c r="F14" i="2"/>
  <c r="D14" i="2"/>
  <c r="C14" i="2"/>
  <c r="B14" i="2"/>
  <c r="H11" i="2"/>
  <c r="G11" i="2"/>
  <c r="F11" i="2"/>
  <c r="D11" i="2"/>
  <c r="C11" i="2"/>
  <c r="B11" i="2"/>
  <c r="H9" i="2"/>
  <c r="G9" i="2"/>
  <c r="F9" i="2"/>
  <c r="D9" i="2"/>
  <c r="C9" i="2"/>
  <c r="H8" i="2"/>
  <c r="G8" i="2"/>
  <c r="F8" i="2"/>
  <c r="D8" i="2"/>
  <c r="C8" i="2"/>
  <c r="H7" i="2"/>
  <c r="G7" i="2"/>
  <c r="F7" i="2"/>
  <c r="D7" i="2"/>
  <c r="C7" i="2"/>
  <c r="H6" i="2"/>
  <c r="G6" i="2"/>
  <c r="F6" i="2"/>
  <c r="D6" i="2"/>
  <c r="C6" i="2"/>
  <c r="H5" i="2"/>
  <c r="G5" i="2"/>
  <c r="F5" i="2"/>
  <c r="D5" i="2"/>
  <c r="C5" i="2"/>
  <c r="B9" i="2"/>
  <c r="B8" i="2"/>
  <c r="B7" i="2"/>
  <c r="B6" i="2"/>
  <c r="B5" i="2"/>
  <c r="X31" i="1" l="1"/>
  <c r="AG42" i="1"/>
  <c r="AG31" i="1"/>
  <c r="Z46" i="1"/>
  <c r="Q46" i="1"/>
  <c r="AG46" i="1"/>
  <c r="Z42" i="1"/>
  <c r="Z44" i="1"/>
  <c r="AG44" i="1"/>
  <c r="X32" i="1"/>
  <c r="AG32" i="1"/>
  <c r="AG6" i="1"/>
  <c r="AG80" i="1"/>
  <c r="X10" i="1"/>
  <c r="AG18" i="1"/>
  <c r="AG9" i="1"/>
  <c r="AG43" i="1"/>
  <c r="Q6" i="1"/>
  <c r="Z33" i="1"/>
  <c r="Q64" i="1"/>
  <c r="X64" i="1"/>
  <c r="Z64" i="1"/>
  <c r="Q25" i="1"/>
  <c r="Z25" i="1"/>
  <c r="X25" i="1"/>
  <c r="Q79" i="1"/>
  <c r="Z79" i="1"/>
  <c r="X79" i="1"/>
  <c r="Q51" i="1"/>
  <c r="X51" i="1"/>
  <c r="Z51" i="1"/>
  <c r="Q26" i="1"/>
  <c r="X26" i="1"/>
  <c r="Z26" i="1"/>
  <c r="Z14" i="1"/>
  <c r="Q14" i="1"/>
  <c r="X14" i="1"/>
  <c r="Q85" i="1"/>
  <c r="X85" i="1"/>
  <c r="Z85" i="1"/>
  <c r="Q63" i="1"/>
  <c r="X63" i="1"/>
  <c r="Z63" i="1"/>
  <c r="Q56" i="1"/>
  <c r="Z56" i="1"/>
  <c r="Q8" i="1"/>
  <c r="Z8" i="1"/>
  <c r="Q36" i="1"/>
  <c r="AD41" i="1"/>
  <c r="Z36" i="1"/>
  <c r="X36" i="1"/>
  <c r="Z13" i="1"/>
  <c r="X13" i="1"/>
  <c r="Q13" i="1"/>
  <c r="X21" i="1"/>
  <c r="Q88" i="1"/>
  <c r="X88" i="1"/>
  <c r="Q84" i="1"/>
  <c r="X84" i="1"/>
  <c r="AD89" i="1"/>
  <c r="Z84" i="1"/>
  <c r="Q73" i="1"/>
  <c r="X73" i="1"/>
  <c r="Z73" i="1"/>
  <c r="Q62" i="1"/>
  <c r="X62" i="1"/>
  <c r="Z62" i="1"/>
  <c r="Q81" i="1"/>
  <c r="Z81" i="1"/>
  <c r="Q55" i="1"/>
  <c r="Z55" i="1"/>
  <c r="X55" i="1"/>
  <c r="Q49" i="1"/>
  <c r="X49" i="1"/>
  <c r="Z49" i="1"/>
  <c r="Q27" i="1"/>
  <c r="Z27" i="1"/>
  <c r="X27" i="1"/>
  <c r="Q16" i="1"/>
  <c r="Z16" i="1"/>
  <c r="X16" i="1"/>
  <c r="Q67" i="1"/>
  <c r="Z67" i="1"/>
  <c r="X67" i="1"/>
  <c r="Q57" i="1"/>
  <c r="Z57" i="1"/>
  <c r="Q69" i="1"/>
  <c r="Z69" i="1"/>
  <c r="Q50" i="1"/>
  <c r="X50" i="1"/>
  <c r="Z50" i="1"/>
  <c r="Q18" i="1"/>
  <c r="Z18" i="1"/>
  <c r="AD23" i="1"/>
  <c r="AG27" i="1"/>
  <c r="AG45" i="1"/>
  <c r="AG57" i="1"/>
  <c r="AG69" i="1"/>
  <c r="AG14" i="1"/>
  <c r="AG84" i="1"/>
  <c r="AG85" i="1"/>
  <c r="Z88" i="1"/>
  <c r="X45" i="1"/>
  <c r="Z12" i="1"/>
  <c r="AD17" i="1"/>
  <c r="X12" i="1"/>
  <c r="Q12" i="1"/>
  <c r="Z21" i="1"/>
  <c r="Q86" i="1"/>
  <c r="X86" i="1"/>
  <c r="Z86" i="1"/>
  <c r="Q75" i="1"/>
  <c r="X75" i="1"/>
  <c r="Z75" i="1"/>
  <c r="Q60" i="1"/>
  <c r="X60" i="1"/>
  <c r="Z60" i="1"/>
  <c r="AD65" i="1"/>
  <c r="Q70" i="1"/>
  <c r="Z70" i="1"/>
  <c r="Q30" i="1"/>
  <c r="AD35" i="1"/>
  <c r="Z30" i="1"/>
  <c r="Q82" i="1"/>
  <c r="Z82" i="1"/>
  <c r="Q48" i="1"/>
  <c r="X48" i="1"/>
  <c r="Z48" i="1"/>
  <c r="AD53" i="1"/>
  <c r="Q37" i="1"/>
  <c r="Z37" i="1"/>
  <c r="X37" i="1"/>
  <c r="Q22" i="1"/>
  <c r="Z22" i="1"/>
  <c r="Q20" i="1"/>
  <c r="Z20" i="1"/>
  <c r="AG30" i="1"/>
  <c r="AG51" i="1"/>
  <c r="Q74" i="1"/>
  <c r="X74" i="1"/>
  <c r="Z74" i="1"/>
  <c r="Q24" i="1"/>
  <c r="AD29" i="1"/>
  <c r="Z24" i="1"/>
  <c r="X24" i="1"/>
  <c r="Q19" i="1"/>
  <c r="Z19" i="1"/>
  <c r="X19" i="1"/>
  <c r="Q7" i="1"/>
  <c r="Z7" i="1"/>
  <c r="X7" i="1"/>
  <c r="Q54" i="1"/>
  <c r="Z54" i="1"/>
  <c r="AD59" i="1"/>
  <c r="X82" i="1"/>
  <c r="AG79" i="1"/>
  <c r="AG8" i="1"/>
  <c r="AG54" i="1"/>
  <c r="AG25" i="1"/>
  <c r="AG26" i="1"/>
  <c r="AG56" i="1"/>
  <c r="Q87" i="1"/>
  <c r="X87" i="1"/>
  <c r="Z87" i="1"/>
  <c r="Q76" i="1"/>
  <c r="X76" i="1"/>
  <c r="Q72" i="1"/>
  <c r="X72" i="1"/>
  <c r="AD77" i="1"/>
  <c r="Z72" i="1"/>
  <c r="Q61" i="1"/>
  <c r="X61" i="1"/>
  <c r="Z61" i="1"/>
  <c r="Q66" i="1"/>
  <c r="Z66" i="1"/>
  <c r="AD71" i="1"/>
  <c r="Q39" i="1"/>
  <c r="Z39" i="1"/>
  <c r="X39" i="1"/>
  <c r="Q38" i="1"/>
  <c r="X38" i="1"/>
  <c r="Z38" i="1"/>
  <c r="Q78" i="1"/>
  <c r="Z78" i="1"/>
  <c r="AD83" i="1"/>
  <c r="Q52" i="1"/>
  <c r="X52" i="1"/>
  <c r="Z52" i="1"/>
  <c r="Q68" i="1"/>
  <c r="Z68" i="1"/>
  <c r="Q28" i="1"/>
  <c r="Z28" i="1"/>
  <c r="X28" i="1"/>
  <c r="Q80" i="1"/>
  <c r="Z80" i="1"/>
  <c r="Q43" i="1"/>
  <c r="X43" i="1"/>
  <c r="Z43" i="1"/>
  <c r="Q58" i="1"/>
  <c r="Z58" i="1"/>
  <c r="Q40" i="1"/>
  <c r="Z40" i="1"/>
  <c r="X40" i="1"/>
  <c r="Q9" i="1"/>
  <c r="Z9" i="1"/>
  <c r="Q10" i="1"/>
  <c r="Z10" i="1"/>
  <c r="X68" i="1"/>
  <c r="X20" i="1"/>
  <c r="X70" i="1"/>
  <c r="X22" i="1"/>
  <c r="AG81" i="1"/>
  <c r="AG19" i="1"/>
  <c r="AG78" i="1"/>
  <c r="AG21" i="1"/>
  <c r="AG33" i="1"/>
  <c r="AG75" i="1"/>
  <c r="AG24" i="1"/>
  <c r="AG82" i="1"/>
  <c r="AG64" i="1"/>
  <c r="AG16" i="1"/>
  <c r="G43" i="2" s="1"/>
  <c r="AG58" i="1"/>
  <c r="AG70" i="1"/>
  <c r="AG66" i="1"/>
  <c r="AG52" i="1"/>
  <c r="AG86" i="1"/>
  <c r="AG39" i="1"/>
  <c r="Z76" i="1"/>
  <c r="Z15" i="1"/>
  <c r="X15" i="1"/>
  <c r="Q15" i="1"/>
  <c r="AD11" i="1"/>
  <c r="Z6" i="1"/>
  <c r="X33" i="1"/>
  <c r="Z45" i="1"/>
  <c r="AD47" i="1"/>
  <c r="H12" i="2"/>
  <c r="C12" i="2"/>
  <c r="D12" i="2"/>
  <c r="G12" i="2"/>
  <c r="BA703" i="3"/>
  <c r="BA705" i="3"/>
  <c r="BA707" i="3"/>
  <c r="BA709" i="3"/>
  <c r="BA711" i="3"/>
  <c r="BA713" i="3"/>
  <c r="BA715" i="3"/>
  <c r="BA717" i="3"/>
  <c r="BA719" i="3"/>
  <c r="BA721" i="3"/>
  <c r="BA723" i="3"/>
  <c r="BA725" i="3"/>
  <c r="BA727" i="3"/>
  <c r="BA729" i="3"/>
  <c r="BA731" i="3"/>
  <c r="BA733" i="3"/>
  <c r="BA735" i="3"/>
  <c r="BA737" i="3"/>
  <c r="BA739" i="3"/>
  <c r="BA741" i="3"/>
  <c r="BA743" i="3"/>
  <c r="BA745" i="3"/>
  <c r="BA747" i="3"/>
  <c r="BA749" i="3"/>
  <c r="BA751" i="3"/>
  <c r="BA753" i="3"/>
  <c r="BA755" i="3"/>
  <c r="BA757" i="3"/>
  <c r="BA759" i="3"/>
  <c r="BA761" i="3"/>
  <c r="BA763" i="3"/>
  <c r="BA765" i="3"/>
  <c r="BA767" i="3"/>
  <c r="BA769" i="3"/>
  <c r="BA771" i="3"/>
  <c r="BA773" i="3"/>
  <c r="BA775" i="3"/>
  <c r="BA777" i="3"/>
  <c r="BA779" i="3"/>
  <c r="BA781" i="3"/>
  <c r="BA783" i="3"/>
  <c r="BA785" i="3"/>
  <c r="BA787" i="3"/>
  <c r="BA789" i="3"/>
  <c r="BA791" i="3"/>
  <c r="BA793" i="3"/>
  <c r="BA795" i="3"/>
  <c r="BA797" i="3"/>
  <c r="BA799" i="3"/>
  <c r="BA801" i="3"/>
  <c r="BA803" i="3"/>
  <c r="BA805" i="3"/>
  <c r="BA807" i="3"/>
  <c r="BA809" i="3"/>
  <c r="BA811" i="3"/>
  <c r="BA813" i="3"/>
  <c r="BA815" i="3"/>
  <c r="BA817" i="3"/>
  <c r="BA819" i="3"/>
  <c r="BA821" i="3"/>
  <c r="BA823" i="3"/>
  <c r="BA825" i="3"/>
  <c r="BA827" i="3"/>
  <c r="BA829" i="3"/>
  <c r="BA831" i="3"/>
  <c r="BA833" i="3"/>
  <c r="BA1002" i="3"/>
  <c r="BA1000" i="3"/>
  <c r="BA998" i="3"/>
  <c r="BA996" i="3"/>
  <c r="BA994" i="3"/>
  <c r="BA992" i="3"/>
  <c r="BA990" i="3"/>
  <c r="BA988" i="3"/>
  <c r="BA986" i="3"/>
  <c r="BA984" i="3"/>
  <c r="BA982" i="3"/>
  <c r="BA980" i="3"/>
  <c r="BA978" i="3"/>
  <c r="BA976" i="3"/>
  <c r="BA974" i="3"/>
  <c r="BA972" i="3"/>
  <c r="BA970" i="3"/>
  <c r="BA968" i="3"/>
  <c r="BA966" i="3"/>
  <c r="BA964" i="3"/>
  <c r="BA962" i="3"/>
  <c r="BA960" i="3"/>
  <c r="BA958" i="3"/>
  <c r="BA956" i="3"/>
  <c r="BA954" i="3"/>
  <c r="BA952" i="3"/>
  <c r="BA950" i="3"/>
  <c r="BA948" i="3"/>
  <c r="BA946" i="3"/>
  <c r="BA944" i="3"/>
  <c r="BA942" i="3"/>
  <c r="BA940" i="3"/>
  <c r="BA938" i="3"/>
  <c r="BA936" i="3"/>
  <c r="BA934" i="3"/>
  <c r="BA932" i="3"/>
  <c r="BA930" i="3"/>
  <c r="BA928" i="3"/>
  <c r="BA926" i="3"/>
  <c r="BA924" i="3"/>
  <c r="BA922" i="3"/>
  <c r="BA920" i="3"/>
  <c r="BA918" i="3"/>
  <c r="BA916" i="3"/>
  <c r="BA914" i="3"/>
  <c r="BA912" i="3"/>
  <c r="BA910" i="3"/>
  <c r="BA908" i="3"/>
  <c r="BA906" i="3"/>
  <c r="BA904" i="3"/>
  <c r="BA902" i="3"/>
  <c r="BA900" i="3"/>
  <c r="BA898" i="3"/>
  <c r="BA896" i="3"/>
  <c r="BA894" i="3"/>
  <c r="BA892" i="3"/>
  <c r="BA890" i="3"/>
  <c r="BA888" i="3"/>
  <c r="BA886" i="3"/>
  <c r="BA884" i="3"/>
  <c r="BA882" i="3"/>
  <c r="BA880" i="3"/>
  <c r="BA878" i="3"/>
  <c r="BA876" i="3"/>
  <c r="BA874" i="3"/>
  <c r="BA872" i="3"/>
  <c r="BA870" i="3"/>
  <c r="BA868" i="3"/>
  <c r="BA866" i="3"/>
  <c r="BA864" i="3"/>
  <c r="BA862" i="3"/>
  <c r="BA860" i="3"/>
  <c r="BA858" i="3"/>
  <c r="BA856" i="3"/>
  <c r="BA854" i="3"/>
  <c r="BA852" i="3"/>
  <c r="BA850" i="3"/>
  <c r="BA848" i="3"/>
  <c r="BA846" i="3"/>
  <c r="BA844" i="3"/>
  <c r="BA842" i="3"/>
  <c r="BA840" i="3"/>
  <c r="BA838" i="3"/>
  <c r="BA836" i="3"/>
  <c r="BA1003" i="3"/>
  <c r="BA1001" i="3"/>
  <c r="BA999" i="3"/>
  <c r="BA997" i="3"/>
  <c r="BA995" i="3"/>
  <c r="BA993" i="3"/>
  <c r="BA991" i="3"/>
  <c r="BA989" i="3"/>
  <c r="BA987" i="3"/>
  <c r="BA985" i="3"/>
  <c r="BA983" i="3"/>
  <c r="BA981" i="3"/>
  <c r="BA979" i="3"/>
  <c r="BA977" i="3"/>
  <c r="BA975" i="3"/>
  <c r="BA973" i="3"/>
  <c r="BA971" i="3"/>
  <c r="BA969" i="3"/>
  <c r="BA967" i="3"/>
  <c r="BA965" i="3"/>
  <c r="BA963" i="3"/>
  <c r="BA961" i="3"/>
  <c r="BA959" i="3"/>
  <c r="BA957" i="3"/>
  <c r="BA955" i="3"/>
  <c r="BA953" i="3"/>
  <c r="BA951" i="3"/>
  <c r="BA949" i="3"/>
  <c r="BA947" i="3"/>
  <c r="BA945" i="3"/>
  <c r="BA943" i="3"/>
  <c r="BA941" i="3"/>
  <c r="BA939" i="3"/>
  <c r="BA937" i="3"/>
  <c r="BA935" i="3"/>
  <c r="BA933" i="3"/>
  <c r="BA931" i="3"/>
  <c r="BA929" i="3"/>
  <c r="BA927" i="3"/>
  <c r="BA925" i="3"/>
  <c r="BA923" i="3"/>
  <c r="BA921" i="3"/>
  <c r="BA919" i="3"/>
  <c r="BA917" i="3"/>
  <c r="BA915" i="3"/>
  <c r="BA913" i="3"/>
  <c r="BA911" i="3"/>
  <c r="BA909" i="3"/>
  <c r="BA907" i="3"/>
  <c r="BA905" i="3"/>
  <c r="BA903" i="3"/>
  <c r="BA901" i="3"/>
  <c r="BA899" i="3"/>
  <c r="BA897" i="3"/>
  <c r="BA895" i="3"/>
  <c r="BA893" i="3"/>
  <c r="BA891" i="3"/>
  <c r="BA889" i="3"/>
  <c r="BA887" i="3"/>
  <c r="BA885" i="3"/>
  <c r="BA883" i="3"/>
  <c r="BA881" i="3"/>
  <c r="BA879" i="3"/>
  <c r="BA877" i="3"/>
  <c r="BA875" i="3"/>
  <c r="BA873" i="3"/>
  <c r="BA871" i="3"/>
  <c r="BA869" i="3"/>
  <c r="BA867" i="3"/>
  <c r="BA865" i="3"/>
  <c r="BA863" i="3"/>
  <c r="BA861" i="3"/>
  <c r="BA859" i="3"/>
  <c r="BA857" i="3"/>
  <c r="BA855" i="3"/>
  <c r="BA853" i="3"/>
  <c r="BA851" i="3"/>
  <c r="BA849" i="3"/>
  <c r="BA847" i="3"/>
  <c r="BA845" i="3"/>
  <c r="BA843" i="3"/>
  <c r="BA841" i="3"/>
  <c r="BA839" i="3"/>
  <c r="BA837" i="3"/>
  <c r="A388" i="1"/>
  <c r="D87" i="1"/>
  <c r="D86" i="1"/>
  <c r="A387" i="1"/>
  <c r="D81" i="1"/>
  <c r="D80" i="1"/>
  <c r="D78" i="1"/>
  <c r="A386" i="1"/>
  <c r="D74" i="1"/>
  <c r="AD74" i="1"/>
  <c r="D72" i="1"/>
  <c r="A385" i="1"/>
  <c r="D69" i="1"/>
  <c r="D68" i="1"/>
  <c r="D67" i="1"/>
  <c r="A384" i="1"/>
  <c r="D64" i="1"/>
  <c r="D63" i="1"/>
  <c r="D61" i="1"/>
  <c r="A383" i="1"/>
  <c r="D57" i="1"/>
  <c r="D56" i="1"/>
  <c r="D54" i="1"/>
  <c r="A382" i="1"/>
  <c r="D51" i="1"/>
  <c r="A381" i="1"/>
  <c r="D46" i="1"/>
  <c r="D45" i="1"/>
  <c r="D43" i="1"/>
  <c r="D42" i="1"/>
  <c r="A380" i="1"/>
  <c r="D38" i="1"/>
  <c r="D36" i="1"/>
  <c r="A379" i="1"/>
  <c r="D34" i="1"/>
  <c r="D33" i="1"/>
  <c r="D31" i="1"/>
  <c r="D30" i="1"/>
  <c r="A378" i="1"/>
  <c r="D27" i="1"/>
  <c r="D26" i="1"/>
  <c r="D24" i="1"/>
  <c r="A377" i="1"/>
  <c r="D22" i="1"/>
  <c r="D20" i="1"/>
  <c r="D19" i="1"/>
  <c r="D18" i="1"/>
  <c r="A376" i="1"/>
  <c r="D16" i="1"/>
  <c r="D13" i="1"/>
  <c r="D12" i="1"/>
  <c r="A375" i="1"/>
  <c r="D10" i="1"/>
  <c r="D8" i="1"/>
  <c r="H6" i="1"/>
  <c r="D6" i="1"/>
  <c r="H45" i="2" l="1"/>
  <c r="H46" i="2"/>
  <c r="F46" i="2" s="1"/>
  <c r="G46" i="2" s="1"/>
  <c r="H44" i="2"/>
  <c r="H43" i="2"/>
  <c r="AD51" i="1"/>
  <c r="N58" i="1"/>
  <c r="N64" i="1"/>
  <c r="AD18" i="1"/>
  <c r="N40" i="1"/>
  <c r="AD86" i="1"/>
  <c r="G8" i="1"/>
  <c r="N28" i="1"/>
  <c r="AD63" i="1"/>
  <c r="AD58" i="1"/>
  <c r="K44" i="1"/>
  <c r="D49" i="1"/>
  <c r="D48" i="1"/>
  <c r="D50" i="1"/>
  <c r="N10" i="1"/>
  <c r="K14" i="1"/>
  <c r="N16" i="1"/>
  <c r="D39" i="1"/>
  <c r="N22" i="1"/>
  <c r="G32" i="1"/>
  <c r="G38" i="1"/>
  <c r="D84" i="1"/>
  <c r="G44" i="1"/>
  <c r="D7" i="1"/>
  <c r="D21" i="1"/>
  <c r="AD31" i="1"/>
  <c r="D37" i="1"/>
  <c r="D62" i="1"/>
  <c r="AD67" i="1"/>
  <c r="AD79" i="1"/>
  <c r="D25" i="1"/>
  <c r="D52" i="1"/>
  <c r="D70" i="1"/>
  <c r="D44" i="1"/>
  <c r="G50" i="1"/>
  <c r="G68" i="1"/>
  <c r="N82" i="1"/>
  <c r="G80" i="1"/>
  <c r="D14" i="1"/>
  <c r="K74" i="1"/>
  <c r="K20" i="1"/>
  <c r="G14" i="1"/>
  <c r="G62" i="1"/>
  <c r="G20" i="1"/>
  <c r="G26" i="1"/>
  <c r="D32" i="1"/>
  <c r="K32" i="1"/>
  <c r="D55" i="1"/>
  <c r="AD57" i="1"/>
  <c r="G56" i="1"/>
  <c r="D15" i="1"/>
  <c r="AD49" i="1"/>
  <c r="K50" i="1"/>
  <c r="K80" i="1"/>
  <c r="K8" i="1"/>
  <c r="D9" i="1"/>
  <c r="K26" i="1"/>
  <c r="N34" i="1"/>
  <c r="K38" i="1"/>
  <c r="N46" i="1"/>
  <c r="D60" i="1"/>
  <c r="N70" i="1"/>
  <c r="D73" i="1"/>
  <c r="D76" i="1"/>
  <c r="D28" i="1"/>
  <c r="D40" i="1"/>
  <c r="N52" i="1"/>
  <c r="D58" i="1"/>
  <c r="K62" i="1"/>
  <c r="D66" i="1"/>
  <c r="D75" i="1"/>
  <c r="D79" i="1"/>
  <c r="D82" i="1"/>
  <c r="D88" i="1"/>
  <c r="K56" i="1"/>
  <c r="K68" i="1"/>
  <c r="N76" i="1"/>
  <c r="G74" i="1"/>
  <c r="N88" i="1"/>
  <c r="G86" i="1"/>
  <c r="D85" i="1"/>
  <c r="K86" i="1"/>
  <c r="F44" i="2" l="1"/>
  <c r="G44" i="2" s="1"/>
  <c r="F45" i="2"/>
  <c r="G45" i="2" s="1"/>
  <c r="M57" i="1"/>
  <c r="L57" i="1" s="1"/>
  <c r="M56" i="1"/>
  <c r="L56" i="1" s="1"/>
  <c r="M55" i="1"/>
  <c r="L55" i="1" s="1"/>
  <c r="M58" i="1"/>
  <c r="L58" i="1" s="1"/>
  <c r="M54" i="1"/>
  <c r="L54" i="1" s="1"/>
  <c r="M40" i="1"/>
  <c r="L40" i="1" s="1"/>
  <c r="M39" i="1"/>
  <c r="L39" i="1" s="1"/>
  <c r="M38" i="1"/>
  <c r="L38" i="1" s="1"/>
  <c r="M37" i="1"/>
  <c r="L37" i="1" s="1"/>
  <c r="M36" i="1"/>
  <c r="L36" i="1" s="1"/>
  <c r="M10" i="1"/>
  <c r="L10" i="1" s="1"/>
  <c r="M8" i="1"/>
  <c r="L8" i="1" s="1"/>
  <c r="M7" i="1"/>
  <c r="L7" i="1" s="1"/>
  <c r="M9" i="1"/>
  <c r="L9" i="1" s="1"/>
  <c r="I20" i="1"/>
  <c r="I19" i="1"/>
  <c r="I18" i="1"/>
  <c r="I21" i="1"/>
  <c r="I22" i="1"/>
  <c r="I49" i="1"/>
  <c r="I50" i="1"/>
  <c r="I51" i="1"/>
  <c r="I52" i="1"/>
  <c r="I48" i="1"/>
  <c r="I37" i="1"/>
  <c r="I36" i="1"/>
  <c r="I38" i="1"/>
  <c r="I39" i="1"/>
  <c r="I40" i="1"/>
  <c r="M42" i="1"/>
  <c r="L42" i="1" s="1"/>
  <c r="M44" i="1"/>
  <c r="L44" i="1" s="1"/>
  <c r="M45" i="1"/>
  <c r="L45" i="1" s="1"/>
  <c r="M46" i="1"/>
  <c r="L46" i="1" s="1"/>
  <c r="M43" i="1"/>
  <c r="L43" i="1" s="1"/>
  <c r="I8" i="1"/>
  <c r="I7" i="1"/>
  <c r="I10" i="1"/>
  <c r="I9" i="1"/>
  <c r="M67" i="1"/>
  <c r="L67" i="1" s="1"/>
  <c r="M68" i="1"/>
  <c r="L68" i="1" s="1"/>
  <c r="M70" i="1"/>
  <c r="L70" i="1" s="1"/>
  <c r="M69" i="1"/>
  <c r="L69" i="1" s="1"/>
  <c r="M66" i="1"/>
  <c r="L66" i="1" s="1"/>
  <c r="I26" i="1"/>
  <c r="I28" i="1"/>
  <c r="I27" i="1"/>
  <c r="I24" i="1"/>
  <c r="I25" i="1"/>
  <c r="M87" i="1"/>
  <c r="L87" i="1" s="1"/>
  <c r="M84" i="1"/>
  <c r="L84" i="1" s="1"/>
  <c r="M85" i="1"/>
  <c r="L85" i="1" s="1"/>
  <c r="M88" i="1"/>
  <c r="L88" i="1" s="1"/>
  <c r="M86" i="1"/>
  <c r="L86" i="1" s="1"/>
  <c r="M64" i="1"/>
  <c r="L64" i="1" s="1"/>
  <c r="M61" i="1"/>
  <c r="L61" i="1" s="1"/>
  <c r="M62" i="1"/>
  <c r="L62" i="1" s="1"/>
  <c r="M63" i="1"/>
  <c r="L63" i="1" s="1"/>
  <c r="M60" i="1"/>
  <c r="L60" i="1" s="1"/>
  <c r="M82" i="1"/>
  <c r="L82" i="1" s="1"/>
  <c r="M79" i="1"/>
  <c r="L79" i="1" s="1"/>
  <c r="M78" i="1"/>
  <c r="L78" i="1" s="1"/>
  <c r="M81" i="1"/>
  <c r="L81" i="1" s="1"/>
  <c r="M80" i="1"/>
  <c r="L80" i="1" s="1"/>
  <c r="I61" i="1"/>
  <c r="I60" i="1"/>
  <c r="I62" i="1"/>
  <c r="I63" i="1"/>
  <c r="I64" i="1"/>
  <c r="I78" i="1"/>
  <c r="I81" i="1"/>
  <c r="I80" i="1"/>
  <c r="I79" i="1"/>
  <c r="I82" i="1"/>
  <c r="I42" i="1"/>
  <c r="I45" i="1"/>
  <c r="I43" i="1"/>
  <c r="I44" i="1"/>
  <c r="I46" i="1"/>
  <c r="I32" i="1"/>
  <c r="I31" i="1"/>
  <c r="I30" i="1"/>
  <c r="I34" i="1"/>
  <c r="I33" i="1"/>
  <c r="I86" i="1"/>
  <c r="I87" i="1"/>
  <c r="I84" i="1"/>
  <c r="I88" i="1"/>
  <c r="I85" i="1"/>
  <c r="I57" i="1"/>
  <c r="I55" i="1"/>
  <c r="I58" i="1"/>
  <c r="I56" i="1"/>
  <c r="I54" i="1"/>
  <c r="M76" i="1"/>
  <c r="L76" i="1" s="1"/>
  <c r="M72" i="1"/>
  <c r="L72" i="1" s="1"/>
  <c r="M73" i="1"/>
  <c r="L73" i="1" s="1"/>
  <c r="M75" i="1"/>
  <c r="L75" i="1" s="1"/>
  <c r="M74" i="1"/>
  <c r="L74" i="1" s="1"/>
  <c r="I66" i="1"/>
  <c r="I69" i="1"/>
  <c r="I67" i="1"/>
  <c r="I68" i="1"/>
  <c r="I70" i="1"/>
  <c r="I76" i="1"/>
  <c r="I75" i="1"/>
  <c r="I73" i="1"/>
  <c r="I74" i="1"/>
  <c r="I72" i="1"/>
  <c r="M32" i="1"/>
  <c r="L32" i="1" s="1"/>
  <c r="M34" i="1"/>
  <c r="L34" i="1" s="1"/>
  <c r="M33" i="1"/>
  <c r="L33" i="1" s="1"/>
  <c r="M30" i="1"/>
  <c r="L30" i="1" s="1"/>
  <c r="M31" i="1"/>
  <c r="L31" i="1" s="1"/>
  <c r="M25" i="1"/>
  <c r="L25" i="1" s="1"/>
  <c r="M27" i="1"/>
  <c r="L27" i="1" s="1"/>
  <c r="M26" i="1"/>
  <c r="L26" i="1" s="1"/>
  <c r="M28" i="1"/>
  <c r="L28" i="1" s="1"/>
  <c r="M24" i="1"/>
  <c r="L24" i="1" s="1"/>
  <c r="M52" i="1"/>
  <c r="L52" i="1" s="1"/>
  <c r="M50" i="1"/>
  <c r="L50" i="1" s="1"/>
  <c r="M51" i="1"/>
  <c r="L51" i="1" s="1"/>
  <c r="M48" i="1"/>
  <c r="L48" i="1" s="1"/>
  <c r="M49" i="1"/>
  <c r="L49" i="1" s="1"/>
  <c r="I16" i="1"/>
  <c r="I14" i="1"/>
  <c r="I12" i="1"/>
  <c r="I15" i="1"/>
  <c r="I13" i="1"/>
  <c r="M22" i="1"/>
  <c r="L22" i="1" s="1"/>
  <c r="M21" i="1"/>
  <c r="L21" i="1" s="1"/>
  <c r="M18" i="1"/>
  <c r="L18" i="1" s="1"/>
  <c r="M19" i="1"/>
  <c r="L19" i="1" s="1"/>
  <c r="M20" i="1"/>
  <c r="L20" i="1" s="1"/>
  <c r="M12" i="1"/>
  <c r="L12" i="1" s="1"/>
  <c r="M13" i="1"/>
  <c r="L13" i="1" s="1"/>
  <c r="M16" i="1"/>
  <c r="L16" i="1" s="1"/>
  <c r="M14" i="1"/>
  <c r="L14" i="1" s="1"/>
  <c r="M15" i="1"/>
  <c r="L15" i="1" s="1"/>
  <c r="M6" i="1"/>
  <c r="L6" i="1" s="1"/>
  <c r="AD27" i="1"/>
  <c r="AD69" i="1"/>
  <c r="I6" i="1"/>
  <c r="AD14" i="1"/>
  <c r="AD20" i="1"/>
  <c r="D29" i="2"/>
  <c r="AD16" i="1"/>
  <c r="AD56" i="1"/>
  <c r="AD10" i="1"/>
  <c r="AD85" i="1"/>
  <c r="AD39" i="1"/>
  <c r="AD34" i="1"/>
  <c r="AD68" i="1"/>
  <c r="AD22" i="1"/>
  <c r="AD80" i="1"/>
  <c r="AE23" i="1"/>
  <c r="AE22" i="1" s="1"/>
  <c r="AD24" i="1"/>
  <c r="AD43" i="1"/>
  <c r="O50" i="1"/>
  <c r="P49" i="1" s="1"/>
  <c r="AD46" i="1"/>
  <c r="AD75" i="1"/>
  <c r="AD64" i="1"/>
  <c r="AD26" i="1"/>
  <c r="AD88" i="1"/>
  <c r="AD82" i="1"/>
  <c r="O74" i="1"/>
  <c r="P74" i="1" s="1"/>
  <c r="O68" i="1"/>
  <c r="AF53" i="1"/>
  <c r="AD48" i="1"/>
  <c r="AE53" i="1"/>
  <c r="O44" i="1"/>
  <c r="P42" i="1" s="1"/>
  <c r="AD15" i="1"/>
  <c r="AD45" i="1"/>
  <c r="AE17" i="1"/>
  <c r="AE12" i="1" s="1"/>
  <c r="AD12" i="1"/>
  <c r="AF17" i="1"/>
  <c r="O62" i="1"/>
  <c r="P63" i="1" s="1"/>
  <c r="AF65" i="1"/>
  <c r="AD60" i="1"/>
  <c r="AE65" i="1"/>
  <c r="AE63" i="1" s="1"/>
  <c r="O26" i="1"/>
  <c r="P26" i="1" s="1"/>
  <c r="AD25" i="1"/>
  <c r="AD40" i="1"/>
  <c r="AD33" i="1"/>
  <c r="AD8" i="1"/>
  <c r="AF59" i="1"/>
  <c r="AE59" i="1"/>
  <c r="AE55" i="1" s="1"/>
  <c r="AD54" i="1"/>
  <c r="AD13" i="1"/>
  <c r="AD55" i="1"/>
  <c r="AD32" i="1"/>
  <c r="O38" i="1"/>
  <c r="P39" i="1" s="1"/>
  <c r="AD37" i="1"/>
  <c r="O14" i="1"/>
  <c r="P13" i="1" s="1"/>
  <c r="AD87" i="1"/>
  <c r="AD84" i="1"/>
  <c r="AF89" i="1"/>
  <c r="AE89" i="1"/>
  <c r="AE88" i="1" s="1"/>
  <c r="AD70" i="1"/>
  <c r="P70" i="1"/>
  <c r="AD50" i="1"/>
  <c r="AD38" i="1"/>
  <c r="AD9" i="1"/>
  <c r="AD81" i="1"/>
  <c r="AD73" i="1"/>
  <c r="AD72" i="1"/>
  <c r="AE77" i="1"/>
  <c r="AE74" i="1" s="1"/>
  <c r="AF77" i="1"/>
  <c r="O80" i="1"/>
  <c r="P82" i="1" s="1"/>
  <c r="AD76" i="1"/>
  <c r="AF35" i="1"/>
  <c r="AD30" i="1"/>
  <c r="AE35" i="1"/>
  <c r="AE33" i="1" s="1"/>
  <c r="AE29" i="1"/>
  <c r="AE28" i="1" s="1"/>
  <c r="AF29" i="1"/>
  <c r="O8" i="1"/>
  <c r="P10" i="1" s="1"/>
  <c r="C32" i="2" s="1"/>
  <c r="B32" i="2" s="1"/>
  <c r="AD78" i="1"/>
  <c r="AF83" i="1"/>
  <c r="AE83" i="1"/>
  <c r="AE81" i="1" s="1"/>
  <c r="O56" i="1"/>
  <c r="AD28" i="1"/>
  <c r="AE11" i="1"/>
  <c r="AE10" i="1" s="1"/>
  <c r="AF11" i="1"/>
  <c r="AD6" i="1"/>
  <c r="O86" i="1"/>
  <c r="P88" i="1" s="1"/>
  <c r="AF71" i="1"/>
  <c r="AE71" i="1"/>
  <c r="AE70" i="1" s="1"/>
  <c r="AD66" i="1"/>
  <c r="AD52" i="1"/>
  <c r="AD61" i="1"/>
  <c r="AD7" i="1"/>
  <c r="AF41" i="1"/>
  <c r="AE41" i="1"/>
  <c r="AE39" i="1" s="1"/>
  <c r="AD36" i="1"/>
  <c r="O32" i="1"/>
  <c r="AD19" i="1"/>
  <c r="AF23" i="1"/>
  <c r="O20" i="1"/>
  <c r="P21" i="1" s="1"/>
  <c r="AD44" i="1"/>
  <c r="AF47" i="1"/>
  <c r="AD42" i="1"/>
  <c r="AE47" i="1"/>
  <c r="AD62" i="1"/>
  <c r="AD21" i="1"/>
  <c r="P28" i="1" l="1"/>
  <c r="P50" i="1"/>
  <c r="AF72" i="1"/>
  <c r="AF76" i="1"/>
  <c r="AF73" i="1"/>
  <c r="AF74" i="1"/>
  <c r="AF75" i="1"/>
  <c r="AF15" i="1"/>
  <c r="AF16" i="1"/>
  <c r="AF12" i="1"/>
  <c r="AF13" i="1"/>
  <c r="AF14" i="1"/>
  <c r="AF50" i="1"/>
  <c r="AF51" i="1"/>
  <c r="AF52" i="1"/>
  <c r="AF48" i="1"/>
  <c r="AF49" i="1"/>
  <c r="AF7" i="1"/>
  <c r="AF6" i="1"/>
  <c r="AF10" i="1"/>
  <c r="AF8" i="1"/>
  <c r="AF9" i="1"/>
  <c r="AF57" i="1"/>
  <c r="AF54" i="1"/>
  <c r="AF55" i="1"/>
  <c r="AF58" i="1"/>
  <c r="AF56" i="1"/>
  <c r="AF61" i="1"/>
  <c r="AF62" i="1"/>
  <c r="AF63" i="1"/>
  <c r="AF64" i="1"/>
  <c r="AF60" i="1"/>
  <c r="AF40" i="1"/>
  <c r="AF39" i="1"/>
  <c r="AF38" i="1"/>
  <c r="AF37" i="1"/>
  <c r="AF36" i="1"/>
  <c r="AF69" i="1"/>
  <c r="AF68" i="1"/>
  <c r="AF66" i="1"/>
  <c r="AF67" i="1"/>
  <c r="AF70" i="1"/>
  <c r="AF34" i="1"/>
  <c r="AF31" i="1"/>
  <c r="AF30" i="1"/>
  <c r="AF33" i="1"/>
  <c r="AF32" i="1"/>
  <c r="AF20" i="1"/>
  <c r="AF21" i="1"/>
  <c r="AF19" i="1"/>
  <c r="AF22" i="1"/>
  <c r="AF18" i="1"/>
  <c r="AF45" i="1"/>
  <c r="AF43" i="1"/>
  <c r="AF46" i="1"/>
  <c r="AF44" i="1"/>
  <c r="AF42" i="1"/>
  <c r="AF80" i="1"/>
  <c r="AF79" i="1"/>
  <c r="AF82" i="1"/>
  <c r="AF81" i="1"/>
  <c r="AF78" i="1"/>
  <c r="AF28" i="1"/>
  <c r="AF24" i="1"/>
  <c r="AF25" i="1"/>
  <c r="AF26" i="1"/>
  <c r="AF27" i="1"/>
  <c r="AF87" i="1"/>
  <c r="AF86" i="1"/>
  <c r="AF88" i="1"/>
  <c r="AF84" i="1"/>
  <c r="AF85" i="1"/>
  <c r="AE66" i="1"/>
  <c r="AE36" i="1"/>
  <c r="C24" i="2"/>
  <c r="C23" i="2"/>
  <c r="H23" i="2"/>
  <c r="G22" i="2"/>
  <c r="F22" i="2"/>
  <c r="F23" i="2" s="1"/>
  <c r="F24" i="2" s="1"/>
  <c r="F25" i="2" s="1"/>
  <c r="F26" i="2" s="1"/>
  <c r="G25" i="2"/>
  <c r="C26" i="2"/>
  <c r="G23" i="2"/>
  <c r="G24" i="2"/>
  <c r="AE19" i="1"/>
  <c r="G26" i="2"/>
  <c r="B22" i="2"/>
  <c r="B23" i="2" s="1"/>
  <c r="B24" i="2" s="1"/>
  <c r="B25" i="2" s="1"/>
  <c r="B26" i="2" s="1"/>
  <c r="D23" i="2"/>
  <c r="C22" i="2"/>
  <c r="C25" i="2"/>
  <c r="P44" i="1"/>
  <c r="P52" i="1"/>
  <c r="P45" i="1"/>
  <c r="P48" i="1"/>
  <c r="P51" i="1"/>
  <c r="P7" i="1"/>
  <c r="C29" i="2" s="1"/>
  <c r="B29" i="2" s="1"/>
  <c r="P78" i="1"/>
  <c r="AE8" i="1"/>
  <c r="P15" i="1"/>
  <c r="AE7" i="1"/>
  <c r="AE6" i="1"/>
  <c r="P6" i="1"/>
  <c r="C28" i="2" s="1"/>
  <c r="B28" i="2" s="1"/>
  <c r="AE9" i="1"/>
  <c r="AE20" i="1"/>
  <c r="AE21" i="1"/>
  <c r="AE18" i="1"/>
  <c r="AE13" i="1"/>
  <c r="AE60" i="1"/>
  <c r="AE62" i="1"/>
  <c r="AE61" i="1"/>
  <c r="P76" i="1"/>
  <c r="P25" i="1"/>
  <c r="AE64" i="1"/>
  <c r="P8" i="1"/>
  <c r="C30" i="2" s="1"/>
  <c r="B30" i="2" s="1"/>
  <c r="P36" i="1"/>
  <c r="AE78" i="1"/>
  <c r="P37" i="1"/>
  <c r="AE54" i="1"/>
  <c r="AE87" i="1"/>
  <c r="AE25" i="1"/>
  <c r="AE26" i="1"/>
  <c r="P75" i="1"/>
  <c r="P72" i="1"/>
  <c r="P73" i="1"/>
  <c r="P38" i="1"/>
  <c r="AE46" i="1"/>
  <c r="AE43" i="1"/>
  <c r="P31" i="1"/>
  <c r="P34" i="1"/>
  <c r="P57" i="1"/>
  <c r="P56" i="1"/>
  <c r="P58" i="1"/>
  <c r="AE30" i="1"/>
  <c r="P32" i="1"/>
  <c r="AE49" i="1"/>
  <c r="AE51" i="1"/>
  <c r="AE72" i="1"/>
  <c r="AE37" i="1"/>
  <c r="P55" i="1"/>
  <c r="AE14" i="1"/>
  <c r="AE16" i="1"/>
  <c r="P69" i="1"/>
  <c r="P67" i="1"/>
  <c r="P68" i="1"/>
  <c r="P61" i="1"/>
  <c r="P86" i="1"/>
  <c r="P85" i="1"/>
  <c r="AE73" i="1"/>
  <c r="P84" i="1"/>
  <c r="P14" i="1"/>
  <c r="P16" i="1"/>
  <c r="AE32" i="1"/>
  <c r="P33" i="1"/>
  <c r="P40" i="1"/>
  <c r="AE48" i="1"/>
  <c r="P64" i="1"/>
  <c r="AE75" i="1"/>
  <c r="AE42" i="1"/>
  <c r="AE44" i="1"/>
  <c r="AE34" i="1"/>
  <c r="AE31" i="1"/>
  <c r="AE45" i="1"/>
  <c r="AE27" i="1"/>
  <c r="AE24" i="1"/>
  <c r="AE86" i="1"/>
  <c r="AE85" i="1"/>
  <c r="AE58" i="1"/>
  <c r="AE57" i="1"/>
  <c r="AE56" i="1"/>
  <c r="AE40" i="1"/>
  <c r="P60" i="1"/>
  <c r="P62" i="1"/>
  <c r="P22" i="1"/>
  <c r="P20" i="1"/>
  <c r="P18" i="1"/>
  <c r="P19" i="1"/>
  <c r="AE52" i="1"/>
  <c r="P66" i="1"/>
  <c r="AE67" i="1"/>
  <c r="AE68" i="1"/>
  <c r="AE69" i="1"/>
  <c r="AE80" i="1"/>
  <c r="AE79" i="1"/>
  <c r="P30" i="1"/>
  <c r="AE76" i="1"/>
  <c r="P79" i="1"/>
  <c r="P80" i="1"/>
  <c r="P81" i="1"/>
  <c r="P9" i="1"/>
  <c r="C31" i="2" s="1"/>
  <c r="B31" i="2" s="1"/>
  <c r="AE38" i="1"/>
  <c r="AE50" i="1"/>
  <c r="AE84" i="1"/>
  <c r="P87" i="1"/>
  <c r="P54" i="1"/>
  <c r="P27" i="1"/>
  <c r="P24" i="1"/>
  <c r="P12" i="1"/>
  <c r="AE15" i="1"/>
  <c r="P43" i="1"/>
  <c r="P46" i="1"/>
  <c r="AE82" i="1"/>
</calcChain>
</file>

<file path=xl/sharedStrings.xml><?xml version="1.0" encoding="utf-8"?>
<sst xmlns="http://schemas.openxmlformats.org/spreadsheetml/2006/main" count="384" uniqueCount="227">
  <si>
    <t xml:space="preserve"> Montant de base</t>
  </si>
  <si>
    <t>1ière moitié de saison</t>
  </si>
  <si>
    <t>2ième moitié de saison</t>
  </si>
  <si>
    <t>Championnat, saison</t>
  </si>
  <si>
    <t>Plus de 69/169/269</t>
  </si>
  <si>
    <t>Assiduité</t>
  </si>
  <si>
    <t>Plus haut triple d'équipe</t>
  </si>
  <si>
    <t>Plus haut simple d'équipe</t>
  </si>
  <si>
    <t>Plus haute moyenne, Femme</t>
  </si>
  <si>
    <t>Plus haut triple, Femme</t>
  </si>
  <si>
    <t>Plus haut simple, Femme</t>
  </si>
  <si>
    <t>Parfaites d'équipe</t>
  </si>
  <si>
    <t>Numéros, Sem.14</t>
  </si>
  <si>
    <t>Numéros, Sem.28</t>
  </si>
  <si>
    <t>Pointage final</t>
  </si>
  <si>
    <t>Rang</t>
  </si>
  <si>
    <t>Montant</t>
  </si>
  <si>
    <t>Équipe # 1</t>
  </si>
  <si>
    <t>x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</si>
  <si>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</si>
  <si>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</si>
  <si>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</si>
  <si>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</si>
  <si>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</si>
  <si>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</si>
  <si>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</si>
  <si>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</si>
  <si>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</si>
  <si>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</si>
  <si>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</si>
  <si>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</si>
  <si>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</si>
  <si>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LES MORDUS</t>
  </si>
  <si>
    <t xml:space="preserve">                REMISE DE PRIX</t>
  </si>
  <si>
    <t>SAISON</t>
  </si>
  <si>
    <t>PRIX INDIVIDUELS</t>
  </si>
  <si>
    <t>FEMME</t>
  </si>
  <si>
    <t>HOMME</t>
  </si>
  <si>
    <t>Meilleure moyenne</t>
  </si>
  <si>
    <t>Prix</t>
  </si>
  <si>
    <t>NOMS</t>
  </si>
  <si>
    <t>Moy.</t>
  </si>
  <si>
    <t>1ère</t>
  </si>
  <si>
    <t>2ème</t>
  </si>
  <si>
    <t>3ème</t>
  </si>
  <si>
    <t>4ème</t>
  </si>
  <si>
    <t>5ème</t>
  </si>
  <si>
    <t>Plus haut triple</t>
  </si>
  <si>
    <t>individuel</t>
  </si>
  <si>
    <t>Plus haut simple</t>
  </si>
  <si>
    <t xml:space="preserve">PRIX D'ÉQUIPE </t>
  </si>
  <si>
    <t>PLUS HAUT TRIPLE</t>
  </si>
  <si>
    <t>PLUS HAUT SIMPLE</t>
  </si>
  <si>
    <t>Pointage</t>
  </si>
  <si>
    <t>CHAMPIONNAT</t>
  </si>
  <si>
    <t>FINALE</t>
  </si>
  <si>
    <t>Plus haut total de points combinés, des deux demi-saisons</t>
  </si>
  <si>
    <t>Montant attribué à chaque membre de l'équipe</t>
  </si>
  <si>
    <t>PARTIES PARFAITES</t>
  </si>
  <si>
    <t>ABAT-NEUF</t>
  </si>
  <si>
    <t>ABAT-NEUF OPTIONNEL</t>
  </si>
  <si>
    <t>INDIVIDUELLE / SAISON RÉGULIÈRE ---- FINALE</t>
  </si>
  <si>
    <t>D'ÉQUIPE</t>
  </si>
  <si>
    <t>Total</t>
  </si>
  <si>
    <t>Moyenne</t>
  </si>
  <si>
    <t>Triple</t>
  </si>
  <si>
    <t>Simple</t>
  </si>
  <si>
    <t>Femmes</t>
  </si>
  <si>
    <t>Hommes</t>
  </si>
  <si>
    <t>Numéros</t>
  </si>
  <si>
    <t>Noms</t>
  </si>
  <si>
    <t>69/169/269</t>
  </si>
  <si>
    <t>Suzanne Turcotte</t>
  </si>
  <si>
    <t>Michel Taillon</t>
  </si>
  <si>
    <t>Colette Dagenais</t>
  </si>
  <si>
    <t>Jacques Croteau</t>
  </si>
  <si>
    <t>Thérèse Robert</t>
  </si>
  <si>
    <t>Joël Gravel</t>
  </si>
  <si>
    <t>Monique Boucher</t>
  </si>
  <si>
    <t>Yves Chapdelaine</t>
  </si>
  <si>
    <t>Louise Arbour</t>
  </si>
  <si>
    <t>Alain Lamy</t>
  </si>
  <si>
    <t>Nicole Dubreuil</t>
  </si>
  <si>
    <t>Gilles Thériault</t>
  </si>
  <si>
    <t>Martine Ouellet</t>
  </si>
  <si>
    <t>Paul Barrette</t>
  </si>
  <si>
    <t>Lucie Cyr</t>
  </si>
  <si>
    <t>André Cyr</t>
  </si>
  <si>
    <t>Gilberte Caron</t>
  </si>
  <si>
    <t>Serge Lemieux</t>
  </si>
  <si>
    <t>Claire Lessard</t>
  </si>
  <si>
    <t>Jacques Gagnon</t>
  </si>
  <si>
    <t>Pierrette Venne</t>
  </si>
  <si>
    <t>Claude Cyr</t>
  </si>
  <si>
    <t>Louise Sarrazin</t>
  </si>
  <si>
    <t>Raymond Chartré</t>
  </si>
  <si>
    <t xml:space="preserve">Louisette Croteau </t>
  </si>
  <si>
    <t>Réal Nolet</t>
  </si>
  <si>
    <t>Juliette Lavallée</t>
  </si>
  <si>
    <t>Roland Gariépy</t>
  </si>
  <si>
    <t>Lisette Issa</t>
  </si>
  <si>
    <t>Michel Tremblay</t>
  </si>
  <si>
    <t>Dorothée Beauchesne</t>
  </si>
  <si>
    <t>Gaétan Martin</t>
  </si>
  <si>
    <t>Diane Resler</t>
  </si>
  <si>
    <t>Gérald Lavoie</t>
  </si>
  <si>
    <t>France Therien</t>
  </si>
  <si>
    <t>Mario Nolet</t>
  </si>
  <si>
    <t>Rita Julien</t>
  </si>
  <si>
    <t>Philippe Vignis</t>
  </si>
  <si>
    <t>Huguette Charron</t>
  </si>
  <si>
    <t>Claude Baril</t>
  </si>
  <si>
    <t>Suzanne Marinier</t>
  </si>
  <si>
    <t>Richard Champagne</t>
  </si>
  <si>
    <t>Nicole Sarrazin</t>
  </si>
  <si>
    <t>Gilles Tremblay</t>
  </si>
  <si>
    <t>Marie Deslauriers</t>
  </si>
  <si>
    <t>Jean-Pierre Beaulieu</t>
  </si>
  <si>
    <t>Jeannine Chartré</t>
  </si>
  <si>
    <t>Claude Chaumont</t>
  </si>
  <si>
    <t>Johanne Champagne</t>
  </si>
  <si>
    <t>Jacques Robillard</t>
  </si>
  <si>
    <t>Nicole Joly</t>
  </si>
  <si>
    <t>Serge Goupil</t>
  </si>
  <si>
    <t>Jeannine Rossini</t>
  </si>
  <si>
    <t>Jean-Pierre Lapointe</t>
  </si>
  <si>
    <t>Denise Allard</t>
  </si>
  <si>
    <t>Michel Moreau</t>
  </si>
  <si>
    <t>Colombe Nolet</t>
  </si>
  <si>
    <t>Gilles Martin</t>
  </si>
  <si>
    <t>Louise Robillard</t>
  </si>
  <si>
    <t>Serge Belleau</t>
  </si>
  <si>
    <t>Jeanne d'Arc Collard</t>
  </si>
  <si>
    <t>Réjean Lemay</t>
  </si>
  <si>
    <t>Marie-Josée Bouchard</t>
  </si>
  <si>
    <t>Émile Beauchesne</t>
  </si>
  <si>
    <t>Diane Paradis</t>
  </si>
  <si>
    <t>Denis Lauzon</t>
  </si>
  <si>
    <t xml:space="preserve">Jocelyne Cadotte </t>
  </si>
  <si>
    <t xml:space="preserve">Élie Issa </t>
  </si>
  <si>
    <t>Janice Clarke</t>
  </si>
  <si>
    <t>Pierre Clermont</t>
  </si>
  <si>
    <t xml:space="preserve">Thérèse Maynard </t>
  </si>
  <si>
    <t>Claude Dubuc</t>
  </si>
  <si>
    <t>Pauline Morin</t>
  </si>
  <si>
    <t>Gilles Francoeur</t>
  </si>
  <si>
    <t>Lucille Dubois</t>
  </si>
  <si>
    <t>Aimé Dagenais</t>
  </si>
  <si>
    <t>Guylaine Desroches</t>
  </si>
  <si>
    <t>Gilles Dussault</t>
  </si>
  <si>
    <t>M.-Hélène Hamelin</t>
  </si>
  <si>
    <t>Marcel Legault</t>
  </si>
  <si>
    <t>Jean-Claude Matte</t>
  </si>
  <si>
    <t>Jean-Guy Brazeau</t>
  </si>
  <si>
    <t>Jean-Claude Marcoux</t>
  </si>
  <si>
    <t>Numéro d'équipe</t>
  </si>
  <si>
    <t>Capitaine</t>
  </si>
  <si>
    <t>LesMordus</t>
  </si>
  <si>
    <t>Maurice Chartrand</t>
  </si>
  <si>
    <t>Jacques Charlebois</t>
  </si>
  <si>
    <t>Yvon Cyr</t>
  </si>
  <si>
    <t>Suzanne Gaudreau</t>
  </si>
  <si>
    <t>Denis Sabourin</t>
  </si>
  <si>
    <t>Diane Arpin</t>
  </si>
  <si>
    <t>Nos.</t>
  </si>
  <si>
    <t>Noms des joueurs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</si>
  <si>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</si>
  <si>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</si>
  <si>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</si>
  <si>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</si>
  <si>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</si>
  <si>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</si>
  <si>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</si>
  <si>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</si>
  <si>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</si>
  <si>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Dummy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</si>
  <si>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</si>
  <si>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</si>
  <si>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</si>
  <si>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</si>
  <si>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</si>
  <si>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</si>
  <si>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</si>
  <si>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</si>
  <si>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</si>
  <si>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</si>
  <si>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Parties</t>
  </si>
  <si>
    <t>"69"</t>
  </si>
  <si>
    <t>Finale</t>
  </si>
  <si>
    <t>Chanpionnat</t>
  </si>
  <si>
    <t>Impôts</t>
  </si>
  <si>
    <t>Crédit</t>
  </si>
  <si>
    <t>Inéligible</t>
  </si>
  <si>
    <t xml:space="preserve">                            Capitaines</t>
  </si>
  <si>
    <t>Équipe</t>
  </si>
  <si>
    <t>Numéro</t>
  </si>
  <si>
    <t>Parfaites</t>
  </si>
  <si>
    <t>Finales</t>
  </si>
  <si>
    <t xml:space="preserve">               Équipe # 1</t>
  </si>
  <si>
    <t xml:space="preserve">               Équipe # 2</t>
  </si>
  <si>
    <t xml:space="preserve">               Équipe # 3</t>
  </si>
  <si>
    <t xml:space="preserve">               Équipe # 4</t>
  </si>
  <si>
    <t xml:space="preserve">               Équipe # 5</t>
  </si>
  <si>
    <t xml:space="preserve">               Équipe # 6</t>
  </si>
  <si>
    <t xml:space="preserve">               Équipe # 7</t>
  </si>
  <si>
    <t xml:space="preserve">               Équipe # 8</t>
  </si>
  <si>
    <t xml:space="preserve">               Équipe # 9</t>
  </si>
  <si>
    <t xml:space="preserve">               Équipe # 10</t>
  </si>
  <si>
    <t xml:space="preserve">               Équipe # 11</t>
  </si>
  <si>
    <t xml:space="preserve">               Équipe # 12</t>
  </si>
  <si>
    <t xml:space="preserve">               Équipe # 13</t>
  </si>
  <si>
    <t xml:space="preserve">               Équipe # 14</t>
  </si>
  <si>
    <t>d'équipe</t>
  </si>
  <si>
    <r>
      <t>1</t>
    </r>
    <r>
      <rPr>
        <vertAlign val="superscript"/>
        <sz val="9"/>
        <color theme="1"/>
        <rFont val="Calibri"/>
        <family val="2"/>
        <scheme val="minor"/>
      </rPr>
      <t>er</t>
    </r>
  </si>
  <si>
    <r>
      <t>2</t>
    </r>
    <r>
      <rPr>
        <vertAlign val="superscript"/>
        <sz val="9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</si>
  <si>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9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</si>
  <si>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9"/>
        <color theme="1"/>
        <rFont val="Calibri"/>
        <family val="2"/>
        <scheme val="minor"/>
      </rPr>
      <t>ème</t>
    </r>
  </si>
  <si>
    <r>
      <t>1</t>
    </r>
    <r>
      <rPr>
        <vertAlign val="superscript"/>
        <sz val="9"/>
        <color theme="1"/>
        <rFont val="Calibri"/>
        <family val="2"/>
        <scheme val="minor"/>
      </rPr>
      <t>ère</t>
    </r>
  </si>
  <si>
    <r>
      <t>5</t>
    </r>
    <r>
      <rPr>
        <vertAlign val="superscript"/>
        <sz val="9"/>
        <color theme="1"/>
        <rFont val="Calibri"/>
        <family val="2"/>
        <scheme val="minor"/>
      </rPr>
      <t>ème</t>
    </r>
  </si>
  <si>
    <t>Devrait indiquer Gilberte Caron</t>
  </si>
  <si>
    <t>Devrait indiquer 20,00 $</t>
  </si>
  <si>
    <t>Devrait indiquer 1er</t>
  </si>
  <si>
    <r>
      <t>2</t>
    </r>
    <r>
      <rPr>
        <vertAlign val="superscript"/>
        <sz val="9"/>
        <color rgb="FF0070C0"/>
        <rFont val="Calibri"/>
        <family val="2"/>
        <scheme val="minor"/>
      </rPr>
      <t>ème</t>
    </r>
  </si>
  <si>
    <t xml:space="preserve">Devrait indiquer 2ème </t>
  </si>
  <si>
    <r>
      <t>3</t>
    </r>
    <r>
      <rPr>
        <vertAlign val="superscript"/>
        <sz val="9"/>
        <color rgb="FF0070C0"/>
        <rFont val="Calibri"/>
        <family val="2"/>
        <scheme val="minor"/>
      </rPr>
      <t>ème</t>
    </r>
  </si>
  <si>
    <r>
      <t>4</t>
    </r>
    <r>
      <rPr>
        <vertAlign val="superscript"/>
        <sz val="9"/>
        <color rgb="FF0070C0"/>
        <rFont val="Calibri"/>
        <family val="2"/>
        <scheme val="minor"/>
      </rPr>
      <t>ème</t>
    </r>
  </si>
  <si>
    <t xml:space="preserve">Devrait indiquer 3ème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</si>
</sst>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#,##0.00\ &quot;$&quot;"/>
    <numFmt numFmtId="165" formatCode="_ * #,##0_)\ &quot;$&quot;_ ;_ * \(#,##0\)\ &quot;$&quot;_ ;_ * &quot;-&quot;??_)\ &quot;$&quot;_ ;_ @_ "/>
  </numFmts>
  <fonts count="47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8"/>
      <color rgb="FF0000FF"/>
      <name val="Calibri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rgb="FF7030A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3"/>
      <color theme="1"/>
      <name val="Calibri"/>
      <family val="2"/>
    </font>
    <font>
      <b/>
      <sz val="9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222222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5"/>
      <color theme="1"/>
      <name val="Calibri"/>
      <family val="2"/>
    </font>
    <font>
      <b/>
      <sz val="9"/>
      <color rgb="FFFF0000"/>
      <name val="Arial"/>
      <family val="2"/>
    </font>
    <font>
      <vertAlign val="superscript"/>
      <sz val="9"/>
      <color theme="1"/>
      <name val="Calibri"/>
      <family val="2"/>
      <scheme val="minor"/>
    </font>
    <font>
      <b/>
      <sz val="11"/>
      <color rgb="FFFFFF00"/>
      <name val="Calibri"/>
      <family val="2"/>
    </font>
    <font>
      <b/>
      <sz val="12"/>
      <color rgb="FFFFFF00"/>
      <name val="Calibri"/>
      <family val="2"/>
    </font>
    <font>
      <sz val="9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9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vertAlign val="superscript"/>
      <sz val="9"/>
      <color rgb="FF0070C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C0B0E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0" fillId="0" borderId="0"/>
    <xf numFmtId="0" fontId="30" fillId="0" borderId="0"/>
  </cellStyleXfs>
  <cellXfs count="438">
    <xf numFmtId="0" fontId="0" fillId="0" borderId="0" xfId="0"/>
    <xf numFmtId="44" fontId="6" fillId="5" borderId="2" xfId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/>
    <xf numFmtId="44" fontId="6" fillId="5" borderId="4" xfId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44" fontId="6" fillId="5" borderId="9" xfId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7" fillId="5" borderId="0" xfId="0" applyFont="1" applyFill="1" applyBorder="1"/>
    <xf numFmtId="44" fontId="6" fillId="5" borderId="13" xfId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44" fontId="6" fillId="5" borderId="2" xfId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4" fontId="6" fillId="5" borderId="9" xfId="1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 wrapText="1"/>
    </xf>
    <xf numFmtId="0" fontId="2" fillId="15" borderId="17" xfId="0" applyFont="1" applyFill="1" applyBorder="1"/>
    <xf numFmtId="0" fontId="0" fillId="15" borderId="17" xfId="0" applyFill="1" applyBorder="1"/>
    <xf numFmtId="0" fontId="0" fillId="5" borderId="18" xfId="0" applyFill="1" applyBorder="1"/>
    <xf numFmtId="0" fontId="0" fillId="15" borderId="19" xfId="0" applyFill="1" applyBorder="1"/>
    <xf numFmtId="0" fontId="0" fillId="15" borderId="18" xfId="0" applyFill="1" applyBorder="1"/>
    <xf numFmtId="0" fontId="15" fillId="15" borderId="3" xfId="0" applyFont="1" applyFill="1" applyBorder="1" applyAlignment="1">
      <alignment horizontal="center" vertical="center"/>
    </xf>
    <xf numFmtId="0" fontId="16" fillId="15" borderId="17" xfId="0" applyFont="1" applyFill="1" applyBorder="1" applyAlignment="1">
      <alignment horizontal="center" vertical="center"/>
    </xf>
    <xf numFmtId="0" fontId="16" fillId="5" borderId="17" xfId="0" applyNumberFormat="1" applyFont="1" applyFill="1" applyBorder="1" applyAlignment="1">
      <alignment horizontal="center" vertical="center"/>
    </xf>
    <xf numFmtId="2" fontId="2" fillId="15" borderId="17" xfId="0" applyNumberFormat="1" applyFont="1" applyFill="1" applyBorder="1" applyAlignment="1">
      <alignment horizontal="center" vertical="center"/>
    </xf>
    <xf numFmtId="1" fontId="16" fillId="15" borderId="17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left" vertical="center"/>
    </xf>
    <xf numFmtId="164" fontId="2" fillId="16" borderId="22" xfId="1" applyNumberFormat="1" applyFont="1" applyFill="1" applyBorder="1" applyAlignment="1">
      <alignment horizontal="center" vertical="center"/>
    </xf>
    <xf numFmtId="0" fontId="1" fillId="5" borderId="8" xfId="0" applyFont="1" applyFill="1" applyBorder="1"/>
    <xf numFmtId="0" fontId="11" fillId="17" borderId="8" xfId="0" applyNumberFormat="1" applyFont="1" applyFill="1" applyBorder="1" applyAlignment="1">
      <alignment horizontal="center" vertical="center"/>
    </xf>
    <xf numFmtId="0" fontId="11" fillId="17" borderId="14" xfId="0" applyFont="1" applyFill="1" applyBorder="1" applyAlignment="1">
      <alignment horizontal="center" vertical="center"/>
    </xf>
    <xf numFmtId="164" fontId="2" fillId="18" borderId="23" xfId="1" applyNumberFormat="1" applyFont="1" applyFill="1" applyBorder="1" applyAlignment="1">
      <alignment horizontal="center" vertical="center"/>
    </xf>
    <xf numFmtId="0" fontId="1" fillId="5" borderId="13" xfId="0" applyFont="1" applyFill="1" applyBorder="1"/>
    <xf numFmtId="0" fontId="11" fillId="17" borderId="8" xfId="0" applyFont="1" applyFill="1" applyBorder="1" applyAlignment="1">
      <alignment horizontal="center"/>
    </xf>
    <xf numFmtId="164" fontId="2" fillId="18" borderId="24" xfId="1" applyNumberFormat="1" applyFont="1" applyFill="1" applyBorder="1" applyAlignment="1">
      <alignment horizontal="center" vertical="center"/>
    </xf>
    <xf numFmtId="44" fontId="2" fillId="7" borderId="21" xfId="1" applyFont="1" applyFill="1" applyBorder="1" applyAlignment="1">
      <alignment horizontal="center" vertical="center"/>
    </xf>
    <xf numFmtId="164" fontId="2" fillId="9" borderId="25" xfId="0" applyNumberFormat="1" applyFont="1" applyFill="1" applyBorder="1"/>
    <xf numFmtId="0" fontId="17" fillId="5" borderId="0" xfId="0" applyNumberFormat="1" applyFont="1" applyFill="1" applyBorder="1" applyAlignment="1">
      <alignment horizontal="center" vertical="center"/>
    </xf>
    <xf numFmtId="164" fontId="16" fillId="10" borderId="26" xfId="0" applyNumberFormat="1" applyFont="1" applyFill="1" applyBorder="1" applyAlignment="1">
      <alignment horizontal="center" vertical="center"/>
    </xf>
    <xf numFmtId="164" fontId="16" fillId="10" borderId="27" xfId="0" applyNumberFormat="1" applyFont="1" applyFill="1" applyBorder="1" applyAlignment="1">
      <alignment horizontal="center" vertical="center"/>
    </xf>
    <xf numFmtId="164" fontId="2" fillId="12" borderId="28" xfId="0" applyNumberFormat="1" applyFont="1" applyFill="1" applyBorder="1" applyAlignment="1">
      <alignment horizontal="center" vertical="center"/>
    </xf>
    <xf numFmtId="164" fontId="2" fillId="6" borderId="28" xfId="0" applyNumberFormat="1" applyFont="1" applyFill="1" applyBorder="1" applyAlignment="1">
      <alignment horizontal="center" vertical="center"/>
    </xf>
    <xf numFmtId="164" fontId="2" fillId="2" borderId="28" xfId="0" applyNumberFormat="1" applyFont="1" applyFill="1" applyBorder="1"/>
    <xf numFmtId="0" fontId="2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2" fillId="18" borderId="29" xfId="1" applyNumberFormat="1" applyFont="1" applyFill="1" applyBorder="1" applyAlignment="1">
      <alignment horizontal="center" vertical="center"/>
    </xf>
    <xf numFmtId="44" fontId="2" fillId="7" borderId="22" xfId="1" applyFont="1" applyFill="1" applyBorder="1" applyAlignment="1">
      <alignment horizontal="center" vertical="center"/>
    </xf>
    <xf numFmtId="0" fontId="16" fillId="5" borderId="25" xfId="0" applyNumberFormat="1" applyFont="1" applyFill="1" applyBorder="1" applyAlignment="1">
      <alignment horizontal="center" vertical="center"/>
    </xf>
    <xf numFmtId="164" fontId="16" fillId="10" borderId="5" xfId="0" applyNumberFormat="1" applyFont="1" applyFill="1" applyBorder="1" applyAlignment="1">
      <alignment horizontal="center" vertical="center"/>
    </xf>
    <xf numFmtId="164" fontId="16" fillId="10" borderId="30" xfId="0" applyNumberFormat="1" applyFont="1" applyFill="1" applyBorder="1" applyAlignment="1">
      <alignment horizontal="center" vertical="center"/>
    </xf>
    <xf numFmtId="0" fontId="18" fillId="14" borderId="3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4" fontId="2" fillId="16" borderId="12" xfId="1" applyNumberFormat="1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17" borderId="32" xfId="0" applyFont="1" applyFill="1" applyBorder="1"/>
    <xf numFmtId="164" fontId="2" fillId="18" borderId="33" xfId="1" applyNumberFormat="1" applyFont="1" applyFill="1" applyBorder="1" applyAlignment="1">
      <alignment horizontal="center" vertical="center"/>
    </xf>
    <xf numFmtId="164" fontId="2" fillId="18" borderId="34" xfId="1" applyNumberFormat="1" applyFont="1" applyFill="1" applyBorder="1" applyAlignment="1">
      <alignment horizontal="center" vertical="center"/>
    </xf>
    <xf numFmtId="44" fontId="2" fillId="7" borderId="35" xfId="1" applyFont="1" applyFill="1" applyBorder="1" applyAlignment="1">
      <alignment horizontal="center" vertical="center"/>
    </xf>
    <xf numFmtId="0" fontId="16" fillId="5" borderId="0" xfId="0" applyNumberFormat="1" applyFont="1" applyFill="1" applyBorder="1" applyAlignment="1">
      <alignment horizontal="center" vertical="center"/>
    </xf>
    <xf numFmtId="164" fontId="16" fillId="10" borderId="36" xfId="0" applyNumberFormat="1" applyFont="1" applyFill="1" applyBorder="1" applyAlignment="1">
      <alignment horizontal="center" vertical="center"/>
    </xf>
    <xf numFmtId="164" fontId="16" fillId="10" borderId="28" xfId="0" applyNumberFormat="1" applyFont="1" applyFill="1" applyBorder="1" applyAlignment="1">
      <alignment horizontal="center" vertical="center"/>
    </xf>
    <xf numFmtId="0" fontId="2" fillId="15" borderId="17" xfId="0" applyFont="1" applyFill="1" applyBorder="1" applyAlignment="1">
      <alignment horizontal="center" vertical="center"/>
    </xf>
    <xf numFmtId="0" fontId="16" fillId="20" borderId="7" xfId="0" applyFont="1" applyFill="1" applyBorder="1" applyAlignment="1">
      <alignment horizontal="center" vertical="center"/>
    </xf>
    <xf numFmtId="164" fontId="1" fillId="15" borderId="17" xfId="0" applyNumberFormat="1" applyFont="1" applyFill="1" applyBorder="1" applyAlignment="1">
      <alignment horizontal="center" vertical="center"/>
    </xf>
    <xf numFmtId="0" fontId="1" fillId="5" borderId="17" xfId="0" applyFont="1" applyFill="1" applyBorder="1"/>
    <xf numFmtId="0" fontId="1" fillId="15" borderId="18" xfId="0" applyFont="1" applyFill="1" applyBorder="1" applyAlignment="1">
      <alignment horizontal="center" vertical="center"/>
    </xf>
    <xf numFmtId="0" fontId="1" fillId="15" borderId="18" xfId="0" applyFont="1" applyFill="1" applyBorder="1"/>
    <xf numFmtId="164" fontId="1" fillId="15" borderId="18" xfId="0" applyNumberFormat="1" applyFont="1" applyFill="1" applyBorder="1"/>
    <xf numFmtId="44" fontId="2" fillId="15" borderId="10" xfId="1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left" vertical="center"/>
    </xf>
    <xf numFmtId="164" fontId="2" fillId="16" borderId="21" xfId="1" applyNumberFormat="1" applyFont="1" applyFill="1" applyBorder="1" applyAlignment="1">
      <alignment horizontal="center" vertical="center"/>
    </xf>
    <xf numFmtId="164" fontId="11" fillId="17" borderId="8" xfId="0" applyNumberFormat="1" applyFont="1" applyFill="1" applyBorder="1" applyAlignment="1">
      <alignment horizontal="center" vertical="center"/>
    </xf>
    <xf numFmtId="0" fontId="11" fillId="17" borderId="8" xfId="0" applyFont="1" applyFill="1" applyBorder="1" applyAlignment="1">
      <alignment horizontal="center" vertical="center"/>
    </xf>
    <xf numFmtId="164" fontId="2" fillId="18" borderId="38" xfId="1" applyNumberFormat="1" applyFont="1" applyFill="1" applyBorder="1" applyAlignment="1">
      <alignment horizontal="center" vertical="center"/>
    </xf>
    <xf numFmtId="0" fontId="11" fillId="19" borderId="17" xfId="0" applyFont="1" applyFill="1" applyBorder="1" applyAlignment="1">
      <alignment horizontal="center" vertical="center"/>
    </xf>
    <xf numFmtId="0" fontId="11" fillId="17" borderId="39" xfId="0" applyFont="1" applyFill="1" applyBorder="1"/>
    <xf numFmtId="0" fontId="16" fillId="20" borderId="17" xfId="0" applyFont="1" applyFill="1" applyBorder="1" applyAlignment="1">
      <alignment horizontal="center" vertical="center"/>
    </xf>
    <xf numFmtId="44" fontId="2" fillId="15" borderId="18" xfId="1" applyFont="1" applyFill="1" applyBorder="1" applyAlignment="1">
      <alignment horizontal="center" vertical="center"/>
    </xf>
    <xf numFmtId="164" fontId="11" fillId="17" borderId="2" xfId="0" applyNumberFormat="1" applyFont="1" applyFill="1" applyBorder="1" applyAlignment="1">
      <alignment horizontal="center" vertical="center"/>
    </xf>
    <xf numFmtId="0" fontId="11" fillId="17" borderId="40" xfId="0" applyFont="1" applyFill="1" applyBorder="1" applyAlignment="1">
      <alignment horizontal="center" vertical="center"/>
    </xf>
    <xf numFmtId="0" fontId="11" fillId="17" borderId="2" xfId="0" applyFont="1" applyFill="1" applyBorder="1" applyAlignment="1">
      <alignment horizontal="center"/>
    </xf>
    <xf numFmtId="164" fontId="2" fillId="18" borderId="41" xfId="1" applyNumberFormat="1" applyFont="1" applyFill="1" applyBorder="1" applyAlignment="1">
      <alignment horizontal="center" vertical="center"/>
    </xf>
    <xf numFmtId="0" fontId="16" fillId="5" borderId="42" xfId="0" applyNumberFormat="1" applyFont="1" applyFill="1" applyBorder="1" applyAlignment="1">
      <alignment horizontal="center" vertical="center"/>
    </xf>
    <xf numFmtId="164" fontId="2" fillId="16" borderId="37" xfId="1" applyNumberFormat="1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right" vertical="center"/>
    </xf>
    <xf numFmtId="0" fontId="19" fillId="15" borderId="20" xfId="0" applyFont="1" applyFill="1" applyBorder="1" applyAlignment="1">
      <alignment horizontal="center" vertical="center"/>
    </xf>
    <xf numFmtId="0" fontId="20" fillId="0" borderId="43" xfId="0" applyFont="1" applyBorder="1" applyAlignment="1">
      <alignment horizontal="center"/>
    </xf>
    <xf numFmtId="0" fontId="20" fillId="0" borderId="27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1" fillId="0" borderId="44" xfId="0" applyFont="1" applyBorder="1"/>
    <xf numFmtId="44" fontId="21" fillId="0" borderId="30" xfId="0" applyNumberFormat="1" applyFont="1" applyBorder="1" applyAlignment="1">
      <alignment horizontal="center" vertical="center"/>
    </xf>
    <xf numFmtId="0" fontId="21" fillId="0" borderId="30" xfId="0" applyFont="1" applyBorder="1" applyAlignment="1">
      <alignment horizontal="left" vertical="center"/>
    </xf>
    <xf numFmtId="2" fontId="22" fillId="0" borderId="38" xfId="0" applyNumberFormat="1" applyFont="1" applyBorder="1" applyAlignment="1">
      <alignment horizontal="center" vertical="center"/>
    </xf>
    <xf numFmtId="2" fontId="21" fillId="0" borderId="30" xfId="0" applyNumberFormat="1" applyFont="1" applyBorder="1" applyAlignment="1">
      <alignment horizontal="left" vertical="center"/>
    </xf>
    <xf numFmtId="0" fontId="21" fillId="15" borderId="8" xfId="0" applyFont="1" applyFill="1" applyBorder="1"/>
    <xf numFmtId="0" fontId="21" fillId="15" borderId="0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left" vertical="center"/>
    </xf>
    <xf numFmtId="0" fontId="21" fillId="15" borderId="13" xfId="0" applyFont="1" applyFill="1" applyBorder="1" applyAlignment="1">
      <alignment horizontal="center" vertical="center"/>
    </xf>
    <xf numFmtId="0" fontId="21" fillId="15" borderId="8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44" fontId="21" fillId="0" borderId="30" xfId="1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44" fontId="21" fillId="0" borderId="46" xfId="1" applyFont="1" applyBorder="1" applyAlignment="1">
      <alignment horizontal="center" vertical="center"/>
    </xf>
    <xf numFmtId="0" fontId="21" fillId="0" borderId="46" xfId="0" applyFont="1" applyBorder="1" applyAlignment="1">
      <alignment horizontal="left" vertical="center"/>
    </xf>
    <xf numFmtId="0" fontId="21" fillId="0" borderId="47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4" fillId="5" borderId="19" xfId="0" applyFont="1" applyFill="1" applyBorder="1" applyAlignment="1">
      <alignment horizontal="center" vertical="center"/>
    </xf>
    <xf numFmtId="0" fontId="24" fillId="5" borderId="18" xfId="0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44" fontId="21" fillId="0" borderId="28" xfId="1" applyFont="1" applyBorder="1" applyAlignment="1">
      <alignment horizontal="center" vertical="center"/>
    </xf>
    <xf numFmtId="0" fontId="21" fillId="0" borderId="28" xfId="0" applyFont="1" applyBorder="1" applyAlignment="1">
      <alignment horizontal="left" vertical="center"/>
    </xf>
    <xf numFmtId="0" fontId="24" fillId="0" borderId="17" xfId="0" applyFont="1" applyBorder="1" applyAlignment="1">
      <alignment horizontal="center" vertical="center"/>
    </xf>
    <xf numFmtId="0" fontId="21" fillId="0" borderId="24" xfId="0" applyFont="1" applyBorder="1" applyAlignment="1">
      <alignment horizontal="left" vertical="center"/>
    </xf>
    <xf numFmtId="0" fontId="21" fillId="0" borderId="30" xfId="0" applyFont="1" applyFill="1" applyBorder="1" applyAlignment="1">
      <alignment horizontal="left" vertical="center"/>
    </xf>
    <xf numFmtId="0" fontId="21" fillId="0" borderId="44" xfId="0" applyFont="1" applyBorder="1" applyAlignment="1">
      <alignment horizontal="left" vertical="center"/>
    </xf>
    <xf numFmtId="44" fontId="21" fillId="0" borderId="5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/>
    </xf>
    <xf numFmtId="0" fontId="0" fillId="0" borderId="23" xfId="0" applyFont="1" applyBorder="1" applyAlignment="1">
      <alignment horizontal="center" vertical="center"/>
    </xf>
    <xf numFmtId="0" fontId="21" fillId="0" borderId="55" xfId="0" applyFont="1" applyBorder="1" applyAlignment="1">
      <alignment vertical="center"/>
    </xf>
    <xf numFmtId="0" fontId="22" fillId="11" borderId="53" xfId="0" applyFont="1" applyFill="1" applyBorder="1" applyAlignment="1">
      <alignment horizontal="left" vertical="center"/>
    </xf>
    <xf numFmtId="44" fontId="21" fillId="11" borderId="53" xfId="1" applyFont="1" applyFill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44" fontId="21" fillId="0" borderId="40" xfId="0" applyNumberFormat="1" applyFont="1" applyBorder="1" applyAlignment="1">
      <alignment horizontal="left" vertical="center"/>
    </xf>
    <xf numFmtId="0" fontId="21" fillId="0" borderId="40" xfId="0" applyFont="1" applyBorder="1" applyAlignment="1">
      <alignment horizontal="left" vertical="center"/>
    </xf>
    <xf numFmtId="44" fontId="21" fillId="0" borderId="50" xfId="0" applyNumberFormat="1" applyFont="1" applyBorder="1" applyAlignment="1">
      <alignment horizontal="center" vertical="center"/>
    </xf>
    <xf numFmtId="0" fontId="22" fillId="11" borderId="56" xfId="0" applyFont="1" applyFill="1" applyBorder="1" applyAlignment="1">
      <alignment horizontal="left" vertical="center"/>
    </xf>
    <xf numFmtId="44" fontId="21" fillId="11" borderId="56" xfId="1" applyFont="1" applyFill="1" applyBorder="1" applyAlignment="1">
      <alignment horizontal="center" vertical="center"/>
    </xf>
    <xf numFmtId="44" fontId="21" fillId="0" borderId="30" xfId="0" applyNumberFormat="1" applyFont="1" applyBorder="1" applyAlignment="1">
      <alignment horizontal="left" vertical="center"/>
    </xf>
    <xf numFmtId="44" fontId="21" fillId="0" borderId="38" xfId="0" applyNumberFormat="1" applyFont="1" applyBorder="1" applyAlignment="1">
      <alignment horizontal="center" vertical="center"/>
    </xf>
    <xf numFmtId="0" fontId="21" fillId="0" borderId="45" xfId="0" applyFont="1" applyBorder="1" applyAlignment="1">
      <alignment horizontal="left" vertical="center"/>
    </xf>
    <xf numFmtId="44" fontId="21" fillId="0" borderId="46" xfId="0" applyNumberFormat="1" applyFont="1" applyBorder="1" applyAlignment="1">
      <alignment horizontal="left" vertical="center"/>
    </xf>
    <xf numFmtId="44" fontId="21" fillId="0" borderId="47" xfId="0" applyNumberFormat="1" applyFont="1" applyBorder="1" applyAlignment="1">
      <alignment horizontal="center" vertical="center"/>
    </xf>
    <xf numFmtId="44" fontId="21" fillId="11" borderId="22" xfId="1" applyFont="1" applyFill="1" applyBorder="1" applyAlignment="1">
      <alignment horizontal="center" vertical="center"/>
    </xf>
    <xf numFmtId="0" fontId="22" fillId="11" borderId="58" xfId="0" applyFont="1" applyFill="1" applyBorder="1" applyAlignment="1">
      <alignment horizontal="left" vertical="center"/>
    </xf>
    <xf numFmtId="44" fontId="21" fillId="11" borderId="58" xfId="1" applyFont="1" applyFill="1" applyBorder="1" applyAlignment="1">
      <alignment horizontal="center" vertical="center"/>
    </xf>
    <xf numFmtId="0" fontId="20" fillId="11" borderId="0" xfId="0" applyFont="1" applyFill="1" applyBorder="1" applyAlignment="1">
      <alignment horizontal="center" vertical="center"/>
    </xf>
    <xf numFmtId="44" fontId="24" fillId="11" borderId="0" xfId="1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horizontal="left" vertical="center"/>
    </xf>
    <xf numFmtId="0" fontId="21" fillId="11" borderId="0" xfId="0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horizontal="left" vertical="center"/>
    </xf>
    <xf numFmtId="0" fontId="0" fillId="11" borderId="0" xfId="0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44" fontId="24" fillId="0" borderId="0" xfId="1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4" fillId="0" borderId="0" xfId="0" applyFont="1" applyBorder="1"/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4" fontId="6" fillId="21" borderId="17" xfId="1" applyFont="1" applyFill="1" applyBorder="1" applyAlignment="1">
      <alignment horizontal="center" vertical="center"/>
    </xf>
    <xf numFmtId="44" fontId="7" fillId="21" borderId="17" xfId="1" applyFont="1" applyFill="1" applyBorder="1" applyAlignment="1">
      <alignment horizontal="center" vertical="center"/>
    </xf>
    <xf numFmtId="44" fontId="7" fillId="21" borderId="0" xfId="1" applyFont="1" applyFill="1" applyBorder="1" applyAlignment="1">
      <alignment horizontal="center" vertical="center"/>
    </xf>
    <xf numFmtId="44" fontId="7" fillId="21" borderId="13" xfId="1" applyFont="1" applyFill="1" applyBorder="1" applyAlignment="1">
      <alignment horizontal="center" vertical="center"/>
    </xf>
    <xf numFmtId="44" fontId="7" fillId="21" borderId="10" xfId="1" applyFont="1" applyFill="1" applyBorder="1" applyAlignment="1">
      <alignment horizontal="center" vertical="center"/>
    </xf>
    <xf numFmtId="44" fontId="7" fillId="21" borderId="11" xfId="1" applyFont="1" applyFill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" fillId="18" borderId="17" xfId="0" applyNumberFormat="1" applyFont="1" applyFill="1" applyBorder="1" applyAlignment="1">
      <alignment horizontal="center" vertical="center"/>
    </xf>
    <xf numFmtId="0" fontId="16" fillId="18" borderId="17" xfId="0" applyFont="1" applyFill="1" applyBorder="1" applyAlignment="1">
      <alignment horizontal="center" vertical="center"/>
    </xf>
    <xf numFmtId="0" fontId="16" fillId="18" borderId="59" xfId="0" applyFont="1" applyFill="1" applyBorder="1" applyAlignment="1">
      <alignment horizontal="center" vertical="center"/>
    </xf>
    <xf numFmtId="0" fontId="16" fillId="18" borderId="20" xfId="0" applyFont="1" applyFill="1" applyBorder="1" applyAlignment="1">
      <alignment horizontal="center" vertical="center"/>
    </xf>
    <xf numFmtId="0" fontId="2" fillId="18" borderId="28" xfId="1" applyNumberFormat="1" applyFont="1" applyFill="1" applyBorder="1" applyAlignment="1">
      <alignment horizontal="center" vertical="center"/>
    </xf>
    <xf numFmtId="0" fontId="2" fillId="18" borderId="28" xfId="0" applyFont="1" applyFill="1" applyBorder="1" applyAlignment="1">
      <alignment horizontal="left" vertical="center"/>
    </xf>
    <xf numFmtId="0" fontId="2" fillId="18" borderId="28" xfId="0" applyFont="1" applyFill="1" applyBorder="1" applyAlignment="1">
      <alignment horizontal="center" vertical="center"/>
    </xf>
    <xf numFmtId="0" fontId="2" fillId="18" borderId="27" xfId="0" applyFont="1" applyFill="1" applyBorder="1" applyAlignment="1">
      <alignment horizontal="left" vertical="center"/>
    </xf>
    <xf numFmtId="0" fontId="2" fillId="18" borderId="30" xfId="0" applyFont="1" applyFill="1" applyBorder="1" applyAlignment="1">
      <alignment horizontal="left" vertical="center"/>
    </xf>
    <xf numFmtId="0" fontId="2" fillId="18" borderId="30" xfId="0" applyFont="1" applyFill="1" applyBorder="1" applyAlignment="1">
      <alignment horizontal="center" vertical="center"/>
    </xf>
    <xf numFmtId="0" fontId="1" fillId="5" borderId="16" xfId="0" applyFont="1" applyFill="1" applyBorder="1"/>
    <xf numFmtId="0" fontId="1" fillId="11" borderId="0" xfId="0" applyNumberFormat="1" applyFont="1" applyFill="1"/>
    <xf numFmtId="0" fontId="2" fillId="11" borderId="0" xfId="0" applyFont="1" applyFill="1" applyAlignment="1">
      <alignment horizontal="left" vertical="center"/>
    </xf>
    <xf numFmtId="0" fontId="2" fillId="11" borderId="0" xfId="0" applyFont="1" applyFill="1" applyAlignment="1">
      <alignment horizontal="center" vertical="center"/>
    </xf>
    <xf numFmtId="0" fontId="1" fillId="11" borderId="0" xfId="0" applyFont="1" applyFill="1"/>
    <xf numFmtId="15" fontId="2" fillId="20" borderId="17" xfId="0" applyNumberFormat="1" applyFont="1" applyFill="1" applyBorder="1" applyAlignment="1">
      <alignment horizontal="center" vertical="center"/>
    </xf>
    <xf numFmtId="0" fontId="27" fillId="18" borderId="18" xfId="0" applyFont="1" applyFill="1" applyBorder="1" applyAlignment="1">
      <alignment horizontal="center" vertical="center" wrapText="1"/>
    </xf>
    <xf numFmtId="0" fontId="12" fillId="18" borderId="17" xfId="0" applyFont="1" applyFill="1" applyBorder="1" applyAlignment="1">
      <alignment horizontal="center" vertical="center"/>
    </xf>
    <xf numFmtId="0" fontId="2" fillId="22" borderId="53" xfId="0" applyFont="1" applyFill="1" applyBorder="1" applyAlignment="1">
      <alignment horizontal="center" vertical="center"/>
    </xf>
    <xf numFmtId="0" fontId="2" fillId="22" borderId="28" xfId="0" applyFont="1" applyFill="1" applyBorder="1" applyAlignment="1">
      <alignment horizontal="center" vertical="center"/>
    </xf>
    <xf numFmtId="0" fontId="2" fillId="22" borderId="36" xfId="0" applyFont="1" applyFill="1" applyBorder="1" applyAlignment="1">
      <alignment horizontal="left" vertical="center"/>
    </xf>
    <xf numFmtId="0" fontId="2" fillId="22" borderId="17" xfId="0" applyFont="1" applyFill="1" applyBorder="1" applyAlignment="1">
      <alignment horizontal="center" vertical="center"/>
    </xf>
    <xf numFmtId="0" fontId="2" fillId="22" borderId="45" xfId="0" applyFont="1" applyFill="1" applyBorder="1" applyAlignment="1">
      <alignment horizontal="center" vertical="center"/>
    </xf>
    <xf numFmtId="0" fontId="2" fillId="22" borderId="55" xfId="0" applyFont="1" applyFill="1" applyBorder="1" applyAlignment="1">
      <alignment horizontal="left" vertical="center"/>
    </xf>
    <xf numFmtId="0" fontId="1" fillId="0" borderId="0" xfId="0" applyFont="1"/>
    <xf numFmtId="0" fontId="31" fillId="0" borderId="27" xfId="2" applyFont="1" applyFill="1" applyBorder="1" applyAlignment="1">
      <alignment horizontal="left" vertical="center"/>
    </xf>
    <xf numFmtId="0" fontId="31" fillId="0" borderId="30" xfId="2" applyFont="1" applyFill="1" applyBorder="1" applyAlignment="1">
      <alignment horizontal="left" vertical="center"/>
    </xf>
    <xf numFmtId="0" fontId="31" fillId="0" borderId="30" xfId="3" applyFont="1" applyFill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31" fillId="0" borderId="28" xfId="3" applyFont="1" applyFill="1" applyBorder="1" applyAlignment="1">
      <alignment horizontal="left" vertical="center"/>
    </xf>
    <xf numFmtId="0" fontId="1" fillId="0" borderId="30" xfId="0" applyFont="1" applyBorder="1"/>
    <xf numFmtId="0" fontId="2" fillId="0" borderId="30" xfId="0" applyFont="1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16" fillId="23" borderId="17" xfId="0" applyFont="1" applyFill="1" applyBorder="1" applyAlignment="1">
      <alignment horizontal="center" vertical="center"/>
    </xf>
    <xf numFmtId="0" fontId="29" fillId="14" borderId="17" xfId="0" applyFont="1" applyFill="1" applyBorder="1" applyAlignment="1">
      <alignment horizontal="center" vertical="center"/>
    </xf>
    <xf numFmtId="0" fontId="28" fillId="14" borderId="17" xfId="0" applyFont="1" applyFill="1" applyBorder="1" applyAlignment="1">
      <alignment horizontal="center" vertical="center"/>
    </xf>
    <xf numFmtId="0" fontId="1" fillId="5" borderId="3" xfId="0" applyFont="1" applyFill="1" applyBorder="1"/>
    <xf numFmtId="0" fontId="1" fillId="5" borderId="0" xfId="0" applyFont="1" applyFill="1" applyBorder="1"/>
    <xf numFmtId="0" fontId="2" fillId="18" borderId="60" xfId="1" applyNumberFormat="1" applyFont="1" applyFill="1" applyBorder="1" applyAlignment="1">
      <alignment horizontal="center" vertical="center"/>
    </xf>
    <xf numFmtId="0" fontId="2" fillId="18" borderId="23" xfId="0" applyFont="1" applyFill="1" applyBorder="1" applyAlignment="1">
      <alignment horizontal="center" vertical="center"/>
    </xf>
    <xf numFmtId="0" fontId="2" fillId="18" borderId="51" xfId="1" applyNumberFormat="1" applyFont="1" applyFill="1" applyBorder="1" applyAlignment="1">
      <alignment horizontal="center" vertical="center"/>
    </xf>
    <xf numFmtId="0" fontId="2" fillId="18" borderId="46" xfId="0" applyFont="1" applyFill="1" applyBorder="1" applyAlignment="1">
      <alignment horizontal="left" vertical="center"/>
    </xf>
    <xf numFmtId="0" fontId="2" fillId="18" borderId="46" xfId="0" applyFont="1" applyFill="1" applyBorder="1" applyAlignment="1">
      <alignment horizontal="center" vertical="center"/>
    </xf>
    <xf numFmtId="0" fontId="2" fillId="18" borderId="16" xfId="1" applyNumberFormat="1" applyFont="1" applyFill="1" applyBorder="1" applyAlignment="1">
      <alignment horizontal="center" vertical="center"/>
    </xf>
    <xf numFmtId="0" fontId="2" fillId="18" borderId="16" xfId="0" applyFont="1" applyFill="1" applyBorder="1" applyAlignment="1">
      <alignment horizontal="left" vertical="center"/>
    </xf>
    <xf numFmtId="0" fontId="2" fillId="18" borderId="52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32" fillId="24" borderId="17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11" borderId="61" xfId="0" applyFont="1" applyFill="1" applyBorder="1" applyAlignment="1">
      <alignment horizontal="center" vertical="center"/>
    </xf>
    <xf numFmtId="0" fontId="33" fillId="8" borderId="22" xfId="0" applyFont="1" applyFill="1" applyBorder="1" applyAlignment="1">
      <alignment horizontal="center" vertical="center"/>
    </xf>
    <xf numFmtId="0" fontId="33" fillId="8" borderId="35" xfId="0" applyFont="1" applyFill="1" applyBorder="1" applyAlignment="1">
      <alignment horizontal="center" vertical="center"/>
    </xf>
    <xf numFmtId="0" fontId="2" fillId="24" borderId="62" xfId="0" applyFont="1" applyFill="1" applyBorder="1" applyAlignment="1">
      <alignment horizontal="center" wrapText="1"/>
    </xf>
    <xf numFmtId="0" fontId="11" fillId="23" borderId="28" xfId="0" applyFont="1" applyFill="1" applyBorder="1"/>
    <xf numFmtId="0" fontId="11" fillId="24" borderId="28" xfId="0" applyFont="1" applyFill="1" applyBorder="1"/>
    <xf numFmtId="0" fontId="11" fillId="2" borderId="30" xfId="0" applyFont="1" applyFill="1" applyBorder="1"/>
    <xf numFmtId="0" fontId="2" fillId="20" borderId="29" xfId="0" applyFont="1" applyFill="1" applyBorder="1" applyAlignment="1">
      <alignment horizontal="center" wrapText="1"/>
    </xf>
    <xf numFmtId="0" fontId="16" fillId="7" borderId="17" xfId="0" applyFont="1" applyFill="1" applyBorder="1" applyAlignment="1">
      <alignment horizontal="center" vertical="center"/>
    </xf>
    <xf numFmtId="44" fontId="16" fillId="19" borderId="17" xfId="1" applyFont="1" applyFill="1" applyBorder="1" applyAlignment="1">
      <alignment horizontal="center" vertical="center"/>
    </xf>
    <xf numFmtId="0" fontId="16" fillId="20" borderId="12" xfId="0" applyFont="1" applyFill="1" applyBorder="1" applyAlignment="1">
      <alignment horizontal="center" vertical="center"/>
    </xf>
    <xf numFmtId="44" fontId="16" fillId="20" borderId="17" xfId="1" applyFont="1" applyFill="1" applyBorder="1" applyAlignment="1">
      <alignment horizontal="center" vertical="center"/>
    </xf>
    <xf numFmtId="0" fontId="16" fillId="10" borderId="12" xfId="0" applyFont="1" applyFill="1" applyBorder="1" applyAlignment="1">
      <alignment horizontal="center" vertical="center"/>
    </xf>
    <xf numFmtId="44" fontId="16" fillId="10" borderId="17" xfId="1" applyFon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center" vertical="center"/>
    </xf>
    <xf numFmtId="44" fontId="16" fillId="6" borderId="17" xfId="1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vertical="center"/>
    </xf>
    <xf numFmtId="164" fontId="16" fillId="9" borderId="17" xfId="0" applyNumberFormat="1" applyFont="1" applyFill="1" applyBorder="1" applyAlignment="1">
      <alignment horizontal="center" vertical="center"/>
    </xf>
    <xf numFmtId="164" fontId="16" fillId="14" borderId="17" xfId="0" applyNumberFormat="1" applyFont="1" applyFill="1" applyBorder="1" applyAlignment="1">
      <alignment horizontal="center" vertical="center"/>
    </xf>
    <xf numFmtId="44" fontId="16" fillId="14" borderId="17" xfId="1" applyFont="1" applyFill="1" applyBorder="1" applyAlignment="1">
      <alignment horizontal="center" vertical="center"/>
    </xf>
    <xf numFmtId="164" fontId="12" fillId="25" borderId="17" xfId="0" applyNumberFormat="1" applyFont="1" applyFill="1" applyBorder="1" applyAlignment="1">
      <alignment horizontal="center" vertical="center"/>
    </xf>
    <xf numFmtId="44" fontId="16" fillId="25" borderId="17" xfId="1" applyFont="1" applyFill="1" applyBorder="1" applyAlignment="1">
      <alignment horizontal="center" vertical="center"/>
    </xf>
    <xf numFmtId="0" fontId="34" fillId="26" borderId="17" xfId="0" applyFont="1" applyFill="1" applyBorder="1" applyAlignment="1">
      <alignment horizontal="center" vertical="center"/>
    </xf>
    <xf numFmtId="44" fontId="16" fillId="26" borderId="17" xfId="1" applyFont="1" applyFill="1" applyBorder="1" applyAlignment="1">
      <alignment horizontal="center" vertical="center"/>
    </xf>
    <xf numFmtId="0" fontId="34" fillId="27" borderId="17" xfId="0" applyFont="1" applyFill="1" applyBorder="1" applyAlignment="1">
      <alignment horizontal="center" vertical="center"/>
    </xf>
    <xf numFmtId="44" fontId="16" fillId="27" borderId="17" xfId="1" applyFont="1" applyFill="1" applyBorder="1" applyAlignment="1">
      <alignment horizontal="center" vertical="center"/>
    </xf>
    <xf numFmtId="0" fontId="16" fillId="14" borderId="17" xfId="0" applyFont="1" applyFill="1" applyBorder="1" applyAlignment="1">
      <alignment horizontal="center" vertical="center"/>
    </xf>
    <xf numFmtId="0" fontId="16" fillId="14" borderId="7" xfId="0" applyFont="1" applyFill="1" applyBorder="1" applyAlignment="1">
      <alignment horizontal="center" vertical="center"/>
    </xf>
    <xf numFmtId="44" fontId="16" fillId="2" borderId="1" xfId="1" applyFont="1" applyFill="1" applyBorder="1" applyAlignment="1">
      <alignment horizontal="center" vertical="center"/>
    </xf>
    <xf numFmtId="0" fontId="16" fillId="22" borderId="17" xfId="0" applyFont="1" applyFill="1" applyBorder="1" applyAlignment="1">
      <alignment horizontal="center" vertical="center"/>
    </xf>
    <xf numFmtId="44" fontId="16" fillId="22" borderId="17" xfId="1" applyFont="1" applyFill="1" applyBorder="1" applyAlignment="1">
      <alignment horizontal="center" vertical="center"/>
    </xf>
    <xf numFmtId="0" fontId="12" fillId="9" borderId="17" xfId="0" applyFont="1" applyFill="1" applyBorder="1" applyAlignment="1">
      <alignment horizontal="center" vertical="center"/>
    </xf>
    <xf numFmtId="44" fontId="16" fillId="9" borderId="17" xfId="1" applyFont="1" applyFill="1" applyBorder="1" applyAlignment="1">
      <alignment horizontal="center" vertical="center"/>
    </xf>
    <xf numFmtId="0" fontId="16" fillId="28" borderId="17" xfId="0" applyFont="1" applyFill="1" applyBorder="1" applyAlignment="1">
      <alignment horizontal="center" vertical="center"/>
    </xf>
    <xf numFmtId="44" fontId="16" fillId="28" borderId="17" xfId="1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12" borderId="17" xfId="0" applyFont="1" applyFill="1" applyBorder="1" applyAlignment="1">
      <alignment horizontal="center" vertical="center"/>
    </xf>
    <xf numFmtId="0" fontId="2" fillId="24" borderId="20" xfId="0" applyFont="1" applyFill="1" applyBorder="1" applyAlignment="1">
      <alignment horizontal="center" wrapText="1"/>
    </xf>
    <xf numFmtId="0" fontId="11" fillId="23" borderId="23" xfId="0" applyFont="1" applyFill="1" applyBorder="1"/>
    <xf numFmtId="0" fontId="11" fillId="24" borderId="23" xfId="0" applyFont="1" applyFill="1" applyBorder="1"/>
    <xf numFmtId="0" fontId="11" fillId="2" borderId="38" xfId="0" applyFont="1" applyFill="1" applyBorder="1"/>
    <xf numFmtId="0" fontId="2" fillId="20" borderId="38" xfId="0" applyFont="1" applyFill="1" applyBorder="1" applyAlignment="1">
      <alignment horizontal="center" wrapText="1"/>
    </xf>
    <xf numFmtId="0" fontId="2" fillId="20" borderId="47" xfId="0" applyFont="1" applyFill="1" applyBorder="1" applyAlignment="1">
      <alignment horizontal="center" wrapText="1"/>
    </xf>
    <xf numFmtId="0" fontId="28" fillId="7" borderId="19" xfId="0" applyFont="1" applyFill="1" applyBorder="1" applyAlignment="1">
      <alignment vertical="center"/>
    </xf>
    <xf numFmtId="0" fontId="28" fillId="7" borderId="18" xfId="0" applyFont="1" applyFill="1" applyBorder="1" applyAlignment="1">
      <alignment vertical="center"/>
    </xf>
    <xf numFmtId="0" fontId="28" fillId="7" borderId="20" xfId="0" applyFont="1" applyFill="1" applyBorder="1" applyAlignment="1">
      <alignment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60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left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left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left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47" xfId="0" applyFont="1" applyFill="1" applyBorder="1" applyAlignment="1">
      <alignment horizontal="center" vertical="center"/>
    </xf>
    <xf numFmtId="0" fontId="0" fillId="15" borderId="20" xfId="0" applyFill="1" applyBorder="1"/>
    <xf numFmtId="0" fontId="11" fillId="17" borderId="0" xfId="0" applyFont="1" applyFill="1" applyBorder="1" applyAlignment="1">
      <alignment horizontal="center"/>
    </xf>
    <xf numFmtId="0" fontId="11" fillId="19" borderId="4" xfId="0" applyFont="1" applyFill="1" applyBorder="1" applyAlignment="1">
      <alignment horizontal="center" vertical="center"/>
    </xf>
    <xf numFmtId="0" fontId="16" fillId="20" borderId="18" xfId="0" applyFont="1" applyFill="1" applyBorder="1" applyAlignment="1">
      <alignment horizontal="center" vertical="center"/>
    </xf>
    <xf numFmtId="0" fontId="1" fillId="20" borderId="18" xfId="0" applyFont="1" applyFill="1" applyBorder="1"/>
    <xf numFmtId="0" fontId="7" fillId="11" borderId="0" xfId="0" applyFont="1" applyFill="1" applyBorder="1" applyAlignment="1">
      <alignment horizontal="center"/>
    </xf>
    <xf numFmtId="0" fontId="7" fillId="11" borderId="0" xfId="0" applyFont="1" applyFill="1" applyBorder="1" applyAlignment="1">
      <alignment horizontal="center" vertical="center"/>
    </xf>
    <xf numFmtId="165" fontId="7" fillId="11" borderId="0" xfId="1" applyNumberFormat="1" applyFont="1" applyFill="1" applyBorder="1" applyAlignment="1">
      <alignment horizontal="center" vertical="center"/>
    </xf>
    <xf numFmtId="0" fontId="35" fillId="11" borderId="0" xfId="0" applyFont="1" applyFill="1" applyBorder="1" applyAlignment="1">
      <alignment horizontal="center" vertical="center"/>
    </xf>
    <xf numFmtId="0" fontId="7" fillId="11" borderId="0" xfId="0" applyFont="1" applyFill="1" applyBorder="1"/>
    <xf numFmtId="0" fontId="0" fillId="11" borderId="0" xfId="0" applyFill="1" applyBorder="1"/>
    <xf numFmtId="0" fontId="0" fillId="0" borderId="0" xfId="0" applyBorder="1"/>
    <xf numFmtId="0" fontId="1" fillId="15" borderId="20" xfId="0" applyFont="1" applyFill="1" applyBorder="1"/>
    <xf numFmtId="0" fontId="15" fillId="15" borderId="1" xfId="0" applyFont="1" applyFill="1" applyBorder="1" applyAlignment="1">
      <alignment horizontal="center" vertical="center"/>
    </xf>
    <xf numFmtId="44" fontId="2" fillId="7" borderId="37" xfId="1" applyFont="1" applyFill="1" applyBorder="1" applyAlignment="1">
      <alignment horizontal="center" vertical="center"/>
    </xf>
    <xf numFmtId="44" fontId="2" fillId="7" borderId="12" xfId="1" applyFont="1" applyFill="1" applyBorder="1" applyAlignment="1">
      <alignment horizontal="center" vertical="center"/>
    </xf>
    <xf numFmtId="44" fontId="2" fillId="15" borderId="7" xfId="1" applyFont="1" applyFill="1" applyBorder="1" applyAlignment="1">
      <alignment horizontal="center" vertical="center"/>
    </xf>
    <xf numFmtId="44" fontId="2" fillId="15" borderId="17" xfId="1" applyFont="1" applyFill="1" applyBorder="1" applyAlignment="1">
      <alignment horizontal="center" vertical="center"/>
    </xf>
    <xf numFmtId="0" fontId="2" fillId="18" borderId="1" xfId="1" applyNumberFormat="1" applyFont="1" applyFill="1" applyBorder="1" applyAlignment="1">
      <alignment horizontal="center" vertical="center"/>
    </xf>
    <xf numFmtId="1" fontId="12" fillId="11" borderId="0" xfId="1" applyNumberFormat="1" applyFont="1" applyFill="1" applyBorder="1" applyAlignment="1">
      <alignment horizontal="center" vertical="center"/>
    </xf>
    <xf numFmtId="1" fontId="1" fillId="11" borderId="0" xfId="0" applyNumberFormat="1" applyFont="1" applyFill="1"/>
    <xf numFmtId="1" fontId="2" fillId="18" borderId="1" xfId="0" applyNumberFormat="1" applyFont="1" applyFill="1" applyBorder="1" applyAlignment="1">
      <alignment horizontal="center" vertical="center" wrapText="1"/>
    </xf>
    <xf numFmtId="1" fontId="2" fillId="23" borderId="22" xfId="1" applyNumberFormat="1" applyFont="1" applyFill="1" applyBorder="1" applyAlignment="1">
      <alignment horizontal="center" vertical="center"/>
    </xf>
    <xf numFmtId="1" fontId="2" fillId="23" borderId="35" xfId="1" applyNumberFormat="1" applyFont="1" applyFill="1" applyBorder="1" applyAlignment="1">
      <alignment horizontal="center" vertical="center"/>
    </xf>
    <xf numFmtId="0" fontId="0" fillId="11" borderId="0" xfId="0" applyFill="1"/>
    <xf numFmtId="0" fontId="16" fillId="29" borderId="17" xfId="0" applyFont="1" applyFill="1" applyBorder="1" applyAlignment="1">
      <alignment horizontal="center" vertical="center"/>
    </xf>
    <xf numFmtId="0" fontId="2" fillId="29" borderId="37" xfId="0" applyFont="1" applyFill="1" applyBorder="1" applyAlignment="1">
      <alignment horizontal="left" vertical="center"/>
    </xf>
    <xf numFmtId="0" fontId="37" fillId="30" borderId="22" xfId="0" applyFont="1" applyFill="1" applyBorder="1" applyAlignment="1">
      <alignment horizontal="left" vertical="center"/>
    </xf>
    <xf numFmtId="0" fontId="38" fillId="30" borderId="17" xfId="0" applyFont="1" applyFill="1" applyBorder="1" applyAlignment="1">
      <alignment horizontal="center" vertical="center"/>
    </xf>
    <xf numFmtId="0" fontId="37" fillId="30" borderId="37" xfId="0" applyFont="1" applyFill="1" applyBorder="1" applyAlignment="1">
      <alignment horizontal="left" vertical="center"/>
    </xf>
    <xf numFmtId="0" fontId="40" fillId="11" borderId="0" xfId="0" applyFont="1" applyFill="1" applyBorder="1"/>
    <xf numFmtId="0" fontId="20" fillId="14" borderId="17" xfId="0" applyFont="1" applyFill="1" applyBorder="1" applyAlignment="1">
      <alignment horizontal="center" vertical="center"/>
    </xf>
    <xf numFmtId="0" fontId="21" fillId="14" borderId="44" xfId="0" applyFont="1" applyFill="1" applyBorder="1" applyAlignment="1">
      <alignment horizontal="left" vertical="center"/>
    </xf>
    <xf numFmtId="44" fontId="21" fillId="14" borderId="6" xfId="0" applyNumberFormat="1" applyFont="1" applyFill="1" applyBorder="1" applyAlignment="1">
      <alignment horizontal="left" vertical="center"/>
    </xf>
    <xf numFmtId="0" fontId="21" fillId="14" borderId="6" xfId="0" applyFont="1" applyFill="1" applyBorder="1" applyAlignment="1">
      <alignment horizontal="left" vertical="center"/>
    </xf>
    <xf numFmtId="0" fontId="0" fillId="14" borderId="57" xfId="0" applyFont="1" applyFill="1" applyBorder="1" applyAlignment="1">
      <alignment horizontal="center" vertical="center"/>
    </xf>
    <xf numFmtId="0" fontId="0" fillId="14" borderId="38" xfId="0" applyFont="1" applyFill="1" applyBorder="1" applyAlignment="1">
      <alignment horizontal="center" vertical="center"/>
    </xf>
    <xf numFmtId="0" fontId="39" fillId="14" borderId="30" xfId="0" applyFont="1" applyFill="1" applyBorder="1" applyAlignment="1">
      <alignment horizontal="left" vertical="center"/>
    </xf>
    <xf numFmtId="0" fontId="40" fillId="14" borderId="38" xfId="0" applyFont="1" applyFill="1" applyBorder="1" applyAlignment="1">
      <alignment horizontal="center" vertical="center"/>
    </xf>
    <xf numFmtId="44" fontId="21" fillId="14" borderId="16" xfId="1" applyFont="1" applyFill="1" applyBorder="1" applyAlignment="1">
      <alignment horizontal="left" vertical="center"/>
    </xf>
    <xf numFmtId="0" fontId="39" fillId="14" borderId="16" xfId="0" applyFont="1" applyFill="1" applyBorder="1" applyAlignment="1">
      <alignment horizontal="left" vertical="center"/>
    </xf>
    <xf numFmtId="0" fontId="41" fillId="14" borderId="5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 wrapText="1"/>
    </xf>
    <xf numFmtId="44" fontId="5" fillId="4" borderId="7" xfId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44" fontId="11" fillId="2" borderId="2" xfId="1" applyFont="1" applyFill="1" applyBorder="1" applyAlignment="1">
      <alignment horizontal="center" vertical="center" wrapText="1"/>
    </xf>
    <xf numFmtId="44" fontId="11" fillId="2" borderId="8" xfId="1" applyFont="1" applyFill="1" applyBorder="1" applyAlignment="1">
      <alignment horizontal="center" vertical="center" wrapText="1"/>
    </xf>
    <xf numFmtId="44" fontId="11" fillId="2" borderId="9" xfId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4" fontId="13" fillId="11" borderId="1" xfId="1" applyNumberFormat="1" applyFont="1" applyFill="1" applyBorder="1" applyAlignment="1">
      <alignment horizontal="center" vertical="center"/>
    </xf>
    <xf numFmtId="164" fontId="13" fillId="11" borderId="7" xfId="1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/>
    </xf>
    <xf numFmtId="0" fontId="7" fillId="14" borderId="12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44" fontId="6" fillId="12" borderId="1" xfId="1" applyFont="1" applyFill="1" applyBorder="1" applyAlignment="1">
      <alignment horizontal="center" vertical="center" wrapText="1"/>
    </xf>
    <xf numFmtId="44" fontId="6" fillId="12" borderId="12" xfId="1" applyFont="1" applyFill="1" applyBorder="1" applyAlignment="1">
      <alignment horizontal="center" vertical="center" wrapText="1"/>
    </xf>
    <xf numFmtId="44" fontId="6" fillId="12" borderId="7" xfId="1" applyFont="1" applyFill="1" applyBorder="1" applyAlignment="1">
      <alignment horizontal="center" vertical="center" wrapText="1"/>
    </xf>
    <xf numFmtId="44" fontId="6" fillId="12" borderId="5" xfId="1" applyFont="1" applyFill="1" applyBorder="1" applyAlignment="1">
      <alignment horizontal="center" vertical="center" wrapText="1"/>
    </xf>
    <xf numFmtId="44" fontId="6" fillId="12" borderId="15" xfId="1" applyFont="1" applyFill="1" applyBorder="1" applyAlignment="1">
      <alignment horizontal="center" vertical="center" wrapText="1"/>
    </xf>
    <xf numFmtId="44" fontId="6" fillId="6" borderId="1" xfId="1" applyFont="1" applyFill="1" applyBorder="1" applyAlignment="1">
      <alignment horizontal="center" vertical="center" wrapText="1"/>
    </xf>
    <xf numFmtId="44" fontId="6" fillId="6" borderId="12" xfId="1" applyFont="1" applyFill="1" applyBorder="1" applyAlignment="1">
      <alignment horizontal="center" vertical="center" wrapText="1"/>
    </xf>
    <xf numFmtId="44" fontId="6" fillId="6" borderId="7" xfId="1" applyFont="1" applyFill="1" applyBorder="1" applyAlignment="1">
      <alignment horizontal="center" vertical="center" wrapText="1"/>
    </xf>
    <xf numFmtId="44" fontId="10" fillId="6" borderId="6" xfId="1" applyFont="1" applyFill="1" applyBorder="1" applyAlignment="1">
      <alignment horizontal="center" vertical="center" wrapText="1"/>
    </xf>
    <xf numFmtId="44" fontId="10" fillId="6" borderId="14" xfId="1" applyFont="1" applyFill="1" applyBorder="1" applyAlignment="1">
      <alignment horizontal="center" vertical="center" wrapText="1"/>
    </xf>
    <xf numFmtId="44" fontId="10" fillId="6" borderId="16" xfId="1" applyFont="1" applyFill="1" applyBorder="1" applyAlignment="1">
      <alignment horizontal="center" vertical="center" wrapText="1"/>
    </xf>
    <xf numFmtId="44" fontId="10" fillId="6" borderId="1" xfId="1" applyFont="1" applyFill="1" applyBorder="1" applyAlignment="1">
      <alignment horizontal="center" vertical="center" wrapText="1"/>
    </xf>
    <xf numFmtId="44" fontId="10" fillId="6" borderId="12" xfId="1" applyFont="1" applyFill="1" applyBorder="1" applyAlignment="1">
      <alignment horizontal="center" vertical="center" wrapText="1"/>
    </xf>
    <xf numFmtId="44" fontId="10" fillId="6" borderId="7" xfId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44" fontId="6" fillId="9" borderId="1" xfId="1" applyFont="1" applyFill="1" applyBorder="1" applyAlignment="1">
      <alignment horizontal="center" vertical="center" wrapText="1"/>
    </xf>
    <xf numFmtId="44" fontId="6" fillId="9" borderId="13" xfId="1" applyFont="1" applyFill="1" applyBorder="1" applyAlignment="1">
      <alignment horizontal="center" vertical="center" wrapText="1"/>
    </xf>
    <xf numFmtId="44" fontId="6" fillId="9" borderId="11" xfId="1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25" fillId="15" borderId="19" xfId="0" applyFont="1" applyFill="1" applyBorder="1" applyAlignment="1">
      <alignment horizontal="center" vertical="center"/>
    </xf>
    <xf numFmtId="0" fontId="25" fillId="15" borderId="4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5" fillId="15" borderId="3" xfId="0" applyFont="1" applyFill="1" applyBorder="1" applyAlignment="1">
      <alignment horizontal="center" vertical="center"/>
    </xf>
    <xf numFmtId="0" fontId="25" fillId="14" borderId="9" xfId="0" applyFont="1" applyFill="1" applyBorder="1" applyAlignment="1">
      <alignment horizontal="center" vertical="center"/>
    </xf>
    <xf numFmtId="0" fontId="25" fillId="14" borderId="10" xfId="0" applyFont="1" applyFill="1" applyBorder="1" applyAlignment="1">
      <alignment horizontal="center" vertical="center"/>
    </xf>
    <xf numFmtId="0" fontId="25" fillId="14" borderId="11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20" fillId="14" borderId="18" xfId="0" applyFont="1" applyFill="1" applyBorder="1" applyAlignment="1">
      <alignment horizontal="center" vertical="center"/>
    </xf>
    <xf numFmtId="0" fontId="20" fillId="14" borderId="20" xfId="0" applyFont="1" applyFill="1" applyBorder="1" applyAlignment="1">
      <alignment horizontal="center" vertical="center"/>
    </xf>
    <xf numFmtId="0" fontId="19" fillId="11" borderId="19" xfId="0" applyFont="1" applyFill="1" applyBorder="1" applyAlignment="1">
      <alignment horizontal="center" vertical="center"/>
    </xf>
    <xf numFmtId="0" fontId="19" fillId="11" borderId="18" xfId="0" applyFont="1" applyFill="1" applyBorder="1" applyAlignment="1">
      <alignment horizontal="center" vertical="center"/>
    </xf>
    <xf numFmtId="0" fontId="19" fillId="11" borderId="20" xfId="0" applyFont="1" applyFill="1" applyBorder="1" applyAlignment="1">
      <alignment horizontal="center" vertical="center"/>
    </xf>
    <xf numFmtId="0" fontId="25" fillId="15" borderId="19" xfId="0" applyFont="1" applyFill="1" applyBorder="1" applyAlignment="1">
      <alignment horizontal="center"/>
    </xf>
    <xf numFmtId="0" fontId="25" fillId="15" borderId="18" xfId="0" applyFont="1" applyFill="1" applyBorder="1" applyAlignment="1">
      <alignment horizontal="center"/>
    </xf>
    <xf numFmtId="0" fontId="25" fillId="15" borderId="20" xfId="0" applyFont="1" applyFill="1" applyBorder="1" applyAlignment="1">
      <alignment horizontal="center"/>
    </xf>
    <xf numFmtId="0" fontId="22" fillId="0" borderId="48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3" fillId="0" borderId="1" xfId="1" applyNumberFormat="1" applyFont="1" applyBorder="1" applyAlignment="1">
      <alignment horizontal="center" vertical="center"/>
    </xf>
    <xf numFmtId="0" fontId="23" fillId="0" borderId="12" xfId="1" applyNumberFormat="1" applyFont="1" applyBorder="1" applyAlignment="1">
      <alignment horizontal="center" vertical="center"/>
    </xf>
    <xf numFmtId="0" fontId="23" fillId="0" borderId="7" xfId="1" applyNumberFormat="1" applyFont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25" fillId="15" borderId="18" xfId="0" applyFont="1" applyFill="1" applyBorder="1" applyAlignment="1">
      <alignment horizontal="center" vertical="center"/>
    </xf>
    <xf numFmtId="0" fontId="25" fillId="15" borderId="20" xfId="0" applyFont="1" applyFill="1" applyBorder="1" applyAlignment="1">
      <alignment horizontal="center" vertical="center"/>
    </xf>
    <xf numFmtId="0" fontId="20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15" borderId="19" xfId="0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right" vertical="center"/>
    </xf>
    <xf numFmtId="0" fontId="19" fillId="15" borderId="20" xfId="0" applyFont="1" applyFill="1" applyBorder="1" applyAlignment="1">
      <alignment horizontal="center" vertical="center"/>
    </xf>
    <xf numFmtId="0" fontId="43" fillId="14" borderId="30" xfId="0" applyFont="1" applyFill="1" applyBorder="1" applyAlignment="1">
      <alignment horizontal="left" vertical="center"/>
    </xf>
    <xf numFmtId="0" fontId="42" fillId="0" borderId="0" xfId="0" applyFont="1"/>
    <xf numFmtId="44" fontId="43" fillId="14" borderId="30" xfId="0" applyNumberFormat="1" applyFont="1" applyFill="1" applyBorder="1" applyAlignment="1">
      <alignment horizontal="left" vertical="center"/>
    </xf>
    <xf numFmtId="0" fontId="42" fillId="11" borderId="0" xfId="0" applyFont="1" applyFill="1" applyBorder="1"/>
    <xf numFmtId="0" fontId="44" fillId="11" borderId="56" xfId="0" applyFont="1" applyFill="1" applyBorder="1" applyAlignment="1">
      <alignment horizontal="left" vertical="center"/>
    </xf>
    <xf numFmtId="0" fontId="45" fillId="14" borderId="44" xfId="0" applyFont="1" applyFill="1" applyBorder="1" applyAlignment="1">
      <alignment horizontal="left" vertical="center"/>
    </xf>
    <xf numFmtId="44" fontId="45" fillId="11" borderId="22" xfId="1" applyFont="1" applyFill="1" applyBorder="1" applyAlignment="1">
      <alignment horizontal="center" vertical="center"/>
    </xf>
    <xf numFmtId="0" fontId="45" fillId="14" borderId="45" xfId="0" applyFont="1" applyFill="1" applyBorder="1" applyAlignment="1">
      <alignment horizontal="left" vertical="center"/>
    </xf>
  </cellXfs>
  <cellStyles count="4">
    <cellStyle name="Monétaire" xfId="1" builtinId="4"/>
    <cellStyle name="Normal" xfId="0" builtinId="0"/>
    <cellStyle name="Normal 10" xfId="3"/>
    <cellStyle name="Normal 16" xfId="2"/>
  </cellStyles>
  <dxfs count="1103">
    <dxf>
      <font>
        <color theme="0"/>
      </font>
    </dxf>
    <dxf>
      <font>
        <color theme="0"/>
      </font>
    </dxf>
    <dxf>
      <font>
        <color theme="0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ill>
        <patternFill>
          <bgColor rgb="FFFFC000"/>
        </patternFill>
      </fill>
    </dxf>
    <dxf>
      <font>
        <color theme="2" tint="-9.9948118533890809E-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ill>
        <patternFill>
          <bgColor rgb="FFFFC000"/>
        </patternFill>
      </fill>
    </dxf>
    <dxf>
      <font>
        <color theme="2" tint="-9.9948118533890809E-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8" tint="0.59996337778862885"/>
      </font>
    </dxf>
    <dxf>
      <font>
        <color theme="8" tint="0.59996337778862885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rgb="FFC0B0E8"/>
      </font>
    </dxf>
    <dxf>
      <font>
        <color theme="5" tint="0.59996337778862885"/>
      </font>
    </dxf>
    <dxf>
      <font>
        <color theme="9" tint="0.59996337778862885"/>
      </font>
    </dxf>
    <dxf>
      <font>
        <color rgb="FF92D050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5" tint="0.59996337778862885"/>
      </font>
    </dxf>
    <dxf>
      <font>
        <color theme="5" tint="0.59996337778862885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5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rgb="FF92D050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59996337778862885"/>
      </font>
    </dxf>
    <dxf>
      <font>
        <color theme="8" tint="0.59996337778862885"/>
      </font>
    </dxf>
    <dxf>
      <font>
        <color rgb="FFFC9CAE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C0B0E8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5" tint="0.59996337778862885"/>
      </font>
    </dxf>
    <dxf>
      <font>
        <color theme="3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rgb="FF00B0F0"/>
      </font>
    </dxf>
    <dxf>
      <font>
        <color rgb="FF00B0F0"/>
      </font>
    </dxf>
    <dxf>
      <font>
        <color rgb="FFA2F8A0"/>
      </font>
    </dxf>
    <dxf>
      <font>
        <color theme="8" tint="0.79998168889431442"/>
      </font>
    </dxf>
    <dxf>
      <fill>
        <patternFill>
          <bgColor rgb="FF00B0F0"/>
        </patternFill>
      </fill>
    </dxf>
    <dxf>
      <font>
        <color rgb="FF00B0F0"/>
      </font>
    </dxf>
    <dxf>
      <fill>
        <patternFill>
          <bgColor rgb="FFFFFF00"/>
        </patternFill>
      </fill>
    </dxf>
    <dxf>
      <font>
        <color rgb="FFFFFF00"/>
      </font>
    </dxf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0</xdr:row>
          <xdr:rowOff>0</xdr:rowOff>
        </xdr:from>
        <xdr:to>
          <xdr:col>0</xdr:col>
          <xdr:colOff>784860</xdr:colOff>
          <xdr:row>2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0000FF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1003"/>
  <sheetViews>
    <sheetView workbookViewId="0">
      <selection activeCell="C1" sqref="C1"/>
    </sheetView>
  </sheetViews>
  <sheetFormatPr baseColWidth="10" defaultRowHeight="14.4" x14ac:dyDescent="0.3"/>
  <cols>
    <col min="1" max="2" width="1.77734375" customWidth="1"/>
    <col min="3" max="3" width="20.77734375" style="190" customWidth="1"/>
  </cols>
  <sheetData>
    <row r="1" spans="3:3" ht="21.6" thickBot="1" x14ac:dyDescent="0.35">
      <c r="C1" s="200" t="s">
        <v>157</v>
      </c>
    </row>
    <row r="2" spans="3:3" ht="16.2" thickBot="1" x14ac:dyDescent="0.35">
      <c r="C2" s="199" t="s">
        <v>40</v>
      </c>
    </row>
    <row r="3" spans="3:3" x14ac:dyDescent="0.3">
      <c r="C3" s="191" t="s">
        <v>92</v>
      </c>
    </row>
    <row r="4" spans="3:3" x14ac:dyDescent="0.3">
      <c r="C4" s="192" t="s">
        <v>90</v>
      </c>
    </row>
    <row r="5" spans="3:3" x14ac:dyDescent="0.3">
      <c r="C5" s="193" t="s">
        <v>73</v>
      </c>
    </row>
    <row r="6" spans="3:3" x14ac:dyDescent="0.3">
      <c r="C6" s="192" t="s">
        <v>130</v>
      </c>
    </row>
    <row r="7" spans="3:3" x14ac:dyDescent="0.3">
      <c r="C7" s="193" t="s">
        <v>135</v>
      </c>
    </row>
    <row r="8" spans="3:3" x14ac:dyDescent="0.3">
      <c r="C8" s="193" t="s">
        <v>84</v>
      </c>
    </row>
    <row r="9" spans="3:3" x14ac:dyDescent="0.3">
      <c r="C9" s="193" t="s">
        <v>125</v>
      </c>
    </row>
    <row r="10" spans="3:3" x14ac:dyDescent="0.3">
      <c r="C10" s="192" t="s">
        <v>96</v>
      </c>
    </row>
    <row r="11" spans="3:3" x14ac:dyDescent="0.3">
      <c r="C11" s="193" t="s">
        <v>111</v>
      </c>
    </row>
    <row r="12" spans="3:3" x14ac:dyDescent="0.3">
      <c r="C12" s="193" t="s">
        <v>79</v>
      </c>
    </row>
    <row r="13" spans="3:3" x14ac:dyDescent="0.3">
      <c r="C13" s="192" t="s">
        <v>94</v>
      </c>
    </row>
    <row r="14" spans="3:3" x14ac:dyDescent="0.3">
      <c r="C14" s="193" t="s">
        <v>97</v>
      </c>
    </row>
    <row r="15" spans="3:3" x14ac:dyDescent="0.3">
      <c r="C15" s="194" t="s">
        <v>158</v>
      </c>
    </row>
    <row r="16" spans="3:3" x14ac:dyDescent="0.3">
      <c r="C16" s="192" t="s">
        <v>114</v>
      </c>
    </row>
    <row r="17" spans="3:3" x14ac:dyDescent="0.3">
      <c r="C17" s="193" t="s">
        <v>127</v>
      </c>
    </row>
    <row r="18" spans="3:3" x14ac:dyDescent="0.3">
      <c r="C18" s="193" t="s">
        <v>138</v>
      </c>
    </row>
    <row r="19" spans="3:3" x14ac:dyDescent="0.3">
      <c r="C19" s="193" t="s">
        <v>137</v>
      </c>
    </row>
    <row r="20" spans="3:3" x14ac:dyDescent="0.3">
      <c r="C20" s="193" t="s">
        <v>159</v>
      </c>
    </row>
    <row r="21" spans="3:3" x14ac:dyDescent="0.3">
      <c r="C21" s="193" t="s">
        <v>99</v>
      </c>
    </row>
    <row r="22" spans="3:3" x14ac:dyDescent="0.3">
      <c r="C22" s="192" t="s">
        <v>80</v>
      </c>
    </row>
    <row r="23" spans="3:3" x14ac:dyDescent="0.3">
      <c r="C23" s="193" t="s">
        <v>81</v>
      </c>
    </row>
    <row r="24" spans="3:3" x14ac:dyDescent="0.3">
      <c r="C24" s="193" t="s">
        <v>72</v>
      </c>
    </row>
    <row r="25" spans="3:3" x14ac:dyDescent="0.3">
      <c r="C25" s="193" t="s">
        <v>116</v>
      </c>
    </row>
    <row r="26" spans="3:3" x14ac:dyDescent="0.3">
      <c r="C26" s="193" t="s">
        <v>147</v>
      </c>
    </row>
    <row r="27" spans="3:3" x14ac:dyDescent="0.3">
      <c r="C27" s="193" t="s">
        <v>129</v>
      </c>
    </row>
    <row r="28" spans="3:3" x14ac:dyDescent="0.3">
      <c r="C28" s="193" t="s">
        <v>119</v>
      </c>
    </row>
    <row r="29" spans="3:3" x14ac:dyDescent="0.3">
      <c r="C29" s="192" t="s">
        <v>86</v>
      </c>
    </row>
    <row r="30" spans="3:3" x14ac:dyDescent="0.3">
      <c r="C30" s="193" t="s">
        <v>140</v>
      </c>
    </row>
    <row r="31" spans="3:3" x14ac:dyDescent="0.3">
      <c r="C31" s="193" t="s">
        <v>149</v>
      </c>
    </row>
    <row r="32" spans="3:3" x14ac:dyDescent="0.3">
      <c r="C32" s="192" t="s">
        <v>88</v>
      </c>
    </row>
    <row r="33" spans="3:3" x14ac:dyDescent="0.3">
      <c r="C33" s="193" t="s">
        <v>74</v>
      </c>
    </row>
    <row r="34" spans="3:3" x14ac:dyDescent="0.3">
      <c r="C34" s="192" t="s">
        <v>85</v>
      </c>
    </row>
    <row r="35" spans="3:3" x14ac:dyDescent="0.3">
      <c r="C35" s="193" t="s">
        <v>93</v>
      </c>
    </row>
    <row r="36" spans="3:3" x14ac:dyDescent="0.3">
      <c r="C36" s="193" t="s">
        <v>118</v>
      </c>
    </row>
    <row r="37" spans="3:3" x14ac:dyDescent="0.3">
      <c r="C37" s="192" t="s">
        <v>107</v>
      </c>
    </row>
    <row r="38" spans="3:3" x14ac:dyDescent="0.3">
      <c r="C38" s="193" t="s">
        <v>101</v>
      </c>
    </row>
    <row r="39" spans="3:3" x14ac:dyDescent="0.3">
      <c r="C39" s="193" t="s">
        <v>134</v>
      </c>
    </row>
    <row r="40" spans="3:3" x14ac:dyDescent="0.3">
      <c r="C40" s="192" t="s">
        <v>108</v>
      </c>
    </row>
    <row r="41" spans="3:3" x14ac:dyDescent="0.3">
      <c r="C41" s="192" t="s">
        <v>95</v>
      </c>
    </row>
    <row r="42" spans="3:3" x14ac:dyDescent="0.3">
      <c r="C42" s="193" t="s">
        <v>120</v>
      </c>
    </row>
    <row r="43" spans="3:3" x14ac:dyDescent="0.3">
      <c r="C43" s="192" t="s">
        <v>160</v>
      </c>
    </row>
    <row r="44" spans="3:3" x14ac:dyDescent="0.3">
      <c r="C44" s="193" t="s">
        <v>76</v>
      </c>
    </row>
    <row r="45" spans="3:3" x14ac:dyDescent="0.3">
      <c r="C45" s="193" t="s">
        <v>151</v>
      </c>
    </row>
    <row r="46" spans="3:3" x14ac:dyDescent="0.3">
      <c r="C46" s="193" t="s">
        <v>128</v>
      </c>
    </row>
    <row r="47" spans="3:3" x14ac:dyDescent="0.3">
      <c r="C47" s="192" t="s">
        <v>161</v>
      </c>
    </row>
    <row r="48" spans="3:3" x14ac:dyDescent="0.3">
      <c r="C48" s="192" t="s">
        <v>142</v>
      </c>
    </row>
    <row r="49" spans="3:3" x14ac:dyDescent="0.3">
      <c r="C49" s="192" t="s">
        <v>139</v>
      </c>
    </row>
    <row r="50" spans="3:3" x14ac:dyDescent="0.3">
      <c r="C50" s="193" t="s">
        <v>77</v>
      </c>
    </row>
    <row r="51" spans="3:3" x14ac:dyDescent="0.3">
      <c r="C51" s="193" t="s">
        <v>121</v>
      </c>
    </row>
    <row r="52" spans="3:3" x14ac:dyDescent="0.3">
      <c r="C52" s="193" t="s">
        <v>98</v>
      </c>
    </row>
    <row r="53" spans="3:3" x14ac:dyDescent="0.3">
      <c r="C53" s="192" t="s">
        <v>100</v>
      </c>
    </row>
    <row r="54" spans="3:3" x14ac:dyDescent="0.3">
      <c r="C54" s="192" t="s">
        <v>110</v>
      </c>
    </row>
    <row r="55" spans="3:3" x14ac:dyDescent="0.3">
      <c r="C55" s="192" t="s">
        <v>113</v>
      </c>
    </row>
    <row r="56" spans="3:3" x14ac:dyDescent="0.3">
      <c r="C56" s="193" t="s">
        <v>102</v>
      </c>
    </row>
    <row r="57" spans="3:3" x14ac:dyDescent="0.3">
      <c r="C57" s="192" t="s">
        <v>144</v>
      </c>
    </row>
    <row r="58" spans="3:3" x14ac:dyDescent="0.3">
      <c r="C58" s="195" t="s">
        <v>141</v>
      </c>
    </row>
    <row r="59" spans="3:3" x14ac:dyDescent="0.3">
      <c r="C59" s="193" t="s">
        <v>109</v>
      </c>
    </row>
    <row r="60" spans="3:3" x14ac:dyDescent="0.3">
      <c r="C60" s="193" t="s">
        <v>75</v>
      </c>
    </row>
    <row r="61" spans="3:3" x14ac:dyDescent="0.3">
      <c r="C61" s="192" t="s">
        <v>87</v>
      </c>
    </row>
    <row r="62" spans="3:3" x14ac:dyDescent="0.3">
      <c r="C62" s="193" t="s">
        <v>112</v>
      </c>
    </row>
    <row r="63" spans="3:3" x14ac:dyDescent="0.3">
      <c r="C63" s="192" t="s">
        <v>152</v>
      </c>
    </row>
    <row r="64" spans="3:3" x14ac:dyDescent="0.3">
      <c r="C64" s="193" t="s">
        <v>131</v>
      </c>
    </row>
    <row r="65" spans="3:3" x14ac:dyDescent="0.3">
      <c r="C65" s="193" t="s">
        <v>89</v>
      </c>
    </row>
    <row r="66" spans="3:3" x14ac:dyDescent="0.3">
      <c r="C66" s="193" t="s">
        <v>122</v>
      </c>
    </row>
    <row r="67" spans="3:3" x14ac:dyDescent="0.3">
      <c r="C67" s="193" t="s">
        <v>153</v>
      </c>
    </row>
    <row r="68" spans="3:3" x14ac:dyDescent="0.3">
      <c r="C68" s="192" t="s">
        <v>104</v>
      </c>
    </row>
    <row r="69" spans="3:3" x14ac:dyDescent="0.3">
      <c r="C69" s="193" t="s">
        <v>115</v>
      </c>
    </row>
    <row r="70" spans="3:3" x14ac:dyDescent="0.3">
      <c r="C70" s="192" t="s">
        <v>78</v>
      </c>
    </row>
    <row r="71" spans="3:3" x14ac:dyDescent="0.3">
      <c r="C71" s="192" t="s">
        <v>146</v>
      </c>
    </row>
    <row r="72" spans="3:3" x14ac:dyDescent="0.3">
      <c r="C72" s="192" t="s">
        <v>133</v>
      </c>
    </row>
    <row r="73" spans="3:3" x14ac:dyDescent="0.3">
      <c r="C73" s="194" t="s">
        <v>103</v>
      </c>
    </row>
    <row r="74" spans="3:3" x14ac:dyDescent="0.3">
      <c r="C74" s="194" t="s">
        <v>148</v>
      </c>
    </row>
    <row r="75" spans="3:3" x14ac:dyDescent="0.3">
      <c r="C75" s="194" t="s">
        <v>154</v>
      </c>
    </row>
    <row r="76" spans="3:3" x14ac:dyDescent="0.3">
      <c r="C76" s="194" t="s">
        <v>124</v>
      </c>
    </row>
    <row r="77" spans="3:3" x14ac:dyDescent="0.3">
      <c r="C77" s="194" t="s">
        <v>123</v>
      </c>
    </row>
    <row r="78" spans="3:3" x14ac:dyDescent="0.3">
      <c r="C78" s="194" t="s">
        <v>83</v>
      </c>
    </row>
    <row r="79" spans="3:3" x14ac:dyDescent="0.3">
      <c r="C79" s="194" t="s">
        <v>126</v>
      </c>
    </row>
    <row r="80" spans="3:3" x14ac:dyDescent="0.3">
      <c r="C80" s="196" t="s">
        <v>150</v>
      </c>
    </row>
    <row r="81" spans="3:3" x14ac:dyDescent="0.3">
      <c r="C81" s="194" t="s">
        <v>132</v>
      </c>
    </row>
    <row r="82" spans="3:3" x14ac:dyDescent="0.3">
      <c r="C82" s="194" t="s">
        <v>117</v>
      </c>
    </row>
    <row r="83" spans="3:3" x14ac:dyDescent="0.3">
      <c r="C83" s="194" t="s">
        <v>143</v>
      </c>
    </row>
    <row r="84" spans="3:3" x14ac:dyDescent="0.3">
      <c r="C84" s="194" t="s">
        <v>105</v>
      </c>
    </row>
    <row r="85" spans="3:3" x14ac:dyDescent="0.3">
      <c r="C85" s="194" t="s">
        <v>82</v>
      </c>
    </row>
    <row r="86" spans="3:3" x14ac:dyDescent="0.3">
      <c r="C86" s="194" t="s">
        <v>106</v>
      </c>
    </row>
    <row r="87" spans="3:3" x14ac:dyDescent="0.3">
      <c r="C87" s="194" t="s">
        <v>162</v>
      </c>
    </row>
    <row r="88" spans="3:3" x14ac:dyDescent="0.3">
      <c r="C88" s="194" t="s">
        <v>91</v>
      </c>
    </row>
    <row r="89" spans="3:3" x14ac:dyDescent="0.3">
      <c r="C89" s="194" t="s">
        <v>145</v>
      </c>
    </row>
    <row r="90" spans="3:3" x14ac:dyDescent="0.3">
      <c r="C90" s="194" t="s">
        <v>163</v>
      </c>
    </row>
    <row r="91" spans="3:3" x14ac:dyDescent="0.3">
      <c r="C91" s="194" t="s">
        <v>136</v>
      </c>
    </row>
    <row r="92" spans="3:3" x14ac:dyDescent="0.3">
      <c r="C92" s="194"/>
    </row>
    <row r="93" spans="3:3" x14ac:dyDescent="0.3">
      <c r="C93" s="194"/>
    </row>
    <row r="94" spans="3:3" x14ac:dyDescent="0.3">
      <c r="C94" s="194"/>
    </row>
    <row r="95" spans="3:3" x14ac:dyDescent="0.3">
      <c r="C95" s="194"/>
    </row>
    <row r="96" spans="3:3" x14ac:dyDescent="0.3">
      <c r="C96" s="194"/>
    </row>
    <row r="97" spans="3:3" x14ac:dyDescent="0.3">
      <c r="C97" s="194"/>
    </row>
    <row r="98" spans="3:3" x14ac:dyDescent="0.3">
      <c r="C98" s="194"/>
    </row>
    <row r="99" spans="3:3" x14ac:dyDescent="0.3">
      <c r="C99" s="194"/>
    </row>
    <row r="100" spans="3:3" x14ac:dyDescent="0.3">
      <c r="C100" s="194"/>
    </row>
    <row r="101" spans="3:3" x14ac:dyDescent="0.3">
      <c r="C101" s="194"/>
    </row>
    <row r="102" spans="3:3" x14ac:dyDescent="0.3">
      <c r="C102" s="194"/>
    </row>
    <row r="103" spans="3:3" x14ac:dyDescent="0.3">
      <c r="C103" s="194"/>
    </row>
    <row r="104" spans="3:3" x14ac:dyDescent="0.3">
      <c r="C104" s="194"/>
    </row>
    <row r="105" spans="3:3" x14ac:dyDescent="0.3">
      <c r="C105" s="194"/>
    </row>
    <row r="106" spans="3:3" x14ac:dyDescent="0.3">
      <c r="C106" s="194"/>
    </row>
    <row r="107" spans="3:3" x14ac:dyDescent="0.3">
      <c r="C107" s="194"/>
    </row>
    <row r="108" spans="3:3" x14ac:dyDescent="0.3">
      <c r="C108" s="194"/>
    </row>
    <row r="109" spans="3:3" x14ac:dyDescent="0.3">
      <c r="C109" s="194"/>
    </row>
    <row r="110" spans="3:3" x14ac:dyDescent="0.3">
      <c r="C110" s="194"/>
    </row>
    <row r="111" spans="3:3" x14ac:dyDescent="0.3">
      <c r="C111" s="194"/>
    </row>
    <row r="112" spans="3:3" x14ac:dyDescent="0.3">
      <c r="C112" s="194"/>
    </row>
    <row r="113" spans="3:3" x14ac:dyDescent="0.3">
      <c r="C113" s="194"/>
    </row>
    <row r="114" spans="3:3" x14ac:dyDescent="0.3">
      <c r="C114" s="194"/>
    </row>
    <row r="115" spans="3:3" x14ac:dyDescent="0.3">
      <c r="C115" s="194"/>
    </row>
    <row r="116" spans="3:3" x14ac:dyDescent="0.3">
      <c r="C116" s="194"/>
    </row>
    <row r="117" spans="3:3" x14ac:dyDescent="0.3">
      <c r="C117" s="194"/>
    </row>
    <row r="118" spans="3:3" x14ac:dyDescent="0.3">
      <c r="C118" s="194"/>
    </row>
    <row r="119" spans="3:3" x14ac:dyDescent="0.3">
      <c r="C119" s="194"/>
    </row>
    <row r="120" spans="3:3" x14ac:dyDescent="0.3">
      <c r="C120" s="194"/>
    </row>
    <row r="121" spans="3:3" x14ac:dyDescent="0.3">
      <c r="C121" s="194"/>
    </row>
    <row r="122" spans="3:3" x14ac:dyDescent="0.3">
      <c r="C122" s="194"/>
    </row>
    <row r="123" spans="3:3" x14ac:dyDescent="0.3">
      <c r="C123" s="194"/>
    </row>
    <row r="124" spans="3:3" x14ac:dyDescent="0.3">
      <c r="C124" s="194"/>
    </row>
    <row r="125" spans="3:3" x14ac:dyDescent="0.3">
      <c r="C125" s="194"/>
    </row>
    <row r="126" spans="3:3" x14ac:dyDescent="0.3">
      <c r="C126" s="194"/>
    </row>
    <row r="127" spans="3:3" x14ac:dyDescent="0.3">
      <c r="C127" s="194"/>
    </row>
    <row r="128" spans="3:3" x14ac:dyDescent="0.3">
      <c r="C128" s="194"/>
    </row>
    <row r="129" spans="3:3" x14ac:dyDescent="0.3">
      <c r="C129" s="194"/>
    </row>
    <row r="130" spans="3:3" x14ac:dyDescent="0.3">
      <c r="C130" s="194"/>
    </row>
    <row r="131" spans="3:3" x14ac:dyDescent="0.3">
      <c r="C131" s="194"/>
    </row>
    <row r="132" spans="3:3" x14ac:dyDescent="0.3">
      <c r="C132" s="194"/>
    </row>
    <row r="133" spans="3:3" x14ac:dyDescent="0.3">
      <c r="C133" s="194"/>
    </row>
    <row r="134" spans="3:3" x14ac:dyDescent="0.3">
      <c r="C134" s="194"/>
    </row>
    <row r="135" spans="3:3" x14ac:dyDescent="0.3">
      <c r="C135" s="194"/>
    </row>
    <row r="136" spans="3:3" x14ac:dyDescent="0.3">
      <c r="C136" s="194"/>
    </row>
    <row r="137" spans="3:3" x14ac:dyDescent="0.3">
      <c r="C137" s="194"/>
    </row>
    <row r="138" spans="3:3" x14ac:dyDescent="0.3">
      <c r="C138" s="194"/>
    </row>
    <row r="139" spans="3:3" x14ac:dyDescent="0.3">
      <c r="C139" s="194"/>
    </row>
    <row r="140" spans="3:3" x14ac:dyDescent="0.3">
      <c r="C140" s="194"/>
    </row>
    <row r="141" spans="3:3" x14ac:dyDescent="0.3">
      <c r="C141" s="194"/>
    </row>
    <row r="142" spans="3:3" x14ac:dyDescent="0.3">
      <c r="C142" s="194"/>
    </row>
    <row r="143" spans="3:3" x14ac:dyDescent="0.3">
      <c r="C143" s="194"/>
    </row>
    <row r="144" spans="3:3" x14ac:dyDescent="0.3">
      <c r="C144" s="194"/>
    </row>
    <row r="145" spans="3:3" x14ac:dyDescent="0.3">
      <c r="C145" s="194"/>
    </row>
    <row r="146" spans="3:3" x14ac:dyDescent="0.3">
      <c r="C146" s="194"/>
    </row>
    <row r="147" spans="3:3" x14ac:dyDescent="0.3">
      <c r="C147" s="194"/>
    </row>
    <row r="148" spans="3:3" x14ac:dyDescent="0.3">
      <c r="C148" s="194"/>
    </row>
    <row r="149" spans="3:3" x14ac:dyDescent="0.3">
      <c r="C149" s="194"/>
    </row>
    <row r="150" spans="3:3" x14ac:dyDescent="0.3">
      <c r="C150" s="194"/>
    </row>
    <row r="151" spans="3:3" x14ac:dyDescent="0.3">
      <c r="C151" s="194"/>
    </row>
    <row r="152" spans="3:3" x14ac:dyDescent="0.3">
      <c r="C152" s="194"/>
    </row>
    <row r="153" spans="3:3" x14ac:dyDescent="0.3">
      <c r="C153" s="194"/>
    </row>
    <row r="154" spans="3:3" x14ac:dyDescent="0.3">
      <c r="C154" s="194"/>
    </row>
    <row r="155" spans="3:3" x14ac:dyDescent="0.3">
      <c r="C155" s="194"/>
    </row>
    <row r="156" spans="3:3" x14ac:dyDescent="0.3">
      <c r="C156" s="194"/>
    </row>
    <row r="157" spans="3:3" x14ac:dyDescent="0.3">
      <c r="C157" s="194"/>
    </row>
    <row r="158" spans="3:3" x14ac:dyDescent="0.3">
      <c r="C158" s="194"/>
    </row>
    <row r="159" spans="3:3" x14ac:dyDescent="0.3">
      <c r="C159" s="194"/>
    </row>
    <row r="160" spans="3:3" x14ac:dyDescent="0.3">
      <c r="C160" s="194"/>
    </row>
    <row r="161" spans="3:3" x14ac:dyDescent="0.3">
      <c r="C161" s="194"/>
    </row>
    <row r="162" spans="3:3" x14ac:dyDescent="0.3">
      <c r="C162" s="194"/>
    </row>
    <row r="163" spans="3:3" x14ac:dyDescent="0.3">
      <c r="C163" s="194"/>
    </row>
    <row r="164" spans="3:3" x14ac:dyDescent="0.3">
      <c r="C164" s="194"/>
    </row>
    <row r="165" spans="3:3" x14ac:dyDescent="0.3">
      <c r="C165" s="194"/>
    </row>
    <row r="166" spans="3:3" x14ac:dyDescent="0.3">
      <c r="C166" s="194"/>
    </row>
    <row r="167" spans="3:3" x14ac:dyDescent="0.3">
      <c r="C167" s="194"/>
    </row>
    <row r="168" spans="3:3" x14ac:dyDescent="0.3">
      <c r="C168" s="194"/>
    </row>
    <row r="169" spans="3:3" x14ac:dyDescent="0.3">
      <c r="C169" s="194"/>
    </row>
    <row r="170" spans="3:3" x14ac:dyDescent="0.3">
      <c r="C170" s="194"/>
    </row>
    <row r="171" spans="3:3" x14ac:dyDescent="0.3">
      <c r="C171" s="194"/>
    </row>
    <row r="172" spans="3:3" x14ac:dyDescent="0.3">
      <c r="C172" s="194"/>
    </row>
    <row r="173" spans="3:3" x14ac:dyDescent="0.3">
      <c r="C173" s="194"/>
    </row>
    <row r="174" spans="3:3" x14ac:dyDescent="0.3">
      <c r="C174" s="194"/>
    </row>
    <row r="175" spans="3:3" x14ac:dyDescent="0.3">
      <c r="C175" s="194"/>
    </row>
    <row r="176" spans="3:3" x14ac:dyDescent="0.3">
      <c r="C176" s="194"/>
    </row>
    <row r="177" spans="3:3" x14ac:dyDescent="0.3">
      <c r="C177" s="194"/>
    </row>
    <row r="178" spans="3:3" x14ac:dyDescent="0.3">
      <c r="C178" s="194"/>
    </row>
    <row r="179" spans="3:3" x14ac:dyDescent="0.3">
      <c r="C179" s="194"/>
    </row>
    <row r="180" spans="3:3" x14ac:dyDescent="0.3">
      <c r="C180" s="194"/>
    </row>
    <row r="181" spans="3:3" x14ac:dyDescent="0.3">
      <c r="C181" s="194"/>
    </row>
    <row r="182" spans="3:3" x14ac:dyDescent="0.3">
      <c r="C182" s="194"/>
    </row>
    <row r="183" spans="3:3" x14ac:dyDescent="0.3">
      <c r="C183" s="194"/>
    </row>
    <row r="184" spans="3:3" x14ac:dyDescent="0.3">
      <c r="C184" s="194"/>
    </row>
    <row r="185" spans="3:3" x14ac:dyDescent="0.3">
      <c r="C185" s="194"/>
    </row>
    <row r="186" spans="3:3" x14ac:dyDescent="0.3">
      <c r="C186" s="194"/>
    </row>
    <row r="187" spans="3:3" x14ac:dyDescent="0.3">
      <c r="C187" s="194"/>
    </row>
    <row r="188" spans="3:3" x14ac:dyDescent="0.3">
      <c r="C188" s="194"/>
    </row>
    <row r="189" spans="3:3" x14ac:dyDescent="0.3">
      <c r="C189" s="194"/>
    </row>
    <row r="190" spans="3:3" x14ac:dyDescent="0.3">
      <c r="C190" s="194"/>
    </row>
    <row r="191" spans="3:3" x14ac:dyDescent="0.3">
      <c r="C191" s="194"/>
    </row>
    <row r="192" spans="3:3" x14ac:dyDescent="0.3">
      <c r="C192" s="194"/>
    </row>
    <row r="193" spans="3:3" x14ac:dyDescent="0.3">
      <c r="C193" s="194"/>
    </row>
    <row r="194" spans="3:3" x14ac:dyDescent="0.3">
      <c r="C194" s="194"/>
    </row>
    <row r="195" spans="3:3" x14ac:dyDescent="0.3">
      <c r="C195" s="194"/>
    </row>
    <row r="196" spans="3:3" x14ac:dyDescent="0.3">
      <c r="C196" s="194"/>
    </row>
    <row r="197" spans="3:3" x14ac:dyDescent="0.3">
      <c r="C197" s="194"/>
    </row>
    <row r="198" spans="3:3" x14ac:dyDescent="0.3">
      <c r="C198" s="194"/>
    </row>
    <row r="199" spans="3:3" x14ac:dyDescent="0.3">
      <c r="C199" s="194"/>
    </row>
    <row r="200" spans="3:3" x14ac:dyDescent="0.3">
      <c r="C200" s="194"/>
    </row>
    <row r="201" spans="3:3" x14ac:dyDescent="0.3">
      <c r="C201" s="194"/>
    </row>
    <row r="202" spans="3:3" x14ac:dyDescent="0.3">
      <c r="C202" s="194"/>
    </row>
    <row r="203" spans="3:3" x14ac:dyDescent="0.3">
      <c r="C203" s="194"/>
    </row>
    <row r="204" spans="3:3" x14ac:dyDescent="0.3">
      <c r="C204" s="197"/>
    </row>
    <row r="205" spans="3:3" x14ac:dyDescent="0.3">
      <c r="C205" s="197"/>
    </row>
    <row r="206" spans="3:3" x14ac:dyDescent="0.3">
      <c r="C206" s="197"/>
    </row>
    <row r="207" spans="3:3" x14ac:dyDescent="0.3">
      <c r="C207" s="197"/>
    </row>
    <row r="208" spans="3:3" x14ac:dyDescent="0.3">
      <c r="C208" s="197"/>
    </row>
    <row r="209" spans="3:3" x14ac:dyDescent="0.3">
      <c r="C209" s="197"/>
    </row>
    <row r="210" spans="3:3" x14ac:dyDescent="0.3">
      <c r="C210" s="197"/>
    </row>
    <row r="211" spans="3:3" x14ac:dyDescent="0.3">
      <c r="C211" s="197"/>
    </row>
    <row r="212" spans="3:3" x14ac:dyDescent="0.3">
      <c r="C212" s="197"/>
    </row>
    <row r="213" spans="3:3" x14ac:dyDescent="0.3">
      <c r="C213" s="197"/>
    </row>
    <row r="214" spans="3:3" x14ac:dyDescent="0.3">
      <c r="C214" s="197"/>
    </row>
    <row r="215" spans="3:3" x14ac:dyDescent="0.3">
      <c r="C215" s="197"/>
    </row>
    <row r="216" spans="3:3" x14ac:dyDescent="0.3">
      <c r="C216" s="197"/>
    </row>
    <row r="217" spans="3:3" x14ac:dyDescent="0.3">
      <c r="C217" s="197"/>
    </row>
    <row r="218" spans="3:3" x14ac:dyDescent="0.3">
      <c r="C218" s="197"/>
    </row>
    <row r="219" spans="3:3" x14ac:dyDescent="0.3">
      <c r="C219" s="197"/>
    </row>
    <row r="220" spans="3:3" x14ac:dyDescent="0.3">
      <c r="C220" s="197"/>
    </row>
    <row r="221" spans="3:3" x14ac:dyDescent="0.3">
      <c r="C221" s="197"/>
    </row>
    <row r="222" spans="3:3" x14ac:dyDescent="0.3">
      <c r="C222" s="197"/>
    </row>
    <row r="223" spans="3:3" x14ac:dyDescent="0.3">
      <c r="C223" s="197"/>
    </row>
    <row r="224" spans="3:3" x14ac:dyDescent="0.3">
      <c r="C224" s="197"/>
    </row>
    <row r="225" spans="3:3" x14ac:dyDescent="0.3">
      <c r="C225" s="197"/>
    </row>
    <row r="226" spans="3:3" x14ac:dyDescent="0.3">
      <c r="C226" s="197"/>
    </row>
    <row r="227" spans="3:3" x14ac:dyDescent="0.3">
      <c r="C227" s="197"/>
    </row>
    <row r="228" spans="3:3" x14ac:dyDescent="0.3">
      <c r="C228" s="197"/>
    </row>
    <row r="229" spans="3:3" x14ac:dyDescent="0.3">
      <c r="C229" s="197"/>
    </row>
    <row r="230" spans="3:3" x14ac:dyDescent="0.3">
      <c r="C230" s="197"/>
    </row>
    <row r="231" spans="3:3" x14ac:dyDescent="0.3">
      <c r="C231" s="197"/>
    </row>
    <row r="232" spans="3:3" x14ac:dyDescent="0.3">
      <c r="C232" s="197"/>
    </row>
    <row r="233" spans="3:3" x14ac:dyDescent="0.3">
      <c r="C233" s="197"/>
    </row>
    <row r="234" spans="3:3" x14ac:dyDescent="0.3">
      <c r="C234" s="197"/>
    </row>
    <row r="235" spans="3:3" x14ac:dyDescent="0.3">
      <c r="C235" s="197"/>
    </row>
    <row r="236" spans="3:3" x14ac:dyDescent="0.3">
      <c r="C236" s="197"/>
    </row>
    <row r="237" spans="3:3" x14ac:dyDescent="0.3">
      <c r="C237" s="197"/>
    </row>
    <row r="238" spans="3:3" x14ac:dyDescent="0.3">
      <c r="C238" s="197"/>
    </row>
    <row r="239" spans="3:3" x14ac:dyDescent="0.3">
      <c r="C239" s="197"/>
    </row>
    <row r="240" spans="3:3" x14ac:dyDescent="0.3">
      <c r="C240" s="197"/>
    </row>
    <row r="241" spans="3:3" x14ac:dyDescent="0.3">
      <c r="C241" s="197"/>
    </row>
    <row r="242" spans="3:3" x14ac:dyDescent="0.3">
      <c r="C242" s="197"/>
    </row>
    <row r="243" spans="3:3" x14ac:dyDescent="0.3">
      <c r="C243" s="197"/>
    </row>
    <row r="244" spans="3:3" x14ac:dyDescent="0.3">
      <c r="C244" s="197"/>
    </row>
    <row r="245" spans="3:3" x14ac:dyDescent="0.3">
      <c r="C245" s="197"/>
    </row>
    <row r="246" spans="3:3" x14ac:dyDescent="0.3">
      <c r="C246" s="197"/>
    </row>
    <row r="247" spans="3:3" x14ac:dyDescent="0.3">
      <c r="C247" s="197"/>
    </row>
    <row r="248" spans="3:3" x14ac:dyDescent="0.3">
      <c r="C248" s="197"/>
    </row>
    <row r="249" spans="3:3" x14ac:dyDescent="0.3">
      <c r="C249" s="197"/>
    </row>
    <row r="250" spans="3:3" x14ac:dyDescent="0.3">
      <c r="C250" s="197"/>
    </row>
    <row r="251" spans="3:3" x14ac:dyDescent="0.3">
      <c r="C251" s="197"/>
    </row>
    <row r="252" spans="3:3" x14ac:dyDescent="0.3">
      <c r="C252" s="197"/>
    </row>
    <row r="253" spans="3:3" x14ac:dyDescent="0.3">
      <c r="C253" s="197"/>
    </row>
    <row r="254" spans="3:3" x14ac:dyDescent="0.3">
      <c r="C254" s="197"/>
    </row>
    <row r="255" spans="3:3" x14ac:dyDescent="0.3">
      <c r="C255" s="197"/>
    </row>
    <row r="256" spans="3:3" x14ac:dyDescent="0.3">
      <c r="C256" s="197"/>
    </row>
    <row r="257" spans="3:3" x14ac:dyDescent="0.3">
      <c r="C257" s="197"/>
    </row>
    <row r="258" spans="3:3" x14ac:dyDescent="0.3">
      <c r="C258" s="197"/>
    </row>
    <row r="259" spans="3:3" x14ac:dyDescent="0.3">
      <c r="C259" s="197"/>
    </row>
    <row r="260" spans="3:3" x14ac:dyDescent="0.3">
      <c r="C260" s="197"/>
    </row>
    <row r="261" spans="3:3" x14ac:dyDescent="0.3">
      <c r="C261" s="197"/>
    </row>
    <row r="262" spans="3:3" x14ac:dyDescent="0.3">
      <c r="C262" s="197"/>
    </row>
    <row r="263" spans="3:3" x14ac:dyDescent="0.3">
      <c r="C263" s="197"/>
    </row>
    <row r="264" spans="3:3" x14ac:dyDescent="0.3">
      <c r="C264" s="197"/>
    </row>
    <row r="265" spans="3:3" x14ac:dyDescent="0.3">
      <c r="C265" s="197"/>
    </row>
    <row r="266" spans="3:3" x14ac:dyDescent="0.3">
      <c r="C266" s="197"/>
    </row>
    <row r="267" spans="3:3" x14ac:dyDescent="0.3">
      <c r="C267" s="197"/>
    </row>
    <row r="268" spans="3:3" x14ac:dyDescent="0.3">
      <c r="C268" s="197"/>
    </row>
    <row r="269" spans="3:3" x14ac:dyDescent="0.3">
      <c r="C269" s="197"/>
    </row>
    <row r="270" spans="3:3" x14ac:dyDescent="0.3">
      <c r="C270" s="197"/>
    </row>
    <row r="271" spans="3:3" x14ac:dyDescent="0.3">
      <c r="C271" s="197"/>
    </row>
    <row r="272" spans="3:3" x14ac:dyDescent="0.3">
      <c r="C272" s="197"/>
    </row>
    <row r="273" spans="3:3" x14ac:dyDescent="0.3">
      <c r="C273" s="197"/>
    </row>
    <row r="274" spans="3:3" x14ac:dyDescent="0.3">
      <c r="C274" s="197"/>
    </row>
    <row r="275" spans="3:3" x14ac:dyDescent="0.3">
      <c r="C275" s="197"/>
    </row>
    <row r="276" spans="3:3" x14ac:dyDescent="0.3">
      <c r="C276" s="197"/>
    </row>
    <row r="277" spans="3:3" x14ac:dyDescent="0.3">
      <c r="C277" s="197"/>
    </row>
    <row r="278" spans="3:3" x14ac:dyDescent="0.3">
      <c r="C278" s="197"/>
    </row>
    <row r="279" spans="3:3" x14ac:dyDescent="0.3">
      <c r="C279" s="197"/>
    </row>
    <row r="280" spans="3:3" x14ac:dyDescent="0.3">
      <c r="C280" s="197"/>
    </row>
    <row r="281" spans="3:3" x14ac:dyDescent="0.3">
      <c r="C281" s="197"/>
    </row>
    <row r="282" spans="3:3" x14ac:dyDescent="0.3">
      <c r="C282" s="197"/>
    </row>
    <row r="283" spans="3:3" x14ac:dyDescent="0.3">
      <c r="C283" s="197"/>
    </row>
    <row r="284" spans="3:3" x14ac:dyDescent="0.3">
      <c r="C284" s="197"/>
    </row>
    <row r="285" spans="3:3" x14ac:dyDescent="0.3">
      <c r="C285" s="197"/>
    </row>
    <row r="286" spans="3:3" x14ac:dyDescent="0.3">
      <c r="C286" s="197"/>
    </row>
    <row r="287" spans="3:3" x14ac:dyDescent="0.3">
      <c r="C287" s="197"/>
    </row>
    <row r="288" spans="3:3" x14ac:dyDescent="0.3">
      <c r="C288" s="197"/>
    </row>
    <row r="289" spans="3:3" x14ac:dyDescent="0.3">
      <c r="C289" s="197"/>
    </row>
    <row r="290" spans="3:3" x14ac:dyDescent="0.3">
      <c r="C290" s="197"/>
    </row>
    <row r="291" spans="3:3" x14ac:dyDescent="0.3">
      <c r="C291" s="197"/>
    </row>
    <row r="292" spans="3:3" x14ac:dyDescent="0.3">
      <c r="C292" s="197"/>
    </row>
    <row r="293" spans="3:3" x14ac:dyDescent="0.3">
      <c r="C293" s="197"/>
    </row>
    <row r="294" spans="3:3" x14ac:dyDescent="0.3">
      <c r="C294" s="197"/>
    </row>
    <row r="295" spans="3:3" x14ac:dyDescent="0.3">
      <c r="C295" s="197"/>
    </row>
    <row r="296" spans="3:3" x14ac:dyDescent="0.3">
      <c r="C296" s="197"/>
    </row>
    <row r="297" spans="3:3" x14ac:dyDescent="0.3">
      <c r="C297" s="197"/>
    </row>
    <row r="298" spans="3:3" x14ac:dyDescent="0.3">
      <c r="C298" s="197"/>
    </row>
    <row r="299" spans="3:3" x14ac:dyDescent="0.3">
      <c r="C299" s="197"/>
    </row>
    <row r="300" spans="3:3" x14ac:dyDescent="0.3">
      <c r="C300" s="197"/>
    </row>
    <row r="301" spans="3:3" x14ac:dyDescent="0.3">
      <c r="C301" s="197"/>
    </row>
    <row r="302" spans="3:3" x14ac:dyDescent="0.3">
      <c r="C302" s="197"/>
    </row>
    <row r="303" spans="3:3" x14ac:dyDescent="0.3">
      <c r="C303" s="197"/>
    </row>
    <row r="304" spans="3:3" x14ac:dyDescent="0.3">
      <c r="C304" s="197"/>
    </row>
    <row r="305" spans="3:3" x14ac:dyDescent="0.3">
      <c r="C305" s="197"/>
    </row>
    <row r="306" spans="3:3" x14ac:dyDescent="0.3">
      <c r="C306" s="197"/>
    </row>
    <row r="307" spans="3:3" x14ac:dyDescent="0.3">
      <c r="C307" s="197"/>
    </row>
    <row r="308" spans="3:3" x14ac:dyDescent="0.3">
      <c r="C308" s="197"/>
    </row>
    <row r="309" spans="3:3" x14ac:dyDescent="0.3">
      <c r="C309" s="197"/>
    </row>
    <row r="310" spans="3:3" x14ac:dyDescent="0.3">
      <c r="C310" s="197"/>
    </row>
    <row r="311" spans="3:3" x14ac:dyDescent="0.3">
      <c r="C311" s="197"/>
    </row>
    <row r="312" spans="3:3" x14ac:dyDescent="0.3">
      <c r="C312" s="197"/>
    </row>
    <row r="313" spans="3:3" x14ac:dyDescent="0.3">
      <c r="C313" s="197"/>
    </row>
    <row r="314" spans="3:3" x14ac:dyDescent="0.3">
      <c r="C314" s="197"/>
    </row>
    <row r="315" spans="3:3" x14ac:dyDescent="0.3">
      <c r="C315" s="197"/>
    </row>
    <row r="316" spans="3:3" x14ac:dyDescent="0.3">
      <c r="C316" s="197"/>
    </row>
    <row r="317" spans="3:3" x14ac:dyDescent="0.3">
      <c r="C317" s="197"/>
    </row>
    <row r="318" spans="3:3" x14ac:dyDescent="0.3">
      <c r="C318" s="197"/>
    </row>
    <row r="319" spans="3:3" x14ac:dyDescent="0.3">
      <c r="C319" s="197"/>
    </row>
    <row r="320" spans="3:3" x14ac:dyDescent="0.3">
      <c r="C320" s="197"/>
    </row>
    <row r="321" spans="3:3" x14ac:dyDescent="0.3">
      <c r="C321" s="197"/>
    </row>
    <row r="322" spans="3:3" x14ac:dyDescent="0.3">
      <c r="C322" s="197"/>
    </row>
    <row r="323" spans="3:3" x14ac:dyDescent="0.3">
      <c r="C323" s="197"/>
    </row>
    <row r="324" spans="3:3" x14ac:dyDescent="0.3">
      <c r="C324" s="197"/>
    </row>
    <row r="325" spans="3:3" x14ac:dyDescent="0.3">
      <c r="C325" s="197"/>
    </row>
    <row r="326" spans="3:3" x14ac:dyDescent="0.3">
      <c r="C326" s="197"/>
    </row>
    <row r="327" spans="3:3" x14ac:dyDescent="0.3">
      <c r="C327" s="197"/>
    </row>
    <row r="328" spans="3:3" x14ac:dyDescent="0.3">
      <c r="C328" s="197"/>
    </row>
    <row r="329" spans="3:3" x14ac:dyDescent="0.3">
      <c r="C329" s="197"/>
    </row>
    <row r="330" spans="3:3" x14ac:dyDescent="0.3">
      <c r="C330" s="197"/>
    </row>
    <row r="331" spans="3:3" x14ac:dyDescent="0.3">
      <c r="C331" s="197"/>
    </row>
    <row r="332" spans="3:3" x14ac:dyDescent="0.3">
      <c r="C332" s="197"/>
    </row>
    <row r="333" spans="3:3" x14ac:dyDescent="0.3">
      <c r="C333" s="197"/>
    </row>
    <row r="334" spans="3:3" x14ac:dyDescent="0.3">
      <c r="C334" s="197"/>
    </row>
    <row r="335" spans="3:3" x14ac:dyDescent="0.3">
      <c r="C335" s="197"/>
    </row>
    <row r="336" spans="3:3" x14ac:dyDescent="0.3">
      <c r="C336" s="197"/>
    </row>
    <row r="337" spans="3:3" x14ac:dyDescent="0.3">
      <c r="C337" s="197"/>
    </row>
    <row r="338" spans="3:3" x14ac:dyDescent="0.3">
      <c r="C338" s="197"/>
    </row>
    <row r="339" spans="3:3" x14ac:dyDescent="0.3">
      <c r="C339" s="197"/>
    </row>
    <row r="340" spans="3:3" x14ac:dyDescent="0.3">
      <c r="C340" s="197"/>
    </row>
    <row r="341" spans="3:3" x14ac:dyDescent="0.3">
      <c r="C341" s="197"/>
    </row>
    <row r="342" spans="3:3" x14ac:dyDescent="0.3">
      <c r="C342" s="197"/>
    </row>
    <row r="343" spans="3:3" x14ac:dyDescent="0.3">
      <c r="C343" s="197"/>
    </row>
    <row r="344" spans="3:3" x14ac:dyDescent="0.3">
      <c r="C344" s="197"/>
    </row>
    <row r="345" spans="3:3" x14ac:dyDescent="0.3">
      <c r="C345" s="197"/>
    </row>
    <row r="346" spans="3:3" x14ac:dyDescent="0.3">
      <c r="C346" s="197"/>
    </row>
    <row r="347" spans="3:3" x14ac:dyDescent="0.3">
      <c r="C347" s="197"/>
    </row>
    <row r="348" spans="3:3" x14ac:dyDescent="0.3">
      <c r="C348" s="197"/>
    </row>
    <row r="349" spans="3:3" x14ac:dyDescent="0.3">
      <c r="C349" s="197"/>
    </row>
    <row r="350" spans="3:3" x14ac:dyDescent="0.3">
      <c r="C350" s="197"/>
    </row>
    <row r="351" spans="3:3" x14ac:dyDescent="0.3">
      <c r="C351" s="197"/>
    </row>
    <row r="352" spans="3:3" x14ac:dyDescent="0.3">
      <c r="C352" s="197"/>
    </row>
    <row r="353" spans="3:3" x14ac:dyDescent="0.3">
      <c r="C353" s="197"/>
    </row>
    <row r="354" spans="3:3" x14ac:dyDescent="0.3">
      <c r="C354" s="197"/>
    </row>
    <row r="355" spans="3:3" x14ac:dyDescent="0.3">
      <c r="C355" s="197"/>
    </row>
    <row r="356" spans="3:3" x14ac:dyDescent="0.3">
      <c r="C356" s="197"/>
    </row>
    <row r="357" spans="3:3" x14ac:dyDescent="0.3">
      <c r="C357" s="197"/>
    </row>
    <row r="358" spans="3:3" x14ac:dyDescent="0.3">
      <c r="C358" s="197"/>
    </row>
    <row r="359" spans="3:3" x14ac:dyDescent="0.3">
      <c r="C359" s="197"/>
    </row>
    <row r="360" spans="3:3" x14ac:dyDescent="0.3">
      <c r="C360" s="197"/>
    </row>
    <row r="361" spans="3:3" x14ac:dyDescent="0.3">
      <c r="C361" s="197"/>
    </row>
    <row r="362" spans="3:3" x14ac:dyDescent="0.3">
      <c r="C362" s="197"/>
    </row>
    <row r="363" spans="3:3" x14ac:dyDescent="0.3">
      <c r="C363" s="197"/>
    </row>
    <row r="364" spans="3:3" x14ac:dyDescent="0.3">
      <c r="C364" s="197"/>
    </row>
    <row r="365" spans="3:3" x14ac:dyDescent="0.3">
      <c r="C365" s="197"/>
    </row>
    <row r="366" spans="3:3" x14ac:dyDescent="0.3">
      <c r="C366" s="197"/>
    </row>
    <row r="367" spans="3:3" x14ac:dyDescent="0.3">
      <c r="C367" s="197"/>
    </row>
    <row r="368" spans="3:3" x14ac:dyDescent="0.3">
      <c r="C368" s="197"/>
    </row>
    <row r="369" spans="3:3" x14ac:dyDescent="0.3">
      <c r="C369" s="197"/>
    </row>
    <row r="370" spans="3:3" x14ac:dyDescent="0.3">
      <c r="C370" s="197"/>
    </row>
    <row r="371" spans="3:3" x14ac:dyDescent="0.3">
      <c r="C371" s="197"/>
    </row>
    <row r="372" spans="3:3" x14ac:dyDescent="0.3">
      <c r="C372" s="197"/>
    </row>
    <row r="373" spans="3:3" x14ac:dyDescent="0.3">
      <c r="C373" s="197"/>
    </row>
    <row r="374" spans="3:3" x14ac:dyDescent="0.3">
      <c r="C374" s="197"/>
    </row>
    <row r="375" spans="3:3" x14ac:dyDescent="0.3">
      <c r="C375" s="197"/>
    </row>
    <row r="376" spans="3:3" x14ac:dyDescent="0.3">
      <c r="C376" s="197"/>
    </row>
    <row r="377" spans="3:3" x14ac:dyDescent="0.3">
      <c r="C377" s="197"/>
    </row>
    <row r="378" spans="3:3" x14ac:dyDescent="0.3">
      <c r="C378" s="197"/>
    </row>
    <row r="379" spans="3:3" x14ac:dyDescent="0.3">
      <c r="C379" s="197"/>
    </row>
    <row r="380" spans="3:3" x14ac:dyDescent="0.3">
      <c r="C380" s="197"/>
    </row>
    <row r="381" spans="3:3" x14ac:dyDescent="0.3">
      <c r="C381" s="197"/>
    </row>
    <row r="382" spans="3:3" x14ac:dyDescent="0.3">
      <c r="C382" s="197"/>
    </row>
    <row r="383" spans="3:3" x14ac:dyDescent="0.3">
      <c r="C383" s="197"/>
    </row>
    <row r="384" spans="3:3" x14ac:dyDescent="0.3">
      <c r="C384" s="197"/>
    </row>
    <row r="385" spans="3:3" x14ac:dyDescent="0.3">
      <c r="C385" s="197"/>
    </row>
    <row r="386" spans="3:3" x14ac:dyDescent="0.3">
      <c r="C386" s="197"/>
    </row>
    <row r="387" spans="3:3" x14ac:dyDescent="0.3">
      <c r="C387" s="197"/>
    </row>
    <row r="388" spans="3:3" x14ac:dyDescent="0.3">
      <c r="C388" s="197"/>
    </row>
    <row r="389" spans="3:3" x14ac:dyDescent="0.3">
      <c r="C389" s="197"/>
    </row>
    <row r="390" spans="3:3" x14ac:dyDescent="0.3">
      <c r="C390" s="197"/>
    </row>
    <row r="391" spans="3:3" x14ac:dyDescent="0.3">
      <c r="C391" s="197"/>
    </row>
    <row r="392" spans="3:3" x14ac:dyDescent="0.3">
      <c r="C392" s="197"/>
    </row>
    <row r="393" spans="3:3" x14ac:dyDescent="0.3">
      <c r="C393" s="197"/>
    </row>
    <row r="394" spans="3:3" x14ac:dyDescent="0.3">
      <c r="C394" s="197"/>
    </row>
    <row r="395" spans="3:3" x14ac:dyDescent="0.3">
      <c r="C395" s="197"/>
    </row>
    <row r="396" spans="3:3" x14ac:dyDescent="0.3">
      <c r="C396" s="197"/>
    </row>
    <row r="397" spans="3:3" x14ac:dyDescent="0.3">
      <c r="C397" s="197"/>
    </row>
    <row r="398" spans="3:3" x14ac:dyDescent="0.3">
      <c r="C398" s="197"/>
    </row>
    <row r="399" spans="3:3" x14ac:dyDescent="0.3">
      <c r="C399" s="197"/>
    </row>
    <row r="400" spans="3:3" x14ac:dyDescent="0.3">
      <c r="C400" s="197"/>
    </row>
    <row r="401" spans="3:3" x14ac:dyDescent="0.3">
      <c r="C401" s="197"/>
    </row>
    <row r="402" spans="3:3" x14ac:dyDescent="0.3">
      <c r="C402" s="197"/>
    </row>
    <row r="403" spans="3:3" x14ac:dyDescent="0.3">
      <c r="C403" s="197"/>
    </row>
    <row r="404" spans="3:3" x14ac:dyDescent="0.3">
      <c r="C404" s="197"/>
    </row>
    <row r="405" spans="3:3" x14ac:dyDescent="0.3">
      <c r="C405" s="197"/>
    </row>
    <row r="406" spans="3:3" x14ac:dyDescent="0.3">
      <c r="C406" s="197"/>
    </row>
    <row r="407" spans="3:3" x14ac:dyDescent="0.3">
      <c r="C407" s="197"/>
    </row>
    <row r="408" spans="3:3" x14ac:dyDescent="0.3">
      <c r="C408" s="197"/>
    </row>
    <row r="409" spans="3:3" x14ac:dyDescent="0.3">
      <c r="C409" s="197"/>
    </row>
    <row r="410" spans="3:3" x14ac:dyDescent="0.3">
      <c r="C410" s="197"/>
    </row>
    <row r="411" spans="3:3" x14ac:dyDescent="0.3">
      <c r="C411" s="197"/>
    </row>
    <row r="412" spans="3:3" x14ac:dyDescent="0.3">
      <c r="C412" s="197"/>
    </row>
    <row r="413" spans="3:3" x14ac:dyDescent="0.3">
      <c r="C413" s="197"/>
    </row>
    <row r="414" spans="3:3" x14ac:dyDescent="0.3">
      <c r="C414" s="197"/>
    </row>
    <row r="415" spans="3:3" x14ac:dyDescent="0.3">
      <c r="C415" s="197"/>
    </row>
    <row r="416" spans="3:3" x14ac:dyDescent="0.3">
      <c r="C416" s="197"/>
    </row>
    <row r="417" spans="3:3" x14ac:dyDescent="0.3">
      <c r="C417" s="197"/>
    </row>
    <row r="418" spans="3:3" x14ac:dyDescent="0.3">
      <c r="C418" s="197"/>
    </row>
    <row r="419" spans="3:3" x14ac:dyDescent="0.3">
      <c r="C419" s="197"/>
    </row>
    <row r="420" spans="3:3" x14ac:dyDescent="0.3">
      <c r="C420" s="197"/>
    </row>
    <row r="421" spans="3:3" x14ac:dyDescent="0.3">
      <c r="C421" s="197"/>
    </row>
    <row r="422" spans="3:3" x14ac:dyDescent="0.3">
      <c r="C422" s="197"/>
    </row>
    <row r="423" spans="3:3" x14ac:dyDescent="0.3">
      <c r="C423" s="197"/>
    </row>
    <row r="424" spans="3:3" x14ac:dyDescent="0.3">
      <c r="C424" s="197"/>
    </row>
    <row r="425" spans="3:3" x14ac:dyDescent="0.3">
      <c r="C425" s="197"/>
    </row>
    <row r="426" spans="3:3" x14ac:dyDescent="0.3">
      <c r="C426" s="197"/>
    </row>
    <row r="427" spans="3:3" x14ac:dyDescent="0.3">
      <c r="C427" s="197"/>
    </row>
    <row r="428" spans="3:3" x14ac:dyDescent="0.3">
      <c r="C428" s="197"/>
    </row>
    <row r="429" spans="3:3" x14ac:dyDescent="0.3">
      <c r="C429" s="197"/>
    </row>
    <row r="430" spans="3:3" x14ac:dyDescent="0.3">
      <c r="C430" s="197"/>
    </row>
    <row r="431" spans="3:3" x14ac:dyDescent="0.3">
      <c r="C431" s="197"/>
    </row>
    <row r="432" spans="3:3" x14ac:dyDescent="0.3">
      <c r="C432" s="197"/>
    </row>
    <row r="433" spans="3:3" x14ac:dyDescent="0.3">
      <c r="C433" s="197"/>
    </row>
    <row r="434" spans="3:3" x14ac:dyDescent="0.3">
      <c r="C434" s="197"/>
    </row>
    <row r="435" spans="3:3" x14ac:dyDescent="0.3">
      <c r="C435" s="197"/>
    </row>
    <row r="436" spans="3:3" x14ac:dyDescent="0.3">
      <c r="C436" s="197"/>
    </row>
    <row r="437" spans="3:3" x14ac:dyDescent="0.3">
      <c r="C437" s="197"/>
    </row>
    <row r="438" spans="3:3" x14ac:dyDescent="0.3">
      <c r="C438" s="197"/>
    </row>
    <row r="439" spans="3:3" x14ac:dyDescent="0.3">
      <c r="C439" s="197"/>
    </row>
    <row r="440" spans="3:3" x14ac:dyDescent="0.3">
      <c r="C440" s="197"/>
    </row>
    <row r="441" spans="3:3" x14ac:dyDescent="0.3">
      <c r="C441" s="197"/>
    </row>
    <row r="442" spans="3:3" x14ac:dyDescent="0.3">
      <c r="C442" s="197"/>
    </row>
    <row r="443" spans="3:3" x14ac:dyDescent="0.3">
      <c r="C443" s="197"/>
    </row>
    <row r="444" spans="3:3" x14ac:dyDescent="0.3">
      <c r="C444" s="197"/>
    </row>
    <row r="445" spans="3:3" x14ac:dyDescent="0.3">
      <c r="C445" s="197"/>
    </row>
    <row r="446" spans="3:3" x14ac:dyDescent="0.3">
      <c r="C446" s="197"/>
    </row>
    <row r="447" spans="3:3" x14ac:dyDescent="0.3">
      <c r="C447" s="197"/>
    </row>
    <row r="448" spans="3:3" x14ac:dyDescent="0.3">
      <c r="C448" s="197"/>
    </row>
    <row r="449" spans="3:3" x14ac:dyDescent="0.3">
      <c r="C449" s="197"/>
    </row>
    <row r="450" spans="3:3" x14ac:dyDescent="0.3">
      <c r="C450" s="197"/>
    </row>
    <row r="451" spans="3:3" x14ac:dyDescent="0.3">
      <c r="C451" s="197"/>
    </row>
    <row r="452" spans="3:3" x14ac:dyDescent="0.3">
      <c r="C452" s="197"/>
    </row>
    <row r="453" spans="3:3" x14ac:dyDescent="0.3">
      <c r="C453" s="197"/>
    </row>
    <row r="454" spans="3:3" x14ac:dyDescent="0.3">
      <c r="C454" s="197"/>
    </row>
    <row r="455" spans="3:3" x14ac:dyDescent="0.3">
      <c r="C455" s="197"/>
    </row>
    <row r="456" spans="3:3" x14ac:dyDescent="0.3">
      <c r="C456" s="197"/>
    </row>
    <row r="457" spans="3:3" x14ac:dyDescent="0.3">
      <c r="C457" s="197"/>
    </row>
    <row r="458" spans="3:3" x14ac:dyDescent="0.3">
      <c r="C458" s="197"/>
    </row>
    <row r="459" spans="3:3" x14ac:dyDescent="0.3">
      <c r="C459" s="197"/>
    </row>
    <row r="460" spans="3:3" x14ac:dyDescent="0.3">
      <c r="C460" s="197"/>
    </row>
    <row r="461" spans="3:3" x14ac:dyDescent="0.3">
      <c r="C461" s="197"/>
    </row>
    <row r="462" spans="3:3" x14ac:dyDescent="0.3">
      <c r="C462" s="197"/>
    </row>
    <row r="463" spans="3:3" x14ac:dyDescent="0.3">
      <c r="C463" s="197"/>
    </row>
    <row r="464" spans="3:3" x14ac:dyDescent="0.3">
      <c r="C464" s="197"/>
    </row>
    <row r="465" spans="3:3" x14ac:dyDescent="0.3">
      <c r="C465" s="197"/>
    </row>
    <row r="466" spans="3:3" x14ac:dyDescent="0.3">
      <c r="C466" s="197"/>
    </row>
    <row r="467" spans="3:3" x14ac:dyDescent="0.3">
      <c r="C467" s="197"/>
    </row>
    <row r="468" spans="3:3" x14ac:dyDescent="0.3">
      <c r="C468" s="197"/>
    </row>
    <row r="469" spans="3:3" x14ac:dyDescent="0.3">
      <c r="C469" s="197"/>
    </row>
    <row r="470" spans="3:3" x14ac:dyDescent="0.3">
      <c r="C470" s="197"/>
    </row>
    <row r="471" spans="3:3" x14ac:dyDescent="0.3">
      <c r="C471" s="197"/>
    </row>
    <row r="472" spans="3:3" x14ac:dyDescent="0.3">
      <c r="C472" s="197"/>
    </row>
    <row r="473" spans="3:3" x14ac:dyDescent="0.3">
      <c r="C473" s="197"/>
    </row>
    <row r="474" spans="3:3" x14ac:dyDescent="0.3">
      <c r="C474" s="197"/>
    </row>
    <row r="475" spans="3:3" x14ac:dyDescent="0.3">
      <c r="C475" s="197"/>
    </row>
    <row r="476" spans="3:3" x14ac:dyDescent="0.3">
      <c r="C476" s="197"/>
    </row>
    <row r="477" spans="3:3" x14ac:dyDescent="0.3">
      <c r="C477" s="197"/>
    </row>
    <row r="478" spans="3:3" x14ac:dyDescent="0.3">
      <c r="C478" s="197"/>
    </row>
    <row r="479" spans="3:3" x14ac:dyDescent="0.3">
      <c r="C479" s="197"/>
    </row>
    <row r="480" spans="3:3" x14ac:dyDescent="0.3">
      <c r="C480" s="197"/>
    </row>
    <row r="481" spans="3:3" x14ac:dyDescent="0.3">
      <c r="C481" s="197"/>
    </row>
    <row r="482" spans="3:3" x14ac:dyDescent="0.3">
      <c r="C482" s="197"/>
    </row>
    <row r="483" spans="3:3" x14ac:dyDescent="0.3">
      <c r="C483" s="197"/>
    </row>
    <row r="484" spans="3:3" x14ac:dyDescent="0.3">
      <c r="C484" s="197"/>
    </row>
    <row r="485" spans="3:3" x14ac:dyDescent="0.3">
      <c r="C485" s="197"/>
    </row>
    <row r="486" spans="3:3" x14ac:dyDescent="0.3">
      <c r="C486" s="197"/>
    </row>
    <row r="487" spans="3:3" x14ac:dyDescent="0.3">
      <c r="C487" s="197"/>
    </row>
    <row r="488" spans="3:3" x14ac:dyDescent="0.3">
      <c r="C488" s="197"/>
    </row>
    <row r="489" spans="3:3" x14ac:dyDescent="0.3">
      <c r="C489" s="197"/>
    </row>
    <row r="490" spans="3:3" x14ac:dyDescent="0.3">
      <c r="C490" s="197"/>
    </row>
    <row r="491" spans="3:3" x14ac:dyDescent="0.3">
      <c r="C491" s="197"/>
    </row>
    <row r="492" spans="3:3" x14ac:dyDescent="0.3">
      <c r="C492" s="197"/>
    </row>
    <row r="493" spans="3:3" x14ac:dyDescent="0.3">
      <c r="C493" s="197"/>
    </row>
    <row r="494" spans="3:3" x14ac:dyDescent="0.3">
      <c r="C494" s="197"/>
    </row>
    <row r="495" spans="3:3" x14ac:dyDescent="0.3">
      <c r="C495" s="197"/>
    </row>
    <row r="496" spans="3:3" x14ac:dyDescent="0.3">
      <c r="C496" s="197"/>
    </row>
    <row r="497" spans="3:3" x14ac:dyDescent="0.3">
      <c r="C497" s="197"/>
    </row>
    <row r="498" spans="3:3" x14ac:dyDescent="0.3">
      <c r="C498" s="197"/>
    </row>
    <row r="499" spans="3:3" x14ac:dyDescent="0.3">
      <c r="C499" s="197"/>
    </row>
    <row r="500" spans="3:3" x14ac:dyDescent="0.3">
      <c r="C500" s="197"/>
    </row>
    <row r="501" spans="3:3" x14ac:dyDescent="0.3">
      <c r="C501" s="197"/>
    </row>
    <row r="502" spans="3:3" x14ac:dyDescent="0.3">
      <c r="C502" s="197"/>
    </row>
    <row r="503" spans="3:3" x14ac:dyDescent="0.3">
      <c r="C503" s="197"/>
    </row>
    <row r="504" spans="3:3" x14ac:dyDescent="0.3">
      <c r="C504" s="197"/>
    </row>
    <row r="505" spans="3:3" x14ac:dyDescent="0.3">
      <c r="C505" s="197"/>
    </row>
    <row r="506" spans="3:3" x14ac:dyDescent="0.3">
      <c r="C506" s="197"/>
    </row>
    <row r="507" spans="3:3" x14ac:dyDescent="0.3">
      <c r="C507" s="197"/>
    </row>
    <row r="508" spans="3:3" x14ac:dyDescent="0.3">
      <c r="C508" s="197"/>
    </row>
    <row r="509" spans="3:3" x14ac:dyDescent="0.3">
      <c r="C509" s="197"/>
    </row>
    <row r="510" spans="3:3" x14ac:dyDescent="0.3">
      <c r="C510" s="197"/>
    </row>
    <row r="511" spans="3:3" x14ac:dyDescent="0.3">
      <c r="C511" s="197"/>
    </row>
    <row r="512" spans="3:3" x14ac:dyDescent="0.3">
      <c r="C512" s="197"/>
    </row>
    <row r="513" spans="3:3" x14ac:dyDescent="0.3">
      <c r="C513" s="197"/>
    </row>
    <row r="514" spans="3:3" x14ac:dyDescent="0.3">
      <c r="C514" s="197"/>
    </row>
    <row r="515" spans="3:3" x14ac:dyDescent="0.3">
      <c r="C515" s="197"/>
    </row>
    <row r="516" spans="3:3" x14ac:dyDescent="0.3">
      <c r="C516" s="197"/>
    </row>
    <row r="517" spans="3:3" x14ac:dyDescent="0.3">
      <c r="C517" s="197"/>
    </row>
    <row r="518" spans="3:3" x14ac:dyDescent="0.3">
      <c r="C518" s="197"/>
    </row>
    <row r="519" spans="3:3" x14ac:dyDescent="0.3">
      <c r="C519" s="197"/>
    </row>
    <row r="520" spans="3:3" x14ac:dyDescent="0.3">
      <c r="C520" s="197"/>
    </row>
    <row r="521" spans="3:3" x14ac:dyDescent="0.3">
      <c r="C521" s="197"/>
    </row>
    <row r="522" spans="3:3" x14ac:dyDescent="0.3">
      <c r="C522" s="197"/>
    </row>
    <row r="523" spans="3:3" x14ac:dyDescent="0.3">
      <c r="C523" s="197"/>
    </row>
    <row r="524" spans="3:3" x14ac:dyDescent="0.3">
      <c r="C524" s="197"/>
    </row>
    <row r="525" spans="3:3" x14ac:dyDescent="0.3">
      <c r="C525" s="197"/>
    </row>
    <row r="526" spans="3:3" x14ac:dyDescent="0.3">
      <c r="C526" s="197"/>
    </row>
    <row r="527" spans="3:3" x14ac:dyDescent="0.3">
      <c r="C527" s="197"/>
    </row>
    <row r="528" spans="3:3" x14ac:dyDescent="0.3">
      <c r="C528" s="197"/>
    </row>
    <row r="529" spans="3:3" x14ac:dyDescent="0.3">
      <c r="C529" s="197"/>
    </row>
    <row r="530" spans="3:3" x14ac:dyDescent="0.3">
      <c r="C530" s="197"/>
    </row>
    <row r="531" spans="3:3" x14ac:dyDescent="0.3">
      <c r="C531" s="197"/>
    </row>
    <row r="532" spans="3:3" x14ac:dyDescent="0.3">
      <c r="C532" s="197"/>
    </row>
    <row r="533" spans="3:3" x14ac:dyDescent="0.3">
      <c r="C533" s="197"/>
    </row>
    <row r="534" spans="3:3" x14ac:dyDescent="0.3">
      <c r="C534" s="197"/>
    </row>
    <row r="535" spans="3:3" x14ac:dyDescent="0.3">
      <c r="C535" s="197"/>
    </row>
    <row r="536" spans="3:3" x14ac:dyDescent="0.3">
      <c r="C536" s="197"/>
    </row>
    <row r="537" spans="3:3" x14ac:dyDescent="0.3">
      <c r="C537" s="197"/>
    </row>
    <row r="538" spans="3:3" x14ac:dyDescent="0.3">
      <c r="C538" s="197"/>
    </row>
    <row r="539" spans="3:3" x14ac:dyDescent="0.3">
      <c r="C539" s="197"/>
    </row>
    <row r="540" spans="3:3" x14ac:dyDescent="0.3">
      <c r="C540" s="197"/>
    </row>
    <row r="541" spans="3:3" x14ac:dyDescent="0.3">
      <c r="C541" s="197"/>
    </row>
    <row r="542" spans="3:3" x14ac:dyDescent="0.3">
      <c r="C542" s="197"/>
    </row>
    <row r="543" spans="3:3" x14ac:dyDescent="0.3">
      <c r="C543" s="197"/>
    </row>
    <row r="544" spans="3:3" x14ac:dyDescent="0.3">
      <c r="C544" s="197"/>
    </row>
    <row r="545" spans="3:3" x14ac:dyDescent="0.3">
      <c r="C545" s="197"/>
    </row>
    <row r="546" spans="3:3" x14ac:dyDescent="0.3">
      <c r="C546" s="197"/>
    </row>
    <row r="547" spans="3:3" x14ac:dyDescent="0.3">
      <c r="C547" s="197"/>
    </row>
    <row r="548" spans="3:3" x14ac:dyDescent="0.3">
      <c r="C548" s="197"/>
    </row>
    <row r="549" spans="3:3" x14ac:dyDescent="0.3">
      <c r="C549" s="197"/>
    </row>
    <row r="550" spans="3:3" x14ac:dyDescent="0.3">
      <c r="C550" s="197"/>
    </row>
    <row r="551" spans="3:3" x14ac:dyDescent="0.3">
      <c r="C551" s="197"/>
    </row>
    <row r="552" spans="3:3" x14ac:dyDescent="0.3">
      <c r="C552" s="197"/>
    </row>
    <row r="553" spans="3:3" x14ac:dyDescent="0.3">
      <c r="C553" s="197"/>
    </row>
    <row r="554" spans="3:3" x14ac:dyDescent="0.3">
      <c r="C554" s="197"/>
    </row>
    <row r="555" spans="3:3" x14ac:dyDescent="0.3">
      <c r="C555" s="197"/>
    </row>
    <row r="556" spans="3:3" x14ac:dyDescent="0.3">
      <c r="C556" s="197"/>
    </row>
    <row r="557" spans="3:3" x14ac:dyDescent="0.3">
      <c r="C557" s="197"/>
    </row>
    <row r="558" spans="3:3" x14ac:dyDescent="0.3">
      <c r="C558" s="197"/>
    </row>
    <row r="559" spans="3:3" x14ac:dyDescent="0.3">
      <c r="C559" s="197"/>
    </row>
    <row r="560" spans="3:3" x14ac:dyDescent="0.3">
      <c r="C560" s="197"/>
    </row>
    <row r="561" spans="3:3" x14ac:dyDescent="0.3">
      <c r="C561" s="197"/>
    </row>
    <row r="562" spans="3:3" x14ac:dyDescent="0.3">
      <c r="C562" s="197"/>
    </row>
    <row r="563" spans="3:3" x14ac:dyDescent="0.3">
      <c r="C563" s="197"/>
    </row>
    <row r="564" spans="3:3" x14ac:dyDescent="0.3">
      <c r="C564" s="197"/>
    </row>
    <row r="565" spans="3:3" x14ac:dyDescent="0.3">
      <c r="C565" s="197"/>
    </row>
    <row r="566" spans="3:3" x14ac:dyDescent="0.3">
      <c r="C566" s="197"/>
    </row>
    <row r="567" spans="3:3" x14ac:dyDescent="0.3">
      <c r="C567" s="197"/>
    </row>
    <row r="568" spans="3:3" x14ac:dyDescent="0.3">
      <c r="C568" s="197"/>
    </row>
    <row r="569" spans="3:3" x14ac:dyDescent="0.3">
      <c r="C569" s="197"/>
    </row>
    <row r="570" spans="3:3" x14ac:dyDescent="0.3">
      <c r="C570" s="197"/>
    </row>
    <row r="571" spans="3:3" x14ac:dyDescent="0.3">
      <c r="C571" s="197"/>
    </row>
    <row r="572" spans="3:3" x14ac:dyDescent="0.3">
      <c r="C572" s="197"/>
    </row>
    <row r="573" spans="3:3" x14ac:dyDescent="0.3">
      <c r="C573" s="197"/>
    </row>
    <row r="574" spans="3:3" x14ac:dyDescent="0.3">
      <c r="C574" s="197"/>
    </row>
    <row r="575" spans="3:3" x14ac:dyDescent="0.3">
      <c r="C575" s="197"/>
    </row>
    <row r="576" spans="3:3" x14ac:dyDescent="0.3">
      <c r="C576" s="197"/>
    </row>
    <row r="577" spans="3:3" x14ac:dyDescent="0.3">
      <c r="C577" s="197"/>
    </row>
    <row r="578" spans="3:3" x14ac:dyDescent="0.3">
      <c r="C578" s="197"/>
    </row>
    <row r="579" spans="3:3" x14ac:dyDescent="0.3">
      <c r="C579" s="197"/>
    </row>
    <row r="580" spans="3:3" x14ac:dyDescent="0.3">
      <c r="C580" s="197"/>
    </row>
    <row r="581" spans="3:3" x14ac:dyDescent="0.3">
      <c r="C581" s="197"/>
    </row>
    <row r="582" spans="3:3" x14ac:dyDescent="0.3">
      <c r="C582" s="197"/>
    </row>
    <row r="583" spans="3:3" x14ac:dyDescent="0.3">
      <c r="C583" s="197"/>
    </row>
    <row r="584" spans="3:3" x14ac:dyDescent="0.3">
      <c r="C584" s="197"/>
    </row>
    <row r="585" spans="3:3" x14ac:dyDescent="0.3">
      <c r="C585" s="197"/>
    </row>
    <row r="586" spans="3:3" x14ac:dyDescent="0.3">
      <c r="C586" s="197"/>
    </row>
    <row r="587" spans="3:3" x14ac:dyDescent="0.3">
      <c r="C587" s="197"/>
    </row>
    <row r="588" spans="3:3" x14ac:dyDescent="0.3">
      <c r="C588" s="197"/>
    </row>
    <row r="589" spans="3:3" x14ac:dyDescent="0.3">
      <c r="C589" s="197"/>
    </row>
    <row r="590" spans="3:3" x14ac:dyDescent="0.3">
      <c r="C590" s="197"/>
    </row>
    <row r="591" spans="3:3" x14ac:dyDescent="0.3">
      <c r="C591" s="197"/>
    </row>
    <row r="592" spans="3:3" x14ac:dyDescent="0.3">
      <c r="C592" s="197"/>
    </row>
    <row r="593" spans="3:3" x14ac:dyDescent="0.3">
      <c r="C593" s="197"/>
    </row>
    <row r="594" spans="3:3" x14ac:dyDescent="0.3">
      <c r="C594" s="197"/>
    </row>
    <row r="595" spans="3:3" x14ac:dyDescent="0.3">
      <c r="C595" s="197"/>
    </row>
    <row r="596" spans="3:3" x14ac:dyDescent="0.3">
      <c r="C596" s="197"/>
    </row>
    <row r="597" spans="3:3" x14ac:dyDescent="0.3">
      <c r="C597" s="197"/>
    </row>
    <row r="598" spans="3:3" x14ac:dyDescent="0.3">
      <c r="C598" s="197"/>
    </row>
    <row r="599" spans="3:3" x14ac:dyDescent="0.3">
      <c r="C599" s="197"/>
    </row>
    <row r="600" spans="3:3" x14ac:dyDescent="0.3">
      <c r="C600" s="197"/>
    </row>
    <row r="601" spans="3:3" x14ac:dyDescent="0.3">
      <c r="C601" s="197"/>
    </row>
    <row r="602" spans="3:3" x14ac:dyDescent="0.3">
      <c r="C602" s="197"/>
    </row>
    <row r="603" spans="3:3" x14ac:dyDescent="0.3">
      <c r="C603" s="197"/>
    </row>
    <row r="604" spans="3:3" x14ac:dyDescent="0.3">
      <c r="C604" s="197"/>
    </row>
    <row r="605" spans="3:3" x14ac:dyDescent="0.3">
      <c r="C605" s="197"/>
    </row>
    <row r="606" spans="3:3" x14ac:dyDescent="0.3">
      <c r="C606" s="197"/>
    </row>
    <row r="607" spans="3:3" x14ac:dyDescent="0.3">
      <c r="C607" s="197"/>
    </row>
    <row r="608" spans="3:3" x14ac:dyDescent="0.3">
      <c r="C608" s="197"/>
    </row>
    <row r="609" spans="3:3" x14ac:dyDescent="0.3">
      <c r="C609" s="197"/>
    </row>
    <row r="610" spans="3:3" x14ac:dyDescent="0.3">
      <c r="C610" s="197"/>
    </row>
    <row r="611" spans="3:3" x14ac:dyDescent="0.3">
      <c r="C611" s="197"/>
    </row>
    <row r="612" spans="3:3" x14ac:dyDescent="0.3">
      <c r="C612" s="197"/>
    </row>
    <row r="613" spans="3:3" x14ac:dyDescent="0.3">
      <c r="C613" s="197"/>
    </row>
    <row r="614" spans="3:3" x14ac:dyDescent="0.3">
      <c r="C614" s="197"/>
    </row>
    <row r="615" spans="3:3" x14ac:dyDescent="0.3">
      <c r="C615" s="197"/>
    </row>
    <row r="616" spans="3:3" x14ac:dyDescent="0.3">
      <c r="C616" s="197"/>
    </row>
    <row r="617" spans="3:3" x14ac:dyDescent="0.3">
      <c r="C617" s="197"/>
    </row>
    <row r="618" spans="3:3" x14ac:dyDescent="0.3">
      <c r="C618" s="197"/>
    </row>
    <row r="619" spans="3:3" x14ac:dyDescent="0.3">
      <c r="C619" s="197"/>
    </row>
    <row r="620" spans="3:3" x14ac:dyDescent="0.3">
      <c r="C620" s="197"/>
    </row>
    <row r="621" spans="3:3" x14ac:dyDescent="0.3">
      <c r="C621" s="197"/>
    </row>
    <row r="622" spans="3:3" x14ac:dyDescent="0.3">
      <c r="C622" s="197"/>
    </row>
    <row r="623" spans="3:3" x14ac:dyDescent="0.3">
      <c r="C623" s="197"/>
    </row>
    <row r="624" spans="3:3" x14ac:dyDescent="0.3">
      <c r="C624" s="197"/>
    </row>
    <row r="625" spans="3:3" x14ac:dyDescent="0.3">
      <c r="C625" s="197"/>
    </row>
    <row r="626" spans="3:3" x14ac:dyDescent="0.3">
      <c r="C626" s="197"/>
    </row>
    <row r="627" spans="3:3" x14ac:dyDescent="0.3">
      <c r="C627" s="197"/>
    </row>
    <row r="628" spans="3:3" x14ac:dyDescent="0.3">
      <c r="C628" s="197"/>
    </row>
    <row r="629" spans="3:3" x14ac:dyDescent="0.3">
      <c r="C629" s="197"/>
    </row>
    <row r="630" spans="3:3" x14ac:dyDescent="0.3">
      <c r="C630" s="197"/>
    </row>
    <row r="631" spans="3:3" x14ac:dyDescent="0.3">
      <c r="C631" s="197"/>
    </row>
    <row r="632" spans="3:3" x14ac:dyDescent="0.3">
      <c r="C632" s="197"/>
    </row>
    <row r="633" spans="3:3" x14ac:dyDescent="0.3">
      <c r="C633" s="197"/>
    </row>
    <row r="634" spans="3:3" x14ac:dyDescent="0.3">
      <c r="C634" s="197"/>
    </row>
    <row r="635" spans="3:3" x14ac:dyDescent="0.3">
      <c r="C635" s="197"/>
    </row>
    <row r="636" spans="3:3" x14ac:dyDescent="0.3">
      <c r="C636" s="197"/>
    </row>
    <row r="637" spans="3:3" x14ac:dyDescent="0.3">
      <c r="C637" s="197"/>
    </row>
    <row r="638" spans="3:3" x14ac:dyDescent="0.3">
      <c r="C638" s="197"/>
    </row>
    <row r="639" spans="3:3" x14ac:dyDescent="0.3">
      <c r="C639" s="197"/>
    </row>
    <row r="640" spans="3:3" x14ac:dyDescent="0.3">
      <c r="C640" s="197"/>
    </row>
    <row r="641" spans="3:3" x14ac:dyDescent="0.3">
      <c r="C641" s="197"/>
    </row>
    <row r="642" spans="3:3" x14ac:dyDescent="0.3">
      <c r="C642" s="197"/>
    </row>
    <row r="643" spans="3:3" x14ac:dyDescent="0.3">
      <c r="C643" s="197"/>
    </row>
    <row r="644" spans="3:3" x14ac:dyDescent="0.3">
      <c r="C644" s="197"/>
    </row>
    <row r="645" spans="3:3" x14ac:dyDescent="0.3">
      <c r="C645" s="197"/>
    </row>
    <row r="646" spans="3:3" x14ac:dyDescent="0.3">
      <c r="C646" s="197"/>
    </row>
    <row r="647" spans="3:3" x14ac:dyDescent="0.3">
      <c r="C647" s="197"/>
    </row>
    <row r="648" spans="3:3" x14ac:dyDescent="0.3">
      <c r="C648" s="197"/>
    </row>
    <row r="649" spans="3:3" x14ac:dyDescent="0.3">
      <c r="C649" s="197"/>
    </row>
    <row r="650" spans="3:3" x14ac:dyDescent="0.3">
      <c r="C650" s="197"/>
    </row>
    <row r="651" spans="3:3" x14ac:dyDescent="0.3">
      <c r="C651" s="197"/>
    </row>
    <row r="652" spans="3:3" x14ac:dyDescent="0.3">
      <c r="C652" s="197"/>
    </row>
    <row r="653" spans="3:3" x14ac:dyDescent="0.3">
      <c r="C653" s="197"/>
    </row>
    <row r="654" spans="3:3" x14ac:dyDescent="0.3">
      <c r="C654" s="197"/>
    </row>
    <row r="655" spans="3:3" x14ac:dyDescent="0.3">
      <c r="C655" s="197"/>
    </row>
    <row r="656" spans="3:3" x14ac:dyDescent="0.3">
      <c r="C656" s="197"/>
    </row>
    <row r="657" spans="3:3" x14ac:dyDescent="0.3">
      <c r="C657" s="197"/>
    </row>
    <row r="658" spans="3:3" x14ac:dyDescent="0.3">
      <c r="C658" s="197"/>
    </row>
    <row r="659" spans="3:3" x14ac:dyDescent="0.3">
      <c r="C659" s="197"/>
    </row>
    <row r="660" spans="3:3" x14ac:dyDescent="0.3">
      <c r="C660" s="197"/>
    </row>
    <row r="661" spans="3:3" x14ac:dyDescent="0.3">
      <c r="C661" s="197"/>
    </row>
    <row r="662" spans="3:3" x14ac:dyDescent="0.3">
      <c r="C662" s="197"/>
    </row>
    <row r="663" spans="3:3" x14ac:dyDescent="0.3">
      <c r="C663" s="197"/>
    </row>
    <row r="664" spans="3:3" x14ac:dyDescent="0.3">
      <c r="C664" s="197"/>
    </row>
    <row r="665" spans="3:3" x14ac:dyDescent="0.3">
      <c r="C665" s="197"/>
    </row>
    <row r="666" spans="3:3" x14ac:dyDescent="0.3">
      <c r="C666" s="197"/>
    </row>
    <row r="667" spans="3:3" x14ac:dyDescent="0.3">
      <c r="C667" s="197"/>
    </row>
    <row r="668" spans="3:3" x14ac:dyDescent="0.3">
      <c r="C668" s="197"/>
    </row>
    <row r="669" spans="3:3" x14ac:dyDescent="0.3">
      <c r="C669" s="197"/>
    </row>
    <row r="670" spans="3:3" x14ac:dyDescent="0.3">
      <c r="C670" s="197"/>
    </row>
    <row r="671" spans="3:3" x14ac:dyDescent="0.3">
      <c r="C671" s="197"/>
    </row>
    <row r="672" spans="3:3" x14ac:dyDescent="0.3">
      <c r="C672" s="197"/>
    </row>
    <row r="673" spans="3:3" x14ac:dyDescent="0.3">
      <c r="C673" s="197"/>
    </row>
    <row r="674" spans="3:3" x14ac:dyDescent="0.3">
      <c r="C674" s="197"/>
    </row>
    <row r="675" spans="3:3" x14ac:dyDescent="0.3">
      <c r="C675" s="197"/>
    </row>
    <row r="676" spans="3:3" x14ac:dyDescent="0.3">
      <c r="C676" s="197"/>
    </row>
    <row r="677" spans="3:3" x14ac:dyDescent="0.3">
      <c r="C677" s="197"/>
    </row>
    <row r="678" spans="3:3" x14ac:dyDescent="0.3">
      <c r="C678" s="197"/>
    </row>
    <row r="679" spans="3:3" x14ac:dyDescent="0.3">
      <c r="C679" s="197"/>
    </row>
    <row r="680" spans="3:3" x14ac:dyDescent="0.3">
      <c r="C680" s="197"/>
    </row>
    <row r="681" spans="3:3" x14ac:dyDescent="0.3">
      <c r="C681" s="197"/>
    </row>
    <row r="682" spans="3:3" x14ac:dyDescent="0.3">
      <c r="C682" s="197"/>
    </row>
    <row r="683" spans="3:3" x14ac:dyDescent="0.3">
      <c r="C683" s="197"/>
    </row>
    <row r="684" spans="3:3" x14ac:dyDescent="0.3">
      <c r="C684" s="197"/>
    </row>
    <row r="685" spans="3:3" x14ac:dyDescent="0.3">
      <c r="C685" s="197"/>
    </row>
    <row r="686" spans="3:3" x14ac:dyDescent="0.3">
      <c r="C686" s="197"/>
    </row>
    <row r="687" spans="3:3" x14ac:dyDescent="0.3">
      <c r="C687" s="197"/>
    </row>
    <row r="688" spans="3:3" x14ac:dyDescent="0.3">
      <c r="C688" s="197"/>
    </row>
    <row r="689" spans="3:3" x14ac:dyDescent="0.3">
      <c r="C689" s="197"/>
    </row>
    <row r="690" spans="3:3" x14ac:dyDescent="0.3">
      <c r="C690" s="197"/>
    </row>
    <row r="691" spans="3:3" x14ac:dyDescent="0.3">
      <c r="C691" s="197"/>
    </row>
    <row r="692" spans="3:3" x14ac:dyDescent="0.3">
      <c r="C692" s="197"/>
    </row>
    <row r="693" spans="3:3" x14ac:dyDescent="0.3">
      <c r="C693" s="197"/>
    </row>
    <row r="694" spans="3:3" x14ac:dyDescent="0.3">
      <c r="C694" s="197"/>
    </row>
    <row r="695" spans="3:3" x14ac:dyDescent="0.3">
      <c r="C695" s="197"/>
    </row>
    <row r="696" spans="3:3" x14ac:dyDescent="0.3">
      <c r="C696" s="197"/>
    </row>
    <row r="697" spans="3:3" x14ac:dyDescent="0.3">
      <c r="C697" s="197"/>
    </row>
    <row r="698" spans="3:3" x14ac:dyDescent="0.3">
      <c r="C698" s="197"/>
    </row>
    <row r="699" spans="3:3" x14ac:dyDescent="0.3">
      <c r="C699" s="197"/>
    </row>
    <row r="700" spans="3:3" x14ac:dyDescent="0.3">
      <c r="C700" s="197"/>
    </row>
    <row r="701" spans="3:3" x14ac:dyDescent="0.3">
      <c r="C701" s="197"/>
    </row>
    <row r="702" spans="3:3" x14ac:dyDescent="0.3">
      <c r="C702" s="197"/>
    </row>
    <row r="703" spans="3:3" x14ac:dyDescent="0.3">
      <c r="C703" s="197"/>
    </row>
    <row r="704" spans="3:3" x14ac:dyDescent="0.3">
      <c r="C704" s="197"/>
    </row>
    <row r="705" spans="3:3" x14ac:dyDescent="0.3">
      <c r="C705" s="197"/>
    </row>
    <row r="706" spans="3:3" x14ac:dyDescent="0.3">
      <c r="C706" s="197"/>
    </row>
    <row r="707" spans="3:3" x14ac:dyDescent="0.3">
      <c r="C707" s="197"/>
    </row>
    <row r="708" spans="3:3" x14ac:dyDescent="0.3">
      <c r="C708" s="197"/>
    </row>
    <row r="709" spans="3:3" x14ac:dyDescent="0.3">
      <c r="C709" s="197"/>
    </row>
    <row r="710" spans="3:3" x14ac:dyDescent="0.3">
      <c r="C710" s="197"/>
    </row>
    <row r="711" spans="3:3" x14ac:dyDescent="0.3">
      <c r="C711" s="197"/>
    </row>
    <row r="712" spans="3:3" x14ac:dyDescent="0.3">
      <c r="C712" s="197"/>
    </row>
    <row r="713" spans="3:3" x14ac:dyDescent="0.3">
      <c r="C713" s="197"/>
    </row>
    <row r="714" spans="3:3" x14ac:dyDescent="0.3">
      <c r="C714" s="197"/>
    </row>
    <row r="715" spans="3:3" x14ac:dyDescent="0.3">
      <c r="C715" s="197"/>
    </row>
    <row r="716" spans="3:3" x14ac:dyDescent="0.3">
      <c r="C716" s="197"/>
    </row>
    <row r="717" spans="3:3" x14ac:dyDescent="0.3">
      <c r="C717" s="197"/>
    </row>
    <row r="718" spans="3:3" x14ac:dyDescent="0.3">
      <c r="C718" s="197"/>
    </row>
    <row r="719" spans="3:3" x14ac:dyDescent="0.3">
      <c r="C719" s="197"/>
    </row>
    <row r="720" spans="3:3" x14ac:dyDescent="0.3">
      <c r="C720" s="197"/>
    </row>
    <row r="721" spans="3:3" x14ac:dyDescent="0.3">
      <c r="C721" s="197"/>
    </row>
    <row r="722" spans="3:3" x14ac:dyDescent="0.3">
      <c r="C722" s="197"/>
    </row>
    <row r="723" spans="3:3" x14ac:dyDescent="0.3">
      <c r="C723" s="197"/>
    </row>
    <row r="724" spans="3:3" x14ac:dyDescent="0.3">
      <c r="C724" s="197"/>
    </row>
    <row r="725" spans="3:3" x14ac:dyDescent="0.3">
      <c r="C725" s="197"/>
    </row>
    <row r="726" spans="3:3" x14ac:dyDescent="0.3">
      <c r="C726" s="197"/>
    </row>
    <row r="727" spans="3:3" x14ac:dyDescent="0.3">
      <c r="C727" s="197"/>
    </row>
    <row r="728" spans="3:3" x14ac:dyDescent="0.3">
      <c r="C728" s="197"/>
    </row>
    <row r="729" spans="3:3" x14ac:dyDescent="0.3">
      <c r="C729" s="197"/>
    </row>
    <row r="730" spans="3:3" x14ac:dyDescent="0.3">
      <c r="C730" s="197"/>
    </row>
    <row r="731" spans="3:3" x14ac:dyDescent="0.3">
      <c r="C731" s="197"/>
    </row>
    <row r="732" spans="3:3" x14ac:dyDescent="0.3">
      <c r="C732" s="197"/>
    </row>
    <row r="733" spans="3:3" x14ac:dyDescent="0.3">
      <c r="C733" s="197"/>
    </row>
    <row r="734" spans="3:3" x14ac:dyDescent="0.3">
      <c r="C734" s="197"/>
    </row>
    <row r="735" spans="3:3" x14ac:dyDescent="0.3">
      <c r="C735" s="197"/>
    </row>
    <row r="736" spans="3:3" x14ac:dyDescent="0.3">
      <c r="C736" s="197"/>
    </row>
    <row r="737" spans="3:3" x14ac:dyDescent="0.3">
      <c r="C737" s="197"/>
    </row>
    <row r="738" spans="3:3" x14ac:dyDescent="0.3">
      <c r="C738" s="197"/>
    </row>
    <row r="739" spans="3:3" x14ac:dyDescent="0.3">
      <c r="C739" s="197"/>
    </row>
    <row r="740" spans="3:3" x14ac:dyDescent="0.3">
      <c r="C740" s="197"/>
    </row>
    <row r="741" spans="3:3" x14ac:dyDescent="0.3">
      <c r="C741" s="197"/>
    </row>
    <row r="742" spans="3:3" x14ac:dyDescent="0.3">
      <c r="C742" s="197"/>
    </row>
    <row r="743" spans="3:3" x14ac:dyDescent="0.3">
      <c r="C743" s="197"/>
    </row>
    <row r="744" spans="3:3" x14ac:dyDescent="0.3">
      <c r="C744" s="197"/>
    </row>
    <row r="745" spans="3:3" x14ac:dyDescent="0.3">
      <c r="C745" s="197"/>
    </row>
    <row r="746" spans="3:3" x14ac:dyDescent="0.3">
      <c r="C746" s="197"/>
    </row>
    <row r="747" spans="3:3" x14ac:dyDescent="0.3">
      <c r="C747" s="197"/>
    </row>
    <row r="748" spans="3:3" x14ac:dyDescent="0.3">
      <c r="C748" s="197"/>
    </row>
    <row r="749" spans="3:3" x14ac:dyDescent="0.3">
      <c r="C749" s="197"/>
    </row>
    <row r="750" spans="3:3" x14ac:dyDescent="0.3">
      <c r="C750" s="197"/>
    </row>
    <row r="751" spans="3:3" x14ac:dyDescent="0.3">
      <c r="C751" s="197"/>
    </row>
    <row r="752" spans="3:3" x14ac:dyDescent="0.3">
      <c r="C752" s="197"/>
    </row>
    <row r="753" spans="3:3" x14ac:dyDescent="0.3">
      <c r="C753" s="197"/>
    </row>
    <row r="754" spans="3:3" x14ac:dyDescent="0.3">
      <c r="C754" s="197"/>
    </row>
    <row r="755" spans="3:3" x14ac:dyDescent="0.3">
      <c r="C755" s="197"/>
    </row>
    <row r="756" spans="3:3" x14ac:dyDescent="0.3">
      <c r="C756" s="197"/>
    </row>
    <row r="757" spans="3:3" x14ac:dyDescent="0.3">
      <c r="C757" s="197"/>
    </row>
    <row r="758" spans="3:3" x14ac:dyDescent="0.3">
      <c r="C758" s="197"/>
    </row>
    <row r="759" spans="3:3" x14ac:dyDescent="0.3">
      <c r="C759" s="197"/>
    </row>
    <row r="760" spans="3:3" x14ac:dyDescent="0.3">
      <c r="C760" s="197"/>
    </row>
    <row r="761" spans="3:3" x14ac:dyDescent="0.3">
      <c r="C761" s="197"/>
    </row>
    <row r="762" spans="3:3" x14ac:dyDescent="0.3">
      <c r="C762" s="197"/>
    </row>
    <row r="763" spans="3:3" x14ac:dyDescent="0.3">
      <c r="C763" s="197"/>
    </row>
    <row r="764" spans="3:3" x14ac:dyDescent="0.3">
      <c r="C764" s="197"/>
    </row>
    <row r="765" spans="3:3" x14ac:dyDescent="0.3">
      <c r="C765" s="197"/>
    </row>
    <row r="766" spans="3:3" x14ac:dyDescent="0.3">
      <c r="C766" s="197"/>
    </row>
    <row r="767" spans="3:3" x14ac:dyDescent="0.3">
      <c r="C767" s="197"/>
    </row>
    <row r="768" spans="3:3" x14ac:dyDescent="0.3">
      <c r="C768" s="197"/>
    </row>
    <row r="769" spans="3:3" x14ac:dyDescent="0.3">
      <c r="C769" s="197"/>
    </row>
    <row r="770" spans="3:3" x14ac:dyDescent="0.3">
      <c r="C770" s="197"/>
    </row>
    <row r="771" spans="3:3" x14ac:dyDescent="0.3">
      <c r="C771" s="197"/>
    </row>
    <row r="772" spans="3:3" x14ac:dyDescent="0.3">
      <c r="C772" s="197"/>
    </row>
    <row r="773" spans="3:3" x14ac:dyDescent="0.3">
      <c r="C773" s="197"/>
    </row>
    <row r="774" spans="3:3" x14ac:dyDescent="0.3">
      <c r="C774" s="197"/>
    </row>
    <row r="775" spans="3:3" x14ac:dyDescent="0.3">
      <c r="C775" s="197"/>
    </row>
    <row r="776" spans="3:3" x14ac:dyDescent="0.3">
      <c r="C776" s="197"/>
    </row>
    <row r="777" spans="3:3" x14ac:dyDescent="0.3">
      <c r="C777" s="197"/>
    </row>
    <row r="778" spans="3:3" x14ac:dyDescent="0.3">
      <c r="C778" s="197"/>
    </row>
    <row r="779" spans="3:3" x14ac:dyDescent="0.3">
      <c r="C779" s="197"/>
    </row>
    <row r="780" spans="3:3" x14ac:dyDescent="0.3">
      <c r="C780" s="197"/>
    </row>
    <row r="781" spans="3:3" x14ac:dyDescent="0.3">
      <c r="C781" s="197"/>
    </row>
    <row r="782" spans="3:3" x14ac:dyDescent="0.3">
      <c r="C782" s="197"/>
    </row>
    <row r="783" spans="3:3" x14ac:dyDescent="0.3">
      <c r="C783" s="197"/>
    </row>
    <row r="784" spans="3:3" x14ac:dyDescent="0.3">
      <c r="C784" s="197"/>
    </row>
    <row r="785" spans="3:3" x14ac:dyDescent="0.3">
      <c r="C785" s="197"/>
    </row>
    <row r="786" spans="3:3" x14ac:dyDescent="0.3">
      <c r="C786" s="197"/>
    </row>
    <row r="787" spans="3:3" x14ac:dyDescent="0.3">
      <c r="C787" s="197"/>
    </row>
    <row r="788" spans="3:3" x14ac:dyDescent="0.3">
      <c r="C788" s="197"/>
    </row>
    <row r="789" spans="3:3" x14ac:dyDescent="0.3">
      <c r="C789" s="197"/>
    </row>
    <row r="790" spans="3:3" x14ac:dyDescent="0.3">
      <c r="C790" s="197"/>
    </row>
    <row r="791" spans="3:3" x14ac:dyDescent="0.3">
      <c r="C791" s="197"/>
    </row>
    <row r="792" spans="3:3" x14ac:dyDescent="0.3">
      <c r="C792" s="197"/>
    </row>
    <row r="793" spans="3:3" x14ac:dyDescent="0.3">
      <c r="C793" s="197"/>
    </row>
    <row r="794" spans="3:3" x14ac:dyDescent="0.3">
      <c r="C794" s="197"/>
    </row>
    <row r="795" spans="3:3" x14ac:dyDescent="0.3">
      <c r="C795" s="197"/>
    </row>
    <row r="796" spans="3:3" x14ac:dyDescent="0.3">
      <c r="C796" s="197"/>
    </row>
    <row r="797" spans="3:3" x14ac:dyDescent="0.3">
      <c r="C797" s="197"/>
    </row>
    <row r="798" spans="3:3" x14ac:dyDescent="0.3">
      <c r="C798" s="197"/>
    </row>
    <row r="799" spans="3:3" x14ac:dyDescent="0.3">
      <c r="C799" s="197"/>
    </row>
    <row r="800" spans="3:3" x14ac:dyDescent="0.3">
      <c r="C800" s="197"/>
    </row>
    <row r="801" spans="3:3" x14ac:dyDescent="0.3">
      <c r="C801" s="197"/>
    </row>
    <row r="802" spans="3:3" x14ac:dyDescent="0.3">
      <c r="C802" s="197"/>
    </row>
    <row r="803" spans="3:3" x14ac:dyDescent="0.3">
      <c r="C803" s="197"/>
    </row>
    <row r="804" spans="3:3" x14ac:dyDescent="0.3">
      <c r="C804" s="197"/>
    </row>
    <row r="805" spans="3:3" x14ac:dyDescent="0.3">
      <c r="C805" s="197"/>
    </row>
    <row r="806" spans="3:3" x14ac:dyDescent="0.3">
      <c r="C806" s="197"/>
    </row>
    <row r="807" spans="3:3" x14ac:dyDescent="0.3">
      <c r="C807" s="197"/>
    </row>
    <row r="808" spans="3:3" x14ac:dyDescent="0.3">
      <c r="C808" s="197"/>
    </row>
    <row r="809" spans="3:3" x14ac:dyDescent="0.3">
      <c r="C809" s="197"/>
    </row>
    <row r="810" spans="3:3" x14ac:dyDescent="0.3">
      <c r="C810" s="197"/>
    </row>
    <row r="811" spans="3:3" x14ac:dyDescent="0.3">
      <c r="C811" s="197"/>
    </row>
    <row r="812" spans="3:3" x14ac:dyDescent="0.3">
      <c r="C812" s="197"/>
    </row>
    <row r="813" spans="3:3" x14ac:dyDescent="0.3">
      <c r="C813" s="197"/>
    </row>
    <row r="814" spans="3:3" x14ac:dyDescent="0.3">
      <c r="C814" s="197"/>
    </row>
    <row r="815" spans="3:3" x14ac:dyDescent="0.3">
      <c r="C815" s="197"/>
    </row>
    <row r="816" spans="3:3" x14ac:dyDescent="0.3">
      <c r="C816" s="197"/>
    </row>
    <row r="817" spans="3:3" x14ac:dyDescent="0.3">
      <c r="C817" s="197"/>
    </row>
    <row r="818" spans="3:3" x14ac:dyDescent="0.3">
      <c r="C818" s="197"/>
    </row>
    <row r="819" spans="3:3" x14ac:dyDescent="0.3">
      <c r="C819" s="197"/>
    </row>
    <row r="820" spans="3:3" x14ac:dyDescent="0.3">
      <c r="C820" s="197"/>
    </row>
    <row r="821" spans="3:3" x14ac:dyDescent="0.3">
      <c r="C821" s="197"/>
    </row>
    <row r="822" spans="3:3" x14ac:dyDescent="0.3">
      <c r="C822" s="197"/>
    </row>
    <row r="823" spans="3:3" x14ac:dyDescent="0.3">
      <c r="C823" s="197"/>
    </row>
    <row r="824" spans="3:3" x14ac:dyDescent="0.3">
      <c r="C824" s="197"/>
    </row>
    <row r="825" spans="3:3" x14ac:dyDescent="0.3">
      <c r="C825" s="197"/>
    </row>
    <row r="826" spans="3:3" x14ac:dyDescent="0.3">
      <c r="C826" s="197"/>
    </row>
    <row r="827" spans="3:3" x14ac:dyDescent="0.3">
      <c r="C827" s="197"/>
    </row>
    <row r="828" spans="3:3" x14ac:dyDescent="0.3">
      <c r="C828" s="197"/>
    </row>
    <row r="829" spans="3:3" x14ac:dyDescent="0.3">
      <c r="C829" s="197"/>
    </row>
    <row r="830" spans="3:3" x14ac:dyDescent="0.3">
      <c r="C830" s="197"/>
    </row>
    <row r="831" spans="3:3" x14ac:dyDescent="0.3">
      <c r="C831" s="197"/>
    </row>
    <row r="832" spans="3:3" x14ac:dyDescent="0.3">
      <c r="C832" s="197"/>
    </row>
    <row r="833" spans="3:3" x14ac:dyDescent="0.3">
      <c r="C833" s="197"/>
    </row>
    <row r="834" spans="3:3" x14ac:dyDescent="0.3">
      <c r="C834" s="197"/>
    </row>
    <row r="835" spans="3:3" x14ac:dyDescent="0.3">
      <c r="C835" s="197"/>
    </row>
    <row r="836" spans="3:3" x14ac:dyDescent="0.3">
      <c r="C836" s="197"/>
    </row>
    <row r="837" spans="3:3" x14ac:dyDescent="0.3">
      <c r="C837" s="197"/>
    </row>
    <row r="838" spans="3:3" x14ac:dyDescent="0.3">
      <c r="C838" s="197"/>
    </row>
    <row r="839" spans="3:3" x14ac:dyDescent="0.3">
      <c r="C839" s="197"/>
    </row>
    <row r="840" spans="3:3" x14ac:dyDescent="0.3">
      <c r="C840" s="197"/>
    </row>
    <row r="841" spans="3:3" x14ac:dyDescent="0.3">
      <c r="C841" s="197"/>
    </row>
    <row r="842" spans="3:3" x14ac:dyDescent="0.3">
      <c r="C842" s="197"/>
    </row>
    <row r="843" spans="3:3" x14ac:dyDescent="0.3">
      <c r="C843" s="197"/>
    </row>
    <row r="844" spans="3:3" x14ac:dyDescent="0.3">
      <c r="C844" s="197"/>
    </row>
    <row r="845" spans="3:3" x14ac:dyDescent="0.3">
      <c r="C845" s="197"/>
    </row>
    <row r="846" spans="3:3" x14ac:dyDescent="0.3">
      <c r="C846" s="197"/>
    </row>
    <row r="847" spans="3:3" x14ac:dyDescent="0.3">
      <c r="C847" s="197"/>
    </row>
    <row r="848" spans="3:3" x14ac:dyDescent="0.3">
      <c r="C848" s="197"/>
    </row>
    <row r="849" spans="3:3" x14ac:dyDescent="0.3">
      <c r="C849" s="197"/>
    </row>
    <row r="850" spans="3:3" x14ac:dyDescent="0.3">
      <c r="C850" s="197"/>
    </row>
    <row r="851" spans="3:3" x14ac:dyDescent="0.3">
      <c r="C851" s="197"/>
    </row>
    <row r="852" spans="3:3" x14ac:dyDescent="0.3">
      <c r="C852" s="197"/>
    </row>
    <row r="853" spans="3:3" x14ac:dyDescent="0.3">
      <c r="C853" s="197"/>
    </row>
    <row r="854" spans="3:3" x14ac:dyDescent="0.3">
      <c r="C854" s="197"/>
    </row>
    <row r="855" spans="3:3" x14ac:dyDescent="0.3">
      <c r="C855" s="197"/>
    </row>
    <row r="856" spans="3:3" x14ac:dyDescent="0.3">
      <c r="C856" s="197"/>
    </row>
    <row r="857" spans="3:3" x14ac:dyDescent="0.3">
      <c r="C857" s="197"/>
    </row>
    <row r="858" spans="3:3" x14ac:dyDescent="0.3">
      <c r="C858" s="197"/>
    </row>
    <row r="859" spans="3:3" x14ac:dyDescent="0.3">
      <c r="C859" s="197"/>
    </row>
    <row r="860" spans="3:3" x14ac:dyDescent="0.3">
      <c r="C860" s="197"/>
    </row>
    <row r="861" spans="3:3" x14ac:dyDescent="0.3">
      <c r="C861" s="197"/>
    </row>
    <row r="862" spans="3:3" x14ac:dyDescent="0.3">
      <c r="C862" s="197"/>
    </row>
    <row r="863" spans="3:3" x14ac:dyDescent="0.3">
      <c r="C863" s="197"/>
    </row>
    <row r="864" spans="3:3" x14ac:dyDescent="0.3">
      <c r="C864" s="197"/>
    </row>
    <row r="865" spans="3:3" x14ac:dyDescent="0.3">
      <c r="C865" s="197"/>
    </row>
    <row r="866" spans="3:3" x14ac:dyDescent="0.3">
      <c r="C866" s="197"/>
    </row>
    <row r="867" spans="3:3" x14ac:dyDescent="0.3">
      <c r="C867" s="197"/>
    </row>
    <row r="868" spans="3:3" x14ac:dyDescent="0.3">
      <c r="C868" s="197"/>
    </row>
    <row r="869" spans="3:3" x14ac:dyDescent="0.3">
      <c r="C869" s="197"/>
    </row>
    <row r="870" spans="3:3" x14ac:dyDescent="0.3">
      <c r="C870" s="197"/>
    </row>
    <row r="871" spans="3:3" x14ac:dyDescent="0.3">
      <c r="C871" s="197"/>
    </row>
    <row r="872" spans="3:3" x14ac:dyDescent="0.3">
      <c r="C872" s="197"/>
    </row>
    <row r="873" spans="3:3" x14ac:dyDescent="0.3">
      <c r="C873" s="197"/>
    </row>
    <row r="874" spans="3:3" x14ac:dyDescent="0.3">
      <c r="C874" s="197"/>
    </row>
    <row r="875" spans="3:3" x14ac:dyDescent="0.3">
      <c r="C875" s="197"/>
    </row>
    <row r="876" spans="3:3" x14ac:dyDescent="0.3">
      <c r="C876" s="197"/>
    </row>
    <row r="877" spans="3:3" x14ac:dyDescent="0.3">
      <c r="C877" s="197"/>
    </row>
    <row r="878" spans="3:3" x14ac:dyDescent="0.3">
      <c r="C878" s="197"/>
    </row>
    <row r="879" spans="3:3" x14ac:dyDescent="0.3">
      <c r="C879" s="197"/>
    </row>
    <row r="880" spans="3:3" x14ac:dyDescent="0.3">
      <c r="C880" s="197"/>
    </row>
    <row r="881" spans="3:3" x14ac:dyDescent="0.3">
      <c r="C881" s="197"/>
    </row>
    <row r="882" spans="3:3" x14ac:dyDescent="0.3">
      <c r="C882" s="197"/>
    </row>
    <row r="883" spans="3:3" x14ac:dyDescent="0.3">
      <c r="C883" s="197"/>
    </row>
    <row r="884" spans="3:3" x14ac:dyDescent="0.3">
      <c r="C884" s="197"/>
    </row>
    <row r="885" spans="3:3" x14ac:dyDescent="0.3">
      <c r="C885" s="197"/>
    </row>
    <row r="886" spans="3:3" x14ac:dyDescent="0.3">
      <c r="C886" s="197"/>
    </row>
    <row r="887" spans="3:3" x14ac:dyDescent="0.3">
      <c r="C887" s="197"/>
    </row>
    <row r="888" spans="3:3" x14ac:dyDescent="0.3">
      <c r="C888" s="197"/>
    </row>
    <row r="889" spans="3:3" x14ac:dyDescent="0.3">
      <c r="C889" s="197"/>
    </row>
    <row r="890" spans="3:3" x14ac:dyDescent="0.3">
      <c r="C890" s="197"/>
    </row>
    <row r="891" spans="3:3" x14ac:dyDescent="0.3">
      <c r="C891" s="197"/>
    </row>
    <row r="892" spans="3:3" x14ac:dyDescent="0.3">
      <c r="C892" s="197"/>
    </row>
    <row r="893" spans="3:3" x14ac:dyDescent="0.3">
      <c r="C893" s="197"/>
    </row>
    <row r="894" spans="3:3" x14ac:dyDescent="0.3">
      <c r="C894" s="197"/>
    </row>
    <row r="895" spans="3:3" x14ac:dyDescent="0.3">
      <c r="C895" s="197"/>
    </row>
    <row r="896" spans="3:3" x14ac:dyDescent="0.3">
      <c r="C896" s="197"/>
    </row>
    <row r="897" spans="3:3" x14ac:dyDescent="0.3">
      <c r="C897" s="197"/>
    </row>
    <row r="898" spans="3:3" x14ac:dyDescent="0.3">
      <c r="C898" s="197"/>
    </row>
    <row r="899" spans="3:3" x14ac:dyDescent="0.3">
      <c r="C899" s="197"/>
    </row>
    <row r="900" spans="3:3" x14ac:dyDescent="0.3">
      <c r="C900" s="197"/>
    </row>
    <row r="901" spans="3:3" x14ac:dyDescent="0.3">
      <c r="C901" s="197"/>
    </row>
    <row r="902" spans="3:3" x14ac:dyDescent="0.3">
      <c r="C902" s="197"/>
    </row>
    <row r="903" spans="3:3" x14ac:dyDescent="0.3">
      <c r="C903" s="197"/>
    </row>
    <row r="904" spans="3:3" x14ac:dyDescent="0.3">
      <c r="C904" s="197"/>
    </row>
    <row r="905" spans="3:3" x14ac:dyDescent="0.3">
      <c r="C905" s="197"/>
    </row>
    <row r="906" spans="3:3" x14ac:dyDescent="0.3">
      <c r="C906" s="197"/>
    </row>
    <row r="907" spans="3:3" x14ac:dyDescent="0.3">
      <c r="C907" s="197"/>
    </row>
    <row r="908" spans="3:3" x14ac:dyDescent="0.3">
      <c r="C908" s="197"/>
    </row>
    <row r="909" spans="3:3" x14ac:dyDescent="0.3">
      <c r="C909" s="197"/>
    </row>
    <row r="910" spans="3:3" x14ac:dyDescent="0.3">
      <c r="C910" s="197"/>
    </row>
    <row r="911" spans="3:3" x14ac:dyDescent="0.3">
      <c r="C911" s="197"/>
    </row>
    <row r="912" spans="3:3" x14ac:dyDescent="0.3">
      <c r="C912" s="197"/>
    </row>
    <row r="913" spans="3:3" x14ac:dyDescent="0.3">
      <c r="C913" s="197"/>
    </row>
    <row r="914" spans="3:3" x14ac:dyDescent="0.3">
      <c r="C914" s="197"/>
    </row>
    <row r="915" spans="3:3" x14ac:dyDescent="0.3">
      <c r="C915" s="197"/>
    </row>
    <row r="916" spans="3:3" x14ac:dyDescent="0.3">
      <c r="C916" s="197"/>
    </row>
    <row r="917" spans="3:3" x14ac:dyDescent="0.3">
      <c r="C917" s="197"/>
    </row>
    <row r="918" spans="3:3" x14ac:dyDescent="0.3">
      <c r="C918" s="197"/>
    </row>
    <row r="919" spans="3:3" x14ac:dyDescent="0.3">
      <c r="C919" s="197"/>
    </row>
    <row r="920" spans="3:3" x14ac:dyDescent="0.3">
      <c r="C920" s="197"/>
    </row>
    <row r="921" spans="3:3" x14ac:dyDescent="0.3">
      <c r="C921" s="197"/>
    </row>
    <row r="922" spans="3:3" x14ac:dyDescent="0.3">
      <c r="C922" s="197"/>
    </row>
    <row r="923" spans="3:3" x14ac:dyDescent="0.3">
      <c r="C923" s="197"/>
    </row>
    <row r="924" spans="3:3" x14ac:dyDescent="0.3">
      <c r="C924" s="197"/>
    </row>
    <row r="925" spans="3:3" x14ac:dyDescent="0.3">
      <c r="C925" s="197"/>
    </row>
    <row r="926" spans="3:3" x14ac:dyDescent="0.3">
      <c r="C926" s="197"/>
    </row>
    <row r="927" spans="3:3" x14ac:dyDescent="0.3">
      <c r="C927" s="197"/>
    </row>
    <row r="928" spans="3:3" x14ac:dyDescent="0.3">
      <c r="C928" s="197"/>
    </row>
    <row r="929" spans="3:3" x14ac:dyDescent="0.3">
      <c r="C929" s="197"/>
    </row>
    <row r="930" spans="3:3" x14ac:dyDescent="0.3">
      <c r="C930" s="197"/>
    </row>
    <row r="931" spans="3:3" x14ac:dyDescent="0.3">
      <c r="C931" s="197"/>
    </row>
    <row r="932" spans="3:3" x14ac:dyDescent="0.3">
      <c r="C932" s="197"/>
    </row>
    <row r="933" spans="3:3" x14ac:dyDescent="0.3">
      <c r="C933" s="197"/>
    </row>
    <row r="934" spans="3:3" x14ac:dyDescent="0.3">
      <c r="C934" s="197"/>
    </row>
    <row r="935" spans="3:3" x14ac:dyDescent="0.3">
      <c r="C935" s="197"/>
    </row>
    <row r="936" spans="3:3" x14ac:dyDescent="0.3">
      <c r="C936" s="197"/>
    </row>
    <row r="937" spans="3:3" x14ac:dyDescent="0.3">
      <c r="C937" s="197"/>
    </row>
    <row r="938" spans="3:3" x14ac:dyDescent="0.3">
      <c r="C938" s="197"/>
    </row>
    <row r="939" spans="3:3" x14ac:dyDescent="0.3">
      <c r="C939" s="197"/>
    </row>
    <row r="940" spans="3:3" x14ac:dyDescent="0.3">
      <c r="C940" s="197"/>
    </row>
    <row r="941" spans="3:3" x14ac:dyDescent="0.3">
      <c r="C941" s="197"/>
    </row>
    <row r="942" spans="3:3" x14ac:dyDescent="0.3">
      <c r="C942" s="197"/>
    </row>
    <row r="943" spans="3:3" x14ac:dyDescent="0.3">
      <c r="C943" s="197"/>
    </row>
    <row r="944" spans="3:3" x14ac:dyDescent="0.3">
      <c r="C944" s="197"/>
    </row>
    <row r="945" spans="3:3" x14ac:dyDescent="0.3">
      <c r="C945" s="197"/>
    </row>
    <row r="946" spans="3:3" x14ac:dyDescent="0.3">
      <c r="C946" s="197"/>
    </row>
    <row r="947" spans="3:3" x14ac:dyDescent="0.3">
      <c r="C947" s="197"/>
    </row>
    <row r="948" spans="3:3" x14ac:dyDescent="0.3">
      <c r="C948" s="197"/>
    </row>
    <row r="949" spans="3:3" x14ac:dyDescent="0.3">
      <c r="C949" s="197"/>
    </row>
    <row r="950" spans="3:3" x14ac:dyDescent="0.3">
      <c r="C950" s="197"/>
    </row>
    <row r="951" spans="3:3" x14ac:dyDescent="0.3">
      <c r="C951" s="197"/>
    </row>
    <row r="952" spans="3:3" x14ac:dyDescent="0.3">
      <c r="C952" s="197"/>
    </row>
    <row r="953" spans="3:3" x14ac:dyDescent="0.3">
      <c r="C953" s="197"/>
    </row>
    <row r="954" spans="3:3" x14ac:dyDescent="0.3">
      <c r="C954" s="197"/>
    </row>
    <row r="955" spans="3:3" x14ac:dyDescent="0.3">
      <c r="C955" s="197"/>
    </row>
    <row r="956" spans="3:3" x14ac:dyDescent="0.3">
      <c r="C956" s="197"/>
    </row>
    <row r="957" spans="3:3" x14ac:dyDescent="0.3">
      <c r="C957" s="197"/>
    </row>
    <row r="958" spans="3:3" x14ac:dyDescent="0.3">
      <c r="C958" s="197"/>
    </row>
    <row r="959" spans="3:3" x14ac:dyDescent="0.3">
      <c r="C959" s="197"/>
    </row>
    <row r="960" spans="3:3" x14ac:dyDescent="0.3">
      <c r="C960" s="197"/>
    </row>
    <row r="961" spans="3:3" x14ac:dyDescent="0.3">
      <c r="C961" s="197"/>
    </row>
    <row r="962" spans="3:3" x14ac:dyDescent="0.3">
      <c r="C962" s="197"/>
    </row>
    <row r="963" spans="3:3" x14ac:dyDescent="0.3">
      <c r="C963" s="197"/>
    </row>
    <row r="964" spans="3:3" x14ac:dyDescent="0.3">
      <c r="C964" s="197"/>
    </row>
    <row r="965" spans="3:3" x14ac:dyDescent="0.3">
      <c r="C965" s="197"/>
    </row>
    <row r="966" spans="3:3" x14ac:dyDescent="0.3">
      <c r="C966" s="197"/>
    </row>
    <row r="967" spans="3:3" x14ac:dyDescent="0.3">
      <c r="C967" s="197"/>
    </row>
    <row r="968" spans="3:3" x14ac:dyDescent="0.3">
      <c r="C968" s="197"/>
    </row>
    <row r="969" spans="3:3" x14ac:dyDescent="0.3">
      <c r="C969" s="197"/>
    </row>
    <row r="970" spans="3:3" x14ac:dyDescent="0.3">
      <c r="C970" s="197"/>
    </row>
    <row r="971" spans="3:3" x14ac:dyDescent="0.3">
      <c r="C971" s="197"/>
    </row>
    <row r="972" spans="3:3" x14ac:dyDescent="0.3">
      <c r="C972" s="197"/>
    </row>
    <row r="973" spans="3:3" x14ac:dyDescent="0.3">
      <c r="C973" s="197"/>
    </row>
    <row r="974" spans="3:3" x14ac:dyDescent="0.3">
      <c r="C974" s="197"/>
    </row>
    <row r="975" spans="3:3" x14ac:dyDescent="0.3">
      <c r="C975" s="197"/>
    </row>
    <row r="976" spans="3:3" x14ac:dyDescent="0.3">
      <c r="C976" s="197"/>
    </row>
    <row r="977" spans="3:3" x14ac:dyDescent="0.3">
      <c r="C977" s="197"/>
    </row>
    <row r="978" spans="3:3" x14ac:dyDescent="0.3">
      <c r="C978" s="197"/>
    </row>
    <row r="979" spans="3:3" x14ac:dyDescent="0.3">
      <c r="C979" s="197"/>
    </row>
    <row r="980" spans="3:3" x14ac:dyDescent="0.3">
      <c r="C980" s="197"/>
    </row>
    <row r="981" spans="3:3" x14ac:dyDescent="0.3">
      <c r="C981" s="197"/>
    </row>
    <row r="982" spans="3:3" x14ac:dyDescent="0.3">
      <c r="C982" s="197"/>
    </row>
    <row r="983" spans="3:3" x14ac:dyDescent="0.3">
      <c r="C983" s="197"/>
    </row>
    <row r="984" spans="3:3" x14ac:dyDescent="0.3">
      <c r="C984" s="197"/>
    </row>
    <row r="985" spans="3:3" x14ac:dyDescent="0.3">
      <c r="C985" s="197"/>
    </row>
    <row r="986" spans="3:3" x14ac:dyDescent="0.3">
      <c r="C986" s="197"/>
    </row>
    <row r="987" spans="3:3" x14ac:dyDescent="0.3">
      <c r="C987" s="197"/>
    </row>
    <row r="988" spans="3:3" x14ac:dyDescent="0.3">
      <c r="C988" s="197"/>
    </row>
    <row r="989" spans="3:3" x14ac:dyDescent="0.3">
      <c r="C989" s="197"/>
    </row>
    <row r="990" spans="3:3" x14ac:dyDescent="0.3">
      <c r="C990" s="197"/>
    </row>
    <row r="991" spans="3:3" x14ac:dyDescent="0.3">
      <c r="C991" s="197"/>
    </row>
    <row r="992" spans="3:3" x14ac:dyDescent="0.3">
      <c r="C992" s="197"/>
    </row>
    <row r="993" spans="3:3" x14ac:dyDescent="0.3">
      <c r="C993" s="197"/>
    </row>
    <row r="994" spans="3:3" x14ac:dyDescent="0.3">
      <c r="C994" s="197"/>
    </row>
    <row r="995" spans="3:3" x14ac:dyDescent="0.3">
      <c r="C995" s="197"/>
    </row>
    <row r="996" spans="3:3" x14ac:dyDescent="0.3">
      <c r="C996" s="197"/>
    </row>
    <row r="997" spans="3:3" x14ac:dyDescent="0.3">
      <c r="C997" s="197"/>
    </row>
    <row r="998" spans="3:3" x14ac:dyDescent="0.3">
      <c r="C998" s="197"/>
    </row>
    <row r="999" spans="3:3" x14ac:dyDescent="0.3">
      <c r="C999" s="197"/>
    </row>
    <row r="1000" spans="3:3" x14ac:dyDescent="0.3">
      <c r="C1000" s="197"/>
    </row>
    <row r="1001" spans="3:3" x14ac:dyDescent="0.3">
      <c r="C1001" s="197"/>
    </row>
    <row r="1002" spans="3:3" x14ac:dyDescent="0.3">
      <c r="C1002" s="197"/>
    </row>
    <row r="1003" spans="3:3" ht="15" thickBot="1" x14ac:dyDescent="0.35">
      <c r="C1003" s="19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004"/>
  <sheetViews>
    <sheetView workbookViewId="0">
      <selection activeCell="P28" sqref="P28"/>
    </sheetView>
  </sheetViews>
  <sheetFormatPr baseColWidth="10" defaultRowHeight="14.4" x14ac:dyDescent="0.3"/>
  <cols>
    <col min="1" max="1" width="7.77734375" style="190" customWidth="1"/>
    <col min="2" max="2" width="8.21875" style="190" bestFit="1" customWidth="1"/>
    <col min="3" max="3" width="20.77734375" style="190" customWidth="1"/>
    <col min="4" max="14" width="0.21875" style="309" customWidth="1"/>
    <col min="15" max="15" width="0.21875" customWidth="1"/>
    <col min="16" max="16" width="8.6640625" style="305" customWidth="1"/>
    <col min="17" max="17" width="0.21875" customWidth="1"/>
    <col min="18" max="22" width="0.21875" style="309" customWidth="1"/>
    <col min="23" max="23" width="0.21875" customWidth="1"/>
    <col min="25" max="25" width="0.21875" customWidth="1"/>
    <col min="26" max="48" width="0.21875" style="309" customWidth="1"/>
    <col min="49" max="49" width="8.77734375" style="177" customWidth="1"/>
    <col min="50" max="50" width="20.77734375" style="178" customWidth="1"/>
    <col min="51" max="51" width="11.77734375" style="179" customWidth="1"/>
    <col min="52" max="52" width="0.88671875" style="180" customWidth="1"/>
    <col min="53" max="53" width="8.77734375" style="177" customWidth="1"/>
    <col min="54" max="54" width="20.77734375" style="178" customWidth="1"/>
    <col min="55" max="55" width="11.77734375" style="179" customWidth="1"/>
    <col min="56" max="56" width="1.77734375" customWidth="1"/>
    <col min="58" max="58" width="23.109375" customWidth="1"/>
    <col min="62" max="62" width="21.44140625" customWidth="1"/>
  </cols>
  <sheetData>
    <row r="1" spans="1:64" ht="28.2" thickBot="1" x14ac:dyDescent="0.35">
      <c r="A1" s="181"/>
      <c r="B1" s="182" t="s">
        <v>155</v>
      </c>
      <c r="C1" s="201"/>
      <c r="P1" s="306" t="s">
        <v>196</v>
      </c>
      <c r="X1" s="229">
        <v>5000</v>
      </c>
      <c r="AW1" s="166"/>
      <c r="AX1" s="169" t="s">
        <v>67</v>
      </c>
      <c r="AY1" s="168"/>
      <c r="AZ1" s="202"/>
      <c r="BA1" s="166"/>
      <c r="BB1" s="169" t="s">
        <v>68</v>
      </c>
      <c r="BC1" s="167"/>
      <c r="BE1" s="265" t="s">
        <v>193</v>
      </c>
      <c r="BF1" s="266"/>
      <c r="BG1" s="266"/>
      <c r="BH1" s="267"/>
      <c r="BI1" s="265"/>
      <c r="BJ1" s="266"/>
      <c r="BK1" s="266"/>
      <c r="BL1" s="267"/>
    </row>
    <row r="2" spans="1:64" ht="16.2" thickBot="1" x14ac:dyDescent="0.35">
      <c r="A2" s="78"/>
      <c r="B2" s="183" t="s">
        <v>156</v>
      </c>
      <c r="C2" s="167" t="s">
        <v>40</v>
      </c>
      <c r="P2" s="303" t="s">
        <v>212</v>
      </c>
      <c r="X2" s="229" t="s">
        <v>175</v>
      </c>
      <c r="AW2" s="166" t="s">
        <v>69</v>
      </c>
      <c r="AX2" s="167" t="s">
        <v>70</v>
      </c>
      <c r="AY2" s="168" t="s">
        <v>71</v>
      </c>
      <c r="AZ2" s="203"/>
      <c r="BA2" s="166" t="s">
        <v>69</v>
      </c>
      <c r="BB2" s="169" t="s">
        <v>70</v>
      </c>
      <c r="BC2" s="167" t="s">
        <v>71</v>
      </c>
      <c r="BE2" s="268" t="s">
        <v>194</v>
      </c>
      <c r="BF2" s="268" t="s">
        <v>70</v>
      </c>
      <c r="BG2" s="269" t="s">
        <v>195</v>
      </c>
      <c r="BH2" s="268" t="s">
        <v>196</v>
      </c>
      <c r="BI2" s="268"/>
      <c r="BJ2" s="268"/>
      <c r="BK2" s="268"/>
      <c r="BL2" s="268"/>
    </row>
    <row r="3" spans="1:64" ht="16.2" thickBot="1" x14ac:dyDescent="0.35">
      <c r="A3" s="184">
        <v>1000</v>
      </c>
      <c r="B3" s="185"/>
      <c r="C3" s="186" t="str">
        <f>'Informations personnelles'!C3</f>
        <v>Pierrette Venne</v>
      </c>
      <c r="P3" s="307">
        <v>0</v>
      </c>
      <c r="X3" s="229" t="s">
        <v>64</v>
      </c>
      <c r="AW3" s="204">
        <f>VLOOKUP($AX3,CHOOSE({1,2},$C$3:$C$1003,$A$3:$A$1003),2,FALSE)</f>
        <v>1021</v>
      </c>
      <c r="AX3" s="171" t="s">
        <v>72</v>
      </c>
      <c r="AY3" s="172">
        <v>17</v>
      </c>
      <c r="AZ3" s="203"/>
      <c r="BA3" s="170">
        <f>VLOOKUP($AZ3,CHOOSE({1,2},$C$3:$C$1003,$A$3:$A$1003),2,FALSE)</f>
        <v>1089</v>
      </c>
      <c r="BB3" s="173" t="s">
        <v>73</v>
      </c>
      <c r="BC3" s="205">
        <v>17</v>
      </c>
      <c r="BE3" s="270">
        <v>1</v>
      </c>
      <c r="BF3" s="271" t="str">
        <f>IFERROR(VLOOKUP($BE3,CHOOSE({1,2},$B$3:$B$1003,$C$3:$C$1003),2,FALSE),"")</f>
        <v>Mario Nolet</v>
      </c>
      <c r="BG3" s="272">
        <f>IFERROR(VLOOKUP($BE3,CHOOSE({1,2},$B$3:$B$1003,$A$3:$A$1003),2,FALSE),"")</f>
        <v>1034</v>
      </c>
      <c r="BH3" s="273">
        <f>IFERROR(VLOOKUP(BG3,$A$3:$P$1003,16),"")</f>
        <v>19</v>
      </c>
      <c r="BI3" s="274"/>
      <c r="BJ3" s="275"/>
      <c r="BK3" s="276"/>
      <c r="BL3" s="277"/>
    </row>
    <row r="4" spans="1:64" ht="16.2" thickBot="1" x14ac:dyDescent="0.35">
      <c r="A4" s="184">
        <v>1001</v>
      </c>
      <c r="B4" s="185">
        <v>4</v>
      </c>
      <c r="C4" s="186" t="str">
        <f>'Informations personnelles'!C4</f>
        <v>Claire Lessard</v>
      </c>
      <c r="P4" s="307">
        <v>15</v>
      </c>
      <c r="X4" s="229">
        <v>130</v>
      </c>
      <c r="AW4" s="204">
        <f>VLOOKUP($AX4,CHOOSE({1,2},$C$3:$C$1003,$A$3:$A$1003),2,FALSE)</f>
        <v>1030</v>
      </c>
      <c r="AX4" s="174" t="s">
        <v>74</v>
      </c>
      <c r="AY4" s="175">
        <v>16</v>
      </c>
      <c r="AZ4" s="203"/>
      <c r="BA4" s="170">
        <f>VLOOKUP($AZ4,CHOOSE({1,2},$C$3:$C$1003,$A$3:$A$1003),2,FALSE)</f>
        <v>1089</v>
      </c>
      <c r="BB4" s="171" t="s">
        <v>75</v>
      </c>
      <c r="BC4" s="205">
        <v>17</v>
      </c>
      <c r="BE4" s="278">
        <v>2</v>
      </c>
      <c r="BF4" s="271" t="str">
        <f>IFERROR(VLOOKUP($BE4,CHOOSE({1,2},$B$3:$B$1003,$C$3:$C$1003),2,FALSE),"")</f>
        <v>Dorothée Beauchesne</v>
      </c>
      <c r="BG4" s="272">
        <f>IFERROR(VLOOKUP($BE4,CHOOSE({1,2},$B$3:$B$1003,$A$3:$A$1003),2,FALSE),"")</f>
        <v>1053</v>
      </c>
      <c r="BH4" s="273">
        <f t="shared" ref="BH4:BH16" si="0">IFERROR(VLOOKUP(BG4,$A$3:$P$1003,16),"")</f>
        <v>17</v>
      </c>
      <c r="BI4" s="278"/>
      <c r="BJ4" s="275"/>
      <c r="BK4" s="279"/>
      <c r="BL4" s="280"/>
    </row>
    <row r="5" spans="1:64" ht="16.2" thickBot="1" x14ac:dyDescent="0.35">
      <c r="A5" s="184">
        <v>1002</v>
      </c>
      <c r="B5" s="185">
        <v>6</v>
      </c>
      <c r="C5" s="186" t="str">
        <f>'Informations personnelles'!C5</f>
        <v>Michel Taillon</v>
      </c>
      <c r="P5" s="307">
        <v>20</v>
      </c>
      <c r="X5" s="230" t="s">
        <v>176</v>
      </c>
      <c r="AW5" s="204">
        <f>VLOOKUP($AX5,CHOOSE({1,2},$C$3:$C$1003,$A$3:$A$1003),2,FALSE)</f>
        <v>1041</v>
      </c>
      <c r="AX5" s="174" t="s">
        <v>76</v>
      </c>
      <c r="AY5" s="175">
        <v>13</v>
      </c>
      <c r="AZ5" s="203"/>
      <c r="BA5" s="170">
        <f>VLOOKUP($AZ5,CHOOSE({1,2},$C$3:$C$1003,$A$3:$A$1003),2,FALSE)</f>
        <v>1089</v>
      </c>
      <c r="BB5" s="171" t="s">
        <v>77</v>
      </c>
      <c r="BC5" s="205">
        <v>16</v>
      </c>
      <c r="BE5" s="278">
        <v>3</v>
      </c>
      <c r="BF5" s="271" t="str">
        <f>IFERROR(VLOOKUP($BE5,CHOOSE({1,2},$B$3:$B$1003,$C$3:$C$1003),2,FALSE),"")</f>
        <v>André Cyr</v>
      </c>
      <c r="BG5" s="272">
        <f>IFERROR(VLOOKUP($BE5,CHOOSE({1,2},$B$3:$B$1003,$A$3:$A$1003),2,FALSE),"")</f>
        <v>1058</v>
      </c>
      <c r="BH5" s="273">
        <f t="shared" si="0"/>
        <v>17</v>
      </c>
      <c r="BI5" s="278"/>
      <c r="BJ5" s="275"/>
      <c r="BK5" s="279"/>
      <c r="BL5" s="280"/>
    </row>
    <row r="6" spans="1:64" ht="16.2" thickBot="1" x14ac:dyDescent="0.35">
      <c r="A6" s="184">
        <v>1003</v>
      </c>
      <c r="B6" s="185">
        <v>9</v>
      </c>
      <c r="C6" s="186" t="str">
        <f>'Informations personnelles'!C6</f>
        <v>Louise Robillard</v>
      </c>
      <c r="P6" s="307">
        <v>11</v>
      </c>
      <c r="X6" s="230">
        <v>13</v>
      </c>
      <c r="AW6" s="204">
        <f>VLOOKUP($AX6,CHOOSE({1,2},$C$3:$C$1003,$A$3:$A$1003),2,FALSE)</f>
        <v>1067</v>
      </c>
      <c r="AX6" s="174" t="s">
        <v>78</v>
      </c>
      <c r="AY6" s="175">
        <v>13</v>
      </c>
      <c r="AZ6" s="203"/>
      <c r="BA6" s="170">
        <f>VLOOKUP($AZ6,CHOOSE({1,2},$C$3:$C$1003,$A$3:$A$1003),2,FALSE)</f>
        <v>1089</v>
      </c>
      <c r="BB6" s="171" t="s">
        <v>79</v>
      </c>
      <c r="BC6" s="205">
        <v>14</v>
      </c>
      <c r="BE6" s="278">
        <v>4</v>
      </c>
      <c r="BF6" s="271" t="str">
        <f>IFERROR(VLOOKUP($BE6,CHOOSE({1,2},$B$3:$B$1003,$C$3:$C$1003),2,FALSE),"")</f>
        <v>Claire Lessard</v>
      </c>
      <c r="BG6" s="272">
        <f>IFERROR(VLOOKUP($BE6,CHOOSE({1,2},$B$3:$B$1003,$A$3:$A$1003),2,FALSE),"")</f>
        <v>1001</v>
      </c>
      <c r="BH6" s="273">
        <f t="shared" si="0"/>
        <v>15</v>
      </c>
      <c r="BI6" s="278"/>
      <c r="BJ6" s="275"/>
      <c r="BK6" s="279"/>
      <c r="BL6" s="280"/>
    </row>
    <row r="7" spans="1:64" ht="16.2" thickBot="1" x14ac:dyDescent="0.35">
      <c r="A7" s="184">
        <v>1004</v>
      </c>
      <c r="B7" s="185"/>
      <c r="C7" s="186" t="str">
        <f>'Informations personnelles'!C7</f>
        <v>Émile Beauchesne</v>
      </c>
      <c r="P7" s="307">
        <v>0</v>
      </c>
      <c r="X7" s="231" t="s">
        <v>177</v>
      </c>
      <c r="AW7" s="204">
        <f>VLOOKUP($AX7,CHOOSE({1,2},$C$3:$C$1003,$A$3:$A$1003),2,FALSE)</f>
        <v>1019</v>
      </c>
      <c r="AX7" s="174" t="s">
        <v>80</v>
      </c>
      <c r="AY7" s="175">
        <v>12</v>
      </c>
      <c r="AZ7" s="203"/>
      <c r="BA7" s="170">
        <f>VLOOKUP($AZ7,CHOOSE({1,2},$C$3:$C$1003,$A$3:$A$1003),2,FALSE)</f>
        <v>1089</v>
      </c>
      <c r="BB7" s="171" t="s">
        <v>81</v>
      </c>
      <c r="BC7" s="205">
        <v>14</v>
      </c>
      <c r="BE7" s="278">
        <v>5</v>
      </c>
      <c r="BF7" s="271" t="str">
        <f>IFERROR(VLOOKUP($BE7,CHOOSE({1,2},$B$3:$B$1003,$C$3:$C$1003),2,FALSE),"")</f>
        <v>Jacques Robillard</v>
      </c>
      <c r="BG7" s="272">
        <f>IFERROR(VLOOKUP($BE7,CHOOSE({1,2},$B$3:$B$1003,$A$3:$A$1003),2,FALSE),"")</f>
        <v>1048</v>
      </c>
      <c r="BH7" s="273">
        <f t="shared" si="0"/>
        <v>14</v>
      </c>
      <c r="BI7" s="278"/>
      <c r="BJ7" s="275"/>
      <c r="BK7" s="279"/>
      <c r="BL7" s="280"/>
    </row>
    <row r="8" spans="1:64" ht="16.2" thickBot="1" x14ac:dyDescent="0.35">
      <c r="A8" s="184">
        <v>1005</v>
      </c>
      <c r="B8" s="185"/>
      <c r="C8" s="186" t="str">
        <f>'Informations personnelles'!C8</f>
        <v>Martine Ouellet</v>
      </c>
      <c r="P8" s="307">
        <v>0</v>
      </c>
      <c r="X8" s="232">
        <v>10</v>
      </c>
      <c r="AW8" s="204">
        <f>VLOOKUP($AX8,CHOOSE({1,2},$C$3:$C$1003,$A$3:$A$1003),2,FALSE)</f>
        <v>1082</v>
      </c>
      <c r="AX8" s="174" t="s">
        <v>82</v>
      </c>
      <c r="AY8" s="175">
        <v>12</v>
      </c>
      <c r="AZ8" s="203"/>
      <c r="BA8" s="170">
        <f>VLOOKUP($AZ8,CHOOSE({1,2},$C$3:$C$1003,$A$3:$A$1003),2,FALSE)</f>
        <v>1089</v>
      </c>
      <c r="BB8" s="171" t="s">
        <v>83</v>
      </c>
      <c r="BC8" s="205">
        <v>14</v>
      </c>
      <c r="BE8" s="278">
        <v>6</v>
      </c>
      <c r="BF8" s="271" t="str">
        <f>IFERROR(VLOOKUP($BE8,CHOOSE({1,2},$B$3:$B$1003,$C$3:$C$1003),2,FALSE),"")</f>
        <v>Michel Taillon</v>
      </c>
      <c r="BG8" s="272">
        <f>IFERROR(VLOOKUP($BE8,CHOOSE({1,2},$B$3:$B$1003,$A$3:$A$1003),2,FALSE),"")</f>
        <v>1002</v>
      </c>
      <c r="BH8" s="273">
        <f t="shared" si="0"/>
        <v>20</v>
      </c>
      <c r="BI8" s="278"/>
      <c r="BJ8" s="275"/>
      <c r="BK8" s="279"/>
      <c r="BL8" s="280"/>
    </row>
    <row r="9" spans="1:64" ht="16.2" thickBot="1" x14ac:dyDescent="0.35">
      <c r="A9" s="184">
        <v>1006</v>
      </c>
      <c r="B9" s="185"/>
      <c r="C9" s="186" t="str">
        <f>'Informations personnelles'!C9</f>
        <v>Jean-Pierre Lapointe</v>
      </c>
      <c r="P9" s="307">
        <v>0</v>
      </c>
      <c r="X9" s="233" t="s">
        <v>178</v>
      </c>
      <c r="AW9" s="204">
        <f>VLOOKUP($AX9,CHOOSE({1,2},$C$3:$C$1003,$A$3:$A$1003),2,FALSE)</f>
        <v>1005</v>
      </c>
      <c r="AX9" s="174" t="s">
        <v>84</v>
      </c>
      <c r="AY9" s="175">
        <v>11</v>
      </c>
      <c r="AZ9" s="203"/>
      <c r="BA9" s="170">
        <f>VLOOKUP($AZ9,CHOOSE({1,2},$C$3:$C$1003,$A$3:$A$1003),2,FALSE)</f>
        <v>1089</v>
      </c>
      <c r="BB9" s="171" t="s">
        <v>85</v>
      </c>
      <c r="BC9" s="205">
        <v>13</v>
      </c>
      <c r="BE9" s="278">
        <v>7</v>
      </c>
      <c r="BF9" s="271" t="str">
        <f>IFERROR(VLOOKUP($BE9,CHOOSE({1,2},$B$3:$B$1003,$C$3:$C$1003),2,FALSE),"")</f>
        <v>Gilberte Caron</v>
      </c>
      <c r="BG9" s="272">
        <f>IFERROR(VLOOKUP($BE9,CHOOSE({1,2},$B$3:$B$1003,$A$3:$A$1003),2,FALSE),"")</f>
        <v>1029</v>
      </c>
      <c r="BH9" s="273">
        <f t="shared" si="0"/>
        <v>20</v>
      </c>
      <c r="BI9" s="278"/>
      <c r="BJ9" s="275"/>
      <c r="BK9" s="279"/>
      <c r="BL9" s="280"/>
    </row>
    <row r="10" spans="1:64" ht="16.2" thickBot="1" x14ac:dyDescent="0.35">
      <c r="A10" s="184">
        <v>1007</v>
      </c>
      <c r="B10" s="185"/>
      <c r="C10" s="186" t="str">
        <f>'Informations personnelles'!C10</f>
        <v xml:space="preserve">Louisette Croteau </v>
      </c>
      <c r="P10" s="307">
        <v>0</v>
      </c>
      <c r="X10" s="234">
        <v>8.25</v>
      </c>
      <c r="AW10" s="204">
        <f>VLOOKUP($AX10,CHOOSE({1,2},$C$3:$C$1003,$A$3:$A$1003),2,FALSE)</f>
        <v>1026</v>
      </c>
      <c r="AX10" s="174" t="s">
        <v>86</v>
      </c>
      <c r="AY10" s="175">
        <v>11</v>
      </c>
      <c r="AZ10" s="203"/>
      <c r="BA10" s="170">
        <f>VLOOKUP($AZ10,CHOOSE({1,2},$C$3:$C$1003,$A$3:$A$1003),2,FALSE)</f>
        <v>1089</v>
      </c>
      <c r="BB10" s="171" t="s">
        <v>87</v>
      </c>
      <c r="BC10" s="205">
        <v>13</v>
      </c>
      <c r="BE10" s="278">
        <v>8</v>
      </c>
      <c r="BF10" s="271" t="str">
        <f>IFERROR(VLOOKUP($BE10,CHOOSE({1,2},$B$3:$B$1003,$C$3:$C$1003),2,FALSE),"")</f>
        <v>Jeannine Chartré</v>
      </c>
      <c r="BG10" s="272">
        <f>IFERROR(VLOOKUP($BE10,CHOOSE({1,2},$B$3:$B$1003,$A$3:$A$1003),2,FALSE),"")</f>
        <v>1033</v>
      </c>
      <c r="BH10" s="273">
        <f t="shared" si="0"/>
        <v>14</v>
      </c>
      <c r="BI10" s="278"/>
      <c r="BJ10" s="275"/>
      <c r="BK10" s="279"/>
      <c r="BL10" s="280"/>
    </row>
    <row r="11" spans="1:64" ht="16.2" thickBot="1" x14ac:dyDescent="0.35">
      <c r="A11" s="184">
        <v>1008</v>
      </c>
      <c r="B11" s="185"/>
      <c r="C11" s="186" t="str">
        <f>'Informations personnelles'!C11</f>
        <v>Claude Baril</v>
      </c>
      <c r="P11" s="307">
        <v>0</v>
      </c>
      <c r="X11" s="235" t="s">
        <v>179</v>
      </c>
      <c r="AW11" s="204">
        <f>VLOOKUP($AX11,CHOOSE({1,2},$C$3:$C$1003,$A$3:$A$1003),2,FALSE)</f>
        <v>1029</v>
      </c>
      <c r="AX11" s="174" t="s">
        <v>88</v>
      </c>
      <c r="AY11" s="175">
        <v>11</v>
      </c>
      <c r="AZ11" s="203"/>
      <c r="BA11" s="170">
        <f>VLOOKUP($AZ11,CHOOSE({1,2},$C$3:$C$1003,$A$3:$A$1003),2,FALSE)</f>
        <v>1089</v>
      </c>
      <c r="BB11" s="171" t="s">
        <v>89</v>
      </c>
      <c r="BC11" s="205">
        <v>13</v>
      </c>
      <c r="BE11" s="278">
        <v>9</v>
      </c>
      <c r="BF11" s="271" t="str">
        <f>IFERROR(VLOOKUP($BE11,CHOOSE({1,2},$B$3:$B$1003,$C$3:$C$1003),2,FALSE),"")</f>
        <v>Louise Robillard</v>
      </c>
      <c r="BG11" s="272">
        <f>IFERROR(VLOOKUP($BE11,CHOOSE({1,2},$B$3:$B$1003,$A$3:$A$1003),2,FALSE),"")</f>
        <v>1003</v>
      </c>
      <c r="BH11" s="273">
        <f t="shared" si="0"/>
        <v>11</v>
      </c>
      <c r="BI11" s="278"/>
      <c r="BJ11" s="275"/>
      <c r="BK11" s="279"/>
      <c r="BL11" s="280"/>
    </row>
    <row r="12" spans="1:64" ht="16.2" thickBot="1" x14ac:dyDescent="0.35">
      <c r="A12" s="184">
        <v>1009</v>
      </c>
      <c r="B12" s="185">
        <v>11</v>
      </c>
      <c r="C12" s="186" t="str">
        <f>'Informations personnelles'!C12</f>
        <v>Yves Chapdelaine</v>
      </c>
      <c r="P12" s="307">
        <v>18</v>
      </c>
      <c r="X12" s="236">
        <v>10</v>
      </c>
      <c r="AW12" s="204">
        <f>VLOOKUP($AX12,CHOOSE({1,2},$C$3:$C$1003,$A$3:$A$1003),2,FALSE)</f>
        <v>1001</v>
      </c>
      <c r="AX12" s="174" t="s">
        <v>90</v>
      </c>
      <c r="AY12" s="175">
        <v>10</v>
      </c>
      <c r="AZ12" s="203"/>
      <c r="BA12" s="170">
        <f>VLOOKUP($AZ12,CHOOSE({1,2},$C$3:$C$1003,$A$3:$A$1003),2,FALSE)</f>
        <v>1089</v>
      </c>
      <c r="BB12" s="171" t="s">
        <v>91</v>
      </c>
      <c r="BC12" s="205">
        <v>13</v>
      </c>
      <c r="BE12" s="278">
        <v>10</v>
      </c>
      <c r="BF12" s="271" t="str">
        <f>IFERROR(VLOOKUP($BE12,CHOOSE({1,2},$B$3:$B$1003,$C$3:$C$1003),2,FALSE),"")</f>
        <v>Michel Moreau</v>
      </c>
      <c r="BG12" s="272">
        <f>IFERROR(VLOOKUP($BE12,CHOOSE({1,2},$B$3:$B$1003,$A$3:$A$1003),2,FALSE),"")</f>
        <v>1014</v>
      </c>
      <c r="BH12" s="273">
        <f t="shared" si="0"/>
        <v>14</v>
      </c>
      <c r="BI12" s="278"/>
      <c r="BJ12" s="275"/>
      <c r="BK12" s="279"/>
      <c r="BL12" s="280"/>
    </row>
    <row r="13" spans="1:64" ht="16.2" thickBot="1" x14ac:dyDescent="0.35">
      <c r="A13" s="184">
        <v>1010</v>
      </c>
      <c r="B13" s="185"/>
      <c r="C13" s="186" t="str">
        <f>'Informations personnelles'!C13</f>
        <v>Louise Sarrazin</v>
      </c>
      <c r="P13" s="307">
        <v>0</v>
      </c>
      <c r="X13" s="237" t="s">
        <v>180</v>
      </c>
      <c r="AW13" s="204">
        <f>VLOOKUP($AX13,CHOOSE({1,2},$C$3:$C$1003,$A$3:$A$1003),2,FALSE)</f>
        <v>1000</v>
      </c>
      <c r="AX13" s="174" t="s">
        <v>92</v>
      </c>
      <c r="AY13" s="175">
        <v>9</v>
      </c>
      <c r="AZ13" s="203"/>
      <c r="BA13" s="170">
        <f>VLOOKUP($AZ13,CHOOSE({1,2},$C$3:$C$1003,$A$3:$A$1003),2,FALSE)</f>
        <v>1089</v>
      </c>
      <c r="BB13" s="171" t="s">
        <v>93</v>
      </c>
      <c r="BC13" s="205">
        <v>12</v>
      </c>
      <c r="BE13" s="278">
        <v>11</v>
      </c>
      <c r="BF13" s="271" t="str">
        <f>IFERROR(VLOOKUP($BE13,CHOOSE({1,2},$B$3:$B$1003,$C$3:$C$1003),2,FALSE),"")</f>
        <v>Yves Chapdelaine</v>
      </c>
      <c r="BG13" s="272">
        <f>IFERROR(VLOOKUP($BE13,CHOOSE({1,2},$B$3:$B$1003,$A$3:$A$1003),2,FALSE),"")</f>
        <v>1009</v>
      </c>
      <c r="BH13" s="273">
        <f t="shared" si="0"/>
        <v>18</v>
      </c>
      <c r="BI13" s="278"/>
      <c r="BJ13" s="275"/>
      <c r="BK13" s="279"/>
      <c r="BL13" s="280"/>
    </row>
    <row r="14" spans="1:64" ht="16.2" thickBot="1" x14ac:dyDescent="0.35">
      <c r="A14" s="184">
        <v>1011</v>
      </c>
      <c r="B14" s="185"/>
      <c r="C14" s="186" t="str">
        <f>'Informations personnelles'!C14</f>
        <v>Réal Nolet</v>
      </c>
      <c r="P14" s="307">
        <v>0</v>
      </c>
      <c r="X14" s="237">
        <v>84</v>
      </c>
      <c r="AW14" s="204">
        <f>VLOOKUP($AX14,CHOOSE({1,2},$C$3:$C$1003,$A$3:$A$1003),2,FALSE)</f>
        <v>1010</v>
      </c>
      <c r="AX14" s="174" t="s">
        <v>94</v>
      </c>
      <c r="AY14" s="175">
        <v>9</v>
      </c>
      <c r="AZ14" s="203"/>
      <c r="BA14" s="170">
        <f>VLOOKUP($AZ14,CHOOSE({1,2},$C$3:$C$1003,$A$3:$A$1003),2,FALSE)</f>
        <v>1089</v>
      </c>
      <c r="BB14" s="171" t="s">
        <v>95</v>
      </c>
      <c r="BC14" s="205">
        <v>12</v>
      </c>
      <c r="BE14" s="278">
        <v>12</v>
      </c>
      <c r="BF14" s="271" t="str">
        <f>IFERROR(VLOOKUP($BE14,CHOOSE({1,2},$B$3:$B$1003,$C$3:$C$1003),2,FALSE),"")</f>
        <v>Denis Lauzon</v>
      </c>
      <c r="BG14" s="272">
        <f>IFERROR(VLOOKUP($BE14,CHOOSE({1,2},$B$3:$B$1003,$A$3:$A$1003),2,FALSE),"")</f>
        <v>1016</v>
      </c>
      <c r="BH14" s="273">
        <f t="shared" si="0"/>
        <v>0</v>
      </c>
      <c r="BI14" s="278"/>
      <c r="BJ14" s="275"/>
      <c r="BK14" s="279"/>
      <c r="BL14" s="280"/>
    </row>
    <row r="15" spans="1:64" ht="16.2" thickBot="1" x14ac:dyDescent="0.35">
      <c r="A15" s="184">
        <v>1012</v>
      </c>
      <c r="B15" s="185"/>
      <c r="C15" s="186" t="str">
        <f>'Informations personnelles'!C15</f>
        <v>Maurice Chartrand</v>
      </c>
      <c r="P15" s="307">
        <v>0</v>
      </c>
      <c r="X15" s="238" t="s">
        <v>181</v>
      </c>
      <c r="AW15" s="204">
        <f>VLOOKUP($AX15,CHOOSE({1,2},$C$3:$C$1003,$A$3:$A$1003),2,FALSE)</f>
        <v>1007</v>
      </c>
      <c r="AX15" s="174" t="s">
        <v>96</v>
      </c>
      <c r="AY15" s="175">
        <v>8</v>
      </c>
      <c r="AZ15" s="203"/>
      <c r="BA15" s="170">
        <f>VLOOKUP($AZ15,CHOOSE({1,2},$C$3:$C$1003,$A$3:$A$1003),2,FALSE)</f>
        <v>1089</v>
      </c>
      <c r="BB15" s="171" t="s">
        <v>97</v>
      </c>
      <c r="BC15" s="205">
        <v>11</v>
      </c>
      <c r="BE15" s="278">
        <v>13</v>
      </c>
      <c r="BF15" s="271" t="str">
        <f>IFERROR(VLOOKUP($BE15,CHOOSE({1,2},$B$3:$B$1003,$C$3:$C$1003),2,FALSE),"")</f>
        <v>Gilles Martin</v>
      </c>
      <c r="BG15" s="272">
        <f>IFERROR(VLOOKUP($BE15,CHOOSE({1,2},$B$3:$B$1003,$A$3:$A$1003),2,FALSE),"")</f>
        <v>1024</v>
      </c>
      <c r="BH15" s="273">
        <f t="shared" si="0"/>
        <v>17</v>
      </c>
      <c r="BI15" s="278"/>
      <c r="BJ15" s="275"/>
      <c r="BK15" s="279"/>
      <c r="BL15" s="280"/>
    </row>
    <row r="16" spans="1:64" ht="16.2" thickBot="1" x14ac:dyDescent="0.35">
      <c r="A16" s="184">
        <v>1013</v>
      </c>
      <c r="B16" s="185"/>
      <c r="C16" s="186" t="str">
        <f>'Informations personnelles'!C16</f>
        <v>Nicole Sarrazin</v>
      </c>
      <c r="P16" s="307">
        <v>0</v>
      </c>
      <c r="X16" s="239">
        <v>20</v>
      </c>
      <c r="AW16" s="204">
        <f>VLOOKUP($AX16,CHOOSE({1,2},$C$3:$C$1003,$A$3:$A$1003),2,FALSE)</f>
        <v>1049</v>
      </c>
      <c r="AX16" s="174" t="s">
        <v>98</v>
      </c>
      <c r="AY16" s="175">
        <v>8</v>
      </c>
      <c r="AZ16" s="203"/>
      <c r="BA16" s="170">
        <f>VLOOKUP($AZ16,CHOOSE({1,2},$C$3:$C$1003,$A$3:$A$1003),2,FALSE)</f>
        <v>1089</v>
      </c>
      <c r="BB16" s="171" t="s">
        <v>99</v>
      </c>
      <c r="BC16" s="205">
        <v>11</v>
      </c>
      <c r="BE16" s="281">
        <v>14</v>
      </c>
      <c r="BF16" s="271" t="str">
        <f>IFERROR(VLOOKUP($BE16,CHOOSE({1,2},$B$3:$B$1003,$C$3:$C$1003),2,FALSE),"")</f>
        <v>Raymond Chartré</v>
      </c>
      <c r="BG16" s="272">
        <f>IFERROR(VLOOKUP($BE16,CHOOSE({1,2},$B$3:$B$1003,$A$3:$A$1003),2,FALSE),"")</f>
        <v>1038</v>
      </c>
      <c r="BH16" s="273">
        <f t="shared" si="0"/>
        <v>12</v>
      </c>
      <c r="BI16" s="281"/>
      <c r="BJ16" s="282"/>
      <c r="BK16" s="283"/>
      <c r="BL16" s="284"/>
    </row>
    <row r="17" spans="1:55" ht="16.2" thickBot="1" x14ac:dyDescent="0.35">
      <c r="A17" s="184">
        <v>1014</v>
      </c>
      <c r="B17" s="185">
        <v>10</v>
      </c>
      <c r="C17" s="186" t="str">
        <f>'Informations personnelles'!C17</f>
        <v>Michel Moreau</v>
      </c>
      <c r="P17" s="307">
        <v>14</v>
      </c>
      <c r="X17" s="238" t="s">
        <v>182</v>
      </c>
      <c r="AW17" s="204">
        <f>VLOOKUP($AX17,CHOOSE({1,2},$C$3:$C$1003,$A$3:$A$1003),2,FALSE)</f>
        <v>1050</v>
      </c>
      <c r="AX17" s="174" t="s">
        <v>100</v>
      </c>
      <c r="AY17" s="175">
        <v>8</v>
      </c>
      <c r="AZ17" s="203"/>
      <c r="BA17" s="170">
        <f>VLOOKUP($AZ17,CHOOSE({1,2},$C$3:$C$1003,$A$3:$A$1003),2,FALSE)</f>
        <v>1089</v>
      </c>
      <c r="BB17" s="171" t="s">
        <v>101</v>
      </c>
      <c r="BC17" s="205">
        <v>11</v>
      </c>
    </row>
    <row r="18" spans="1:55" ht="16.2" thickBot="1" x14ac:dyDescent="0.35">
      <c r="A18" s="184">
        <v>1015</v>
      </c>
      <c r="B18" s="185"/>
      <c r="C18" s="186" t="str">
        <f>'Informations personnelles'!C18</f>
        <v xml:space="preserve">Jocelyne Cadotte </v>
      </c>
      <c r="P18" s="307"/>
      <c r="X18" s="239">
        <v>20</v>
      </c>
      <c r="AW18" s="204">
        <f>VLOOKUP($AX18,CHOOSE({1,2},$C$3:$C$1003,$A$3:$A$1003),2,FALSE)</f>
        <v>1053</v>
      </c>
      <c r="AX18" s="174" t="s">
        <v>102</v>
      </c>
      <c r="AY18" s="175">
        <v>8</v>
      </c>
      <c r="AZ18" s="203"/>
      <c r="BA18" s="170">
        <f>VLOOKUP($AZ18,CHOOSE({1,2},$C$3:$C$1003,$A$3:$A$1003),2,FALSE)</f>
        <v>1089</v>
      </c>
      <c r="BB18" s="171" t="s">
        <v>103</v>
      </c>
      <c r="BC18" s="205">
        <v>11</v>
      </c>
    </row>
    <row r="19" spans="1:55" ht="16.2" thickBot="1" x14ac:dyDescent="0.35">
      <c r="A19" s="184">
        <v>1016</v>
      </c>
      <c r="B19" s="185">
        <v>12</v>
      </c>
      <c r="C19" s="186" t="str">
        <f>'Informations personnelles'!C19</f>
        <v>Denis Lauzon</v>
      </c>
      <c r="P19" s="307">
        <v>0</v>
      </c>
      <c r="X19" s="230">
        <f>X6*33</f>
        <v>429</v>
      </c>
      <c r="AW19" s="204">
        <f>VLOOKUP($AX19,CHOOSE({1,2},$C$3:$C$1003,$A$3:$A$1003),2,FALSE)</f>
        <v>1065</v>
      </c>
      <c r="AX19" s="174" t="s">
        <v>104</v>
      </c>
      <c r="AY19" s="175">
        <v>8</v>
      </c>
      <c r="AZ19" s="203"/>
      <c r="BA19" s="170">
        <f>VLOOKUP($AZ19,CHOOSE({1,2},$C$3:$C$1003,$A$3:$A$1003),2,FALSE)</f>
        <v>1089</v>
      </c>
      <c r="BB19" s="171" t="s">
        <v>105</v>
      </c>
      <c r="BC19" s="205">
        <v>11</v>
      </c>
    </row>
    <row r="20" spans="1:55" ht="16.2" thickBot="1" x14ac:dyDescent="0.35">
      <c r="A20" s="184">
        <v>1017</v>
      </c>
      <c r="B20" s="185"/>
      <c r="C20" s="186" t="str">
        <f>'Informations personnelles'!C20</f>
        <v>Jacques Charlebois</v>
      </c>
      <c r="P20" s="307">
        <v>0</v>
      </c>
      <c r="X20" s="240" t="s">
        <v>183</v>
      </c>
      <c r="AW20" s="204">
        <f>VLOOKUP($AX20,CHOOSE({1,2},$C$3:$C$1003,$A$3:$A$1003),2,FALSE)</f>
        <v>1083</v>
      </c>
      <c r="AX20" s="174" t="s">
        <v>106</v>
      </c>
      <c r="AY20" s="175">
        <v>8</v>
      </c>
      <c r="AZ20" s="203"/>
      <c r="BA20" s="170">
        <f>VLOOKUP($AZ20,CHOOSE({1,2},$C$3:$C$1003,$A$3:$A$1003),2,FALSE)</f>
        <v>1089</v>
      </c>
      <c r="BB20" s="171" t="s">
        <v>107</v>
      </c>
      <c r="BC20" s="205">
        <v>10</v>
      </c>
    </row>
    <row r="21" spans="1:55" ht="16.2" thickBot="1" x14ac:dyDescent="0.35">
      <c r="A21" s="184">
        <v>1018</v>
      </c>
      <c r="B21" s="185"/>
      <c r="C21" s="186" t="str">
        <f>'Informations personnelles'!C21</f>
        <v>Roland Gariépy</v>
      </c>
      <c r="P21" s="307">
        <v>0</v>
      </c>
      <c r="X21" s="241">
        <v>25</v>
      </c>
      <c r="AW21" s="204">
        <f>VLOOKUP($AX21,CHOOSE({1,2},$C$3:$C$1003,$A$3:$A$1003),2,FALSE)</f>
        <v>1037</v>
      </c>
      <c r="AX21" s="174" t="s">
        <v>108</v>
      </c>
      <c r="AY21" s="175">
        <v>7</v>
      </c>
      <c r="AZ21" s="203"/>
      <c r="BA21" s="170">
        <f>VLOOKUP($AZ21,CHOOSE({1,2},$C$3:$C$1003,$A$3:$A$1003),2,FALSE)</f>
        <v>1089</v>
      </c>
      <c r="BB21" s="171" t="s">
        <v>109</v>
      </c>
      <c r="BC21" s="205">
        <v>10</v>
      </c>
    </row>
    <row r="22" spans="1:55" ht="15" thickBot="1" x14ac:dyDescent="0.35">
      <c r="A22" s="184">
        <v>1019</v>
      </c>
      <c r="B22" s="185"/>
      <c r="C22" s="186" t="str">
        <f>'Informations personnelles'!C22</f>
        <v>Louise Arbour</v>
      </c>
      <c r="P22" s="307">
        <v>0</v>
      </c>
      <c r="X22" s="242" t="s">
        <v>184</v>
      </c>
      <c r="AW22" s="204">
        <f>VLOOKUP($AX22,CHOOSE({1,2},$C$3:$C$1003,$A$3:$A$1003),2,FALSE)</f>
        <v>1051</v>
      </c>
      <c r="AX22" s="174" t="s">
        <v>110</v>
      </c>
      <c r="AY22" s="175">
        <v>7</v>
      </c>
      <c r="AZ22" s="203"/>
      <c r="BA22" s="170">
        <f>VLOOKUP($AZ22,CHOOSE({1,2},$C$3:$C$1003,$A$3:$A$1003),2,FALSE)</f>
        <v>1089</v>
      </c>
      <c r="BB22" s="171" t="s">
        <v>111</v>
      </c>
      <c r="BC22" s="205">
        <v>9</v>
      </c>
    </row>
    <row r="23" spans="1:55" ht="16.2" thickBot="1" x14ac:dyDescent="0.35">
      <c r="A23" s="184">
        <v>1020</v>
      </c>
      <c r="B23" s="185"/>
      <c r="C23" s="186" t="str">
        <f>'Informations personnelles'!C23</f>
        <v>Alain Lamy</v>
      </c>
      <c r="P23" s="307">
        <v>0</v>
      </c>
      <c r="X23" s="243">
        <v>25</v>
      </c>
      <c r="AW23" s="204">
        <f>VLOOKUP($AX23,CHOOSE({1,2},$C$3:$C$1003,$A$3:$A$1003),2,FALSE)</f>
        <v>1059</v>
      </c>
      <c r="AX23" s="174" t="s">
        <v>112</v>
      </c>
      <c r="AY23" s="175">
        <v>7</v>
      </c>
      <c r="AZ23" s="203"/>
      <c r="BA23" s="170">
        <f>VLOOKUP($AZ23,CHOOSE({1,2},$C$3:$C$1003,$A$3:$A$1003),2,FALSE)</f>
        <v>1089</v>
      </c>
      <c r="BB23" s="171" t="s">
        <v>113</v>
      </c>
      <c r="BC23" s="205">
        <v>9</v>
      </c>
    </row>
    <row r="24" spans="1:55" ht="15" thickBot="1" x14ac:dyDescent="0.35">
      <c r="A24" s="184">
        <v>1021</v>
      </c>
      <c r="B24" s="185"/>
      <c r="C24" s="186" t="str">
        <f>'Informations personnelles'!C24</f>
        <v>Suzanne Turcotte</v>
      </c>
      <c r="P24" s="307">
        <v>0</v>
      </c>
      <c r="X24" s="244" t="s">
        <v>185</v>
      </c>
      <c r="AW24" s="204">
        <f>VLOOKUP($AX24,CHOOSE({1,2},$C$3:$C$1003,$A$3:$A$1003),2,FALSE)</f>
        <v>1013</v>
      </c>
      <c r="AX24" s="174" t="s">
        <v>114</v>
      </c>
      <c r="AY24" s="175">
        <v>6</v>
      </c>
      <c r="AZ24" s="203"/>
      <c r="BA24" s="170">
        <f>VLOOKUP($AZ24,CHOOSE({1,2},$C$3:$C$1003,$A$3:$A$1003),2,FALSE)</f>
        <v>1089</v>
      </c>
      <c r="BB24" s="171" t="s">
        <v>115</v>
      </c>
      <c r="BC24" s="205">
        <v>9</v>
      </c>
    </row>
    <row r="25" spans="1:55" ht="16.2" thickBot="1" x14ac:dyDescent="0.35">
      <c r="A25" s="184">
        <v>1022</v>
      </c>
      <c r="B25" s="185"/>
      <c r="C25" s="186" t="str">
        <f>'Informations personnelles'!C25</f>
        <v>Marie Deslauriers</v>
      </c>
      <c r="P25" s="307">
        <v>0</v>
      </c>
      <c r="X25" s="245">
        <v>10</v>
      </c>
      <c r="AW25" s="204">
        <f>VLOOKUP($AX25,CHOOSE({1,2},$C$3:$C$1003,$A$3:$A$1003),2,FALSE)</f>
        <v>1022</v>
      </c>
      <c r="AX25" s="174" t="s">
        <v>116</v>
      </c>
      <c r="AY25" s="175">
        <v>6</v>
      </c>
      <c r="AZ25" s="203"/>
      <c r="BA25" s="170">
        <f>VLOOKUP($AZ25,CHOOSE({1,2},$C$3:$C$1003,$A$3:$A$1003),2,FALSE)</f>
        <v>1089</v>
      </c>
      <c r="BB25" s="171" t="s">
        <v>117</v>
      </c>
      <c r="BC25" s="205">
        <v>9</v>
      </c>
    </row>
    <row r="26" spans="1:55" ht="15" thickBot="1" x14ac:dyDescent="0.35">
      <c r="A26" s="184">
        <v>1023</v>
      </c>
      <c r="B26" s="185"/>
      <c r="C26" s="186" t="str">
        <f>'Informations personnelles'!C26</f>
        <v>Aimé Dagenais</v>
      </c>
      <c r="P26" s="307"/>
      <c r="X26" s="246" t="s">
        <v>11</v>
      </c>
      <c r="AW26" s="204">
        <f>VLOOKUP($AX26,CHOOSE({1,2},$C$3:$C$1003,$A$3:$A$1003),2,FALSE)</f>
        <v>1033</v>
      </c>
      <c r="AX26" s="174" t="s">
        <v>118</v>
      </c>
      <c r="AY26" s="175">
        <v>6</v>
      </c>
      <c r="AZ26" s="203"/>
      <c r="BA26" s="170">
        <f>VLOOKUP($AZ26,CHOOSE({1,2},$C$3:$C$1003,$A$3:$A$1003),2,FALSE)</f>
        <v>1089</v>
      </c>
      <c r="BB26" s="171" t="s">
        <v>119</v>
      </c>
      <c r="BC26" s="205">
        <v>8</v>
      </c>
    </row>
    <row r="27" spans="1:55" ht="16.2" thickBot="1" x14ac:dyDescent="0.35">
      <c r="A27" s="184">
        <v>1024</v>
      </c>
      <c r="B27" s="185">
        <v>13</v>
      </c>
      <c r="C27" s="186" t="str">
        <f>'Informations personnelles'!C27</f>
        <v>Gilles Martin</v>
      </c>
      <c r="P27" s="307">
        <v>17</v>
      </c>
      <c r="X27" s="247">
        <v>25</v>
      </c>
      <c r="AW27" s="204">
        <f>VLOOKUP($AX27,CHOOSE({1,2},$C$3:$C$1003,$A$3:$A$1003),2,FALSE)</f>
        <v>1039</v>
      </c>
      <c r="AX27" s="174" t="s">
        <v>120</v>
      </c>
      <c r="AY27" s="175">
        <v>6</v>
      </c>
      <c r="AZ27" s="203"/>
      <c r="BA27" s="170">
        <f>VLOOKUP($AZ27,CHOOSE({1,2},$C$3:$C$1003,$A$3:$A$1003),2,FALSE)</f>
        <v>1089</v>
      </c>
      <c r="BB27" s="171" t="s">
        <v>121</v>
      </c>
      <c r="BC27" s="205">
        <v>8</v>
      </c>
    </row>
    <row r="28" spans="1:55" ht="16.2" thickBot="1" x14ac:dyDescent="0.35">
      <c r="A28" s="184">
        <v>1025</v>
      </c>
      <c r="B28" s="185"/>
      <c r="C28" s="186" t="str">
        <f>'Informations personnelles'!C28</f>
        <v>Claude Chaumont</v>
      </c>
      <c r="P28" s="307">
        <v>0</v>
      </c>
      <c r="X28" s="247">
        <v>20</v>
      </c>
      <c r="AW28" s="204">
        <f>VLOOKUP($AX28,CHOOSE({1,2},$C$3:$C$1003,$A$3:$A$1003),2,FALSE)</f>
        <v>1063</v>
      </c>
      <c r="AX28" s="174" t="s">
        <v>122</v>
      </c>
      <c r="AY28" s="175">
        <v>6</v>
      </c>
      <c r="AZ28" s="203"/>
      <c r="BA28" s="170">
        <f>VLOOKUP($AZ28,CHOOSE({1,2},$C$3:$C$1003,$A$3:$A$1003),2,FALSE)</f>
        <v>1089</v>
      </c>
      <c r="BB28" s="171" t="s">
        <v>123</v>
      </c>
      <c r="BC28" s="205">
        <v>8</v>
      </c>
    </row>
    <row r="29" spans="1:55" ht="16.2" thickBot="1" x14ac:dyDescent="0.35">
      <c r="A29" s="184">
        <v>1026</v>
      </c>
      <c r="B29" s="185"/>
      <c r="C29" s="186" t="str">
        <f>'Informations personnelles'!C29</f>
        <v>Lucie Cyr</v>
      </c>
      <c r="P29" s="307">
        <v>0</v>
      </c>
      <c r="X29" s="247">
        <v>15</v>
      </c>
      <c r="AW29" s="204">
        <f>VLOOKUP($AX29,CHOOSE({1,2},$C$3:$C$1003,$A$3:$A$1003),2,FALSE)</f>
        <v>1073</v>
      </c>
      <c r="AX29" s="174" t="s">
        <v>124</v>
      </c>
      <c r="AY29" s="175">
        <v>6</v>
      </c>
      <c r="AZ29" s="203"/>
      <c r="BA29" s="170">
        <f>VLOOKUP($AZ29,CHOOSE({1,2},$C$3:$C$1003,$A$3:$A$1003),2,FALSE)</f>
        <v>1089</v>
      </c>
      <c r="BB29" s="171" t="s">
        <v>125</v>
      </c>
      <c r="BC29" s="205">
        <v>7</v>
      </c>
    </row>
    <row r="30" spans="1:55" ht="16.2" thickBot="1" x14ac:dyDescent="0.35">
      <c r="A30" s="184">
        <v>1027</v>
      </c>
      <c r="B30" s="185"/>
      <c r="C30" s="186" t="str">
        <f>'Informations personnelles'!C30</f>
        <v>Janice Clarke</v>
      </c>
      <c r="P30" s="307"/>
      <c r="X30" s="248" t="s">
        <v>186</v>
      </c>
      <c r="AW30" s="204">
        <f>VLOOKUP($AX30,CHOOSE({1,2},$C$3:$C$1003,$A$3:$A$1003),2,FALSE)</f>
        <v>1076</v>
      </c>
      <c r="AX30" s="174" t="s">
        <v>126</v>
      </c>
      <c r="AY30" s="175">
        <v>6</v>
      </c>
      <c r="AZ30" s="203"/>
      <c r="BA30" s="170">
        <f>VLOOKUP($AZ30,CHOOSE({1,2},$C$3:$C$1003,$A$3:$A$1003),2,FALSE)</f>
        <v>1089</v>
      </c>
      <c r="BB30" s="171" t="s">
        <v>127</v>
      </c>
      <c r="BC30" s="205">
        <v>7</v>
      </c>
    </row>
    <row r="31" spans="1:55" ht="16.2" thickBot="1" x14ac:dyDescent="0.35">
      <c r="A31" s="184">
        <v>1028</v>
      </c>
      <c r="B31" s="185"/>
      <c r="C31" s="186" t="str">
        <f>'Informations personnelles'!C31</f>
        <v>Gilles Dussault</v>
      </c>
      <c r="P31" s="307"/>
      <c r="X31" s="249">
        <v>33</v>
      </c>
      <c r="AW31" s="204">
        <f>VLOOKUP($AX31,CHOOSE({1,2},$C$3:$C$1003,$A$3:$A$1003),2,FALSE)</f>
        <v>1043</v>
      </c>
      <c r="AX31" s="174" t="s">
        <v>128</v>
      </c>
      <c r="AY31" s="175">
        <v>5</v>
      </c>
      <c r="AZ31" s="203"/>
      <c r="BA31" s="170">
        <f>VLOOKUP($AZ31,CHOOSE({1,2},$C$3:$C$1003,$A$3:$A$1003),2,FALSE)</f>
        <v>1089</v>
      </c>
      <c r="BB31" s="171" t="s">
        <v>129</v>
      </c>
      <c r="BC31" s="205">
        <v>7</v>
      </c>
    </row>
    <row r="32" spans="1:55" ht="16.2" thickBot="1" x14ac:dyDescent="0.35">
      <c r="A32" s="184">
        <v>1029</v>
      </c>
      <c r="B32" s="185">
        <v>7</v>
      </c>
      <c r="C32" s="186" t="str">
        <f>'Informations personnelles'!C32</f>
        <v>Gilberte Caron</v>
      </c>
      <c r="P32" s="307">
        <v>20</v>
      </c>
      <c r="X32" s="237" t="s">
        <v>187</v>
      </c>
      <c r="AW32" s="204">
        <f>VLOOKUP($AX32,CHOOSE({1,2},$C$3:$C$1003,$A$3:$A$1003),2,FALSE)</f>
        <v>1003</v>
      </c>
      <c r="AX32" s="174" t="s">
        <v>130</v>
      </c>
      <c r="AY32" s="175">
        <v>4</v>
      </c>
      <c r="AZ32" s="203"/>
      <c r="BA32" s="170">
        <f>VLOOKUP($AZ32,CHOOSE({1,2},$C$3:$C$1003,$A$3:$A$1003),2,FALSE)</f>
        <v>1089</v>
      </c>
      <c r="BB32" s="171" t="s">
        <v>131</v>
      </c>
      <c r="BC32" s="205">
        <v>7</v>
      </c>
    </row>
    <row r="33" spans="1:55" ht="16.2" thickBot="1" x14ac:dyDescent="0.35">
      <c r="A33" s="184">
        <v>1030</v>
      </c>
      <c r="B33" s="185"/>
      <c r="C33" s="186" t="str">
        <f>'Informations personnelles'!C33</f>
        <v>Colette Dagenais</v>
      </c>
      <c r="P33" s="307">
        <v>0</v>
      </c>
      <c r="X33" s="250">
        <v>10</v>
      </c>
      <c r="AW33" s="204">
        <f>VLOOKUP($AX33,CHOOSE({1,2},$C$3:$C$1003,$A$3:$A$1003),2,FALSE)</f>
        <v>1078</v>
      </c>
      <c r="AX33" s="174" t="s">
        <v>132</v>
      </c>
      <c r="AY33" s="175">
        <v>4</v>
      </c>
      <c r="AZ33" s="203"/>
      <c r="BA33" s="170">
        <f>VLOOKUP($AZ33,CHOOSE({1,2},$C$3:$C$1003,$A$3:$A$1003),2,FALSE)</f>
        <v>1089</v>
      </c>
      <c r="BB33" s="171" t="s">
        <v>133</v>
      </c>
      <c r="BC33" s="205">
        <v>7</v>
      </c>
    </row>
    <row r="34" spans="1:55" ht="16.2" thickBot="1" x14ac:dyDescent="0.35">
      <c r="A34" s="184">
        <v>1031</v>
      </c>
      <c r="B34" s="185"/>
      <c r="C34" s="186" t="str">
        <f>'Informations personnelles'!C34</f>
        <v>Paul Barrette</v>
      </c>
      <c r="P34" s="307">
        <v>0</v>
      </c>
      <c r="X34" s="251" t="s">
        <v>188</v>
      </c>
      <c r="AW34" s="204">
        <f>VLOOKUP($AX34,CHOOSE({1,2},$C$3:$C$1003,$A$3:$A$1003),2,FALSE)</f>
        <v>1036</v>
      </c>
      <c r="AX34" s="174" t="s">
        <v>134</v>
      </c>
      <c r="AY34" s="175">
        <v>3</v>
      </c>
      <c r="AZ34" s="203"/>
      <c r="BA34" s="170">
        <f>VLOOKUP($AZ34,CHOOSE({1,2},$C$3:$C$1003,$A$3:$A$1003),2,FALSE)</f>
        <v>1089</v>
      </c>
      <c r="BB34" s="171" t="s">
        <v>135</v>
      </c>
      <c r="BC34" s="205">
        <v>6</v>
      </c>
    </row>
    <row r="35" spans="1:55" ht="16.2" thickBot="1" x14ac:dyDescent="0.35">
      <c r="A35" s="184">
        <v>1032</v>
      </c>
      <c r="B35" s="185"/>
      <c r="C35" s="186" t="str">
        <f>'Informations personnelles'!C35</f>
        <v>Claude Cyr</v>
      </c>
      <c r="P35" s="307">
        <v>17</v>
      </c>
      <c r="X35" s="252">
        <v>25</v>
      </c>
      <c r="AW35" s="204">
        <f>VLOOKUP($AX35,CHOOSE({1,2},$C$3:$C$1003,$A$3:$A$1003),2,FALSE)</f>
        <v>1088</v>
      </c>
      <c r="AX35" s="174" t="s">
        <v>136</v>
      </c>
      <c r="AY35" s="175">
        <v>2</v>
      </c>
      <c r="AZ35" s="203"/>
      <c r="BA35" s="170">
        <f>VLOOKUP($AZ35,CHOOSE({1,2},$C$3:$C$1003,$A$3:$A$1003),2,FALSE)</f>
        <v>1089</v>
      </c>
      <c r="BB35" s="171" t="s">
        <v>137</v>
      </c>
      <c r="BC35" s="205">
        <v>6</v>
      </c>
    </row>
    <row r="36" spans="1:55" ht="16.2" thickBot="1" x14ac:dyDescent="0.35">
      <c r="A36" s="184">
        <v>1033</v>
      </c>
      <c r="B36" s="185">
        <v>8</v>
      </c>
      <c r="C36" s="186" t="str">
        <f>'Informations personnelles'!C36</f>
        <v>Jeannine Chartré</v>
      </c>
      <c r="P36" s="307">
        <v>14</v>
      </c>
      <c r="X36" s="252">
        <v>15</v>
      </c>
      <c r="AW36" s="204">
        <f>VLOOKUP($AX36,CHOOSE({1,2},$C$3:$C$1003,$A$3:$A$1003),2,FALSE)</f>
        <v>1015</v>
      </c>
      <c r="AX36" s="174" t="s">
        <v>138</v>
      </c>
      <c r="AY36" s="175"/>
      <c r="AZ36" s="203"/>
      <c r="BA36" s="170">
        <f>VLOOKUP($AZ36,CHOOSE({1,2},$C$3:$C$1003,$A$3:$A$1003),2,FALSE)</f>
        <v>1089</v>
      </c>
      <c r="BB36" s="171" t="s">
        <v>139</v>
      </c>
      <c r="BC36" s="205">
        <v>6</v>
      </c>
    </row>
    <row r="37" spans="1:55" ht="16.2" thickBot="1" x14ac:dyDescent="0.35">
      <c r="A37" s="184">
        <v>1034</v>
      </c>
      <c r="B37" s="185">
        <v>1</v>
      </c>
      <c r="C37" s="186" t="str">
        <f>'Informations personnelles'!C37</f>
        <v>Mario Nolet</v>
      </c>
      <c r="P37" s="307">
        <v>19</v>
      </c>
      <c r="X37" s="252">
        <v>10</v>
      </c>
      <c r="AW37" s="204">
        <f>VLOOKUP($AX37,CHOOSE({1,2},$C$3:$C$1003,$A$3:$A$1003),2,FALSE)</f>
        <v>1027</v>
      </c>
      <c r="AX37" s="174" t="s">
        <v>140</v>
      </c>
      <c r="AY37" s="175"/>
      <c r="AZ37" s="203"/>
      <c r="BA37" s="170">
        <f>VLOOKUP($AZ37,CHOOSE({1,2},$C$3:$C$1003,$A$3:$A$1003),2,FALSE)</f>
        <v>1089</v>
      </c>
      <c r="BB37" s="171" t="s">
        <v>141</v>
      </c>
      <c r="BC37" s="205">
        <v>6</v>
      </c>
    </row>
    <row r="38" spans="1:55" ht="15" thickBot="1" x14ac:dyDescent="0.35">
      <c r="A38" s="184">
        <v>1035</v>
      </c>
      <c r="B38" s="185"/>
      <c r="C38" s="186" t="str">
        <f>'Informations personnelles'!C38</f>
        <v>Michel Tremblay</v>
      </c>
      <c r="P38" s="307">
        <v>0</v>
      </c>
      <c r="X38" s="253" t="s">
        <v>189</v>
      </c>
      <c r="AW38" s="204">
        <f>VLOOKUP($AX38,CHOOSE({1,2},$C$3:$C$1003,$A$3:$A$1003),2,FALSE)</f>
        <v>1045</v>
      </c>
      <c r="AX38" s="174" t="s">
        <v>142</v>
      </c>
      <c r="AY38" s="175"/>
      <c r="AZ38" s="203"/>
      <c r="BA38" s="170">
        <f>VLOOKUP($AZ38,CHOOSE({1,2},$C$3:$C$1003,$A$3:$A$1003),2,FALSE)</f>
        <v>1089</v>
      </c>
      <c r="BB38" s="171" t="s">
        <v>143</v>
      </c>
      <c r="BC38" s="205">
        <v>5</v>
      </c>
    </row>
    <row r="39" spans="1:55" ht="16.2" thickBot="1" x14ac:dyDescent="0.35">
      <c r="A39" s="184">
        <v>1036</v>
      </c>
      <c r="B39" s="185"/>
      <c r="C39" s="186" t="str">
        <f>'Informations personnelles'!C39</f>
        <v>Marie-Josée Bouchard</v>
      </c>
      <c r="P39" s="307">
        <v>0</v>
      </c>
      <c r="X39" s="254">
        <v>15</v>
      </c>
      <c r="AW39" s="204">
        <f>VLOOKUP($AX39,CHOOSE({1,2},$C$3:$C$1003,$A$3:$A$1003),2,FALSE)</f>
        <v>1054</v>
      </c>
      <c r="AX39" s="174" t="s">
        <v>144</v>
      </c>
      <c r="AY39" s="175"/>
      <c r="AZ39" s="203"/>
      <c r="BA39" s="170">
        <f>VLOOKUP($AZ39,CHOOSE({1,2},$C$3:$C$1003,$A$3:$A$1003),2,FALSE)</f>
        <v>1089</v>
      </c>
      <c r="BB39" s="171" t="s">
        <v>145</v>
      </c>
      <c r="BC39" s="205">
        <v>0</v>
      </c>
    </row>
    <row r="40" spans="1:55" ht="16.2" thickBot="1" x14ac:dyDescent="0.35">
      <c r="A40" s="184">
        <v>1037</v>
      </c>
      <c r="B40" s="185"/>
      <c r="C40" s="186" t="str">
        <f>'Informations personnelles'!C40</f>
        <v>Rita Julien</v>
      </c>
      <c r="P40" s="307">
        <v>0</v>
      </c>
      <c r="X40" s="255" t="s">
        <v>190</v>
      </c>
      <c r="AW40" s="204">
        <f>VLOOKUP($AX40,CHOOSE({1,2},$C$3:$C$1003,$A$3:$A$1003),2,FALSE)</f>
        <v>1068</v>
      </c>
      <c r="AX40" s="174" t="s">
        <v>146</v>
      </c>
      <c r="AY40" s="175"/>
      <c r="AZ40" s="203"/>
      <c r="BA40" s="170">
        <f>VLOOKUP($AZ40,CHOOSE({1,2},$C$3:$C$1003,$A$3:$A$1003),2,FALSE)</f>
        <v>1089</v>
      </c>
      <c r="BB40" s="171" t="s">
        <v>147</v>
      </c>
      <c r="BC40" s="205"/>
    </row>
    <row r="41" spans="1:55" ht="16.2" thickBot="1" x14ac:dyDescent="0.35">
      <c r="A41" s="184">
        <v>1038</v>
      </c>
      <c r="B41" s="185">
        <v>14</v>
      </c>
      <c r="C41" s="186" t="str">
        <f>'Informations personnelles'!C41</f>
        <v>Raymond Chartré</v>
      </c>
      <c r="P41" s="307">
        <v>12</v>
      </c>
      <c r="X41" s="256">
        <v>40</v>
      </c>
      <c r="AW41" s="204">
        <f>VLOOKUP($AX41,CHOOSE({1,2},$C$3:$C$1003,$A$3:$A$1003),2,FALSE)</f>
        <v>1071</v>
      </c>
      <c r="AX41" s="174" t="s">
        <v>148</v>
      </c>
      <c r="AY41" s="175"/>
      <c r="AZ41" s="203"/>
      <c r="BA41" s="170">
        <f>VLOOKUP($AZ41,CHOOSE({1,2},$C$3:$C$1003,$A$3:$A$1003),2,FALSE)</f>
        <v>1089</v>
      </c>
      <c r="BB41" s="171" t="s">
        <v>149</v>
      </c>
      <c r="BC41" s="205"/>
    </row>
    <row r="42" spans="1:55" ht="16.2" thickBot="1" x14ac:dyDescent="0.35">
      <c r="A42" s="184">
        <v>1039</v>
      </c>
      <c r="B42" s="185"/>
      <c r="C42" s="186" t="str">
        <f>'Informations personnelles'!C42</f>
        <v>Johanne Champagne</v>
      </c>
      <c r="P42" s="307">
        <v>0</v>
      </c>
      <c r="X42" s="229" t="s">
        <v>191</v>
      </c>
      <c r="AW42" s="204">
        <f>VLOOKUP($AX42,CHOOSE({1,2},$C$3:$C$1003,$A$3:$A$1003),2,FALSE)</f>
        <v>1077</v>
      </c>
      <c r="AX42" s="174" t="s">
        <v>150</v>
      </c>
      <c r="AY42" s="175"/>
      <c r="AZ42" s="203"/>
      <c r="BA42" s="170">
        <f>VLOOKUP($AZ42,CHOOSE({1,2},$C$3:$C$1003,$A$3:$A$1003),2,FALSE)</f>
        <v>1089</v>
      </c>
      <c r="BB42" s="171" t="s">
        <v>151</v>
      </c>
      <c r="BC42" s="205"/>
    </row>
    <row r="43" spans="1:55" ht="16.2" thickBot="1" x14ac:dyDescent="0.35">
      <c r="A43" s="184">
        <v>1040</v>
      </c>
      <c r="B43" s="185"/>
      <c r="C43" s="186" t="str">
        <f>'Informations personnelles'!C43</f>
        <v>Yvon Cyr</v>
      </c>
      <c r="P43" s="307">
        <v>0</v>
      </c>
      <c r="X43" s="257">
        <v>0.15</v>
      </c>
      <c r="AW43" s="204">
        <f>VLOOKUP($AX43,CHOOSE({1,2},$C$3:$C$1003,$A$3:$A$1003),2,FALSE)</f>
        <v>1089</v>
      </c>
      <c r="AX43" s="174"/>
      <c r="AY43" s="175"/>
      <c r="AZ43" s="203"/>
      <c r="BA43" s="170">
        <f>VLOOKUP($AZ43,CHOOSE({1,2},$C$3:$C$1003,$A$3:$A$1003),2,FALSE)</f>
        <v>1089</v>
      </c>
      <c r="BB43" s="171" t="s">
        <v>152</v>
      </c>
      <c r="BC43" s="205"/>
    </row>
    <row r="44" spans="1:55" ht="16.2" thickBot="1" x14ac:dyDescent="0.35">
      <c r="A44" s="184">
        <v>1041</v>
      </c>
      <c r="B44" s="185"/>
      <c r="C44" s="186" t="str">
        <f>'Informations personnelles'!C44</f>
        <v>Thérèse Robert</v>
      </c>
      <c r="P44" s="307">
        <v>0</v>
      </c>
      <c r="X44" s="258" t="s">
        <v>192</v>
      </c>
      <c r="AW44" s="204">
        <f>VLOOKUP($AX44,CHOOSE({1,2},$C$3:$C$1003,$A$3:$A$1003),2,FALSE)</f>
        <v>1089</v>
      </c>
      <c r="AX44" s="174"/>
      <c r="AY44" s="175"/>
      <c r="AZ44" s="203"/>
      <c r="BA44" s="170">
        <f>VLOOKUP($AZ44,CHOOSE({1,2},$C$3:$C$1003,$A$3:$A$1003),2,FALSE)</f>
        <v>1089</v>
      </c>
      <c r="BB44" s="171" t="s">
        <v>153</v>
      </c>
      <c r="BC44" s="205"/>
    </row>
    <row r="45" spans="1:55" ht="16.2" thickBot="1" x14ac:dyDescent="0.35">
      <c r="A45" s="184">
        <v>1042</v>
      </c>
      <c r="B45" s="185"/>
      <c r="C45" s="186" t="str">
        <f>'Informations personnelles'!C45</f>
        <v>Marcel Legault</v>
      </c>
      <c r="P45" s="307"/>
      <c r="X45" s="258">
        <v>91</v>
      </c>
      <c r="AW45" s="204">
        <f>VLOOKUP($AX45,CHOOSE({1,2},$C$3:$C$1003,$A$3:$A$1003),2,FALSE)</f>
        <v>1089</v>
      </c>
      <c r="AX45" s="174"/>
      <c r="AY45" s="175"/>
      <c r="AZ45" s="203"/>
      <c r="BA45" s="170">
        <f>VLOOKUP($AZ45,CHOOSE({1,2},$C$3:$C$1003,$A$3:$A$1003),2,FALSE)</f>
        <v>1089</v>
      </c>
      <c r="BB45" s="171" t="s">
        <v>154</v>
      </c>
      <c r="BC45" s="205"/>
    </row>
    <row r="46" spans="1:55" ht="15" thickBot="1" x14ac:dyDescent="0.35">
      <c r="A46" s="184">
        <v>1043</v>
      </c>
      <c r="B46" s="185"/>
      <c r="C46" s="186" t="str">
        <f>'Informations personnelles'!C46</f>
        <v>Colombe Nolet</v>
      </c>
      <c r="P46" s="307">
        <v>0</v>
      </c>
      <c r="AW46" s="204">
        <f>VLOOKUP($AX46,CHOOSE({1,2},$C$3:$C$1003,$A$3:$A$1003),2,FALSE)</f>
        <v>1089</v>
      </c>
      <c r="AX46" s="174"/>
      <c r="AY46" s="175"/>
      <c r="AZ46" s="203"/>
      <c r="BA46" s="170">
        <f>VLOOKUP($AZ46,CHOOSE({1,2},$C$3:$C$1003,$A$3:$A$1003),2,FALSE)</f>
        <v>1089</v>
      </c>
      <c r="BB46" s="171" t="s">
        <v>154</v>
      </c>
      <c r="BC46" s="205"/>
    </row>
    <row r="47" spans="1:55" ht="15" thickBot="1" x14ac:dyDescent="0.35">
      <c r="A47" s="184">
        <v>1044</v>
      </c>
      <c r="B47" s="185"/>
      <c r="C47" s="186" t="str">
        <f>'Informations personnelles'!C47</f>
        <v>Suzanne Gaudreau</v>
      </c>
      <c r="P47" s="307"/>
      <c r="AW47" s="204">
        <f>VLOOKUP($AX47,CHOOSE({1,2},$C$3:$C$1003,$A$3:$A$1003),2,FALSE)</f>
        <v>1089</v>
      </c>
      <c r="AX47" s="174"/>
      <c r="AY47" s="175"/>
      <c r="AZ47" s="203"/>
      <c r="BA47" s="170">
        <f>VLOOKUP($AZ47,CHOOSE({1,2},$C$3:$C$1003,$A$3:$A$1003),2,FALSE)</f>
        <v>1089</v>
      </c>
      <c r="BB47" s="171" t="s">
        <v>145</v>
      </c>
      <c r="BC47" s="205"/>
    </row>
    <row r="48" spans="1:55" ht="15" thickBot="1" x14ac:dyDescent="0.35">
      <c r="A48" s="184">
        <v>1045</v>
      </c>
      <c r="B48" s="185"/>
      <c r="C48" s="186" t="str">
        <f>'Informations personnelles'!C48</f>
        <v xml:space="preserve">Thérèse Maynard </v>
      </c>
      <c r="P48" s="307"/>
      <c r="AW48" s="204">
        <f>VLOOKUP($AX48,CHOOSE({1,2},$C$3:$C$1003,$A$3:$A$1003),2,FALSE)</f>
        <v>1089</v>
      </c>
      <c r="AX48" s="174"/>
      <c r="AY48" s="175"/>
      <c r="AZ48" s="203"/>
      <c r="BA48" s="170">
        <f>VLOOKUP($AZ48,CHOOSE({1,2},$C$3:$C$1003,$A$3:$A$1003),2,FALSE)</f>
        <v>1089</v>
      </c>
      <c r="BB48" s="171" t="s">
        <v>154</v>
      </c>
      <c r="BC48" s="205"/>
    </row>
    <row r="49" spans="1:55" ht="15" thickBot="1" x14ac:dyDescent="0.35">
      <c r="A49" s="184">
        <v>1046</v>
      </c>
      <c r="B49" s="185"/>
      <c r="C49" s="186" t="str">
        <f>'Informations personnelles'!C49</f>
        <v xml:space="preserve">Élie Issa </v>
      </c>
      <c r="P49" s="307">
        <v>0</v>
      </c>
      <c r="AW49" s="204">
        <f>VLOOKUP($AX49,CHOOSE({1,2},$C$3:$C$1003,$A$3:$A$1003),2,FALSE)</f>
        <v>1089</v>
      </c>
      <c r="AX49" s="174"/>
      <c r="AY49" s="175"/>
      <c r="AZ49" s="203"/>
      <c r="BA49" s="170">
        <f>VLOOKUP($AZ49,CHOOSE({1,2},$C$3:$C$1003,$A$3:$A$1003),2,FALSE)</f>
        <v>1089</v>
      </c>
      <c r="BB49" s="171"/>
      <c r="BC49" s="205"/>
    </row>
    <row r="50" spans="1:55" ht="15" thickBot="1" x14ac:dyDescent="0.35">
      <c r="A50" s="184">
        <v>1047</v>
      </c>
      <c r="B50" s="185"/>
      <c r="C50" s="186" t="str">
        <f>'Informations personnelles'!C50</f>
        <v>Joël Gravel</v>
      </c>
      <c r="P50" s="307">
        <v>0</v>
      </c>
      <c r="AW50" s="204">
        <f>VLOOKUP($AX50,CHOOSE({1,2},$C$3:$C$1003,$A$3:$A$1003),2,FALSE)</f>
        <v>1089</v>
      </c>
      <c r="AX50" s="174"/>
      <c r="AY50" s="175"/>
      <c r="AZ50" s="203"/>
      <c r="BA50" s="170">
        <f>VLOOKUP($AZ50,CHOOSE({1,2},$C$3:$C$1003,$A$3:$A$1003),2,FALSE)</f>
        <v>1089</v>
      </c>
      <c r="BB50" s="171"/>
      <c r="BC50" s="205"/>
    </row>
    <row r="51" spans="1:55" ht="15" thickBot="1" x14ac:dyDescent="0.35">
      <c r="A51" s="184">
        <v>1048</v>
      </c>
      <c r="B51" s="185">
        <v>5</v>
      </c>
      <c r="C51" s="186" t="str">
        <f>'Informations personnelles'!C51</f>
        <v>Jacques Robillard</v>
      </c>
      <c r="P51" s="307">
        <v>14</v>
      </c>
      <c r="AW51" s="204">
        <f>VLOOKUP($AX51,CHOOSE({1,2},$C$3:$C$1003,$A$3:$A$1003),2,FALSE)</f>
        <v>1089</v>
      </c>
      <c r="AX51" s="174"/>
      <c r="AY51" s="175"/>
      <c r="AZ51" s="203"/>
      <c r="BA51" s="170">
        <f>VLOOKUP($AZ51,CHOOSE({1,2},$C$3:$C$1003,$A$3:$A$1003),2,FALSE)</f>
        <v>1089</v>
      </c>
      <c r="BB51" s="171"/>
      <c r="BC51" s="205"/>
    </row>
    <row r="52" spans="1:55" ht="15" thickBot="1" x14ac:dyDescent="0.35">
      <c r="A52" s="184">
        <v>1049</v>
      </c>
      <c r="B52" s="185"/>
      <c r="C52" s="186" t="str">
        <f>'Informations personnelles'!C52</f>
        <v>Juliette Lavallée</v>
      </c>
      <c r="P52" s="307">
        <v>0</v>
      </c>
      <c r="AW52" s="204">
        <f>VLOOKUP($AX52,CHOOSE({1,2},$C$3:$C$1003,$A$3:$A$1003),2,FALSE)</f>
        <v>1089</v>
      </c>
      <c r="AX52" s="174"/>
      <c r="AY52" s="175"/>
      <c r="AZ52" s="203"/>
      <c r="BA52" s="170">
        <f>VLOOKUP($AZ52,CHOOSE({1,2},$C$3:$C$1003,$A$3:$A$1003),2,FALSE)</f>
        <v>1089</v>
      </c>
      <c r="BB52" s="171"/>
      <c r="BC52" s="205"/>
    </row>
    <row r="53" spans="1:55" ht="15" thickBot="1" x14ac:dyDescent="0.35">
      <c r="A53" s="184">
        <v>1050</v>
      </c>
      <c r="B53" s="185"/>
      <c r="C53" s="186" t="str">
        <f>'Informations personnelles'!C53</f>
        <v>Lisette Issa</v>
      </c>
      <c r="P53" s="307">
        <v>0</v>
      </c>
      <c r="AW53" s="204">
        <f>VLOOKUP($AX53,CHOOSE({1,2},$C$3:$C$1003,$A$3:$A$1003),2,FALSE)</f>
        <v>1089</v>
      </c>
      <c r="AX53" s="174"/>
      <c r="AY53" s="175"/>
      <c r="AZ53" s="203"/>
      <c r="BA53" s="170">
        <f>VLOOKUP($AZ53,CHOOSE({1,2},$C$3:$C$1003,$A$3:$A$1003),2,FALSE)</f>
        <v>1089</v>
      </c>
      <c r="BB53" s="171"/>
      <c r="BC53" s="205"/>
    </row>
    <row r="54" spans="1:55" ht="15" thickBot="1" x14ac:dyDescent="0.35">
      <c r="A54" s="184">
        <v>1051</v>
      </c>
      <c r="B54" s="185"/>
      <c r="C54" s="186" t="str">
        <f>'Informations personnelles'!C54</f>
        <v>Huguette Charron</v>
      </c>
      <c r="P54" s="307">
        <v>0</v>
      </c>
      <c r="AW54" s="204">
        <f>VLOOKUP($AX54,CHOOSE({1,2},$C$3:$C$1003,$A$3:$A$1003),2,FALSE)</f>
        <v>1089</v>
      </c>
      <c r="AX54" s="174"/>
      <c r="AY54" s="175"/>
      <c r="AZ54" s="203"/>
      <c r="BA54" s="170">
        <f>VLOOKUP($AZ54,CHOOSE({1,2},$C$3:$C$1003,$A$3:$A$1003),2,FALSE)</f>
        <v>1089</v>
      </c>
      <c r="BB54" s="171"/>
      <c r="BC54" s="205"/>
    </row>
    <row r="55" spans="1:55" ht="15" thickBot="1" x14ac:dyDescent="0.35">
      <c r="A55" s="184">
        <v>1052</v>
      </c>
      <c r="B55" s="185"/>
      <c r="C55" s="186" t="str">
        <f>'Informations personnelles'!C55</f>
        <v>Richard Champagne</v>
      </c>
      <c r="P55" s="307">
        <v>0</v>
      </c>
      <c r="AW55" s="204">
        <f>VLOOKUP($AX55,CHOOSE({1,2},$C$3:$C$1003,$A$3:$A$1003),2,FALSE)</f>
        <v>1089</v>
      </c>
      <c r="AX55" s="174"/>
      <c r="AY55" s="175"/>
      <c r="AZ55" s="203"/>
      <c r="BA55" s="170">
        <f>VLOOKUP($AZ55,CHOOSE({1,2},$C$3:$C$1003,$A$3:$A$1003),2,FALSE)</f>
        <v>1089</v>
      </c>
      <c r="BB55" s="171"/>
      <c r="BC55" s="205"/>
    </row>
    <row r="56" spans="1:55" ht="15" thickBot="1" x14ac:dyDescent="0.35">
      <c r="A56" s="184">
        <v>1053</v>
      </c>
      <c r="B56" s="185">
        <v>2</v>
      </c>
      <c r="C56" s="186" t="str">
        <f>'Informations personnelles'!C56</f>
        <v>Dorothée Beauchesne</v>
      </c>
      <c r="P56" s="307">
        <v>17</v>
      </c>
      <c r="AW56" s="204">
        <f>VLOOKUP($AX56,CHOOSE({1,2},$C$3:$C$1003,$A$3:$A$1003),2,FALSE)</f>
        <v>1089</v>
      </c>
      <c r="AX56" s="174"/>
      <c r="AY56" s="175"/>
      <c r="AZ56" s="203"/>
      <c r="BA56" s="170">
        <f>VLOOKUP($AZ56,CHOOSE({1,2},$C$3:$C$1003,$A$3:$A$1003),2,FALSE)</f>
        <v>1089</v>
      </c>
      <c r="BB56" s="171"/>
      <c r="BC56" s="205"/>
    </row>
    <row r="57" spans="1:55" ht="15" thickBot="1" x14ac:dyDescent="0.35">
      <c r="A57" s="184">
        <v>1054</v>
      </c>
      <c r="B57" s="185"/>
      <c r="C57" s="186" t="str">
        <f>'Informations personnelles'!C57</f>
        <v>Pauline Morin</v>
      </c>
      <c r="P57" s="307"/>
      <c r="AW57" s="204">
        <f>VLOOKUP($AX57,CHOOSE({1,2},$C$3:$C$1003,$A$3:$A$1003),2,FALSE)</f>
        <v>1089</v>
      </c>
      <c r="AX57" s="174"/>
      <c r="AY57" s="175"/>
      <c r="AZ57" s="203"/>
      <c r="BA57" s="170">
        <f>VLOOKUP($AZ57,CHOOSE({1,2},$C$3:$C$1003,$A$3:$A$1003),2,FALSE)</f>
        <v>1089</v>
      </c>
      <c r="BB57" s="171"/>
      <c r="BC57" s="205"/>
    </row>
    <row r="58" spans="1:55" ht="15" thickBot="1" x14ac:dyDescent="0.35">
      <c r="A58" s="184">
        <v>1055</v>
      </c>
      <c r="B58" s="185"/>
      <c r="C58" s="186" t="str">
        <f>'Informations personnelles'!C58</f>
        <v>Pierre Clermont</v>
      </c>
      <c r="P58" s="307">
        <v>0</v>
      </c>
      <c r="AW58" s="204">
        <f>VLOOKUP($AX58,CHOOSE({1,2},$C$3:$C$1003,$A$3:$A$1003),2,FALSE)</f>
        <v>1089</v>
      </c>
      <c r="AX58" s="174"/>
      <c r="AY58" s="175"/>
      <c r="AZ58" s="203"/>
      <c r="BA58" s="170">
        <f>VLOOKUP($AZ58,CHOOSE({1,2},$C$3:$C$1003,$A$3:$A$1003),2,FALSE)</f>
        <v>1089</v>
      </c>
      <c r="BB58" s="171"/>
      <c r="BC58" s="205"/>
    </row>
    <row r="59" spans="1:55" ht="15" thickBot="1" x14ac:dyDescent="0.35">
      <c r="A59" s="184">
        <v>1056</v>
      </c>
      <c r="B59" s="185"/>
      <c r="C59" s="186" t="str">
        <f>'Informations personnelles'!C59</f>
        <v>Philippe Vignis</v>
      </c>
      <c r="P59" s="307">
        <v>0</v>
      </c>
      <c r="AW59" s="204">
        <f>VLOOKUP($AX59,CHOOSE({1,2},$C$3:$C$1003,$A$3:$A$1003),2,FALSE)</f>
        <v>1089</v>
      </c>
      <c r="AX59" s="174"/>
      <c r="AY59" s="175"/>
      <c r="AZ59" s="203"/>
      <c r="BA59" s="170">
        <f>VLOOKUP($AZ59,CHOOSE({1,2},$C$3:$C$1003,$A$3:$A$1003),2,FALSE)</f>
        <v>1089</v>
      </c>
      <c r="BB59" s="171"/>
      <c r="BC59" s="205"/>
    </row>
    <row r="60" spans="1:55" ht="15" thickBot="1" x14ac:dyDescent="0.35">
      <c r="A60" s="184">
        <v>1057</v>
      </c>
      <c r="B60" s="185"/>
      <c r="C60" s="186" t="str">
        <f>'Informations personnelles'!C60</f>
        <v>Jacques Croteau</v>
      </c>
      <c r="P60" s="307">
        <v>0</v>
      </c>
      <c r="AW60" s="204">
        <f>VLOOKUP($AX60,CHOOSE({1,2},$C$3:$C$1003,$A$3:$A$1003),2,FALSE)</f>
        <v>1089</v>
      </c>
      <c r="AX60" s="174"/>
      <c r="AY60" s="175"/>
      <c r="AZ60" s="203"/>
      <c r="BA60" s="170">
        <f>VLOOKUP($AZ60,CHOOSE({1,2},$C$3:$C$1003,$A$3:$A$1003),2,FALSE)</f>
        <v>1089</v>
      </c>
      <c r="BB60" s="171"/>
      <c r="BC60" s="205"/>
    </row>
    <row r="61" spans="1:55" ht="15" thickBot="1" x14ac:dyDescent="0.35">
      <c r="A61" s="184">
        <v>1058</v>
      </c>
      <c r="B61" s="185">
        <v>3</v>
      </c>
      <c r="C61" s="186" t="str">
        <f>'Informations personnelles'!C61</f>
        <v>André Cyr</v>
      </c>
      <c r="P61" s="307">
        <v>17</v>
      </c>
      <c r="AW61" s="204">
        <f>VLOOKUP($AX61,CHOOSE({1,2},$C$3:$C$1003,$A$3:$A$1003),2,FALSE)</f>
        <v>1089</v>
      </c>
      <c r="AX61" s="174"/>
      <c r="AY61" s="175"/>
      <c r="AZ61" s="203"/>
      <c r="BA61" s="170">
        <f>VLOOKUP($AZ61,CHOOSE({1,2},$C$3:$C$1003,$A$3:$A$1003),2,FALSE)</f>
        <v>1089</v>
      </c>
      <c r="BB61" s="171"/>
      <c r="BC61" s="205"/>
    </row>
    <row r="62" spans="1:55" ht="15" thickBot="1" x14ac:dyDescent="0.35">
      <c r="A62" s="184">
        <v>1059</v>
      </c>
      <c r="B62" s="185"/>
      <c r="C62" s="186" t="str">
        <f>'Informations personnelles'!C62</f>
        <v>Suzanne Marinier</v>
      </c>
      <c r="P62" s="307">
        <v>0</v>
      </c>
      <c r="AW62" s="204">
        <f>VLOOKUP($AX62,CHOOSE({1,2},$C$3:$C$1003,$A$3:$A$1003),2,FALSE)</f>
        <v>1089</v>
      </c>
      <c r="AX62" s="174"/>
      <c r="AY62" s="175"/>
      <c r="AZ62" s="203"/>
      <c r="BA62" s="170">
        <f>VLOOKUP($AZ62,CHOOSE({1,2},$C$3:$C$1003,$A$3:$A$1003),2,FALSE)</f>
        <v>1089</v>
      </c>
      <c r="BB62" s="171"/>
      <c r="BC62" s="205"/>
    </row>
    <row r="63" spans="1:55" ht="15" thickBot="1" x14ac:dyDescent="0.35">
      <c r="A63" s="184">
        <v>1060</v>
      </c>
      <c r="B63" s="185"/>
      <c r="C63" s="186" t="str">
        <f>'Informations personnelles'!C63</f>
        <v>Jean-Claude Matte</v>
      </c>
      <c r="P63" s="307"/>
      <c r="AW63" s="204">
        <f>VLOOKUP($AX63,CHOOSE({1,2},$C$3:$C$1003,$A$3:$A$1003),2,FALSE)</f>
        <v>1089</v>
      </c>
      <c r="AX63" s="174"/>
      <c r="AY63" s="175"/>
      <c r="AZ63" s="203"/>
      <c r="BA63" s="170">
        <f>VLOOKUP($AZ63,CHOOSE({1,2},$C$3:$C$1003,$A$3:$A$1003),2,FALSE)</f>
        <v>1089</v>
      </c>
      <c r="BB63" s="171"/>
      <c r="BC63" s="205"/>
    </row>
    <row r="64" spans="1:55" ht="15" thickBot="1" x14ac:dyDescent="0.35">
      <c r="A64" s="184">
        <v>1061</v>
      </c>
      <c r="B64" s="185"/>
      <c r="C64" s="186" t="str">
        <f>'Informations personnelles'!C64</f>
        <v>Serge Belleau</v>
      </c>
      <c r="P64" s="307">
        <v>0</v>
      </c>
      <c r="AW64" s="204">
        <f>VLOOKUP($AX64,CHOOSE({1,2},$C$3:$C$1003,$A$3:$A$1003),2,FALSE)</f>
        <v>1089</v>
      </c>
      <c r="AX64" s="174"/>
      <c r="AY64" s="175"/>
      <c r="AZ64" s="203"/>
      <c r="BA64" s="170">
        <f>VLOOKUP($AZ64,CHOOSE({1,2},$C$3:$C$1003,$A$3:$A$1003),2,FALSE)</f>
        <v>1089</v>
      </c>
      <c r="BB64" s="171"/>
      <c r="BC64" s="205"/>
    </row>
    <row r="65" spans="1:55" ht="15" thickBot="1" x14ac:dyDescent="0.35">
      <c r="A65" s="184">
        <v>1062</v>
      </c>
      <c r="B65" s="185"/>
      <c r="C65" s="186" t="str">
        <f>'Informations personnelles'!C65</f>
        <v>Serge Lemieux</v>
      </c>
      <c r="P65" s="307">
        <v>0</v>
      </c>
      <c r="AW65" s="204">
        <f>VLOOKUP($AX65,CHOOSE({1,2},$C$3:$C$1003,$A$3:$A$1003),2,FALSE)</f>
        <v>1089</v>
      </c>
      <c r="AX65" s="174"/>
      <c r="AY65" s="175"/>
      <c r="AZ65" s="203"/>
      <c r="BA65" s="170">
        <f>VLOOKUP($AZ65,CHOOSE({1,2},$C$3:$C$1003,$A$3:$A$1003),2,FALSE)</f>
        <v>1089</v>
      </c>
      <c r="BB65" s="171"/>
      <c r="BC65" s="205"/>
    </row>
    <row r="66" spans="1:55" ht="15" thickBot="1" x14ac:dyDescent="0.35">
      <c r="A66" s="184">
        <v>1063</v>
      </c>
      <c r="B66" s="185"/>
      <c r="C66" s="186" t="str">
        <f>'Informations personnelles'!C66</f>
        <v>Nicole Joly</v>
      </c>
      <c r="P66" s="307">
        <v>0</v>
      </c>
      <c r="AW66" s="204">
        <f>VLOOKUP($AX66,CHOOSE({1,2},$C$3:$C$1003,$A$3:$A$1003),2,FALSE)</f>
        <v>1089</v>
      </c>
      <c r="AX66" s="174"/>
      <c r="AY66" s="175"/>
      <c r="AZ66" s="203"/>
      <c r="BA66" s="170">
        <f>VLOOKUP($AZ66,CHOOSE({1,2},$C$3:$C$1003,$A$3:$A$1003),2,FALSE)</f>
        <v>1089</v>
      </c>
      <c r="BB66" s="171"/>
      <c r="BC66" s="205"/>
    </row>
    <row r="67" spans="1:55" ht="15" thickBot="1" x14ac:dyDescent="0.35">
      <c r="A67" s="184">
        <v>1064</v>
      </c>
      <c r="B67" s="185"/>
      <c r="C67" s="186" t="str">
        <f>'Informations personnelles'!C67</f>
        <v>Jean-Guy Brazeau</v>
      </c>
      <c r="P67" s="307"/>
      <c r="AW67" s="204">
        <f>VLOOKUP($AX67,CHOOSE({1,2},$C$3:$C$1003,$A$3:$A$1003),2,FALSE)</f>
        <v>1089</v>
      </c>
      <c r="AX67" s="174"/>
      <c r="AY67" s="175"/>
      <c r="AZ67" s="203"/>
      <c r="BA67" s="170">
        <f>VLOOKUP($AZ67,CHOOSE({1,2},$C$3:$C$1003,$A$3:$A$1003),2,FALSE)</f>
        <v>1089</v>
      </c>
      <c r="BB67" s="171"/>
      <c r="BC67" s="205"/>
    </row>
    <row r="68" spans="1:55" ht="15" thickBot="1" x14ac:dyDescent="0.35">
      <c r="A68" s="184">
        <v>1065</v>
      </c>
      <c r="B68" s="185"/>
      <c r="C68" s="186" t="str">
        <f>'Informations personnelles'!C68</f>
        <v>Diane Resler</v>
      </c>
      <c r="P68" s="307">
        <v>0</v>
      </c>
      <c r="AW68" s="204">
        <f>VLOOKUP($AX68,CHOOSE({1,2},$C$3:$C$1003,$A$3:$A$1003),2,FALSE)</f>
        <v>1089</v>
      </c>
      <c r="AX68" s="174"/>
      <c r="AY68" s="175"/>
      <c r="AZ68" s="203"/>
      <c r="BA68" s="170">
        <f>VLOOKUP($AZ68,CHOOSE({1,2},$C$3:$C$1003,$A$3:$A$1003),2,FALSE)</f>
        <v>1089</v>
      </c>
      <c r="BB68" s="171"/>
      <c r="BC68" s="205"/>
    </row>
    <row r="69" spans="1:55" ht="15" thickBot="1" x14ac:dyDescent="0.35">
      <c r="A69" s="184">
        <v>1066</v>
      </c>
      <c r="B69" s="185"/>
      <c r="C69" s="186" t="str">
        <f>'Informations personnelles'!C69</f>
        <v>Gilles Tremblay</v>
      </c>
      <c r="P69" s="307">
        <v>0</v>
      </c>
      <c r="AW69" s="204">
        <f>VLOOKUP($AX69,CHOOSE({1,2},$C$3:$C$1003,$A$3:$A$1003),2,FALSE)</f>
        <v>1089</v>
      </c>
      <c r="AX69" s="174"/>
      <c r="AY69" s="175"/>
      <c r="AZ69" s="203"/>
      <c r="BA69" s="170">
        <f>VLOOKUP($AZ69,CHOOSE({1,2},$C$3:$C$1003,$A$3:$A$1003),2,FALSE)</f>
        <v>1089</v>
      </c>
      <c r="BB69" s="171"/>
      <c r="BC69" s="205"/>
    </row>
    <row r="70" spans="1:55" ht="15" thickBot="1" x14ac:dyDescent="0.35">
      <c r="A70" s="184">
        <v>1067</v>
      </c>
      <c r="B70" s="185"/>
      <c r="C70" s="186" t="str">
        <f>'Informations personnelles'!C70</f>
        <v>Monique Boucher</v>
      </c>
      <c r="P70" s="307">
        <v>0</v>
      </c>
      <c r="AW70" s="204">
        <f>VLOOKUP($AX70,CHOOSE({1,2},$C$3:$C$1003,$A$3:$A$1003),2,FALSE)</f>
        <v>1089</v>
      </c>
      <c r="AX70" s="174"/>
      <c r="AY70" s="175"/>
      <c r="AZ70" s="203"/>
      <c r="BA70" s="170">
        <f>VLOOKUP($AZ70,CHOOSE({1,2},$C$3:$C$1003,$A$3:$A$1003),2,FALSE)</f>
        <v>1089</v>
      </c>
      <c r="BB70" s="171"/>
      <c r="BC70" s="205"/>
    </row>
    <row r="71" spans="1:55" ht="15" thickBot="1" x14ac:dyDescent="0.35">
      <c r="A71" s="184">
        <v>1068</v>
      </c>
      <c r="B71" s="185"/>
      <c r="C71" s="186" t="str">
        <f>'Informations personnelles'!C71</f>
        <v>Lucille Dubois</v>
      </c>
      <c r="P71" s="307"/>
      <c r="AW71" s="204">
        <f>VLOOKUP($AX71,CHOOSE({1,2},$C$3:$C$1003,$A$3:$A$1003),2,FALSE)</f>
        <v>1089</v>
      </c>
      <c r="AX71" s="174"/>
      <c r="AY71" s="175"/>
      <c r="AZ71" s="203"/>
      <c r="BA71" s="170">
        <f>VLOOKUP($AZ71,CHOOSE({1,2},$C$3:$C$1003,$A$3:$A$1003),2,FALSE)</f>
        <v>1089</v>
      </c>
      <c r="BB71" s="171"/>
      <c r="BC71" s="205"/>
    </row>
    <row r="72" spans="1:55" ht="15" thickBot="1" x14ac:dyDescent="0.35">
      <c r="A72" s="184">
        <v>1069</v>
      </c>
      <c r="B72" s="185"/>
      <c r="C72" s="186" t="str">
        <f>'Informations personnelles'!C72</f>
        <v>Réjean Lemay</v>
      </c>
      <c r="P72" s="307">
        <v>0</v>
      </c>
      <c r="AW72" s="204">
        <f>VLOOKUP($AX72,CHOOSE({1,2},$C$3:$C$1003,$A$3:$A$1003),2,FALSE)</f>
        <v>1089</v>
      </c>
      <c r="AX72" s="174"/>
      <c r="AY72" s="175"/>
      <c r="AZ72" s="203"/>
      <c r="BA72" s="170">
        <f>VLOOKUP($AZ72,CHOOSE({1,2},$C$3:$C$1003,$A$3:$A$1003),2,FALSE)</f>
        <v>1089</v>
      </c>
      <c r="BB72" s="171"/>
      <c r="BC72" s="205"/>
    </row>
    <row r="73" spans="1:55" ht="15" thickBot="1" x14ac:dyDescent="0.35">
      <c r="A73" s="184">
        <v>1070</v>
      </c>
      <c r="B73" s="185"/>
      <c r="C73" s="186" t="str">
        <f>'Informations personnelles'!C73</f>
        <v>Gaétan Martin</v>
      </c>
      <c r="P73" s="307">
        <v>0</v>
      </c>
      <c r="AW73" s="204">
        <f>VLOOKUP($AX73,CHOOSE({1,2},$C$3:$C$1003,$A$3:$A$1003),2,FALSE)</f>
        <v>1089</v>
      </c>
      <c r="AX73" s="174"/>
      <c r="AY73" s="175"/>
      <c r="AZ73" s="203"/>
      <c r="BA73" s="170">
        <f>VLOOKUP($AZ73,CHOOSE({1,2},$C$3:$C$1003,$A$3:$A$1003),2,FALSE)</f>
        <v>1089</v>
      </c>
      <c r="BB73" s="171"/>
      <c r="BC73" s="205"/>
    </row>
    <row r="74" spans="1:55" ht="15" thickBot="1" x14ac:dyDescent="0.35">
      <c r="A74" s="184">
        <v>1071</v>
      </c>
      <c r="B74" s="185"/>
      <c r="C74" s="186" t="str">
        <f>'Informations personnelles'!C74</f>
        <v>Guylaine Desroches</v>
      </c>
      <c r="P74" s="307"/>
      <c r="AW74" s="204">
        <f>VLOOKUP($AX74,CHOOSE({1,2},$C$3:$C$1003,$A$3:$A$1003),2,FALSE)</f>
        <v>1089</v>
      </c>
      <c r="AX74" s="174"/>
      <c r="AY74" s="175"/>
      <c r="AZ74" s="203"/>
      <c r="BA74" s="170">
        <f>VLOOKUP($AZ74,CHOOSE({1,2},$C$3:$C$1003,$A$3:$A$1003),2,FALSE)</f>
        <v>1089</v>
      </c>
      <c r="BB74" s="171"/>
      <c r="BC74" s="205"/>
    </row>
    <row r="75" spans="1:55" ht="15" thickBot="1" x14ac:dyDescent="0.35">
      <c r="A75" s="184">
        <v>1072</v>
      </c>
      <c r="B75" s="185"/>
      <c r="C75" s="186" t="str">
        <f>'Informations personnelles'!C75</f>
        <v>Jean-Claude Marcoux</v>
      </c>
      <c r="P75" s="307"/>
      <c r="AW75" s="204">
        <f>VLOOKUP($AX75,CHOOSE({1,2},$C$3:$C$1003,$A$3:$A$1003),2,FALSE)</f>
        <v>1089</v>
      </c>
      <c r="AX75" s="174"/>
      <c r="AY75" s="175"/>
      <c r="AZ75" s="203"/>
      <c r="BA75" s="170">
        <f>VLOOKUP($AZ75,CHOOSE({1,2},$C$3:$C$1003,$A$3:$A$1003),2,FALSE)</f>
        <v>1089</v>
      </c>
      <c r="BB75" s="171"/>
      <c r="BC75" s="205"/>
    </row>
    <row r="76" spans="1:55" ht="15" thickBot="1" x14ac:dyDescent="0.35">
      <c r="A76" s="184">
        <v>1073</v>
      </c>
      <c r="B76" s="185"/>
      <c r="C76" s="186" t="str">
        <f>'Informations personnelles'!C76</f>
        <v>Jeannine Rossini</v>
      </c>
      <c r="P76" s="307">
        <v>0</v>
      </c>
      <c r="AW76" s="204">
        <f>VLOOKUP($AX76,CHOOSE({1,2},$C$3:$C$1003,$A$3:$A$1003),2,FALSE)</f>
        <v>1089</v>
      </c>
      <c r="AX76" s="174"/>
      <c r="AY76" s="175"/>
      <c r="AZ76" s="203"/>
      <c r="BA76" s="170">
        <f>VLOOKUP($AZ76,CHOOSE({1,2},$C$3:$C$1003,$A$3:$A$1003),2,FALSE)</f>
        <v>1089</v>
      </c>
      <c r="BB76" s="171"/>
      <c r="BC76" s="205"/>
    </row>
    <row r="77" spans="1:55" ht="15" thickBot="1" x14ac:dyDescent="0.35">
      <c r="A77" s="184">
        <v>1074</v>
      </c>
      <c r="B77" s="185"/>
      <c r="C77" s="186" t="str">
        <f>'Informations personnelles'!C77</f>
        <v>Serge Goupil</v>
      </c>
      <c r="P77" s="307">
        <v>0</v>
      </c>
      <c r="AW77" s="204">
        <f>VLOOKUP($AX77,CHOOSE({1,2},$C$3:$C$1003,$A$3:$A$1003),2,FALSE)</f>
        <v>1089</v>
      </c>
      <c r="AX77" s="174"/>
      <c r="AY77" s="175"/>
      <c r="AZ77" s="203"/>
      <c r="BA77" s="170">
        <f>VLOOKUP($AZ77,CHOOSE({1,2},$C$3:$C$1003,$A$3:$A$1003),2,FALSE)</f>
        <v>1089</v>
      </c>
      <c r="BB77" s="171"/>
      <c r="BC77" s="205"/>
    </row>
    <row r="78" spans="1:55" ht="15" thickBot="1" x14ac:dyDescent="0.35">
      <c r="A78" s="184">
        <v>1075</v>
      </c>
      <c r="B78" s="185"/>
      <c r="C78" s="186" t="str">
        <f>'Informations personnelles'!C78</f>
        <v>Gilles Thériault</v>
      </c>
      <c r="P78" s="307">
        <v>0</v>
      </c>
      <c r="AW78" s="204">
        <f>VLOOKUP($AX78,CHOOSE({1,2},$C$3:$C$1003,$A$3:$A$1003),2,FALSE)</f>
        <v>1089</v>
      </c>
      <c r="AX78" s="174"/>
      <c r="AY78" s="175"/>
      <c r="AZ78" s="203"/>
      <c r="BA78" s="170">
        <f>VLOOKUP($AZ78,CHOOSE({1,2},$C$3:$C$1003,$A$3:$A$1003),2,FALSE)</f>
        <v>1089</v>
      </c>
      <c r="BB78" s="171"/>
      <c r="BC78" s="205"/>
    </row>
    <row r="79" spans="1:55" ht="15" thickBot="1" x14ac:dyDescent="0.35">
      <c r="A79" s="184">
        <v>1076</v>
      </c>
      <c r="B79" s="185"/>
      <c r="C79" s="186" t="str">
        <f>'Informations personnelles'!C79</f>
        <v>Denise Allard</v>
      </c>
      <c r="P79" s="307">
        <v>0</v>
      </c>
      <c r="AW79" s="204">
        <f>VLOOKUP($AX79,CHOOSE({1,2},$C$3:$C$1003,$A$3:$A$1003),2,FALSE)</f>
        <v>1089</v>
      </c>
      <c r="AX79" s="174"/>
      <c r="AY79" s="175"/>
      <c r="AZ79" s="203"/>
      <c r="BA79" s="170">
        <f>VLOOKUP($AZ79,CHOOSE({1,2},$C$3:$C$1003,$A$3:$A$1003),2,FALSE)</f>
        <v>1089</v>
      </c>
      <c r="BB79" s="171"/>
      <c r="BC79" s="205"/>
    </row>
    <row r="80" spans="1:55" ht="15" thickBot="1" x14ac:dyDescent="0.35">
      <c r="A80" s="184">
        <v>1077</v>
      </c>
      <c r="B80" s="185"/>
      <c r="C80" s="186" t="str">
        <f>'Informations personnelles'!C80</f>
        <v>M.-Hélène Hamelin</v>
      </c>
      <c r="P80" s="307"/>
      <c r="AW80" s="204">
        <f>VLOOKUP($AX80,CHOOSE({1,2},$C$3:$C$1003,$A$3:$A$1003),2,FALSE)</f>
        <v>1089</v>
      </c>
      <c r="AX80" s="174"/>
      <c r="AY80" s="175"/>
      <c r="AZ80" s="203"/>
      <c r="BA80" s="170">
        <f>VLOOKUP($AZ80,CHOOSE({1,2},$C$3:$C$1003,$A$3:$A$1003),2,FALSE)</f>
        <v>1089</v>
      </c>
      <c r="BB80" s="171"/>
      <c r="BC80" s="205"/>
    </row>
    <row r="81" spans="1:55" ht="15" thickBot="1" x14ac:dyDescent="0.35">
      <c r="A81" s="184">
        <v>1078</v>
      </c>
      <c r="B81" s="185"/>
      <c r="C81" s="186" t="str">
        <f>'Informations personnelles'!C81</f>
        <v>Jeanne d'Arc Collard</v>
      </c>
      <c r="P81" s="307">
        <v>0</v>
      </c>
      <c r="AW81" s="204">
        <f>VLOOKUP($AX81,CHOOSE({1,2},$C$3:$C$1003,$A$3:$A$1003),2,FALSE)</f>
        <v>1089</v>
      </c>
      <c r="AX81" s="174"/>
      <c r="AY81" s="175"/>
      <c r="AZ81" s="203"/>
      <c r="BA81" s="170">
        <f>VLOOKUP($AZ81,CHOOSE({1,2},$C$3:$C$1003,$A$3:$A$1003),2,FALSE)</f>
        <v>1089</v>
      </c>
      <c r="BB81" s="171"/>
      <c r="BC81" s="205"/>
    </row>
    <row r="82" spans="1:55" ht="15" thickBot="1" x14ac:dyDescent="0.35">
      <c r="A82" s="184">
        <v>1079</v>
      </c>
      <c r="B82" s="185"/>
      <c r="C82" s="186" t="str">
        <f>'Informations personnelles'!C82</f>
        <v>Jean-Pierre Beaulieu</v>
      </c>
      <c r="P82" s="307">
        <v>0</v>
      </c>
      <c r="AW82" s="204">
        <f>VLOOKUP($AX82,CHOOSE({1,2},$C$3:$C$1003,$A$3:$A$1003),2,FALSE)</f>
        <v>1089</v>
      </c>
      <c r="AX82" s="174"/>
      <c r="AY82" s="175"/>
      <c r="AZ82" s="203"/>
      <c r="BA82" s="170">
        <f>VLOOKUP($AZ82,CHOOSE({1,2},$C$3:$C$1003,$A$3:$A$1003),2,FALSE)</f>
        <v>1089</v>
      </c>
      <c r="BB82" s="171"/>
      <c r="BC82" s="205"/>
    </row>
    <row r="83" spans="1:55" ht="15" thickBot="1" x14ac:dyDescent="0.35">
      <c r="A83" s="184">
        <v>1080</v>
      </c>
      <c r="B83" s="185"/>
      <c r="C83" s="186" t="str">
        <f>'Informations personnelles'!C83</f>
        <v>Claude Dubuc</v>
      </c>
      <c r="P83" s="307">
        <v>0</v>
      </c>
      <c r="AW83" s="204">
        <f>VLOOKUP($AX83,CHOOSE({1,2},$C$3:$C$1003,$A$3:$A$1003),2,FALSE)</f>
        <v>1089</v>
      </c>
      <c r="AX83" s="174"/>
      <c r="AY83" s="175"/>
      <c r="AZ83" s="203"/>
      <c r="BA83" s="170">
        <f>VLOOKUP($AZ83,CHOOSE({1,2},$C$3:$C$1003,$A$3:$A$1003),2,FALSE)</f>
        <v>1089</v>
      </c>
      <c r="BB83" s="171"/>
      <c r="BC83" s="205"/>
    </row>
    <row r="84" spans="1:55" ht="15" thickBot="1" x14ac:dyDescent="0.35">
      <c r="A84" s="184">
        <v>1081</v>
      </c>
      <c r="B84" s="185"/>
      <c r="C84" s="186" t="str">
        <f>'Informations personnelles'!C84</f>
        <v>Gérald Lavoie</v>
      </c>
      <c r="P84" s="307">
        <v>0</v>
      </c>
      <c r="AW84" s="204">
        <f>VLOOKUP($AX84,CHOOSE({1,2},$C$3:$C$1003,$A$3:$A$1003),2,FALSE)</f>
        <v>1089</v>
      </c>
      <c r="AX84" s="174"/>
      <c r="AY84" s="175"/>
      <c r="AZ84" s="203"/>
      <c r="BA84" s="170">
        <f>VLOOKUP($AZ84,CHOOSE({1,2},$C$3:$C$1003,$A$3:$A$1003),2,FALSE)</f>
        <v>1089</v>
      </c>
      <c r="BB84" s="171"/>
      <c r="BC84" s="205"/>
    </row>
    <row r="85" spans="1:55" ht="15" thickBot="1" x14ac:dyDescent="0.35">
      <c r="A85" s="184">
        <v>1082</v>
      </c>
      <c r="B85" s="185"/>
      <c r="C85" s="186" t="str">
        <f>'Informations personnelles'!C85</f>
        <v>Nicole Dubreuil</v>
      </c>
      <c r="P85" s="307">
        <v>0</v>
      </c>
      <c r="AW85" s="204">
        <f>VLOOKUP($AX85,CHOOSE({1,2},$C$3:$C$1003,$A$3:$A$1003),2,FALSE)</f>
        <v>1089</v>
      </c>
      <c r="AX85" s="174"/>
      <c r="AY85" s="175"/>
      <c r="AZ85" s="203"/>
      <c r="BA85" s="170">
        <f>VLOOKUP($AZ85,CHOOSE({1,2},$C$3:$C$1003,$A$3:$A$1003),2,FALSE)</f>
        <v>1089</v>
      </c>
      <c r="BB85" s="171"/>
      <c r="BC85" s="205"/>
    </row>
    <row r="86" spans="1:55" ht="15" thickBot="1" x14ac:dyDescent="0.35">
      <c r="A86" s="184">
        <v>1083</v>
      </c>
      <c r="B86" s="185"/>
      <c r="C86" s="186" t="str">
        <f>'Informations personnelles'!C86</f>
        <v>France Therien</v>
      </c>
      <c r="P86" s="307">
        <v>0</v>
      </c>
      <c r="AW86" s="204">
        <f>VLOOKUP($AX86,CHOOSE({1,2},$C$3:$C$1003,$A$3:$A$1003),2,FALSE)</f>
        <v>1089</v>
      </c>
      <c r="AX86" s="174"/>
      <c r="AY86" s="175"/>
      <c r="AZ86" s="203"/>
      <c r="BA86" s="170">
        <f>VLOOKUP($AZ86,CHOOSE({1,2},$C$3:$C$1003,$A$3:$A$1003),2,FALSE)</f>
        <v>1089</v>
      </c>
      <c r="BB86" s="171"/>
      <c r="BC86" s="205"/>
    </row>
    <row r="87" spans="1:55" ht="15" thickBot="1" x14ac:dyDescent="0.35">
      <c r="A87" s="184">
        <v>1084</v>
      </c>
      <c r="B87" s="185"/>
      <c r="C87" s="186" t="str">
        <f>'Informations personnelles'!C87</f>
        <v>Denis Sabourin</v>
      </c>
      <c r="P87" s="307">
        <v>0</v>
      </c>
      <c r="AW87" s="204">
        <f>VLOOKUP($AX87,CHOOSE({1,2},$C$3:$C$1003,$A$3:$A$1003),2,FALSE)</f>
        <v>1089</v>
      </c>
      <c r="AX87" s="174"/>
      <c r="AY87" s="175"/>
      <c r="AZ87" s="203"/>
      <c r="BA87" s="170">
        <f>VLOOKUP($AZ87,CHOOSE({1,2},$C$3:$C$1003,$A$3:$A$1003),2,FALSE)</f>
        <v>1089</v>
      </c>
      <c r="BB87" s="171"/>
      <c r="BC87" s="205"/>
    </row>
    <row r="88" spans="1:55" ht="15" thickBot="1" x14ac:dyDescent="0.35">
      <c r="A88" s="184">
        <v>1085</v>
      </c>
      <c r="B88" s="185"/>
      <c r="C88" s="186" t="str">
        <f>'Informations personnelles'!C88</f>
        <v>Jacques Gagnon</v>
      </c>
      <c r="P88" s="307">
        <v>0</v>
      </c>
      <c r="AW88" s="204">
        <f>VLOOKUP($AX88,CHOOSE({1,2},$C$3:$C$1003,$A$3:$A$1003),2,FALSE)</f>
        <v>1089</v>
      </c>
      <c r="AX88" s="174"/>
      <c r="AY88" s="175"/>
      <c r="AZ88" s="203"/>
      <c r="BA88" s="170">
        <f>VLOOKUP($AZ88,CHOOSE({1,2},$C$3:$C$1003,$A$3:$A$1003),2,FALSE)</f>
        <v>1089</v>
      </c>
      <c r="BB88" s="171"/>
      <c r="BC88" s="205"/>
    </row>
    <row r="89" spans="1:55" ht="15" thickBot="1" x14ac:dyDescent="0.35">
      <c r="A89" s="184">
        <v>1086</v>
      </c>
      <c r="B89" s="185"/>
      <c r="C89" s="186" t="str">
        <f>'Informations personnelles'!C89</f>
        <v>Gilles Francoeur</v>
      </c>
      <c r="P89" s="307">
        <v>0</v>
      </c>
      <c r="AW89" s="204">
        <f>VLOOKUP($AX89,CHOOSE({1,2},$C$3:$C$1003,$A$3:$A$1003),2,FALSE)</f>
        <v>1089</v>
      </c>
      <c r="AX89" s="174"/>
      <c r="AY89" s="175"/>
      <c r="AZ89" s="203"/>
      <c r="BA89" s="170">
        <f>VLOOKUP($AZ89,CHOOSE({1,2},$C$3:$C$1003,$A$3:$A$1003),2,FALSE)</f>
        <v>1089</v>
      </c>
      <c r="BB89" s="171"/>
      <c r="BC89" s="205"/>
    </row>
    <row r="90" spans="1:55" ht="15" thickBot="1" x14ac:dyDescent="0.35">
      <c r="A90" s="184">
        <v>1087</v>
      </c>
      <c r="B90" s="185"/>
      <c r="C90" s="186" t="str">
        <f>'Informations personnelles'!C90</f>
        <v>Diane Arpin</v>
      </c>
      <c r="P90" s="307">
        <v>0</v>
      </c>
      <c r="AW90" s="204">
        <f>VLOOKUP($AX90,CHOOSE({1,2},$C$3:$C$1003,$A$3:$A$1003),2,FALSE)</f>
        <v>1089</v>
      </c>
      <c r="AX90" s="174"/>
      <c r="AY90" s="175"/>
      <c r="AZ90" s="203"/>
      <c r="BA90" s="170">
        <f>VLOOKUP($AZ90,CHOOSE({1,2},$C$3:$C$1003,$A$3:$A$1003),2,FALSE)</f>
        <v>1089</v>
      </c>
      <c r="BB90" s="171"/>
      <c r="BC90" s="205"/>
    </row>
    <row r="91" spans="1:55" ht="15" thickBot="1" x14ac:dyDescent="0.35">
      <c r="A91" s="184">
        <v>1088</v>
      </c>
      <c r="B91" s="185"/>
      <c r="C91" s="186" t="str">
        <f>'Informations personnelles'!C91</f>
        <v>Diane Paradis</v>
      </c>
      <c r="P91" s="307">
        <v>0</v>
      </c>
      <c r="AW91" s="204">
        <f>VLOOKUP($AX91,CHOOSE({1,2},$C$3:$C$1003,$A$3:$A$1003),2,FALSE)</f>
        <v>1089</v>
      </c>
      <c r="AX91" s="174"/>
      <c r="AY91" s="175"/>
      <c r="AZ91" s="203"/>
      <c r="BA91" s="170">
        <f>VLOOKUP($AZ91,CHOOSE({1,2},$C$3:$C$1003,$A$3:$A$1003),2,FALSE)</f>
        <v>1089</v>
      </c>
      <c r="BB91" s="171"/>
      <c r="BC91" s="205"/>
    </row>
    <row r="92" spans="1:55" ht="15" thickBot="1" x14ac:dyDescent="0.35">
      <c r="A92" s="184">
        <v>1089</v>
      </c>
      <c r="B92" s="185"/>
      <c r="C92" s="186">
        <f>'Informations personnelles'!C92</f>
        <v>0</v>
      </c>
      <c r="P92" s="307"/>
      <c r="AW92" s="204">
        <f>VLOOKUP($AX92,CHOOSE({1,2},$C$3:$C$1003,$A$3:$A$1003),2,FALSE)</f>
        <v>1089</v>
      </c>
      <c r="AX92" s="174"/>
      <c r="AY92" s="175"/>
      <c r="AZ92" s="203"/>
      <c r="BA92" s="170">
        <f>VLOOKUP($AZ92,CHOOSE({1,2},$C$3:$C$1003,$A$3:$A$1003),2,FALSE)</f>
        <v>1089</v>
      </c>
      <c r="BB92" s="171"/>
      <c r="BC92" s="205"/>
    </row>
    <row r="93" spans="1:55" ht="15" thickBot="1" x14ac:dyDescent="0.35">
      <c r="A93" s="184">
        <v>1090</v>
      </c>
      <c r="B93" s="185"/>
      <c r="C93" s="186">
        <f>'Informations personnelles'!C93</f>
        <v>0</v>
      </c>
      <c r="P93" s="307"/>
      <c r="AW93" s="204">
        <f>VLOOKUP($AX93,CHOOSE({1,2},$C$3:$C$1003,$A$3:$A$1003),2,FALSE)</f>
        <v>1089</v>
      </c>
      <c r="AX93" s="174"/>
      <c r="AY93" s="175"/>
      <c r="AZ93" s="203"/>
      <c r="BA93" s="170">
        <f>VLOOKUP($AZ93,CHOOSE({1,2},$C$3:$C$1003,$A$3:$A$1003),2,FALSE)</f>
        <v>1089</v>
      </c>
      <c r="BB93" s="171"/>
      <c r="BC93" s="205"/>
    </row>
    <row r="94" spans="1:55" ht="15" thickBot="1" x14ac:dyDescent="0.35">
      <c r="A94" s="184">
        <v>1091</v>
      </c>
      <c r="B94" s="185"/>
      <c r="C94" s="186">
        <f>'Informations personnelles'!C94</f>
        <v>0</v>
      </c>
      <c r="P94" s="307"/>
      <c r="AW94" s="204">
        <f>VLOOKUP($AX94,CHOOSE({1,2},$C$3:$C$1003,$A$3:$A$1003),2,FALSE)</f>
        <v>1089</v>
      </c>
      <c r="AX94" s="174"/>
      <c r="AY94" s="175"/>
      <c r="AZ94" s="203"/>
      <c r="BA94" s="170">
        <f>VLOOKUP($AZ94,CHOOSE({1,2},$C$3:$C$1003,$A$3:$A$1003),2,FALSE)</f>
        <v>1089</v>
      </c>
      <c r="BB94" s="171"/>
      <c r="BC94" s="205"/>
    </row>
    <row r="95" spans="1:55" ht="15" thickBot="1" x14ac:dyDescent="0.35">
      <c r="A95" s="184">
        <v>1092</v>
      </c>
      <c r="B95" s="185"/>
      <c r="C95" s="186">
        <f>'Informations personnelles'!C95</f>
        <v>0</v>
      </c>
      <c r="P95" s="307"/>
      <c r="AW95" s="204">
        <f>VLOOKUP($AX95,CHOOSE({1,2},$C$3:$C$1003,$A$3:$A$1003),2,FALSE)</f>
        <v>1089</v>
      </c>
      <c r="AX95" s="174"/>
      <c r="AY95" s="175"/>
      <c r="AZ95" s="203"/>
      <c r="BA95" s="170">
        <f>VLOOKUP($AZ95,CHOOSE({1,2},$C$3:$C$1003,$A$3:$A$1003),2,FALSE)</f>
        <v>1089</v>
      </c>
      <c r="BB95" s="171"/>
      <c r="BC95" s="205"/>
    </row>
    <row r="96" spans="1:55" ht="15" thickBot="1" x14ac:dyDescent="0.35">
      <c r="A96" s="184">
        <v>1093</v>
      </c>
      <c r="B96" s="185"/>
      <c r="C96" s="186">
        <f>'Informations personnelles'!C96</f>
        <v>0</v>
      </c>
      <c r="P96" s="307"/>
      <c r="AW96" s="204">
        <f>VLOOKUP($AX96,CHOOSE({1,2},$C$3:$C$1003,$A$3:$A$1003),2,FALSE)</f>
        <v>1089</v>
      </c>
      <c r="AX96" s="174"/>
      <c r="AY96" s="175"/>
      <c r="AZ96" s="203"/>
      <c r="BA96" s="170">
        <f>VLOOKUP($AZ96,CHOOSE({1,2},$C$3:$C$1003,$A$3:$A$1003),2,FALSE)</f>
        <v>1089</v>
      </c>
      <c r="BB96" s="171"/>
      <c r="BC96" s="205"/>
    </row>
    <row r="97" spans="1:55" ht="15" thickBot="1" x14ac:dyDescent="0.35">
      <c r="A97" s="184">
        <v>1094</v>
      </c>
      <c r="B97" s="185"/>
      <c r="C97" s="186">
        <f>'Informations personnelles'!C97</f>
        <v>0</v>
      </c>
      <c r="P97" s="307"/>
      <c r="AW97" s="204">
        <f>VLOOKUP($AX97,CHOOSE({1,2},$C$3:$C$1003,$A$3:$A$1003),2,FALSE)</f>
        <v>1089</v>
      </c>
      <c r="AX97" s="174"/>
      <c r="AY97" s="175"/>
      <c r="AZ97" s="203"/>
      <c r="BA97" s="170">
        <f>VLOOKUP($AZ97,CHOOSE({1,2},$C$3:$C$1003,$A$3:$A$1003),2,FALSE)</f>
        <v>1089</v>
      </c>
      <c r="BB97" s="171"/>
      <c r="BC97" s="205"/>
    </row>
    <row r="98" spans="1:55" ht="15" thickBot="1" x14ac:dyDescent="0.35">
      <c r="A98" s="184">
        <v>1095</v>
      </c>
      <c r="B98" s="185"/>
      <c r="C98" s="186">
        <f>'Informations personnelles'!C98</f>
        <v>0</v>
      </c>
      <c r="P98" s="307"/>
      <c r="AW98" s="204">
        <f>VLOOKUP($AX98,CHOOSE({1,2},$C$3:$C$1003,$A$3:$A$1003),2,FALSE)</f>
        <v>1089</v>
      </c>
      <c r="AX98" s="174"/>
      <c r="AY98" s="175"/>
      <c r="AZ98" s="203"/>
      <c r="BA98" s="170">
        <f>VLOOKUP($AZ98,CHOOSE({1,2},$C$3:$C$1003,$A$3:$A$1003),2,FALSE)</f>
        <v>1089</v>
      </c>
      <c r="BB98" s="171"/>
      <c r="BC98" s="205"/>
    </row>
    <row r="99" spans="1:55" ht="15" thickBot="1" x14ac:dyDescent="0.35">
      <c r="A99" s="184">
        <v>1096</v>
      </c>
      <c r="B99" s="185"/>
      <c r="C99" s="186">
        <f>'Informations personnelles'!C99</f>
        <v>0</v>
      </c>
      <c r="P99" s="307"/>
      <c r="AW99" s="204">
        <f>VLOOKUP($AX99,CHOOSE({1,2},$C$3:$C$1003,$A$3:$A$1003),2,FALSE)</f>
        <v>1089</v>
      </c>
      <c r="AX99" s="174"/>
      <c r="AY99" s="175"/>
      <c r="AZ99" s="203"/>
      <c r="BA99" s="170">
        <f>VLOOKUP($AZ99,CHOOSE({1,2},$C$3:$C$1003,$A$3:$A$1003),2,FALSE)</f>
        <v>1089</v>
      </c>
      <c r="BB99" s="171"/>
      <c r="BC99" s="205"/>
    </row>
    <row r="100" spans="1:55" ht="15" thickBot="1" x14ac:dyDescent="0.35">
      <c r="A100" s="184">
        <v>1097</v>
      </c>
      <c r="B100" s="185"/>
      <c r="C100" s="186">
        <f>'Informations personnelles'!C100</f>
        <v>0</v>
      </c>
      <c r="P100" s="307"/>
      <c r="AW100" s="204">
        <f>VLOOKUP($AX100,CHOOSE({1,2},$C$3:$C$1003,$A$3:$A$1003),2,FALSE)</f>
        <v>1089</v>
      </c>
      <c r="AX100" s="174"/>
      <c r="AY100" s="175"/>
      <c r="AZ100" s="203"/>
      <c r="BA100" s="170">
        <f>VLOOKUP($AZ100,CHOOSE({1,2},$C$3:$C$1003,$A$3:$A$1003),2,FALSE)</f>
        <v>1089</v>
      </c>
      <c r="BB100" s="171"/>
      <c r="BC100" s="205"/>
    </row>
    <row r="101" spans="1:55" ht="15" thickBot="1" x14ac:dyDescent="0.35">
      <c r="A101" s="184">
        <v>1098</v>
      </c>
      <c r="B101" s="185"/>
      <c r="C101" s="186">
        <f>'Informations personnelles'!C101</f>
        <v>0</v>
      </c>
      <c r="P101" s="307"/>
      <c r="AW101" s="204">
        <f>VLOOKUP($AX101,CHOOSE({1,2},$C$3:$C$1003,$A$3:$A$1003),2,FALSE)</f>
        <v>1089</v>
      </c>
      <c r="AX101" s="174"/>
      <c r="AY101" s="175"/>
      <c r="AZ101" s="203"/>
      <c r="BA101" s="170">
        <f>VLOOKUP($AZ101,CHOOSE({1,2},$C$3:$C$1003,$A$3:$A$1003),2,FALSE)</f>
        <v>1089</v>
      </c>
      <c r="BB101" s="171"/>
      <c r="BC101" s="205"/>
    </row>
    <row r="102" spans="1:55" ht="15" thickBot="1" x14ac:dyDescent="0.35">
      <c r="A102" s="184">
        <v>1099</v>
      </c>
      <c r="B102" s="185"/>
      <c r="C102" s="186">
        <f>'Informations personnelles'!C102</f>
        <v>0</v>
      </c>
      <c r="P102" s="307"/>
      <c r="AW102" s="204">
        <f>VLOOKUP($AX102,CHOOSE({1,2},$C$3:$C$1003,$A$3:$A$1003),2,FALSE)</f>
        <v>1089</v>
      </c>
      <c r="AX102" s="174"/>
      <c r="AY102" s="175"/>
      <c r="AZ102" s="203"/>
      <c r="BA102" s="170">
        <f>VLOOKUP($AZ102,CHOOSE({1,2},$C$3:$C$1003,$A$3:$A$1003),2,FALSE)</f>
        <v>1089</v>
      </c>
      <c r="BB102" s="171"/>
      <c r="BC102" s="205"/>
    </row>
    <row r="103" spans="1:55" ht="15" thickBot="1" x14ac:dyDescent="0.35">
      <c r="A103" s="184">
        <v>1100</v>
      </c>
      <c r="B103" s="185"/>
      <c r="C103" s="186">
        <f>'Informations personnelles'!C103</f>
        <v>0</v>
      </c>
      <c r="P103" s="307"/>
      <c r="AW103" s="204">
        <f>VLOOKUP($AX103,CHOOSE({1,2},$C$3:$C$1003,$A$3:$A$1003),2,FALSE)</f>
        <v>1089</v>
      </c>
      <c r="AX103" s="174"/>
      <c r="AY103" s="175"/>
      <c r="AZ103" s="203"/>
      <c r="BA103" s="170">
        <f>VLOOKUP($AZ103,CHOOSE({1,2},$C$3:$C$1003,$A$3:$A$1003),2,FALSE)</f>
        <v>1089</v>
      </c>
      <c r="BB103" s="171"/>
      <c r="BC103" s="205"/>
    </row>
    <row r="104" spans="1:55" ht="15" thickBot="1" x14ac:dyDescent="0.35">
      <c r="A104" s="184">
        <v>1101</v>
      </c>
      <c r="B104" s="185"/>
      <c r="C104" s="186">
        <f>'Informations personnelles'!C104</f>
        <v>0</v>
      </c>
      <c r="P104" s="307"/>
      <c r="AW104" s="204">
        <f>VLOOKUP($AX104,CHOOSE({1,2},$C$3:$C$1003,$A$3:$A$1003),2,FALSE)</f>
        <v>1089</v>
      </c>
      <c r="AX104" s="174"/>
      <c r="AY104" s="175"/>
      <c r="AZ104" s="203"/>
      <c r="BA104" s="170">
        <f>VLOOKUP($AZ104,CHOOSE({1,2},$C$3:$C$1003,$A$3:$A$1003),2,FALSE)</f>
        <v>1089</v>
      </c>
      <c r="BB104" s="171"/>
      <c r="BC104" s="205"/>
    </row>
    <row r="105" spans="1:55" ht="15" thickBot="1" x14ac:dyDescent="0.35">
      <c r="A105" s="184">
        <v>1102</v>
      </c>
      <c r="B105" s="185"/>
      <c r="C105" s="186">
        <f>'Informations personnelles'!C105</f>
        <v>0</v>
      </c>
      <c r="P105" s="307"/>
      <c r="AW105" s="204">
        <f>VLOOKUP($AX105,CHOOSE({1,2},$C$3:$C$1003,$A$3:$A$1003),2,FALSE)</f>
        <v>1089</v>
      </c>
      <c r="AX105" s="174"/>
      <c r="AY105" s="175"/>
      <c r="AZ105" s="203"/>
      <c r="BA105" s="170">
        <f>VLOOKUP($AZ105,CHOOSE({1,2},$C$3:$C$1003,$A$3:$A$1003),2,FALSE)</f>
        <v>1089</v>
      </c>
      <c r="BB105" s="171"/>
      <c r="BC105" s="205"/>
    </row>
    <row r="106" spans="1:55" ht="15" thickBot="1" x14ac:dyDescent="0.35">
      <c r="A106" s="184">
        <v>1103</v>
      </c>
      <c r="B106" s="185"/>
      <c r="C106" s="186">
        <f>'Informations personnelles'!C106</f>
        <v>0</v>
      </c>
      <c r="P106" s="307"/>
      <c r="AW106" s="204">
        <f>VLOOKUP($AX106,CHOOSE({1,2},$C$3:$C$1003,$A$3:$A$1003),2,FALSE)</f>
        <v>1089</v>
      </c>
      <c r="AX106" s="174"/>
      <c r="AY106" s="175"/>
      <c r="AZ106" s="203"/>
      <c r="BA106" s="170">
        <f>VLOOKUP($AZ106,CHOOSE({1,2},$C$3:$C$1003,$A$3:$A$1003),2,FALSE)</f>
        <v>1089</v>
      </c>
      <c r="BB106" s="171"/>
      <c r="BC106" s="205"/>
    </row>
    <row r="107" spans="1:55" ht="15" thickBot="1" x14ac:dyDescent="0.35">
      <c r="A107" s="184">
        <v>1104</v>
      </c>
      <c r="B107" s="185"/>
      <c r="C107" s="186">
        <f>'Informations personnelles'!C107</f>
        <v>0</v>
      </c>
      <c r="P107" s="307"/>
      <c r="AW107" s="204">
        <f>VLOOKUP($AX107,CHOOSE({1,2},$C$3:$C$1003,$A$3:$A$1003),2,FALSE)</f>
        <v>1089</v>
      </c>
      <c r="AX107" s="174"/>
      <c r="AY107" s="175"/>
      <c r="AZ107" s="203"/>
      <c r="BA107" s="170">
        <f>VLOOKUP($AZ107,CHOOSE({1,2},$C$3:$C$1003,$A$3:$A$1003),2,FALSE)</f>
        <v>1089</v>
      </c>
      <c r="BB107" s="171"/>
      <c r="BC107" s="205"/>
    </row>
    <row r="108" spans="1:55" ht="15" thickBot="1" x14ac:dyDescent="0.35">
      <c r="A108" s="184">
        <v>1105</v>
      </c>
      <c r="B108" s="185"/>
      <c r="C108" s="186">
        <f>'Informations personnelles'!C108</f>
        <v>0</v>
      </c>
      <c r="P108" s="307"/>
      <c r="AW108" s="204">
        <f>VLOOKUP($AX108,CHOOSE({1,2},$C$3:$C$1003,$A$3:$A$1003),2,FALSE)</f>
        <v>1089</v>
      </c>
      <c r="AX108" s="174"/>
      <c r="AY108" s="175"/>
      <c r="AZ108" s="203"/>
      <c r="BA108" s="170">
        <f>VLOOKUP($AZ108,CHOOSE({1,2},$C$3:$C$1003,$A$3:$A$1003),2,FALSE)</f>
        <v>1089</v>
      </c>
      <c r="BB108" s="171"/>
      <c r="BC108" s="205"/>
    </row>
    <row r="109" spans="1:55" ht="15" thickBot="1" x14ac:dyDescent="0.35">
      <c r="A109" s="184">
        <v>1106</v>
      </c>
      <c r="B109" s="185"/>
      <c r="C109" s="186">
        <f>'Informations personnelles'!C109</f>
        <v>0</v>
      </c>
      <c r="P109" s="307"/>
      <c r="AW109" s="204">
        <f>VLOOKUP($AX109,CHOOSE({1,2},$C$3:$C$1003,$A$3:$A$1003),2,FALSE)</f>
        <v>1089</v>
      </c>
      <c r="AX109" s="174"/>
      <c r="AY109" s="175"/>
      <c r="AZ109" s="203"/>
      <c r="BA109" s="170">
        <f>VLOOKUP($AZ109,CHOOSE({1,2},$C$3:$C$1003,$A$3:$A$1003),2,FALSE)</f>
        <v>1089</v>
      </c>
      <c r="BB109" s="171"/>
      <c r="BC109" s="205"/>
    </row>
    <row r="110" spans="1:55" ht="15" thickBot="1" x14ac:dyDescent="0.35">
      <c r="A110" s="184">
        <v>1107</v>
      </c>
      <c r="B110" s="185"/>
      <c r="C110" s="186">
        <f>'Informations personnelles'!C110</f>
        <v>0</v>
      </c>
      <c r="P110" s="307"/>
      <c r="AW110" s="204">
        <f>VLOOKUP($AX110,CHOOSE({1,2},$C$3:$C$1003,$A$3:$A$1003),2,FALSE)</f>
        <v>1089</v>
      </c>
      <c r="AX110" s="174"/>
      <c r="AY110" s="175"/>
      <c r="AZ110" s="203"/>
      <c r="BA110" s="170">
        <f>VLOOKUP($AZ110,CHOOSE({1,2},$C$3:$C$1003,$A$3:$A$1003),2,FALSE)</f>
        <v>1089</v>
      </c>
      <c r="BB110" s="171"/>
      <c r="BC110" s="205"/>
    </row>
    <row r="111" spans="1:55" ht="15" thickBot="1" x14ac:dyDescent="0.35">
      <c r="A111" s="184">
        <v>1108</v>
      </c>
      <c r="B111" s="185"/>
      <c r="C111" s="186">
        <f>'Informations personnelles'!C111</f>
        <v>0</v>
      </c>
      <c r="P111" s="307"/>
      <c r="AW111" s="204">
        <f>VLOOKUP($AX111,CHOOSE({1,2},$C$3:$C$1003,$A$3:$A$1003),2,FALSE)</f>
        <v>1089</v>
      </c>
      <c r="AX111" s="174"/>
      <c r="AY111" s="175"/>
      <c r="AZ111" s="203"/>
      <c r="BA111" s="170">
        <f>VLOOKUP($AZ111,CHOOSE({1,2},$C$3:$C$1003,$A$3:$A$1003),2,FALSE)</f>
        <v>1089</v>
      </c>
      <c r="BB111" s="171"/>
      <c r="BC111" s="205"/>
    </row>
    <row r="112" spans="1:55" ht="15" thickBot="1" x14ac:dyDescent="0.35">
      <c r="A112" s="184">
        <v>1109</v>
      </c>
      <c r="B112" s="185"/>
      <c r="C112" s="186">
        <f>'Informations personnelles'!C112</f>
        <v>0</v>
      </c>
      <c r="P112" s="307"/>
      <c r="AW112" s="204">
        <f>VLOOKUP($AX112,CHOOSE({1,2},$C$3:$C$1003,$A$3:$A$1003),2,FALSE)</f>
        <v>1089</v>
      </c>
      <c r="AX112" s="174"/>
      <c r="AY112" s="175"/>
      <c r="AZ112" s="203"/>
      <c r="BA112" s="170">
        <f>VLOOKUP($AZ112,CHOOSE({1,2},$C$3:$C$1003,$A$3:$A$1003),2,FALSE)</f>
        <v>1089</v>
      </c>
      <c r="BB112" s="171"/>
      <c r="BC112" s="205"/>
    </row>
    <row r="113" spans="1:55" ht="15" thickBot="1" x14ac:dyDescent="0.35">
      <c r="A113" s="184">
        <v>1110</v>
      </c>
      <c r="B113" s="185"/>
      <c r="C113" s="186">
        <f>'Informations personnelles'!C113</f>
        <v>0</v>
      </c>
      <c r="P113" s="307"/>
      <c r="AW113" s="204">
        <f>VLOOKUP($AX113,CHOOSE({1,2},$C$3:$C$1003,$A$3:$A$1003),2,FALSE)</f>
        <v>1089</v>
      </c>
      <c r="AX113" s="174"/>
      <c r="AY113" s="175"/>
      <c r="AZ113" s="203"/>
      <c r="BA113" s="170">
        <f>VLOOKUP($AZ113,CHOOSE({1,2},$C$3:$C$1003,$A$3:$A$1003),2,FALSE)</f>
        <v>1089</v>
      </c>
      <c r="BB113" s="171"/>
      <c r="BC113" s="205"/>
    </row>
    <row r="114" spans="1:55" ht="15" thickBot="1" x14ac:dyDescent="0.35">
      <c r="A114" s="184">
        <v>1111</v>
      </c>
      <c r="B114" s="185"/>
      <c r="C114" s="186">
        <f>'Informations personnelles'!C114</f>
        <v>0</v>
      </c>
      <c r="P114" s="307"/>
      <c r="AW114" s="204">
        <f>VLOOKUP($AX114,CHOOSE({1,2},$C$3:$C$1003,$A$3:$A$1003),2,FALSE)</f>
        <v>1089</v>
      </c>
      <c r="AX114" s="174"/>
      <c r="AY114" s="175"/>
      <c r="AZ114" s="203"/>
      <c r="BA114" s="170">
        <f>VLOOKUP($AZ114,CHOOSE({1,2},$C$3:$C$1003,$A$3:$A$1003),2,FALSE)</f>
        <v>1089</v>
      </c>
      <c r="BB114" s="171"/>
      <c r="BC114" s="205"/>
    </row>
    <row r="115" spans="1:55" ht="15" thickBot="1" x14ac:dyDescent="0.35">
      <c r="A115" s="184">
        <v>1112</v>
      </c>
      <c r="B115" s="185"/>
      <c r="C115" s="186">
        <f>'Informations personnelles'!C115</f>
        <v>0</v>
      </c>
      <c r="P115" s="307"/>
      <c r="AW115" s="204">
        <f>VLOOKUP($AX115,CHOOSE({1,2},$C$3:$C$1003,$A$3:$A$1003),2,FALSE)</f>
        <v>1089</v>
      </c>
      <c r="AX115" s="174"/>
      <c r="AY115" s="175"/>
      <c r="AZ115" s="203"/>
      <c r="BA115" s="170">
        <f>VLOOKUP($AZ115,CHOOSE({1,2},$C$3:$C$1003,$A$3:$A$1003),2,FALSE)</f>
        <v>1089</v>
      </c>
      <c r="BB115" s="171"/>
      <c r="BC115" s="205"/>
    </row>
    <row r="116" spans="1:55" ht="15" thickBot="1" x14ac:dyDescent="0.35">
      <c r="A116" s="184">
        <v>1113</v>
      </c>
      <c r="B116" s="185"/>
      <c r="C116" s="186">
        <f>'Informations personnelles'!C116</f>
        <v>0</v>
      </c>
      <c r="P116" s="307"/>
      <c r="AW116" s="204">
        <f>VLOOKUP($AX116,CHOOSE({1,2},$C$3:$C$1003,$A$3:$A$1003),2,FALSE)</f>
        <v>1089</v>
      </c>
      <c r="AX116" s="174"/>
      <c r="AY116" s="175"/>
      <c r="AZ116" s="203"/>
      <c r="BA116" s="170">
        <f>VLOOKUP($AZ116,CHOOSE({1,2},$C$3:$C$1003,$A$3:$A$1003),2,FALSE)</f>
        <v>1089</v>
      </c>
      <c r="BB116" s="171"/>
      <c r="BC116" s="205"/>
    </row>
    <row r="117" spans="1:55" ht="15" thickBot="1" x14ac:dyDescent="0.35">
      <c r="A117" s="184">
        <v>1114</v>
      </c>
      <c r="B117" s="185"/>
      <c r="C117" s="186">
        <f>'Informations personnelles'!C117</f>
        <v>0</v>
      </c>
      <c r="P117" s="307"/>
      <c r="AW117" s="204">
        <f>VLOOKUP($AX117,CHOOSE({1,2},$C$3:$C$1003,$A$3:$A$1003),2,FALSE)</f>
        <v>1089</v>
      </c>
      <c r="AX117" s="174"/>
      <c r="AY117" s="175"/>
      <c r="AZ117" s="203"/>
      <c r="BA117" s="170">
        <f>VLOOKUP($AZ117,CHOOSE({1,2},$C$3:$C$1003,$A$3:$A$1003),2,FALSE)</f>
        <v>1089</v>
      </c>
      <c r="BB117" s="171"/>
      <c r="BC117" s="205"/>
    </row>
    <row r="118" spans="1:55" ht="15" thickBot="1" x14ac:dyDescent="0.35">
      <c r="A118" s="184">
        <v>1115</v>
      </c>
      <c r="B118" s="185"/>
      <c r="C118" s="186">
        <f>'Informations personnelles'!C118</f>
        <v>0</v>
      </c>
      <c r="P118" s="307"/>
      <c r="AW118" s="204">
        <f>VLOOKUP($AX118,CHOOSE({1,2},$C$3:$C$1003,$A$3:$A$1003),2,FALSE)</f>
        <v>1089</v>
      </c>
      <c r="AX118" s="174"/>
      <c r="AY118" s="175"/>
      <c r="AZ118" s="203"/>
      <c r="BA118" s="170">
        <f>VLOOKUP($AZ118,CHOOSE({1,2},$C$3:$C$1003,$A$3:$A$1003),2,FALSE)</f>
        <v>1089</v>
      </c>
      <c r="BB118" s="171"/>
      <c r="BC118" s="205"/>
    </row>
    <row r="119" spans="1:55" ht="15" thickBot="1" x14ac:dyDescent="0.35">
      <c r="A119" s="184">
        <v>1116</v>
      </c>
      <c r="B119" s="185"/>
      <c r="C119" s="186">
        <f>'Informations personnelles'!C119</f>
        <v>0</v>
      </c>
      <c r="P119" s="307"/>
      <c r="AW119" s="204">
        <f>VLOOKUP($AX119,CHOOSE({1,2},$C$3:$C$1003,$A$3:$A$1003),2,FALSE)</f>
        <v>1089</v>
      </c>
      <c r="AX119" s="174"/>
      <c r="AY119" s="175"/>
      <c r="AZ119" s="203"/>
      <c r="BA119" s="170">
        <f>VLOOKUP($AZ119,CHOOSE({1,2},$C$3:$C$1003,$A$3:$A$1003),2,FALSE)</f>
        <v>1089</v>
      </c>
      <c r="BB119" s="171"/>
      <c r="BC119" s="205"/>
    </row>
    <row r="120" spans="1:55" ht="15" thickBot="1" x14ac:dyDescent="0.35">
      <c r="A120" s="184">
        <v>1117</v>
      </c>
      <c r="B120" s="185"/>
      <c r="C120" s="186">
        <f>'Informations personnelles'!C120</f>
        <v>0</v>
      </c>
      <c r="P120" s="307"/>
      <c r="AW120" s="204">
        <f>VLOOKUP($AX120,CHOOSE({1,2},$C$3:$C$1003,$A$3:$A$1003),2,FALSE)</f>
        <v>1089</v>
      </c>
      <c r="AX120" s="174"/>
      <c r="AY120" s="175"/>
      <c r="AZ120" s="203"/>
      <c r="BA120" s="170">
        <f>VLOOKUP($AZ120,CHOOSE({1,2},$C$3:$C$1003,$A$3:$A$1003),2,FALSE)</f>
        <v>1089</v>
      </c>
      <c r="BB120" s="171"/>
      <c r="BC120" s="205"/>
    </row>
    <row r="121" spans="1:55" ht="15" thickBot="1" x14ac:dyDescent="0.35">
      <c r="A121" s="184">
        <v>1118</v>
      </c>
      <c r="B121" s="185"/>
      <c r="C121" s="186">
        <f>'Informations personnelles'!C121</f>
        <v>0</v>
      </c>
      <c r="P121" s="307"/>
      <c r="AW121" s="204">
        <f>VLOOKUP($AX121,CHOOSE({1,2},$C$3:$C$1003,$A$3:$A$1003),2,FALSE)</f>
        <v>1089</v>
      </c>
      <c r="AX121" s="174"/>
      <c r="AY121" s="175"/>
      <c r="AZ121" s="203"/>
      <c r="BA121" s="170">
        <f>VLOOKUP($AZ121,CHOOSE({1,2},$C$3:$C$1003,$A$3:$A$1003),2,FALSE)</f>
        <v>1089</v>
      </c>
      <c r="BB121" s="171"/>
      <c r="BC121" s="205"/>
    </row>
    <row r="122" spans="1:55" ht="15" thickBot="1" x14ac:dyDescent="0.35">
      <c r="A122" s="184">
        <v>1119</v>
      </c>
      <c r="B122" s="185"/>
      <c r="C122" s="186">
        <f>'Informations personnelles'!C122</f>
        <v>0</v>
      </c>
      <c r="P122" s="307"/>
      <c r="AW122" s="204">
        <f>VLOOKUP($AX122,CHOOSE({1,2},$C$3:$C$1003,$A$3:$A$1003),2,FALSE)</f>
        <v>1089</v>
      </c>
      <c r="AX122" s="174"/>
      <c r="AY122" s="175"/>
      <c r="AZ122" s="203"/>
      <c r="BA122" s="170">
        <f>VLOOKUP($AZ122,CHOOSE({1,2},$C$3:$C$1003,$A$3:$A$1003),2,FALSE)</f>
        <v>1089</v>
      </c>
      <c r="BB122" s="171"/>
      <c r="BC122" s="205"/>
    </row>
    <row r="123" spans="1:55" ht="15" thickBot="1" x14ac:dyDescent="0.35">
      <c r="A123" s="184">
        <v>1120</v>
      </c>
      <c r="B123" s="185"/>
      <c r="C123" s="186">
        <f>'Informations personnelles'!C123</f>
        <v>0</v>
      </c>
      <c r="P123" s="307"/>
      <c r="AW123" s="204">
        <f>VLOOKUP($AX123,CHOOSE({1,2},$C$3:$C$1003,$A$3:$A$1003),2,FALSE)</f>
        <v>1089</v>
      </c>
      <c r="AX123" s="174"/>
      <c r="AY123" s="175"/>
      <c r="AZ123" s="203"/>
      <c r="BA123" s="170">
        <f>VLOOKUP($AZ123,CHOOSE({1,2},$C$3:$C$1003,$A$3:$A$1003),2,FALSE)</f>
        <v>1089</v>
      </c>
      <c r="BB123" s="171"/>
      <c r="BC123" s="205"/>
    </row>
    <row r="124" spans="1:55" ht="15" thickBot="1" x14ac:dyDescent="0.35">
      <c r="A124" s="184">
        <v>1121</v>
      </c>
      <c r="B124" s="185"/>
      <c r="C124" s="186">
        <f>'Informations personnelles'!C124</f>
        <v>0</v>
      </c>
      <c r="P124" s="307"/>
      <c r="AW124" s="204">
        <f>VLOOKUP($AX124,CHOOSE({1,2},$C$3:$C$1003,$A$3:$A$1003),2,FALSE)</f>
        <v>1089</v>
      </c>
      <c r="AX124" s="174"/>
      <c r="AY124" s="175"/>
      <c r="AZ124" s="203"/>
      <c r="BA124" s="170">
        <f>VLOOKUP($AZ124,CHOOSE({1,2},$C$3:$C$1003,$A$3:$A$1003),2,FALSE)</f>
        <v>1089</v>
      </c>
      <c r="BB124" s="171"/>
      <c r="BC124" s="205"/>
    </row>
    <row r="125" spans="1:55" ht="15" thickBot="1" x14ac:dyDescent="0.35">
      <c r="A125" s="184">
        <v>1122</v>
      </c>
      <c r="B125" s="185"/>
      <c r="C125" s="186">
        <f>'Informations personnelles'!C125</f>
        <v>0</v>
      </c>
      <c r="P125" s="307"/>
      <c r="AW125" s="204">
        <f>VLOOKUP($AX125,CHOOSE({1,2},$C$3:$C$1003,$A$3:$A$1003),2,FALSE)</f>
        <v>1089</v>
      </c>
      <c r="AX125" s="174"/>
      <c r="AY125" s="175"/>
      <c r="AZ125" s="203"/>
      <c r="BA125" s="170">
        <f>VLOOKUP($AZ125,CHOOSE({1,2},$C$3:$C$1003,$A$3:$A$1003),2,FALSE)</f>
        <v>1089</v>
      </c>
      <c r="BB125" s="171"/>
      <c r="BC125" s="205"/>
    </row>
    <row r="126" spans="1:55" ht="15" thickBot="1" x14ac:dyDescent="0.35">
      <c r="A126" s="184">
        <v>1123</v>
      </c>
      <c r="B126" s="185"/>
      <c r="C126" s="186">
        <f>'Informations personnelles'!C126</f>
        <v>0</v>
      </c>
      <c r="P126" s="307"/>
      <c r="AW126" s="204">
        <f>VLOOKUP($AX126,CHOOSE({1,2},$C$3:$C$1003,$A$3:$A$1003),2,FALSE)</f>
        <v>1089</v>
      </c>
      <c r="AX126" s="174"/>
      <c r="AY126" s="175"/>
      <c r="AZ126" s="203"/>
      <c r="BA126" s="170">
        <f>VLOOKUP($AZ126,CHOOSE({1,2},$C$3:$C$1003,$A$3:$A$1003),2,FALSE)</f>
        <v>1089</v>
      </c>
      <c r="BB126" s="171"/>
      <c r="BC126" s="205"/>
    </row>
    <row r="127" spans="1:55" ht="15" thickBot="1" x14ac:dyDescent="0.35">
      <c r="A127" s="184">
        <v>1124</v>
      </c>
      <c r="B127" s="185"/>
      <c r="C127" s="186">
        <f>'Informations personnelles'!C127</f>
        <v>0</v>
      </c>
      <c r="P127" s="307"/>
      <c r="AW127" s="204">
        <f>VLOOKUP($AX127,CHOOSE({1,2},$C$3:$C$1003,$A$3:$A$1003),2,FALSE)</f>
        <v>1089</v>
      </c>
      <c r="AX127" s="174"/>
      <c r="AY127" s="175"/>
      <c r="AZ127" s="203"/>
      <c r="BA127" s="170">
        <f>VLOOKUP($AZ127,CHOOSE({1,2},$C$3:$C$1003,$A$3:$A$1003),2,FALSE)</f>
        <v>1089</v>
      </c>
      <c r="BB127" s="171"/>
      <c r="BC127" s="205"/>
    </row>
    <row r="128" spans="1:55" ht="15" thickBot="1" x14ac:dyDescent="0.35">
      <c r="A128" s="184">
        <v>1125</v>
      </c>
      <c r="B128" s="185"/>
      <c r="C128" s="186">
        <f>'Informations personnelles'!C128</f>
        <v>0</v>
      </c>
      <c r="P128" s="307"/>
      <c r="AW128" s="204">
        <f>VLOOKUP($AX128,CHOOSE({1,2},$C$3:$C$1003,$A$3:$A$1003),2,FALSE)</f>
        <v>1089</v>
      </c>
      <c r="AX128" s="174"/>
      <c r="AY128" s="175"/>
      <c r="AZ128" s="203"/>
      <c r="BA128" s="170">
        <f>VLOOKUP($AZ128,CHOOSE({1,2},$C$3:$C$1003,$A$3:$A$1003),2,FALSE)</f>
        <v>1089</v>
      </c>
      <c r="BB128" s="171"/>
      <c r="BC128" s="205"/>
    </row>
    <row r="129" spans="1:55" ht="15" thickBot="1" x14ac:dyDescent="0.35">
      <c r="A129" s="184">
        <v>1126</v>
      </c>
      <c r="B129" s="185"/>
      <c r="C129" s="186">
        <f>'Informations personnelles'!C129</f>
        <v>0</v>
      </c>
      <c r="P129" s="307"/>
      <c r="AW129" s="204">
        <f>VLOOKUP($AX129,CHOOSE({1,2},$C$3:$C$1003,$A$3:$A$1003),2,FALSE)</f>
        <v>1089</v>
      </c>
      <c r="AX129" s="174"/>
      <c r="AY129" s="175"/>
      <c r="AZ129" s="203"/>
      <c r="BA129" s="170">
        <f>VLOOKUP($AZ129,CHOOSE({1,2},$C$3:$C$1003,$A$3:$A$1003),2,FALSE)</f>
        <v>1089</v>
      </c>
      <c r="BB129" s="171"/>
      <c r="BC129" s="205"/>
    </row>
    <row r="130" spans="1:55" ht="15" thickBot="1" x14ac:dyDescent="0.35">
      <c r="A130" s="184">
        <v>1127</v>
      </c>
      <c r="B130" s="185"/>
      <c r="C130" s="186">
        <f>'Informations personnelles'!C130</f>
        <v>0</v>
      </c>
      <c r="P130" s="307"/>
      <c r="AW130" s="204">
        <f>VLOOKUP($AX130,CHOOSE({1,2},$C$3:$C$1003,$A$3:$A$1003),2,FALSE)</f>
        <v>1089</v>
      </c>
      <c r="AX130" s="174"/>
      <c r="AY130" s="175"/>
      <c r="AZ130" s="203"/>
      <c r="BA130" s="170">
        <f>VLOOKUP($AZ130,CHOOSE({1,2},$C$3:$C$1003,$A$3:$A$1003),2,FALSE)</f>
        <v>1089</v>
      </c>
      <c r="BB130" s="171"/>
      <c r="BC130" s="205"/>
    </row>
    <row r="131" spans="1:55" ht="15" thickBot="1" x14ac:dyDescent="0.35">
      <c r="A131" s="184">
        <v>1128</v>
      </c>
      <c r="B131" s="185"/>
      <c r="C131" s="186">
        <f>'Informations personnelles'!C131</f>
        <v>0</v>
      </c>
      <c r="P131" s="307"/>
      <c r="AW131" s="204">
        <f>VLOOKUP($AX131,CHOOSE({1,2},$C$3:$C$1003,$A$3:$A$1003),2,FALSE)</f>
        <v>1089</v>
      </c>
      <c r="AX131" s="174"/>
      <c r="AY131" s="175"/>
      <c r="AZ131" s="203"/>
      <c r="BA131" s="170">
        <f>VLOOKUP($AZ131,CHOOSE({1,2},$C$3:$C$1003,$A$3:$A$1003),2,FALSE)</f>
        <v>1089</v>
      </c>
      <c r="BB131" s="171"/>
      <c r="BC131" s="205"/>
    </row>
    <row r="132" spans="1:55" ht="15" thickBot="1" x14ac:dyDescent="0.35">
      <c r="A132" s="184">
        <v>1129</v>
      </c>
      <c r="B132" s="185"/>
      <c r="C132" s="186">
        <f>'Informations personnelles'!C132</f>
        <v>0</v>
      </c>
      <c r="P132" s="307"/>
      <c r="AW132" s="204">
        <f>VLOOKUP($AX132,CHOOSE({1,2},$C$3:$C$1003,$A$3:$A$1003),2,FALSE)</f>
        <v>1089</v>
      </c>
      <c r="AX132" s="174"/>
      <c r="AY132" s="175"/>
      <c r="AZ132" s="203"/>
      <c r="BA132" s="170">
        <f>VLOOKUP($AZ132,CHOOSE({1,2},$C$3:$C$1003,$A$3:$A$1003),2,FALSE)</f>
        <v>1089</v>
      </c>
      <c r="BB132" s="171"/>
      <c r="BC132" s="205"/>
    </row>
    <row r="133" spans="1:55" ht="15" thickBot="1" x14ac:dyDescent="0.35">
      <c r="A133" s="184">
        <v>1130</v>
      </c>
      <c r="B133" s="185"/>
      <c r="C133" s="186">
        <f>'Informations personnelles'!C133</f>
        <v>0</v>
      </c>
      <c r="P133" s="307"/>
      <c r="AW133" s="204">
        <f>VLOOKUP($AX133,CHOOSE({1,2},$C$3:$C$1003,$A$3:$A$1003),2,FALSE)</f>
        <v>1089</v>
      </c>
      <c r="AX133" s="174"/>
      <c r="AY133" s="175"/>
      <c r="AZ133" s="203"/>
      <c r="BA133" s="170">
        <f>VLOOKUP($AZ133,CHOOSE({1,2},$C$3:$C$1003,$A$3:$A$1003),2,FALSE)</f>
        <v>1089</v>
      </c>
      <c r="BB133" s="171"/>
      <c r="BC133" s="205"/>
    </row>
    <row r="134" spans="1:55" ht="15" thickBot="1" x14ac:dyDescent="0.35">
      <c r="A134" s="184">
        <v>1131</v>
      </c>
      <c r="B134" s="185"/>
      <c r="C134" s="186">
        <f>'Informations personnelles'!C134</f>
        <v>0</v>
      </c>
      <c r="P134" s="307"/>
      <c r="AW134" s="204">
        <f>VLOOKUP($AX134,CHOOSE({1,2},$C$3:$C$1003,$A$3:$A$1003),2,FALSE)</f>
        <v>1089</v>
      </c>
      <c r="AX134" s="174"/>
      <c r="AY134" s="175"/>
      <c r="AZ134" s="203"/>
      <c r="BA134" s="170">
        <f>VLOOKUP($AZ134,CHOOSE({1,2},$C$3:$C$1003,$A$3:$A$1003),2,FALSE)</f>
        <v>1089</v>
      </c>
      <c r="BB134" s="171"/>
      <c r="BC134" s="205"/>
    </row>
    <row r="135" spans="1:55" ht="15" thickBot="1" x14ac:dyDescent="0.35">
      <c r="A135" s="184">
        <v>1132</v>
      </c>
      <c r="B135" s="185"/>
      <c r="C135" s="186">
        <f>'Informations personnelles'!C135</f>
        <v>0</v>
      </c>
      <c r="P135" s="307"/>
      <c r="AW135" s="204">
        <f>VLOOKUP($AX135,CHOOSE({1,2},$C$3:$C$1003,$A$3:$A$1003),2,FALSE)</f>
        <v>1089</v>
      </c>
      <c r="AX135" s="174"/>
      <c r="AY135" s="175"/>
      <c r="AZ135" s="203"/>
      <c r="BA135" s="170">
        <f>VLOOKUP($AZ135,CHOOSE({1,2},$C$3:$C$1003,$A$3:$A$1003),2,FALSE)</f>
        <v>1089</v>
      </c>
      <c r="BB135" s="171"/>
      <c r="BC135" s="205"/>
    </row>
    <row r="136" spans="1:55" ht="15" thickBot="1" x14ac:dyDescent="0.35">
      <c r="A136" s="184">
        <v>1133</v>
      </c>
      <c r="B136" s="185"/>
      <c r="C136" s="186">
        <f>'Informations personnelles'!C136</f>
        <v>0</v>
      </c>
      <c r="P136" s="307"/>
      <c r="AW136" s="204">
        <f>VLOOKUP($AX136,CHOOSE({1,2},$C$3:$C$1003,$A$3:$A$1003),2,FALSE)</f>
        <v>1089</v>
      </c>
      <c r="AX136" s="174"/>
      <c r="AY136" s="175"/>
      <c r="AZ136" s="203"/>
      <c r="BA136" s="170">
        <f>VLOOKUP($AZ136,CHOOSE({1,2},$C$3:$C$1003,$A$3:$A$1003),2,FALSE)</f>
        <v>1089</v>
      </c>
      <c r="BB136" s="171"/>
      <c r="BC136" s="205"/>
    </row>
    <row r="137" spans="1:55" ht="15" thickBot="1" x14ac:dyDescent="0.35">
      <c r="A137" s="184">
        <v>1134</v>
      </c>
      <c r="B137" s="185"/>
      <c r="C137" s="186">
        <f>'Informations personnelles'!C137</f>
        <v>0</v>
      </c>
      <c r="P137" s="307"/>
      <c r="AW137" s="204">
        <f>VLOOKUP($AX137,CHOOSE({1,2},$C$3:$C$1003,$A$3:$A$1003),2,FALSE)</f>
        <v>1089</v>
      </c>
      <c r="AX137" s="174"/>
      <c r="AY137" s="175"/>
      <c r="AZ137" s="203"/>
      <c r="BA137" s="170">
        <f>VLOOKUP($AZ137,CHOOSE({1,2},$C$3:$C$1003,$A$3:$A$1003),2,FALSE)</f>
        <v>1089</v>
      </c>
      <c r="BB137" s="171"/>
      <c r="BC137" s="205"/>
    </row>
    <row r="138" spans="1:55" ht="15" thickBot="1" x14ac:dyDescent="0.35">
      <c r="A138" s="184">
        <v>1135</v>
      </c>
      <c r="B138" s="185"/>
      <c r="C138" s="186">
        <f>'Informations personnelles'!C138</f>
        <v>0</v>
      </c>
      <c r="P138" s="307"/>
      <c r="AW138" s="204">
        <f>VLOOKUP($AX138,CHOOSE({1,2},$C$3:$C$1003,$A$3:$A$1003),2,FALSE)</f>
        <v>1089</v>
      </c>
      <c r="AX138" s="174"/>
      <c r="AY138" s="175"/>
      <c r="AZ138" s="203"/>
      <c r="BA138" s="170">
        <f>VLOOKUP($AZ138,CHOOSE({1,2},$C$3:$C$1003,$A$3:$A$1003),2,FALSE)</f>
        <v>1089</v>
      </c>
      <c r="BB138" s="171"/>
      <c r="BC138" s="205"/>
    </row>
    <row r="139" spans="1:55" ht="15" thickBot="1" x14ac:dyDescent="0.35">
      <c r="A139" s="184">
        <v>1136</v>
      </c>
      <c r="B139" s="185"/>
      <c r="C139" s="186">
        <f>'Informations personnelles'!C139</f>
        <v>0</v>
      </c>
      <c r="P139" s="307"/>
      <c r="AW139" s="204">
        <f>VLOOKUP($AX139,CHOOSE({1,2},$C$3:$C$1003,$A$3:$A$1003),2,FALSE)</f>
        <v>1089</v>
      </c>
      <c r="AX139" s="174"/>
      <c r="AY139" s="175"/>
      <c r="AZ139" s="203"/>
      <c r="BA139" s="170">
        <f>VLOOKUP($AZ139,CHOOSE({1,2},$C$3:$C$1003,$A$3:$A$1003),2,FALSE)</f>
        <v>1089</v>
      </c>
      <c r="BB139" s="171"/>
      <c r="BC139" s="205"/>
    </row>
    <row r="140" spans="1:55" ht="15" thickBot="1" x14ac:dyDescent="0.35">
      <c r="A140" s="184">
        <v>1137</v>
      </c>
      <c r="B140" s="185"/>
      <c r="C140" s="186">
        <f>'Informations personnelles'!C140</f>
        <v>0</v>
      </c>
      <c r="P140" s="307"/>
      <c r="AW140" s="204">
        <f>VLOOKUP($AX140,CHOOSE({1,2},$C$3:$C$1003,$A$3:$A$1003),2,FALSE)</f>
        <v>1089</v>
      </c>
      <c r="AX140" s="174"/>
      <c r="AY140" s="175"/>
      <c r="AZ140" s="203"/>
      <c r="BA140" s="170">
        <f>VLOOKUP($AZ140,CHOOSE({1,2},$C$3:$C$1003,$A$3:$A$1003),2,FALSE)</f>
        <v>1089</v>
      </c>
      <c r="BB140" s="171"/>
      <c r="BC140" s="205"/>
    </row>
    <row r="141" spans="1:55" ht="15" thickBot="1" x14ac:dyDescent="0.35">
      <c r="A141" s="184">
        <v>1138</v>
      </c>
      <c r="B141" s="185"/>
      <c r="C141" s="186">
        <f>'Informations personnelles'!C141</f>
        <v>0</v>
      </c>
      <c r="P141" s="307"/>
      <c r="AW141" s="204">
        <f>VLOOKUP($AX141,CHOOSE({1,2},$C$3:$C$1003,$A$3:$A$1003),2,FALSE)</f>
        <v>1089</v>
      </c>
      <c r="AX141" s="174"/>
      <c r="AY141" s="175"/>
      <c r="AZ141" s="203"/>
      <c r="BA141" s="170">
        <f>VLOOKUP($AZ141,CHOOSE({1,2},$C$3:$C$1003,$A$3:$A$1003),2,FALSE)</f>
        <v>1089</v>
      </c>
      <c r="BB141" s="171"/>
      <c r="BC141" s="205"/>
    </row>
    <row r="142" spans="1:55" ht="15" thickBot="1" x14ac:dyDescent="0.35">
      <c r="A142" s="184">
        <v>1139</v>
      </c>
      <c r="B142" s="185"/>
      <c r="C142" s="186">
        <f>'Informations personnelles'!C142</f>
        <v>0</v>
      </c>
      <c r="P142" s="307"/>
      <c r="AW142" s="204">
        <f>VLOOKUP($AX142,CHOOSE({1,2},$C$3:$C$1003,$A$3:$A$1003),2,FALSE)</f>
        <v>1089</v>
      </c>
      <c r="AX142" s="174"/>
      <c r="AY142" s="175"/>
      <c r="AZ142" s="203"/>
      <c r="BA142" s="170">
        <f>VLOOKUP($AZ142,CHOOSE({1,2},$C$3:$C$1003,$A$3:$A$1003),2,FALSE)</f>
        <v>1089</v>
      </c>
      <c r="BB142" s="171"/>
      <c r="BC142" s="205"/>
    </row>
    <row r="143" spans="1:55" ht="15" thickBot="1" x14ac:dyDescent="0.35">
      <c r="A143" s="184">
        <v>1140</v>
      </c>
      <c r="B143" s="185"/>
      <c r="C143" s="186">
        <f>'Informations personnelles'!C143</f>
        <v>0</v>
      </c>
      <c r="P143" s="307"/>
      <c r="AW143" s="204">
        <f>VLOOKUP($AX143,CHOOSE({1,2},$C$3:$C$1003,$A$3:$A$1003),2,FALSE)</f>
        <v>1089</v>
      </c>
      <c r="AX143" s="174"/>
      <c r="AY143" s="175"/>
      <c r="AZ143" s="203"/>
      <c r="BA143" s="170">
        <f>VLOOKUP($AZ143,CHOOSE({1,2},$C$3:$C$1003,$A$3:$A$1003),2,FALSE)</f>
        <v>1089</v>
      </c>
      <c r="BB143" s="171"/>
      <c r="BC143" s="205"/>
    </row>
    <row r="144" spans="1:55" ht="15" thickBot="1" x14ac:dyDescent="0.35">
      <c r="A144" s="184">
        <v>1141</v>
      </c>
      <c r="B144" s="185"/>
      <c r="C144" s="186">
        <f>'Informations personnelles'!C144</f>
        <v>0</v>
      </c>
      <c r="P144" s="307"/>
      <c r="AW144" s="204">
        <f>VLOOKUP($AX144,CHOOSE({1,2},$C$3:$C$1003,$A$3:$A$1003),2,FALSE)</f>
        <v>1089</v>
      </c>
      <c r="AX144" s="174"/>
      <c r="AY144" s="175"/>
      <c r="AZ144" s="203"/>
      <c r="BA144" s="170">
        <f>VLOOKUP($AZ144,CHOOSE({1,2},$C$3:$C$1003,$A$3:$A$1003),2,FALSE)</f>
        <v>1089</v>
      </c>
      <c r="BB144" s="171"/>
      <c r="BC144" s="205"/>
    </row>
    <row r="145" spans="1:55" ht="15" thickBot="1" x14ac:dyDescent="0.35">
      <c r="A145" s="184">
        <v>1142</v>
      </c>
      <c r="B145" s="185"/>
      <c r="C145" s="186">
        <f>'Informations personnelles'!C145</f>
        <v>0</v>
      </c>
      <c r="P145" s="307"/>
      <c r="AW145" s="204">
        <f>VLOOKUP($AX145,CHOOSE({1,2},$C$3:$C$1003,$A$3:$A$1003),2,FALSE)</f>
        <v>1089</v>
      </c>
      <c r="AX145" s="174"/>
      <c r="AY145" s="175"/>
      <c r="AZ145" s="203"/>
      <c r="BA145" s="170">
        <f>VLOOKUP($AZ145,CHOOSE({1,2},$C$3:$C$1003,$A$3:$A$1003),2,FALSE)</f>
        <v>1089</v>
      </c>
      <c r="BB145" s="171"/>
      <c r="BC145" s="205"/>
    </row>
    <row r="146" spans="1:55" ht="15" thickBot="1" x14ac:dyDescent="0.35">
      <c r="A146" s="184">
        <v>1143</v>
      </c>
      <c r="B146" s="185"/>
      <c r="C146" s="186">
        <f>'Informations personnelles'!C146</f>
        <v>0</v>
      </c>
      <c r="P146" s="307"/>
      <c r="AW146" s="204">
        <f>VLOOKUP($AX146,CHOOSE({1,2},$C$3:$C$1003,$A$3:$A$1003),2,FALSE)</f>
        <v>1089</v>
      </c>
      <c r="AX146" s="174"/>
      <c r="AY146" s="175"/>
      <c r="AZ146" s="203"/>
      <c r="BA146" s="170">
        <f>VLOOKUP($AZ146,CHOOSE({1,2},$C$3:$C$1003,$A$3:$A$1003),2,FALSE)</f>
        <v>1089</v>
      </c>
      <c r="BB146" s="171"/>
      <c r="BC146" s="205"/>
    </row>
    <row r="147" spans="1:55" ht="15" thickBot="1" x14ac:dyDescent="0.35">
      <c r="A147" s="184">
        <v>1144</v>
      </c>
      <c r="B147" s="185"/>
      <c r="C147" s="186">
        <f>'Informations personnelles'!C147</f>
        <v>0</v>
      </c>
      <c r="P147" s="307"/>
      <c r="AW147" s="204">
        <f>VLOOKUP($AX147,CHOOSE({1,2},$C$3:$C$1003,$A$3:$A$1003),2,FALSE)</f>
        <v>1089</v>
      </c>
      <c r="AX147" s="174"/>
      <c r="AY147" s="175"/>
      <c r="AZ147" s="203"/>
      <c r="BA147" s="170">
        <f>VLOOKUP($AZ147,CHOOSE({1,2},$C$3:$C$1003,$A$3:$A$1003),2,FALSE)</f>
        <v>1089</v>
      </c>
      <c r="BB147" s="171"/>
      <c r="BC147" s="205"/>
    </row>
    <row r="148" spans="1:55" ht="15" thickBot="1" x14ac:dyDescent="0.35">
      <c r="A148" s="184">
        <v>1145</v>
      </c>
      <c r="B148" s="185"/>
      <c r="C148" s="186">
        <f>'Informations personnelles'!C148</f>
        <v>0</v>
      </c>
      <c r="P148" s="307"/>
      <c r="AW148" s="204">
        <f>VLOOKUP($AX148,CHOOSE({1,2},$C$3:$C$1003,$A$3:$A$1003),2,FALSE)</f>
        <v>1089</v>
      </c>
      <c r="AX148" s="174"/>
      <c r="AY148" s="175"/>
      <c r="AZ148" s="203"/>
      <c r="BA148" s="170">
        <f>VLOOKUP($AZ148,CHOOSE({1,2},$C$3:$C$1003,$A$3:$A$1003),2,FALSE)</f>
        <v>1089</v>
      </c>
      <c r="BB148" s="171"/>
      <c r="BC148" s="205"/>
    </row>
    <row r="149" spans="1:55" ht="15" thickBot="1" x14ac:dyDescent="0.35">
      <c r="A149" s="184">
        <v>1146</v>
      </c>
      <c r="B149" s="185"/>
      <c r="C149" s="186">
        <f>'Informations personnelles'!C149</f>
        <v>0</v>
      </c>
      <c r="P149" s="307"/>
      <c r="AW149" s="204">
        <f>VLOOKUP($AX149,CHOOSE({1,2},$C$3:$C$1003,$A$3:$A$1003),2,FALSE)</f>
        <v>1089</v>
      </c>
      <c r="AX149" s="174"/>
      <c r="AY149" s="175"/>
      <c r="AZ149" s="203"/>
      <c r="BA149" s="170">
        <f>VLOOKUP($AZ149,CHOOSE({1,2},$C$3:$C$1003,$A$3:$A$1003),2,FALSE)</f>
        <v>1089</v>
      </c>
      <c r="BB149" s="171"/>
      <c r="BC149" s="205"/>
    </row>
    <row r="150" spans="1:55" ht="15" thickBot="1" x14ac:dyDescent="0.35">
      <c r="A150" s="184">
        <v>1147</v>
      </c>
      <c r="B150" s="185"/>
      <c r="C150" s="186">
        <f>'Informations personnelles'!C150</f>
        <v>0</v>
      </c>
      <c r="P150" s="307"/>
      <c r="AW150" s="204">
        <f>VLOOKUP($AX150,CHOOSE({1,2},$C$3:$C$1003,$A$3:$A$1003),2,FALSE)</f>
        <v>1089</v>
      </c>
      <c r="AX150" s="174"/>
      <c r="AY150" s="175"/>
      <c r="AZ150" s="203"/>
      <c r="BA150" s="170">
        <f>VLOOKUP($AZ150,CHOOSE({1,2},$C$3:$C$1003,$A$3:$A$1003),2,FALSE)</f>
        <v>1089</v>
      </c>
      <c r="BB150" s="171"/>
      <c r="BC150" s="205"/>
    </row>
    <row r="151" spans="1:55" ht="15" thickBot="1" x14ac:dyDescent="0.35">
      <c r="A151" s="184">
        <v>1148</v>
      </c>
      <c r="B151" s="185"/>
      <c r="C151" s="186">
        <f>'Informations personnelles'!C151</f>
        <v>0</v>
      </c>
      <c r="P151" s="307"/>
      <c r="AW151" s="204">
        <f>VLOOKUP($AX151,CHOOSE({1,2},$C$3:$C$1003,$A$3:$A$1003),2,FALSE)</f>
        <v>1089</v>
      </c>
      <c r="AX151" s="174"/>
      <c r="AY151" s="175"/>
      <c r="AZ151" s="203"/>
      <c r="BA151" s="170">
        <f>VLOOKUP($AZ151,CHOOSE({1,2},$C$3:$C$1003,$A$3:$A$1003),2,FALSE)</f>
        <v>1089</v>
      </c>
      <c r="BB151" s="171"/>
      <c r="BC151" s="205"/>
    </row>
    <row r="152" spans="1:55" ht="15" thickBot="1" x14ac:dyDescent="0.35">
      <c r="A152" s="184">
        <v>1149</v>
      </c>
      <c r="B152" s="185"/>
      <c r="C152" s="186">
        <f>'Informations personnelles'!C152</f>
        <v>0</v>
      </c>
      <c r="P152" s="307"/>
      <c r="AW152" s="204">
        <f>VLOOKUP($AX152,CHOOSE({1,2},$C$3:$C$1003,$A$3:$A$1003),2,FALSE)</f>
        <v>1089</v>
      </c>
      <c r="AX152" s="174"/>
      <c r="AY152" s="175"/>
      <c r="AZ152" s="203"/>
      <c r="BA152" s="170">
        <f>VLOOKUP($AZ152,CHOOSE({1,2},$C$3:$C$1003,$A$3:$A$1003),2,FALSE)</f>
        <v>1089</v>
      </c>
      <c r="BB152" s="171"/>
      <c r="BC152" s="205"/>
    </row>
    <row r="153" spans="1:55" ht="15" thickBot="1" x14ac:dyDescent="0.35">
      <c r="A153" s="184">
        <v>1150</v>
      </c>
      <c r="B153" s="185"/>
      <c r="C153" s="186">
        <f>'Informations personnelles'!C153</f>
        <v>0</v>
      </c>
      <c r="P153" s="307"/>
      <c r="AW153" s="204">
        <f>VLOOKUP($AX153,CHOOSE({1,2},$C$3:$C$1003,$A$3:$A$1003),2,FALSE)</f>
        <v>1089</v>
      </c>
      <c r="AX153" s="174"/>
      <c r="AY153" s="175"/>
      <c r="AZ153" s="203"/>
      <c r="BA153" s="170">
        <f>VLOOKUP($AZ153,CHOOSE({1,2},$C$3:$C$1003,$A$3:$A$1003),2,FALSE)</f>
        <v>1089</v>
      </c>
      <c r="BB153" s="171"/>
      <c r="BC153" s="205"/>
    </row>
    <row r="154" spans="1:55" ht="15" thickBot="1" x14ac:dyDescent="0.35">
      <c r="A154" s="184">
        <v>1151</v>
      </c>
      <c r="B154" s="185"/>
      <c r="C154" s="186">
        <f>'Informations personnelles'!C154</f>
        <v>0</v>
      </c>
      <c r="P154" s="307"/>
      <c r="AW154" s="204">
        <f>VLOOKUP($AX154,CHOOSE({1,2},$C$3:$C$1003,$A$3:$A$1003),2,FALSE)</f>
        <v>1089</v>
      </c>
      <c r="AX154" s="174"/>
      <c r="AY154" s="175"/>
      <c r="AZ154" s="203"/>
      <c r="BA154" s="170">
        <f>VLOOKUP($AZ154,CHOOSE({1,2},$C$3:$C$1003,$A$3:$A$1003),2,FALSE)</f>
        <v>1089</v>
      </c>
      <c r="BB154" s="171"/>
      <c r="BC154" s="205"/>
    </row>
    <row r="155" spans="1:55" ht="15" thickBot="1" x14ac:dyDescent="0.35">
      <c r="A155" s="184">
        <v>1152</v>
      </c>
      <c r="B155" s="185"/>
      <c r="C155" s="186">
        <f>'Informations personnelles'!C155</f>
        <v>0</v>
      </c>
      <c r="P155" s="307"/>
      <c r="AW155" s="204">
        <f>VLOOKUP($AX155,CHOOSE({1,2},$C$3:$C$1003,$A$3:$A$1003),2,FALSE)</f>
        <v>1089</v>
      </c>
      <c r="AX155" s="174"/>
      <c r="AY155" s="175"/>
      <c r="AZ155" s="203"/>
      <c r="BA155" s="170">
        <f>VLOOKUP($AZ155,CHOOSE({1,2},$C$3:$C$1003,$A$3:$A$1003),2,FALSE)</f>
        <v>1089</v>
      </c>
      <c r="BB155" s="171"/>
      <c r="BC155" s="205"/>
    </row>
    <row r="156" spans="1:55" ht="15" thickBot="1" x14ac:dyDescent="0.35">
      <c r="A156" s="184">
        <v>1153</v>
      </c>
      <c r="B156" s="185"/>
      <c r="C156" s="186">
        <f>'Informations personnelles'!C156</f>
        <v>0</v>
      </c>
      <c r="P156" s="307"/>
      <c r="AW156" s="204">
        <f>VLOOKUP($AX156,CHOOSE({1,2},$C$3:$C$1003,$A$3:$A$1003),2,FALSE)</f>
        <v>1089</v>
      </c>
      <c r="AX156" s="174"/>
      <c r="AY156" s="175"/>
      <c r="AZ156" s="203"/>
      <c r="BA156" s="170">
        <f>VLOOKUP($AZ156,CHOOSE({1,2},$C$3:$C$1003,$A$3:$A$1003),2,FALSE)</f>
        <v>1089</v>
      </c>
      <c r="BB156" s="171"/>
      <c r="BC156" s="205"/>
    </row>
    <row r="157" spans="1:55" ht="15" thickBot="1" x14ac:dyDescent="0.35">
      <c r="A157" s="184">
        <v>1154</v>
      </c>
      <c r="B157" s="185"/>
      <c r="C157" s="186">
        <f>'Informations personnelles'!C157</f>
        <v>0</v>
      </c>
      <c r="P157" s="307"/>
      <c r="AW157" s="204">
        <f>VLOOKUP($AX157,CHOOSE({1,2},$C$3:$C$1003,$A$3:$A$1003),2,FALSE)</f>
        <v>1089</v>
      </c>
      <c r="AX157" s="174"/>
      <c r="AY157" s="175"/>
      <c r="AZ157" s="203"/>
      <c r="BA157" s="170">
        <f>VLOOKUP($AZ157,CHOOSE({1,2},$C$3:$C$1003,$A$3:$A$1003),2,FALSE)</f>
        <v>1089</v>
      </c>
      <c r="BB157" s="171"/>
      <c r="BC157" s="205"/>
    </row>
    <row r="158" spans="1:55" ht="15" thickBot="1" x14ac:dyDescent="0.35">
      <c r="A158" s="184">
        <v>1155</v>
      </c>
      <c r="B158" s="185"/>
      <c r="C158" s="186">
        <f>'Informations personnelles'!C158</f>
        <v>0</v>
      </c>
      <c r="P158" s="307"/>
      <c r="AW158" s="204">
        <f>VLOOKUP($AX158,CHOOSE({1,2},$C$3:$C$1003,$A$3:$A$1003),2,FALSE)</f>
        <v>1089</v>
      </c>
      <c r="AX158" s="174"/>
      <c r="AY158" s="175"/>
      <c r="AZ158" s="203"/>
      <c r="BA158" s="170">
        <f>VLOOKUP($AZ158,CHOOSE({1,2},$C$3:$C$1003,$A$3:$A$1003),2,FALSE)</f>
        <v>1089</v>
      </c>
      <c r="BB158" s="171"/>
      <c r="BC158" s="205"/>
    </row>
    <row r="159" spans="1:55" ht="15" thickBot="1" x14ac:dyDescent="0.35">
      <c r="A159" s="184">
        <v>1156</v>
      </c>
      <c r="B159" s="185"/>
      <c r="C159" s="186">
        <f>'Informations personnelles'!C159</f>
        <v>0</v>
      </c>
      <c r="P159" s="307"/>
      <c r="AW159" s="204">
        <f>VLOOKUP($AX159,CHOOSE({1,2},$C$3:$C$1003,$A$3:$A$1003),2,FALSE)</f>
        <v>1089</v>
      </c>
      <c r="AX159" s="174"/>
      <c r="AY159" s="175"/>
      <c r="AZ159" s="203"/>
      <c r="BA159" s="170">
        <f>VLOOKUP($AZ159,CHOOSE({1,2},$C$3:$C$1003,$A$3:$A$1003),2,FALSE)</f>
        <v>1089</v>
      </c>
      <c r="BB159" s="171"/>
      <c r="BC159" s="205"/>
    </row>
    <row r="160" spans="1:55" ht="15" thickBot="1" x14ac:dyDescent="0.35">
      <c r="A160" s="184">
        <v>1157</v>
      </c>
      <c r="B160" s="185"/>
      <c r="C160" s="186">
        <f>'Informations personnelles'!C160</f>
        <v>0</v>
      </c>
      <c r="P160" s="307"/>
      <c r="AW160" s="204">
        <f>VLOOKUP($AX160,CHOOSE({1,2},$C$3:$C$1003,$A$3:$A$1003),2,FALSE)</f>
        <v>1089</v>
      </c>
      <c r="AX160" s="174"/>
      <c r="AY160" s="175"/>
      <c r="AZ160" s="203"/>
      <c r="BA160" s="170">
        <f>VLOOKUP($AZ160,CHOOSE({1,2},$C$3:$C$1003,$A$3:$A$1003),2,FALSE)</f>
        <v>1089</v>
      </c>
      <c r="BB160" s="171"/>
      <c r="BC160" s="205"/>
    </row>
    <row r="161" spans="1:55" ht="15" thickBot="1" x14ac:dyDescent="0.35">
      <c r="A161" s="184">
        <v>1158</v>
      </c>
      <c r="B161" s="185"/>
      <c r="C161" s="186">
        <f>'Informations personnelles'!C161</f>
        <v>0</v>
      </c>
      <c r="P161" s="307"/>
      <c r="AW161" s="204">
        <f>VLOOKUP($AX161,CHOOSE({1,2},$C$3:$C$1003,$A$3:$A$1003),2,FALSE)</f>
        <v>1089</v>
      </c>
      <c r="AX161" s="174"/>
      <c r="AY161" s="175"/>
      <c r="AZ161" s="203"/>
      <c r="BA161" s="170">
        <f>VLOOKUP($AZ161,CHOOSE({1,2},$C$3:$C$1003,$A$3:$A$1003),2,FALSE)</f>
        <v>1089</v>
      </c>
      <c r="BB161" s="171"/>
      <c r="BC161" s="205"/>
    </row>
    <row r="162" spans="1:55" ht="15" thickBot="1" x14ac:dyDescent="0.35">
      <c r="A162" s="184">
        <v>1159</v>
      </c>
      <c r="B162" s="185"/>
      <c r="C162" s="186">
        <f>'Informations personnelles'!C162</f>
        <v>0</v>
      </c>
      <c r="P162" s="307"/>
      <c r="AW162" s="204">
        <f>VLOOKUP($AX162,CHOOSE({1,2},$C$3:$C$1003,$A$3:$A$1003),2,FALSE)</f>
        <v>1089</v>
      </c>
      <c r="AX162" s="174"/>
      <c r="AY162" s="175"/>
      <c r="AZ162" s="203"/>
      <c r="BA162" s="170">
        <f>VLOOKUP($AZ162,CHOOSE({1,2},$C$3:$C$1003,$A$3:$A$1003),2,FALSE)</f>
        <v>1089</v>
      </c>
      <c r="BB162" s="171"/>
      <c r="BC162" s="205"/>
    </row>
    <row r="163" spans="1:55" ht="15" thickBot="1" x14ac:dyDescent="0.35">
      <c r="A163" s="184">
        <v>1160</v>
      </c>
      <c r="B163" s="185"/>
      <c r="C163" s="186">
        <f>'Informations personnelles'!C163</f>
        <v>0</v>
      </c>
      <c r="P163" s="307"/>
      <c r="AW163" s="204">
        <f>VLOOKUP($AX163,CHOOSE({1,2},$C$3:$C$1003,$A$3:$A$1003),2,FALSE)</f>
        <v>1089</v>
      </c>
      <c r="AX163" s="174"/>
      <c r="AY163" s="175"/>
      <c r="AZ163" s="203"/>
      <c r="BA163" s="170">
        <f>VLOOKUP($AZ163,CHOOSE({1,2},$C$3:$C$1003,$A$3:$A$1003),2,FALSE)</f>
        <v>1089</v>
      </c>
      <c r="BB163" s="171"/>
      <c r="BC163" s="205"/>
    </row>
    <row r="164" spans="1:55" ht="15" thickBot="1" x14ac:dyDescent="0.35">
      <c r="A164" s="184">
        <v>1161</v>
      </c>
      <c r="B164" s="185"/>
      <c r="C164" s="186">
        <f>'Informations personnelles'!C164</f>
        <v>0</v>
      </c>
      <c r="P164" s="307"/>
      <c r="AW164" s="204">
        <f>VLOOKUP($AX164,CHOOSE({1,2},$C$3:$C$1003,$A$3:$A$1003),2,FALSE)</f>
        <v>1089</v>
      </c>
      <c r="AX164" s="174"/>
      <c r="AY164" s="175"/>
      <c r="AZ164" s="203"/>
      <c r="BA164" s="170">
        <f>VLOOKUP($AZ164,CHOOSE({1,2},$C$3:$C$1003,$A$3:$A$1003),2,FALSE)</f>
        <v>1089</v>
      </c>
      <c r="BB164" s="171"/>
      <c r="BC164" s="205"/>
    </row>
    <row r="165" spans="1:55" ht="15" thickBot="1" x14ac:dyDescent="0.35">
      <c r="A165" s="184">
        <v>1162</v>
      </c>
      <c r="B165" s="185"/>
      <c r="C165" s="186">
        <f>'Informations personnelles'!C165</f>
        <v>0</v>
      </c>
      <c r="P165" s="307"/>
      <c r="AW165" s="204">
        <f>VLOOKUP($AX165,CHOOSE({1,2},$C$3:$C$1003,$A$3:$A$1003),2,FALSE)</f>
        <v>1089</v>
      </c>
      <c r="AX165" s="174"/>
      <c r="AY165" s="175"/>
      <c r="AZ165" s="203"/>
      <c r="BA165" s="170">
        <f>VLOOKUP($AZ165,CHOOSE({1,2},$C$3:$C$1003,$A$3:$A$1003),2,FALSE)</f>
        <v>1089</v>
      </c>
      <c r="BB165" s="171"/>
      <c r="BC165" s="205"/>
    </row>
    <row r="166" spans="1:55" ht="15" thickBot="1" x14ac:dyDescent="0.35">
      <c r="A166" s="184">
        <v>1163</v>
      </c>
      <c r="B166" s="185"/>
      <c r="C166" s="186">
        <f>'Informations personnelles'!C166</f>
        <v>0</v>
      </c>
      <c r="P166" s="307"/>
      <c r="AW166" s="204">
        <f>VLOOKUP($AX166,CHOOSE({1,2},$C$3:$C$1003,$A$3:$A$1003),2,FALSE)</f>
        <v>1089</v>
      </c>
      <c r="AX166" s="174"/>
      <c r="AY166" s="175"/>
      <c r="AZ166" s="203"/>
      <c r="BA166" s="170">
        <f>VLOOKUP($AZ166,CHOOSE({1,2},$C$3:$C$1003,$A$3:$A$1003),2,FALSE)</f>
        <v>1089</v>
      </c>
      <c r="BB166" s="171"/>
      <c r="BC166" s="205"/>
    </row>
    <row r="167" spans="1:55" ht="15" thickBot="1" x14ac:dyDescent="0.35">
      <c r="A167" s="184">
        <v>1164</v>
      </c>
      <c r="B167" s="185"/>
      <c r="C167" s="186">
        <f>'Informations personnelles'!C167</f>
        <v>0</v>
      </c>
      <c r="P167" s="307"/>
      <c r="AW167" s="204">
        <f>VLOOKUP($AX167,CHOOSE({1,2},$C$3:$C$1003,$A$3:$A$1003),2,FALSE)</f>
        <v>1089</v>
      </c>
      <c r="AX167" s="174"/>
      <c r="AY167" s="175"/>
      <c r="AZ167" s="203"/>
      <c r="BA167" s="170">
        <f>VLOOKUP($AZ167,CHOOSE({1,2},$C$3:$C$1003,$A$3:$A$1003),2,FALSE)</f>
        <v>1089</v>
      </c>
      <c r="BB167" s="171"/>
      <c r="BC167" s="205"/>
    </row>
    <row r="168" spans="1:55" ht="15" thickBot="1" x14ac:dyDescent="0.35">
      <c r="A168" s="184">
        <v>1165</v>
      </c>
      <c r="B168" s="185"/>
      <c r="C168" s="186">
        <f>'Informations personnelles'!C168</f>
        <v>0</v>
      </c>
      <c r="P168" s="307"/>
      <c r="AW168" s="204">
        <f>VLOOKUP($AX168,CHOOSE({1,2},$C$3:$C$1003,$A$3:$A$1003),2,FALSE)</f>
        <v>1089</v>
      </c>
      <c r="AX168" s="174"/>
      <c r="AY168" s="175"/>
      <c r="AZ168" s="203"/>
      <c r="BA168" s="170">
        <f>VLOOKUP($AZ168,CHOOSE({1,2},$C$3:$C$1003,$A$3:$A$1003),2,FALSE)</f>
        <v>1089</v>
      </c>
      <c r="BB168" s="171"/>
      <c r="BC168" s="205"/>
    </row>
    <row r="169" spans="1:55" ht="15" thickBot="1" x14ac:dyDescent="0.35">
      <c r="A169" s="184">
        <v>1166</v>
      </c>
      <c r="B169" s="185"/>
      <c r="C169" s="186">
        <f>'Informations personnelles'!C169</f>
        <v>0</v>
      </c>
      <c r="P169" s="307"/>
      <c r="AW169" s="204">
        <f>VLOOKUP($AX169,CHOOSE({1,2},$C$3:$C$1003,$A$3:$A$1003),2,FALSE)</f>
        <v>1089</v>
      </c>
      <c r="AX169" s="174"/>
      <c r="AY169" s="175"/>
      <c r="AZ169" s="203"/>
      <c r="BA169" s="170">
        <f>VLOOKUP($AZ169,CHOOSE({1,2},$C$3:$C$1003,$A$3:$A$1003),2,FALSE)</f>
        <v>1089</v>
      </c>
      <c r="BB169" s="171"/>
      <c r="BC169" s="205"/>
    </row>
    <row r="170" spans="1:55" ht="15" thickBot="1" x14ac:dyDescent="0.35">
      <c r="A170" s="184">
        <v>1167</v>
      </c>
      <c r="B170" s="185"/>
      <c r="C170" s="186">
        <f>'Informations personnelles'!C170</f>
        <v>0</v>
      </c>
      <c r="P170" s="307"/>
      <c r="AW170" s="204">
        <f>VLOOKUP($AX170,CHOOSE({1,2},$C$3:$C$1003,$A$3:$A$1003),2,FALSE)</f>
        <v>1089</v>
      </c>
      <c r="AX170" s="174"/>
      <c r="AY170" s="175"/>
      <c r="AZ170" s="203"/>
      <c r="BA170" s="170">
        <f>VLOOKUP($AZ170,CHOOSE({1,2},$C$3:$C$1003,$A$3:$A$1003),2,FALSE)</f>
        <v>1089</v>
      </c>
      <c r="BB170" s="171"/>
      <c r="BC170" s="205"/>
    </row>
    <row r="171" spans="1:55" ht="15" thickBot="1" x14ac:dyDescent="0.35">
      <c r="A171" s="184">
        <v>1168</v>
      </c>
      <c r="B171" s="185"/>
      <c r="C171" s="186">
        <f>'Informations personnelles'!C171</f>
        <v>0</v>
      </c>
      <c r="P171" s="307"/>
      <c r="AW171" s="204">
        <f>VLOOKUP($AX171,CHOOSE({1,2},$C$3:$C$1003,$A$3:$A$1003),2,FALSE)</f>
        <v>1089</v>
      </c>
      <c r="AX171" s="174"/>
      <c r="AY171" s="175"/>
      <c r="AZ171" s="203"/>
      <c r="BA171" s="170">
        <f>VLOOKUP($AZ171,CHOOSE({1,2},$C$3:$C$1003,$A$3:$A$1003),2,FALSE)</f>
        <v>1089</v>
      </c>
      <c r="BB171" s="171"/>
      <c r="BC171" s="205"/>
    </row>
    <row r="172" spans="1:55" ht="15" thickBot="1" x14ac:dyDescent="0.35">
      <c r="A172" s="184">
        <v>1169</v>
      </c>
      <c r="B172" s="185"/>
      <c r="C172" s="186">
        <f>'Informations personnelles'!C172</f>
        <v>0</v>
      </c>
      <c r="P172" s="307"/>
      <c r="AW172" s="204">
        <f>VLOOKUP($AX172,CHOOSE({1,2},$C$3:$C$1003,$A$3:$A$1003),2,FALSE)</f>
        <v>1089</v>
      </c>
      <c r="AX172" s="174"/>
      <c r="AY172" s="175"/>
      <c r="AZ172" s="203"/>
      <c r="BA172" s="170">
        <f>VLOOKUP($AZ172,CHOOSE({1,2},$C$3:$C$1003,$A$3:$A$1003),2,FALSE)</f>
        <v>1089</v>
      </c>
      <c r="BB172" s="171"/>
      <c r="BC172" s="205"/>
    </row>
    <row r="173" spans="1:55" ht="15" thickBot="1" x14ac:dyDescent="0.35">
      <c r="A173" s="184">
        <v>1170</v>
      </c>
      <c r="B173" s="185"/>
      <c r="C173" s="186">
        <f>'Informations personnelles'!C173</f>
        <v>0</v>
      </c>
      <c r="P173" s="307"/>
      <c r="AW173" s="204">
        <f>VLOOKUP($AX173,CHOOSE({1,2},$C$3:$C$1003,$A$3:$A$1003),2,FALSE)</f>
        <v>1089</v>
      </c>
      <c r="AX173" s="174"/>
      <c r="AY173" s="175"/>
      <c r="AZ173" s="203"/>
      <c r="BA173" s="170">
        <f>VLOOKUP($AZ173,CHOOSE({1,2},$C$3:$C$1003,$A$3:$A$1003),2,FALSE)</f>
        <v>1089</v>
      </c>
      <c r="BB173" s="171"/>
      <c r="BC173" s="205"/>
    </row>
    <row r="174" spans="1:55" ht="15" thickBot="1" x14ac:dyDescent="0.35">
      <c r="A174" s="184">
        <v>1171</v>
      </c>
      <c r="B174" s="185"/>
      <c r="C174" s="186">
        <f>'Informations personnelles'!C174</f>
        <v>0</v>
      </c>
      <c r="P174" s="307"/>
      <c r="AW174" s="204">
        <f>VLOOKUP($AX174,CHOOSE({1,2},$C$3:$C$1003,$A$3:$A$1003),2,FALSE)</f>
        <v>1089</v>
      </c>
      <c r="AX174" s="174"/>
      <c r="AY174" s="175"/>
      <c r="AZ174" s="203"/>
      <c r="BA174" s="170">
        <f>VLOOKUP($AZ174,CHOOSE({1,2},$C$3:$C$1003,$A$3:$A$1003),2,FALSE)</f>
        <v>1089</v>
      </c>
      <c r="BB174" s="171"/>
      <c r="BC174" s="205"/>
    </row>
    <row r="175" spans="1:55" ht="15" thickBot="1" x14ac:dyDescent="0.35">
      <c r="A175" s="184">
        <v>1172</v>
      </c>
      <c r="B175" s="185"/>
      <c r="C175" s="186">
        <f>'Informations personnelles'!C175</f>
        <v>0</v>
      </c>
      <c r="P175" s="307"/>
      <c r="AW175" s="204">
        <f>VLOOKUP($AX175,CHOOSE({1,2},$C$3:$C$1003,$A$3:$A$1003),2,FALSE)</f>
        <v>1089</v>
      </c>
      <c r="AX175" s="174"/>
      <c r="AY175" s="175"/>
      <c r="AZ175" s="203"/>
      <c r="BA175" s="170">
        <f>VLOOKUP($AZ175,CHOOSE({1,2},$C$3:$C$1003,$A$3:$A$1003),2,FALSE)</f>
        <v>1089</v>
      </c>
      <c r="BB175" s="171"/>
      <c r="BC175" s="205"/>
    </row>
    <row r="176" spans="1:55" ht="15" thickBot="1" x14ac:dyDescent="0.35">
      <c r="A176" s="184">
        <v>1173</v>
      </c>
      <c r="B176" s="185"/>
      <c r="C176" s="186">
        <f>'Informations personnelles'!C176</f>
        <v>0</v>
      </c>
      <c r="P176" s="307"/>
      <c r="AW176" s="204">
        <f>VLOOKUP($AX176,CHOOSE({1,2},$C$3:$C$1003,$A$3:$A$1003),2,FALSE)</f>
        <v>1089</v>
      </c>
      <c r="AX176" s="174"/>
      <c r="AY176" s="175"/>
      <c r="AZ176" s="203"/>
      <c r="BA176" s="170">
        <f>VLOOKUP($AZ176,CHOOSE({1,2},$C$3:$C$1003,$A$3:$A$1003),2,FALSE)</f>
        <v>1089</v>
      </c>
      <c r="BB176" s="171"/>
      <c r="BC176" s="205"/>
    </row>
    <row r="177" spans="1:55" ht="15" thickBot="1" x14ac:dyDescent="0.35">
      <c r="A177" s="184">
        <v>1174</v>
      </c>
      <c r="B177" s="185"/>
      <c r="C177" s="186">
        <f>'Informations personnelles'!C177</f>
        <v>0</v>
      </c>
      <c r="P177" s="307"/>
      <c r="AW177" s="204">
        <f>VLOOKUP($AX177,CHOOSE({1,2},$C$3:$C$1003,$A$3:$A$1003),2,FALSE)</f>
        <v>1089</v>
      </c>
      <c r="AX177" s="174"/>
      <c r="AY177" s="175"/>
      <c r="AZ177" s="203"/>
      <c r="BA177" s="170">
        <f>VLOOKUP($AZ177,CHOOSE({1,2},$C$3:$C$1003,$A$3:$A$1003),2,FALSE)</f>
        <v>1089</v>
      </c>
      <c r="BB177" s="171"/>
      <c r="BC177" s="205"/>
    </row>
    <row r="178" spans="1:55" ht="15" thickBot="1" x14ac:dyDescent="0.35">
      <c r="A178" s="184">
        <v>1175</v>
      </c>
      <c r="B178" s="185"/>
      <c r="C178" s="186">
        <f>'Informations personnelles'!C178</f>
        <v>0</v>
      </c>
      <c r="P178" s="307"/>
      <c r="AW178" s="204">
        <f>VLOOKUP($AX178,CHOOSE({1,2},$C$3:$C$1003,$A$3:$A$1003),2,FALSE)</f>
        <v>1089</v>
      </c>
      <c r="AX178" s="174"/>
      <c r="AY178" s="175"/>
      <c r="AZ178" s="203"/>
      <c r="BA178" s="170">
        <f>VLOOKUP($AZ178,CHOOSE({1,2},$C$3:$C$1003,$A$3:$A$1003),2,FALSE)</f>
        <v>1089</v>
      </c>
      <c r="BB178" s="171"/>
      <c r="BC178" s="205"/>
    </row>
    <row r="179" spans="1:55" ht="15" thickBot="1" x14ac:dyDescent="0.35">
      <c r="A179" s="184">
        <v>1176</v>
      </c>
      <c r="B179" s="185"/>
      <c r="C179" s="186">
        <f>'Informations personnelles'!C179</f>
        <v>0</v>
      </c>
      <c r="P179" s="307"/>
      <c r="AW179" s="204">
        <f>VLOOKUP($AX179,CHOOSE({1,2},$C$3:$C$1003,$A$3:$A$1003),2,FALSE)</f>
        <v>1089</v>
      </c>
      <c r="AX179" s="174"/>
      <c r="AY179" s="175"/>
      <c r="AZ179" s="203"/>
      <c r="BA179" s="170">
        <f>VLOOKUP($AZ179,CHOOSE({1,2},$C$3:$C$1003,$A$3:$A$1003),2,FALSE)</f>
        <v>1089</v>
      </c>
      <c r="BB179" s="171"/>
      <c r="BC179" s="205"/>
    </row>
    <row r="180" spans="1:55" ht="15" thickBot="1" x14ac:dyDescent="0.35">
      <c r="A180" s="184">
        <v>1177</v>
      </c>
      <c r="B180" s="185"/>
      <c r="C180" s="186">
        <f>'Informations personnelles'!C180</f>
        <v>0</v>
      </c>
      <c r="P180" s="307"/>
      <c r="AW180" s="204">
        <f>VLOOKUP($AX180,CHOOSE({1,2},$C$3:$C$1003,$A$3:$A$1003),2,FALSE)</f>
        <v>1089</v>
      </c>
      <c r="AX180" s="174"/>
      <c r="AY180" s="175"/>
      <c r="AZ180" s="203"/>
      <c r="BA180" s="170">
        <f>VLOOKUP($AZ180,CHOOSE({1,2},$C$3:$C$1003,$A$3:$A$1003),2,FALSE)</f>
        <v>1089</v>
      </c>
      <c r="BB180" s="171"/>
      <c r="BC180" s="205"/>
    </row>
    <row r="181" spans="1:55" ht="15" thickBot="1" x14ac:dyDescent="0.35">
      <c r="A181" s="184">
        <v>1178</v>
      </c>
      <c r="B181" s="185"/>
      <c r="C181" s="186">
        <f>'Informations personnelles'!C181</f>
        <v>0</v>
      </c>
      <c r="P181" s="307"/>
      <c r="AW181" s="204">
        <f>VLOOKUP($AX181,CHOOSE({1,2},$C$3:$C$1003,$A$3:$A$1003),2,FALSE)</f>
        <v>1089</v>
      </c>
      <c r="AX181" s="174"/>
      <c r="AY181" s="175"/>
      <c r="AZ181" s="203"/>
      <c r="BA181" s="170">
        <f>VLOOKUP($AZ181,CHOOSE({1,2},$C$3:$C$1003,$A$3:$A$1003),2,FALSE)</f>
        <v>1089</v>
      </c>
      <c r="BB181" s="171"/>
      <c r="BC181" s="205"/>
    </row>
    <row r="182" spans="1:55" ht="15" thickBot="1" x14ac:dyDescent="0.35">
      <c r="A182" s="184">
        <v>1179</v>
      </c>
      <c r="B182" s="185"/>
      <c r="C182" s="186">
        <f>'Informations personnelles'!C182</f>
        <v>0</v>
      </c>
      <c r="P182" s="307"/>
      <c r="AW182" s="204">
        <f>VLOOKUP($AX182,CHOOSE({1,2},$C$3:$C$1003,$A$3:$A$1003),2,FALSE)</f>
        <v>1089</v>
      </c>
      <c r="AX182" s="174"/>
      <c r="AY182" s="175"/>
      <c r="AZ182" s="203"/>
      <c r="BA182" s="170">
        <f>VLOOKUP($AZ182,CHOOSE({1,2},$C$3:$C$1003,$A$3:$A$1003),2,FALSE)</f>
        <v>1089</v>
      </c>
      <c r="BB182" s="171"/>
      <c r="BC182" s="205"/>
    </row>
    <row r="183" spans="1:55" ht="15" thickBot="1" x14ac:dyDescent="0.35">
      <c r="A183" s="184">
        <v>1180</v>
      </c>
      <c r="B183" s="185"/>
      <c r="C183" s="186">
        <f>'Informations personnelles'!C183</f>
        <v>0</v>
      </c>
      <c r="P183" s="307"/>
      <c r="AW183" s="204">
        <f>VLOOKUP($AX183,CHOOSE({1,2},$C$3:$C$1003,$A$3:$A$1003),2,FALSE)</f>
        <v>1089</v>
      </c>
      <c r="AX183" s="174"/>
      <c r="AY183" s="175"/>
      <c r="AZ183" s="203"/>
      <c r="BA183" s="170">
        <f>VLOOKUP($AZ183,CHOOSE({1,2},$C$3:$C$1003,$A$3:$A$1003),2,FALSE)</f>
        <v>1089</v>
      </c>
      <c r="BB183" s="171"/>
      <c r="BC183" s="205"/>
    </row>
    <row r="184" spans="1:55" ht="15" thickBot="1" x14ac:dyDescent="0.35">
      <c r="A184" s="184">
        <v>1181</v>
      </c>
      <c r="B184" s="185"/>
      <c r="C184" s="186">
        <f>'Informations personnelles'!C184</f>
        <v>0</v>
      </c>
      <c r="P184" s="307"/>
      <c r="AW184" s="204">
        <f>VLOOKUP($AX184,CHOOSE({1,2},$C$3:$C$1003,$A$3:$A$1003),2,FALSE)</f>
        <v>1089</v>
      </c>
      <c r="AX184" s="174"/>
      <c r="AY184" s="175"/>
      <c r="AZ184" s="203"/>
      <c r="BA184" s="170">
        <f>VLOOKUP($AZ184,CHOOSE({1,2},$C$3:$C$1003,$A$3:$A$1003),2,FALSE)</f>
        <v>1089</v>
      </c>
      <c r="BB184" s="171"/>
      <c r="BC184" s="205"/>
    </row>
    <row r="185" spans="1:55" ht="15" thickBot="1" x14ac:dyDescent="0.35">
      <c r="A185" s="184">
        <v>1182</v>
      </c>
      <c r="B185" s="185"/>
      <c r="C185" s="186">
        <f>'Informations personnelles'!C185</f>
        <v>0</v>
      </c>
      <c r="P185" s="307"/>
      <c r="AW185" s="204">
        <f>VLOOKUP($AX185,CHOOSE({1,2},$C$3:$C$1003,$A$3:$A$1003),2,FALSE)</f>
        <v>1089</v>
      </c>
      <c r="AX185" s="174"/>
      <c r="AY185" s="175"/>
      <c r="AZ185" s="203"/>
      <c r="BA185" s="170">
        <f>VLOOKUP($AZ185,CHOOSE({1,2},$C$3:$C$1003,$A$3:$A$1003),2,FALSE)</f>
        <v>1089</v>
      </c>
      <c r="BB185" s="171"/>
      <c r="BC185" s="205"/>
    </row>
    <row r="186" spans="1:55" ht="15" thickBot="1" x14ac:dyDescent="0.35">
      <c r="A186" s="184">
        <v>1183</v>
      </c>
      <c r="B186" s="185"/>
      <c r="C186" s="186">
        <f>'Informations personnelles'!C186</f>
        <v>0</v>
      </c>
      <c r="P186" s="307"/>
      <c r="AW186" s="204">
        <f>VLOOKUP($AX186,CHOOSE({1,2},$C$3:$C$1003,$A$3:$A$1003),2,FALSE)</f>
        <v>1089</v>
      </c>
      <c r="AX186" s="174"/>
      <c r="AY186" s="175"/>
      <c r="AZ186" s="203"/>
      <c r="BA186" s="170">
        <f>VLOOKUP($AZ186,CHOOSE({1,2},$C$3:$C$1003,$A$3:$A$1003),2,FALSE)</f>
        <v>1089</v>
      </c>
      <c r="BB186" s="171"/>
      <c r="BC186" s="205"/>
    </row>
    <row r="187" spans="1:55" ht="15" thickBot="1" x14ac:dyDescent="0.35">
      <c r="A187" s="184">
        <v>1184</v>
      </c>
      <c r="B187" s="185"/>
      <c r="C187" s="186">
        <f>'Informations personnelles'!C187</f>
        <v>0</v>
      </c>
      <c r="P187" s="307"/>
      <c r="AW187" s="204">
        <f>VLOOKUP($AX187,CHOOSE({1,2},$C$3:$C$1003,$A$3:$A$1003),2,FALSE)</f>
        <v>1089</v>
      </c>
      <c r="AX187" s="174"/>
      <c r="AY187" s="175"/>
      <c r="AZ187" s="203"/>
      <c r="BA187" s="170">
        <f>VLOOKUP($AZ187,CHOOSE({1,2},$C$3:$C$1003,$A$3:$A$1003),2,FALSE)</f>
        <v>1089</v>
      </c>
      <c r="BB187" s="171"/>
      <c r="BC187" s="205"/>
    </row>
    <row r="188" spans="1:55" ht="15" thickBot="1" x14ac:dyDescent="0.35">
      <c r="A188" s="184">
        <v>1185</v>
      </c>
      <c r="B188" s="185"/>
      <c r="C188" s="186">
        <f>'Informations personnelles'!C188</f>
        <v>0</v>
      </c>
      <c r="P188" s="307"/>
      <c r="AW188" s="204">
        <f>VLOOKUP($AX188,CHOOSE({1,2},$C$3:$C$1003,$A$3:$A$1003),2,FALSE)</f>
        <v>1089</v>
      </c>
      <c r="AX188" s="174"/>
      <c r="AY188" s="175"/>
      <c r="AZ188" s="203"/>
      <c r="BA188" s="170">
        <f>VLOOKUP($AZ188,CHOOSE({1,2},$C$3:$C$1003,$A$3:$A$1003),2,FALSE)</f>
        <v>1089</v>
      </c>
      <c r="BB188" s="171"/>
      <c r="BC188" s="205"/>
    </row>
    <row r="189" spans="1:55" ht="15" thickBot="1" x14ac:dyDescent="0.35">
      <c r="A189" s="184">
        <v>1186</v>
      </c>
      <c r="B189" s="185"/>
      <c r="C189" s="186">
        <f>'Informations personnelles'!C189</f>
        <v>0</v>
      </c>
      <c r="P189" s="307"/>
      <c r="AW189" s="204">
        <f>VLOOKUP($AX189,CHOOSE({1,2},$C$3:$C$1003,$A$3:$A$1003),2,FALSE)</f>
        <v>1089</v>
      </c>
      <c r="AX189" s="174"/>
      <c r="AY189" s="175"/>
      <c r="AZ189" s="203"/>
      <c r="BA189" s="170">
        <f>VLOOKUP($AZ189,CHOOSE({1,2},$C$3:$C$1003,$A$3:$A$1003),2,FALSE)</f>
        <v>1089</v>
      </c>
      <c r="BB189" s="171"/>
      <c r="BC189" s="205"/>
    </row>
    <row r="190" spans="1:55" ht="15" thickBot="1" x14ac:dyDescent="0.35">
      <c r="A190" s="184">
        <v>1187</v>
      </c>
      <c r="B190" s="185"/>
      <c r="C190" s="186">
        <f>'Informations personnelles'!C190</f>
        <v>0</v>
      </c>
      <c r="P190" s="307"/>
      <c r="AW190" s="204">
        <f>VLOOKUP($AX190,CHOOSE({1,2},$C$3:$C$1003,$A$3:$A$1003),2,FALSE)</f>
        <v>1089</v>
      </c>
      <c r="AX190" s="174"/>
      <c r="AY190" s="175"/>
      <c r="AZ190" s="203"/>
      <c r="BA190" s="170">
        <f>VLOOKUP($AZ190,CHOOSE({1,2},$C$3:$C$1003,$A$3:$A$1003),2,FALSE)</f>
        <v>1089</v>
      </c>
      <c r="BB190" s="171"/>
      <c r="BC190" s="205"/>
    </row>
    <row r="191" spans="1:55" ht="15" thickBot="1" x14ac:dyDescent="0.35">
      <c r="A191" s="184">
        <v>1188</v>
      </c>
      <c r="B191" s="185"/>
      <c r="C191" s="186">
        <f>'Informations personnelles'!C191</f>
        <v>0</v>
      </c>
      <c r="P191" s="307"/>
      <c r="AW191" s="204">
        <f>VLOOKUP($AX191,CHOOSE({1,2},$C$3:$C$1003,$A$3:$A$1003),2,FALSE)</f>
        <v>1089</v>
      </c>
      <c r="AX191" s="174"/>
      <c r="AY191" s="175"/>
      <c r="AZ191" s="203"/>
      <c r="BA191" s="170">
        <f>VLOOKUP($AZ191,CHOOSE({1,2},$C$3:$C$1003,$A$3:$A$1003),2,FALSE)</f>
        <v>1089</v>
      </c>
      <c r="BB191" s="171"/>
      <c r="BC191" s="205"/>
    </row>
    <row r="192" spans="1:55" ht="15" thickBot="1" x14ac:dyDescent="0.35">
      <c r="A192" s="184">
        <v>1189</v>
      </c>
      <c r="B192" s="185"/>
      <c r="C192" s="186">
        <f>'Informations personnelles'!C192</f>
        <v>0</v>
      </c>
      <c r="P192" s="307"/>
      <c r="AW192" s="204">
        <f>VLOOKUP($AX192,CHOOSE({1,2},$C$3:$C$1003,$A$3:$A$1003),2,FALSE)</f>
        <v>1089</v>
      </c>
      <c r="AX192" s="174"/>
      <c r="AY192" s="175"/>
      <c r="AZ192" s="203"/>
      <c r="BA192" s="170">
        <f>VLOOKUP($AZ192,CHOOSE({1,2},$C$3:$C$1003,$A$3:$A$1003),2,FALSE)</f>
        <v>1089</v>
      </c>
      <c r="BB192" s="171"/>
      <c r="BC192" s="205"/>
    </row>
    <row r="193" spans="1:55" ht="15" thickBot="1" x14ac:dyDescent="0.35">
      <c r="A193" s="184">
        <v>1190</v>
      </c>
      <c r="B193" s="185"/>
      <c r="C193" s="186">
        <f>'Informations personnelles'!C193</f>
        <v>0</v>
      </c>
      <c r="P193" s="307"/>
      <c r="AW193" s="204">
        <f>VLOOKUP($AX193,CHOOSE({1,2},$C$3:$C$1003,$A$3:$A$1003),2,FALSE)</f>
        <v>1089</v>
      </c>
      <c r="AX193" s="174"/>
      <c r="AY193" s="175"/>
      <c r="AZ193" s="203"/>
      <c r="BA193" s="170">
        <f>VLOOKUP($AZ193,CHOOSE({1,2},$C$3:$C$1003,$A$3:$A$1003),2,FALSE)</f>
        <v>1089</v>
      </c>
      <c r="BB193" s="171"/>
      <c r="BC193" s="205"/>
    </row>
    <row r="194" spans="1:55" ht="15" thickBot="1" x14ac:dyDescent="0.35">
      <c r="A194" s="184">
        <v>1191</v>
      </c>
      <c r="B194" s="185"/>
      <c r="C194" s="186">
        <f>'Informations personnelles'!C194</f>
        <v>0</v>
      </c>
      <c r="P194" s="307"/>
      <c r="AW194" s="204">
        <f>VLOOKUP($AX194,CHOOSE({1,2},$C$3:$C$1003,$A$3:$A$1003),2,FALSE)</f>
        <v>1089</v>
      </c>
      <c r="AX194" s="174"/>
      <c r="AY194" s="175"/>
      <c r="AZ194" s="203"/>
      <c r="BA194" s="170">
        <f>VLOOKUP($AZ194,CHOOSE({1,2},$C$3:$C$1003,$A$3:$A$1003),2,FALSE)</f>
        <v>1089</v>
      </c>
      <c r="BB194" s="171"/>
      <c r="BC194" s="205"/>
    </row>
    <row r="195" spans="1:55" ht="15" thickBot="1" x14ac:dyDescent="0.35">
      <c r="A195" s="184">
        <v>1192</v>
      </c>
      <c r="B195" s="185"/>
      <c r="C195" s="186">
        <f>'Informations personnelles'!C195</f>
        <v>0</v>
      </c>
      <c r="P195" s="307"/>
      <c r="AW195" s="204">
        <f>VLOOKUP($AX195,CHOOSE({1,2},$C$3:$C$1003,$A$3:$A$1003),2,FALSE)</f>
        <v>1089</v>
      </c>
      <c r="AX195" s="174"/>
      <c r="AY195" s="175"/>
      <c r="AZ195" s="203"/>
      <c r="BA195" s="170">
        <f>VLOOKUP($AZ195,CHOOSE({1,2},$C$3:$C$1003,$A$3:$A$1003),2,FALSE)</f>
        <v>1089</v>
      </c>
      <c r="BB195" s="171"/>
      <c r="BC195" s="205"/>
    </row>
    <row r="196" spans="1:55" ht="15" thickBot="1" x14ac:dyDescent="0.35">
      <c r="A196" s="184">
        <v>1193</v>
      </c>
      <c r="B196" s="185"/>
      <c r="C196" s="186">
        <f>'Informations personnelles'!C196</f>
        <v>0</v>
      </c>
      <c r="P196" s="307"/>
      <c r="AW196" s="204">
        <f>VLOOKUP($AX196,CHOOSE({1,2},$C$3:$C$1003,$A$3:$A$1003),2,FALSE)</f>
        <v>1089</v>
      </c>
      <c r="AX196" s="174"/>
      <c r="AY196" s="175"/>
      <c r="AZ196" s="203"/>
      <c r="BA196" s="170">
        <f>VLOOKUP($AZ196,CHOOSE({1,2},$C$3:$C$1003,$A$3:$A$1003),2,FALSE)</f>
        <v>1089</v>
      </c>
      <c r="BB196" s="171"/>
      <c r="BC196" s="205"/>
    </row>
    <row r="197" spans="1:55" ht="15" thickBot="1" x14ac:dyDescent="0.35">
      <c r="A197" s="184">
        <v>1194</v>
      </c>
      <c r="B197" s="185"/>
      <c r="C197" s="186">
        <f>'Informations personnelles'!C197</f>
        <v>0</v>
      </c>
      <c r="P197" s="307"/>
      <c r="AW197" s="204">
        <f>VLOOKUP($AX197,CHOOSE({1,2},$C$3:$C$1003,$A$3:$A$1003),2,FALSE)</f>
        <v>1089</v>
      </c>
      <c r="AX197" s="174"/>
      <c r="AY197" s="175"/>
      <c r="AZ197" s="203"/>
      <c r="BA197" s="170">
        <f>VLOOKUP($AZ197,CHOOSE({1,2},$C$3:$C$1003,$A$3:$A$1003),2,FALSE)</f>
        <v>1089</v>
      </c>
      <c r="BB197" s="171"/>
      <c r="BC197" s="205"/>
    </row>
    <row r="198" spans="1:55" ht="15" thickBot="1" x14ac:dyDescent="0.35">
      <c r="A198" s="184">
        <v>1195</v>
      </c>
      <c r="B198" s="185"/>
      <c r="C198" s="186">
        <f>'Informations personnelles'!C198</f>
        <v>0</v>
      </c>
      <c r="P198" s="307"/>
      <c r="AW198" s="204">
        <f>VLOOKUP($AX198,CHOOSE({1,2},$C$3:$C$1003,$A$3:$A$1003),2,FALSE)</f>
        <v>1089</v>
      </c>
      <c r="AX198" s="174"/>
      <c r="AY198" s="175"/>
      <c r="AZ198" s="203"/>
      <c r="BA198" s="170">
        <f>VLOOKUP($AZ198,CHOOSE({1,2},$C$3:$C$1003,$A$3:$A$1003),2,FALSE)</f>
        <v>1089</v>
      </c>
      <c r="BB198" s="171"/>
      <c r="BC198" s="205"/>
    </row>
    <row r="199" spans="1:55" ht="15" thickBot="1" x14ac:dyDescent="0.35">
      <c r="A199" s="184">
        <v>1196</v>
      </c>
      <c r="B199" s="185"/>
      <c r="C199" s="186">
        <f>'Informations personnelles'!C199</f>
        <v>0</v>
      </c>
      <c r="P199" s="307"/>
      <c r="AW199" s="204">
        <f>VLOOKUP($AX199,CHOOSE({1,2},$C$3:$C$1003,$A$3:$A$1003),2,FALSE)</f>
        <v>1089</v>
      </c>
      <c r="AX199" s="174"/>
      <c r="AY199" s="175"/>
      <c r="AZ199" s="203"/>
      <c r="BA199" s="170">
        <f>VLOOKUP($AZ199,CHOOSE({1,2},$C$3:$C$1003,$A$3:$A$1003),2,FALSE)</f>
        <v>1089</v>
      </c>
      <c r="BB199" s="171"/>
      <c r="BC199" s="205"/>
    </row>
    <row r="200" spans="1:55" ht="15" thickBot="1" x14ac:dyDescent="0.35">
      <c r="A200" s="184">
        <v>1197</v>
      </c>
      <c r="B200" s="185"/>
      <c r="C200" s="186">
        <f>'Informations personnelles'!C200</f>
        <v>0</v>
      </c>
      <c r="P200" s="307"/>
      <c r="AW200" s="204">
        <f>VLOOKUP($AX200,CHOOSE({1,2},$C$3:$C$1003,$A$3:$A$1003),2,FALSE)</f>
        <v>1089</v>
      </c>
      <c r="AX200" s="174"/>
      <c r="AY200" s="175"/>
      <c r="AZ200" s="203"/>
      <c r="BA200" s="170">
        <f>VLOOKUP($AZ200,CHOOSE({1,2},$C$3:$C$1003,$A$3:$A$1003),2,FALSE)</f>
        <v>1089</v>
      </c>
      <c r="BB200" s="171"/>
      <c r="BC200" s="205"/>
    </row>
    <row r="201" spans="1:55" ht="15" thickBot="1" x14ac:dyDescent="0.35">
      <c r="A201" s="184">
        <v>1198</v>
      </c>
      <c r="B201" s="185"/>
      <c r="C201" s="186">
        <f>'Informations personnelles'!C201</f>
        <v>0</v>
      </c>
      <c r="P201" s="307"/>
      <c r="AW201" s="204">
        <f>VLOOKUP($AX201,CHOOSE({1,2},$C$3:$C$1003,$A$3:$A$1003),2,FALSE)</f>
        <v>1089</v>
      </c>
      <c r="AX201" s="174"/>
      <c r="AY201" s="175"/>
      <c r="AZ201" s="203"/>
      <c r="BA201" s="170">
        <f>VLOOKUP($AZ201,CHOOSE({1,2},$C$3:$C$1003,$A$3:$A$1003),2,FALSE)</f>
        <v>1089</v>
      </c>
      <c r="BB201" s="171"/>
      <c r="BC201" s="205"/>
    </row>
    <row r="202" spans="1:55" ht="15" thickBot="1" x14ac:dyDescent="0.35">
      <c r="A202" s="184">
        <v>1199</v>
      </c>
      <c r="B202" s="185"/>
      <c r="C202" s="186">
        <f>'Informations personnelles'!C202</f>
        <v>0</v>
      </c>
      <c r="P202" s="307"/>
      <c r="AW202" s="204">
        <f>VLOOKUP($AX202,CHOOSE({1,2},$C$3:$C$1003,$A$3:$A$1003),2,FALSE)</f>
        <v>1089</v>
      </c>
      <c r="AX202" s="174"/>
      <c r="AY202" s="175"/>
      <c r="AZ202" s="203"/>
      <c r="BA202" s="170">
        <f>VLOOKUP($AZ202,CHOOSE({1,2},$C$3:$C$1003,$A$3:$A$1003),2,FALSE)</f>
        <v>1089</v>
      </c>
      <c r="BB202" s="171"/>
      <c r="BC202" s="205"/>
    </row>
    <row r="203" spans="1:55" ht="15" thickBot="1" x14ac:dyDescent="0.35">
      <c r="A203" s="184">
        <v>1200</v>
      </c>
      <c r="B203" s="185"/>
      <c r="C203" s="186">
        <f>'Informations personnelles'!C203</f>
        <v>0</v>
      </c>
      <c r="P203" s="307"/>
      <c r="AW203" s="204">
        <f>VLOOKUP($AX203,CHOOSE({1,2},$C$3:$C$1003,$A$3:$A$1003),2,FALSE)</f>
        <v>1089</v>
      </c>
      <c r="AX203" s="174"/>
      <c r="AY203" s="175"/>
      <c r="AZ203" s="203"/>
      <c r="BA203" s="170">
        <f>VLOOKUP($AZ203,CHOOSE({1,2},$C$3:$C$1003,$A$3:$A$1003),2,FALSE)</f>
        <v>1089</v>
      </c>
      <c r="BB203" s="171"/>
      <c r="BC203" s="205"/>
    </row>
    <row r="204" spans="1:55" ht="15" thickBot="1" x14ac:dyDescent="0.35">
      <c r="A204" s="184">
        <v>1201</v>
      </c>
      <c r="B204" s="185"/>
      <c r="C204" s="186">
        <f>'Informations personnelles'!C204</f>
        <v>0</v>
      </c>
      <c r="P204" s="307"/>
      <c r="AW204" s="204">
        <f>VLOOKUP($AX204,CHOOSE({1,2},$C$3:$C$1003,$A$3:$A$1003),2,FALSE)</f>
        <v>1089</v>
      </c>
      <c r="AX204" s="174"/>
      <c r="AY204" s="175"/>
      <c r="AZ204" s="203"/>
      <c r="BA204" s="170">
        <f>VLOOKUP($AZ204,CHOOSE({1,2},$C$3:$C$1003,$A$3:$A$1003),2,FALSE)</f>
        <v>1089</v>
      </c>
      <c r="BB204" s="171"/>
      <c r="BC204" s="205"/>
    </row>
    <row r="205" spans="1:55" ht="15" thickBot="1" x14ac:dyDescent="0.35">
      <c r="A205" s="184">
        <v>1202</v>
      </c>
      <c r="B205" s="185"/>
      <c r="C205" s="186">
        <f>'Informations personnelles'!C205</f>
        <v>0</v>
      </c>
      <c r="P205" s="307"/>
      <c r="AW205" s="204">
        <f>VLOOKUP($AX205,CHOOSE({1,2},$C$3:$C$1003,$A$3:$A$1003),2,FALSE)</f>
        <v>1089</v>
      </c>
      <c r="AX205" s="174"/>
      <c r="AY205" s="175"/>
      <c r="AZ205" s="203"/>
      <c r="BA205" s="170">
        <f>VLOOKUP($AZ205,CHOOSE({1,2},$C$3:$C$1003,$A$3:$A$1003),2,FALSE)</f>
        <v>1089</v>
      </c>
      <c r="BB205" s="171"/>
      <c r="BC205" s="205"/>
    </row>
    <row r="206" spans="1:55" ht="15" thickBot="1" x14ac:dyDescent="0.35">
      <c r="A206" s="184">
        <v>1203</v>
      </c>
      <c r="B206" s="185"/>
      <c r="C206" s="186">
        <f>'Informations personnelles'!C206</f>
        <v>0</v>
      </c>
      <c r="P206" s="307"/>
      <c r="AW206" s="204">
        <f>VLOOKUP($AX206,CHOOSE({1,2},$C$3:$C$1003,$A$3:$A$1003),2,FALSE)</f>
        <v>1089</v>
      </c>
      <c r="AX206" s="174"/>
      <c r="AY206" s="175"/>
      <c r="AZ206" s="203"/>
      <c r="BA206" s="170">
        <f>VLOOKUP($AZ206,CHOOSE({1,2},$C$3:$C$1003,$A$3:$A$1003),2,FALSE)</f>
        <v>1089</v>
      </c>
      <c r="BB206" s="171"/>
      <c r="BC206" s="205"/>
    </row>
    <row r="207" spans="1:55" ht="15" thickBot="1" x14ac:dyDescent="0.35">
      <c r="A207" s="184">
        <v>1204</v>
      </c>
      <c r="B207" s="185"/>
      <c r="C207" s="186">
        <f>'Informations personnelles'!C207</f>
        <v>0</v>
      </c>
      <c r="P207" s="307"/>
      <c r="AW207" s="204">
        <f>VLOOKUP($AX207,CHOOSE({1,2},$C$3:$C$1003,$A$3:$A$1003),2,FALSE)</f>
        <v>1089</v>
      </c>
      <c r="AX207" s="174"/>
      <c r="AY207" s="175"/>
      <c r="AZ207" s="203"/>
      <c r="BA207" s="170">
        <f>VLOOKUP($AZ207,CHOOSE({1,2},$C$3:$C$1003,$A$3:$A$1003),2,FALSE)</f>
        <v>1089</v>
      </c>
      <c r="BB207" s="171"/>
      <c r="BC207" s="205"/>
    </row>
    <row r="208" spans="1:55" ht="15" thickBot="1" x14ac:dyDescent="0.35">
      <c r="A208" s="184">
        <v>1205</v>
      </c>
      <c r="B208" s="185"/>
      <c r="C208" s="186">
        <f>'Informations personnelles'!C208</f>
        <v>0</v>
      </c>
      <c r="P208" s="307"/>
      <c r="AW208" s="204">
        <f>VLOOKUP($AX208,CHOOSE({1,2},$C$3:$C$1003,$A$3:$A$1003),2,FALSE)</f>
        <v>1089</v>
      </c>
      <c r="AX208" s="174"/>
      <c r="AY208" s="175"/>
      <c r="AZ208" s="203"/>
      <c r="BA208" s="170">
        <f>VLOOKUP($AZ208,CHOOSE({1,2},$C$3:$C$1003,$A$3:$A$1003),2,FALSE)</f>
        <v>1089</v>
      </c>
      <c r="BB208" s="171"/>
      <c r="BC208" s="205"/>
    </row>
    <row r="209" spans="1:55" ht="15" thickBot="1" x14ac:dyDescent="0.35">
      <c r="A209" s="184">
        <v>1206</v>
      </c>
      <c r="B209" s="185"/>
      <c r="C209" s="186">
        <f>'Informations personnelles'!C209</f>
        <v>0</v>
      </c>
      <c r="P209" s="307"/>
      <c r="AW209" s="204">
        <f>VLOOKUP($AX209,CHOOSE({1,2},$C$3:$C$1003,$A$3:$A$1003),2,FALSE)</f>
        <v>1089</v>
      </c>
      <c r="AX209" s="174"/>
      <c r="AY209" s="175"/>
      <c r="AZ209" s="203"/>
      <c r="BA209" s="170">
        <f>VLOOKUP($AZ209,CHOOSE({1,2},$C$3:$C$1003,$A$3:$A$1003),2,FALSE)</f>
        <v>1089</v>
      </c>
      <c r="BB209" s="171"/>
      <c r="BC209" s="205"/>
    </row>
    <row r="210" spans="1:55" ht="15" thickBot="1" x14ac:dyDescent="0.35">
      <c r="A210" s="184">
        <v>1207</v>
      </c>
      <c r="B210" s="185"/>
      <c r="C210" s="186">
        <f>'Informations personnelles'!C210</f>
        <v>0</v>
      </c>
      <c r="P210" s="307"/>
      <c r="AW210" s="204">
        <f>VLOOKUP($AX210,CHOOSE({1,2},$C$3:$C$1003,$A$3:$A$1003),2,FALSE)</f>
        <v>1089</v>
      </c>
      <c r="AX210" s="174"/>
      <c r="AY210" s="175"/>
      <c r="AZ210" s="203"/>
      <c r="BA210" s="170">
        <f>VLOOKUP($AZ210,CHOOSE({1,2},$C$3:$C$1003,$A$3:$A$1003),2,FALSE)</f>
        <v>1089</v>
      </c>
      <c r="BB210" s="171"/>
      <c r="BC210" s="205"/>
    </row>
    <row r="211" spans="1:55" ht="15" thickBot="1" x14ac:dyDescent="0.35">
      <c r="A211" s="184">
        <v>1208</v>
      </c>
      <c r="B211" s="185"/>
      <c r="C211" s="186">
        <f>'Informations personnelles'!C211</f>
        <v>0</v>
      </c>
      <c r="P211" s="307"/>
      <c r="AW211" s="204">
        <f>VLOOKUP($AX211,CHOOSE({1,2},$C$3:$C$1003,$A$3:$A$1003),2,FALSE)</f>
        <v>1089</v>
      </c>
      <c r="AX211" s="174"/>
      <c r="AY211" s="175"/>
      <c r="AZ211" s="203"/>
      <c r="BA211" s="170">
        <f>VLOOKUP($AZ211,CHOOSE({1,2},$C$3:$C$1003,$A$3:$A$1003),2,FALSE)</f>
        <v>1089</v>
      </c>
      <c r="BB211" s="171"/>
      <c r="BC211" s="205"/>
    </row>
    <row r="212" spans="1:55" ht="15" thickBot="1" x14ac:dyDescent="0.35">
      <c r="A212" s="184">
        <v>1209</v>
      </c>
      <c r="B212" s="185"/>
      <c r="C212" s="186">
        <f>'Informations personnelles'!C212</f>
        <v>0</v>
      </c>
      <c r="P212" s="307"/>
      <c r="AW212" s="204">
        <f>VLOOKUP($AX212,CHOOSE({1,2},$C$3:$C$1003,$A$3:$A$1003),2,FALSE)</f>
        <v>1089</v>
      </c>
      <c r="AX212" s="174"/>
      <c r="AY212" s="175"/>
      <c r="AZ212" s="203"/>
      <c r="BA212" s="170">
        <f>VLOOKUP($AZ212,CHOOSE({1,2},$C$3:$C$1003,$A$3:$A$1003),2,FALSE)</f>
        <v>1089</v>
      </c>
      <c r="BB212" s="171"/>
      <c r="BC212" s="205"/>
    </row>
    <row r="213" spans="1:55" ht="15" thickBot="1" x14ac:dyDescent="0.35">
      <c r="A213" s="184">
        <v>1210</v>
      </c>
      <c r="B213" s="185"/>
      <c r="C213" s="186">
        <f>'Informations personnelles'!C213</f>
        <v>0</v>
      </c>
      <c r="P213" s="307"/>
      <c r="AW213" s="204">
        <f>VLOOKUP($AX213,CHOOSE({1,2},$C$3:$C$1003,$A$3:$A$1003),2,FALSE)</f>
        <v>1089</v>
      </c>
      <c r="AX213" s="174"/>
      <c r="AY213" s="175"/>
      <c r="AZ213" s="203"/>
      <c r="BA213" s="170">
        <f>VLOOKUP($AZ213,CHOOSE({1,2},$C$3:$C$1003,$A$3:$A$1003),2,FALSE)</f>
        <v>1089</v>
      </c>
      <c r="BB213" s="171"/>
      <c r="BC213" s="205"/>
    </row>
    <row r="214" spans="1:55" ht="15" thickBot="1" x14ac:dyDescent="0.35">
      <c r="A214" s="184">
        <v>1211</v>
      </c>
      <c r="B214" s="185"/>
      <c r="C214" s="186">
        <f>'Informations personnelles'!C214</f>
        <v>0</v>
      </c>
      <c r="P214" s="307"/>
      <c r="AW214" s="204">
        <f>VLOOKUP($AX214,CHOOSE({1,2},$C$3:$C$1003,$A$3:$A$1003),2,FALSE)</f>
        <v>1089</v>
      </c>
      <c r="AX214" s="174"/>
      <c r="AY214" s="175"/>
      <c r="AZ214" s="203"/>
      <c r="BA214" s="170">
        <f>VLOOKUP($AZ214,CHOOSE({1,2},$C$3:$C$1003,$A$3:$A$1003),2,FALSE)</f>
        <v>1089</v>
      </c>
      <c r="BB214" s="171"/>
      <c r="BC214" s="205"/>
    </row>
    <row r="215" spans="1:55" ht="15" thickBot="1" x14ac:dyDescent="0.35">
      <c r="A215" s="184">
        <v>1212</v>
      </c>
      <c r="B215" s="185"/>
      <c r="C215" s="186">
        <f>'Informations personnelles'!C215</f>
        <v>0</v>
      </c>
      <c r="P215" s="307"/>
      <c r="AW215" s="204">
        <f>VLOOKUP($AX215,CHOOSE({1,2},$C$3:$C$1003,$A$3:$A$1003),2,FALSE)</f>
        <v>1089</v>
      </c>
      <c r="AX215" s="174"/>
      <c r="AY215" s="175"/>
      <c r="AZ215" s="203"/>
      <c r="BA215" s="170">
        <f>VLOOKUP($AZ215,CHOOSE({1,2},$C$3:$C$1003,$A$3:$A$1003),2,FALSE)</f>
        <v>1089</v>
      </c>
      <c r="BB215" s="171"/>
      <c r="BC215" s="205"/>
    </row>
    <row r="216" spans="1:55" ht="15" thickBot="1" x14ac:dyDescent="0.35">
      <c r="A216" s="184">
        <v>1213</v>
      </c>
      <c r="B216" s="185"/>
      <c r="C216" s="186">
        <f>'Informations personnelles'!C216</f>
        <v>0</v>
      </c>
      <c r="P216" s="307"/>
      <c r="AW216" s="204">
        <f>VLOOKUP($AX216,CHOOSE({1,2},$C$3:$C$1003,$A$3:$A$1003),2,FALSE)</f>
        <v>1089</v>
      </c>
      <c r="AX216" s="174"/>
      <c r="AY216" s="175"/>
      <c r="AZ216" s="203"/>
      <c r="BA216" s="170">
        <f>VLOOKUP($AZ216,CHOOSE({1,2},$C$3:$C$1003,$A$3:$A$1003),2,FALSE)</f>
        <v>1089</v>
      </c>
      <c r="BB216" s="171"/>
      <c r="BC216" s="205"/>
    </row>
    <row r="217" spans="1:55" ht="15" thickBot="1" x14ac:dyDescent="0.35">
      <c r="A217" s="184">
        <v>1214</v>
      </c>
      <c r="B217" s="185"/>
      <c r="C217" s="186">
        <f>'Informations personnelles'!C217</f>
        <v>0</v>
      </c>
      <c r="P217" s="307"/>
      <c r="AW217" s="204">
        <f>VLOOKUP($AX217,CHOOSE({1,2},$C$3:$C$1003,$A$3:$A$1003),2,FALSE)</f>
        <v>1089</v>
      </c>
      <c r="AX217" s="174"/>
      <c r="AY217" s="175"/>
      <c r="AZ217" s="203"/>
      <c r="BA217" s="170">
        <f>VLOOKUP($AZ217,CHOOSE({1,2},$C$3:$C$1003,$A$3:$A$1003),2,FALSE)</f>
        <v>1089</v>
      </c>
      <c r="BB217" s="171"/>
      <c r="BC217" s="205"/>
    </row>
    <row r="218" spans="1:55" ht="15" thickBot="1" x14ac:dyDescent="0.35">
      <c r="A218" s="184">
        <v>1215</v>
      </c>
      <c r="B218" s="185"/>
      <c r="C218" s="186">
        <f>'Informations personnelles'!C218</f>
        <v>0</v>
      </c>
      <c r="P218" s="307"/>
      <c r="AW218" s="204">
        <f>VLOOKUP($AX218,CHOOSE({1,2},$C$3:$C$1003,$A$3:$A$1003),2,FALSE)</f>
        <v>1089</v>
      </c>
      <c r="AX218" s="174"/>
      <c r="AY218" s="175"/>
      <c r="AZ218" s="203"/>
      <c r="BA218" s="170">
        <f>VLOOKUP($AZ218,CHOOSE({1,2},$C$3:$C$1003,$A$3:$A$1003),2,FALSE)</f>
        <v>1089</v>
      </c>
      <c r="BB218" s="171"/>
      <c r="BC218" s="205"/>
    </row>
    <row r="219" spans="1:55" ht="15" thickBot="1" x14ac:dyDescent="0.35">
      <c r="A219" s="184">
        <v>1216</v>
      </c>
      <c r="B219" s="185"/>
      <c r="C219" s="186">
        <f>'Informations personnelles'!C219</f>
        <v>0</v>
      </c>
      <c r="P219" s="307"/>
      <c r="AW219" s="204">
        <f>VLOOKUP($AX219,CHOOSE({1,2},$C$3:$C$1003,$A$3:$A$1003),2,FALSE)</f>
        <v>1089</v>
      </c>
      <c r="AX219" s="174"/>
      <c r="AY219" s="175"/>
      <c r="AZ219" s="203"/>
      <c r="BA219" s="170">
        <f>VLOOKUP($AZ219,CHOOSE({1,2},$C$3:$C$1003,$A$3:$A$1003),2,FALSE)</f>
        <v>1089</v>
      </c>
      <c r="BB219" s="171"/>
      <c r="BC219" s="205"/>
    </row>
    <row r="220" spans="1:55" ht="15" thickBot="1" x14ac:dyDescent="0.35">
      <c r="A220" s="184">
        <v>1217</v>
      </c>
      <c r="B220" s="185"/>
      <c r="C220" s="186">
        <f>'Informations personnelles'!C220</f>
        <v>0</v>
      </c>
      <c r="P220" s="307"/>
      <c r="AW220" s="204">
        <f>VLOOKUP($AX220,CHOOSE({1,2},$C$3:$C$1003,$A$3:$A$1003),2,FALSE)</f>
        <v>1089</v>
      </c>
      <c r="AX220" s="174"/>
      <c r="AY220" s="175"/>
      <c r="AZ220" s="203"/>
      <c r="BA220" s="170">
        <f>VLOOKUP($AZ220,CHOOSE({1,2},$C$3:$C$1003,$A$3:$A$1003),2,FALSE)</f>
        <v>1089</v>
      </c>
      <c r="BB220" s="171"/>
      <c r="BC220" s="205"/>
    </row>
    <row r="221" spans="1:55" ht="15" thickBot="1" x14ac:dyDescent="0.35">
      <c r="A221" s="184">
        <v>1218</v>
      </c>
      <c r="B221" s="185"/>
      <c r="C221" s="186">
        <f>'Informations personnelles'!C221</f>
        <v>0</v>
      </c>
      <c r="P221" s="307"/>
      <c r="AW221" s="204">
        <f>VLOOKUP($AX221,CHOOSE({1,2},$C$3:$C$1003,$A$3:$A$1003),2,FALSE)</f>
        <v>1089</v>
      </c>
      <c r="AX221" s="174"/>
      <c r="AY221" s="175"/>
      <c r="AZ221" s="203"/>
      <c r="BA221" s="170">
        <f>VLOOKUP($AZ221,CHOOSE({1,2},$C$3:$C$1003,$A$3:$A$1003),2,FALSE)</f>
        <v>1089</v>
      </c>
      <c r="BB221" s="171"/>
      <c r="BC221" s="205"/>
    </row>
    <row r="222" spans="1:55" ht="15" thickBot="1" x14ac:dyDescent="0.35">
      <c r="A222" s="184">
        <v>1219</v>
      </c>
      <c r="B222" s="185"/>
      <c r="C222" s="186">
        <f>'Informations personnelles'!C222</f>
        <v>0</v>
      </c>
      <c r="P222" s="307"/>
      <c r="AW222" s="204">
        <f>VLOOKUP($AX222,CHOOSE({1,2},$C$3:$C$1003,$A$3:$A$1003),2,FALSE)</f>
        <v>1089</v>
      </c>
      <c r="AX222" s="174"/>
      <c r="AY222" s="175"/>
      <c r="AZ222" s="203"/>
      <c r="BA222" s="170">
        <f>VLOOKUP($AZ222,CHOOSE({1,2},$C$3:$C$1003,$A$3:$A$1003),2,FALSE)</f>
        <v>1089</v>
      </c>
      <c r="BB222" s="171"/>
      <c r="BC222" s="205"/>
    </row>
    <row r="223" spans="1:55" ht="15" thickBot="1" x14ac:dyDescent="0.35">
      <c r="A223" s="184">
        <v>1220</v>
      </c>
      <c r="B223" s="185"/>
      <c r="C223" s="186">
        <f>'Informations personnelles'!C223</f>
        <v>0</v>
      </c>
      <c r="P223" s="307"/>
      <c r="AW223" s="204">
        <f>VLOOKUP($AX223,CHOOSE({1,2},$C$3:$C$1003,$A$3:$A$1003),2,FALSE)</f>
        <v>1089</v>
      </c>
      <c r="AX223" s="174"/>
      <c r="AY223" s="175"/>
      <c r="AZ223" s="203"/>
      <c r="BA223" s="170">
        <f>VLOOKUP($AZ223,CHOOSE({1,2},$C$3:$C$1003,$A$3:$A$1003),2,FALSE)</f>
        <v>1089</v>
      </c>
      <c r="BB223" s="171"/>
      <c r="BC223" s="205"/>
    </row>
    <row r="224" spans="1:55" ht="15" thickBot="1" x14ac:dyDescent="0.35">
      <c r="A224" s="184">
        <v>1221</v>
      </c>
      <c r="B224" s="185"/>
      <c r="C224" s="186">
        <f>'Informations personnelles'!C224</f>
        <v>0</v>
      </c>
      <c r="P224" s="307"/>
      <c r="AW224" s="204">
        <f>VLOOKUP($AX224,CHOOSE({1,2},$C$3:$C$1003,$A$3:$A$1003),2,FALSE)</f>
        <v>1089</v>
      </c>
      <c r="AX224" s="174"/>
      <c r="AY224" s="175"/>
      <c r="AZ224" s="203"/>
      <c r="BA224" s="170">
        <f>VLOOKUP($AZ224,CHOOSE({1,2},$C$3:$C$1003,$A$3:$A$1003),2,FALSE)</f>
        <v>1089</v>
      </c>
      <c r="BB224" s="171"/>
      <c r="BC224" s="205"/>
    </row>
    <row r="225" spans="1:55" ht="15" thickBot="1" x14ac:dyDescent="0.35">
      <c r="A225" s="184">
        <v>1222</v>
      </c>
      <c r="B225" s="185"/>
      <c r="C225" s="186">
        <f>'Informations personnelles'!C225</f>
        <v>0</v>
      </c>
      <c r="P225" s="307"/>
      <c r="AW225" s="204">
        <f>VLOOKUP($AX225,CHOOSE({1,2},$C$3:$C$1003,$A$3:$A$1003),2,FALSE)</f>
        <v>1089</v>
      </c>
      <c r="AX225" s="174"/>
      <c r="AY225" s="175"/>
      <c r="AZ225" s="203"/>
      <c r="BA225" s="170">
        <f>VLOOKUP($AZ225,CHOOSE({1,2},$C$3:$C$1003,$A$3:$A$1003),2,FALSE)</f>
        <v>1089</v>
      </c>
      <c r="BB225" s="171"/>
      <c r="BC225" s="205"/>
    </row>
    <row r="226" spans="1:55" ht="15" thickBot="1" x14ac:dyDescent="0.35">
      <c r="A226" s="184">
        <v>1223</v>
      </c>
      <c r="B226" s="185"/>
      <c r="C226" s="186">
        <f>'Informations personnelles'!C226</f>
        <v>0</v>
      </c>
      <c r="P226" s="307"/>
      <c r="AW226" s="204">
        <f>VLOOKUP($AX226,CHOOSE({1,2},$C$3:$C$1003,$A$3:$A$1003),2,FALSE)</f>
        <v>1089</v>
      </c>
      <c r="AX226" s="174"/>
      <c r="AY226" s="175"/>
      <c r="AZ226" s="203"/>
      <c r="BA226" s="170">
        <f>VLOOKUP($AZ226,CHOOSE({1,2},$C$3:$C$1003,$A$3:$A$1003),2,FALSE)</f>
        <v>1089</v>
      </c>
      <c r="BB226" s="171"/>
      <c r="BC226" s="205"/>
    </row>
    <row r="227" spans="1:55" ht="15" thickBot="1" x14ac:dyDescent="0.35">
      <c r="A227" s="184">
        <v>1224</v>
      </c>
      <c r="B227" s="185"/>
      <c r="C227" s="186">
        <f>'Informations personnelles'!C227</f>
        <v>0</v>
      </c>
      <c r="P227" s="307"/>
      <c r="AW227" s="204">
        <f>VLOOKUP($AX227,CHOOSE({1,2},$C$3:$C$1003,$A$3:$A$1003),2,FALSE)</f>
        <v>1089</v>
      </c>
      <c r="AX227" s="174"/>
      <c r="AY227" s="175"/>
      <c r="AZ227" s="203"/>
      <c r="BA227" s="170">
        <f>VLOOKUP($AZ227,CHOOSE({1,2},$C$3:$C$1003,$A$3:$A$1003),2,FALSE)</f>
        <v>1089</v>
      </c>
      <c r="BB227" s="171"/>
      <c r="BC227" s="205"/>
    </row>
    <row r="228" spans="1:55" ht="15" thickBot="1" x14ac:dyDescent="0.35">
      <c r="A228" s="184">
        <v>1225</v>
      </c>
      <c r="B228" s="185"/>
      <c r="C228" s="186">
        <f>'Informations personnelles'!C228</f>
        <v>0</v>
      </c>
      <c r="P228" s="307"/>
      <c r="AW228" s="204">
        <f>VLOOKUP($AX228,CHOOSE({1,2},$C$3:$C$1003,$A$3:$A$1003),2,FALSE)</f>
        <v>1089</v>
      </c>
      <c r="AX228" s="174"/>
      <c r="AY228" s="175"/>
      <c r="AZ228" s="203"/>
      <c r="BA228" s="170">
        <f>VLOOKUP($AZ228,CHOOSE({1,2},$C$3:$C$1003,$A$3:$A$1003),2,FALSE)</f>
        <v>1089</v>
      </c>
      <c r="BB228" s="171"/>
      <c r="BC228" s="205"/>
    </row>
    <row r="229" spans="1:55" ht="15" thickBot="1" x14ac:dyDescent="0.35">
      <c r="A229" s="184">
        <v>1226</v>
      </c>
      <c r="B229" s="185"/>
      <c r="C229" s="186">
        <f>'Informations personnelles'!C229</f>
        <v>0</v>
      </c>
      <c r="P229" s="307"/>
      <c r="AW229" s="204">
        <f>VLOOKUP($AX229,CHOOSE({1,2},$C$3:$C$1003,$A$3:$A$1003),2,FALSE)</f>
        <v>1089</v>
      </c>
      <c r="AX229" s="174"/>
      <c r="AY229" s="175"/>
      <c r="AZ229" s="203"/>
      <c r="BA229" s="170">
        <f>VLOOKUP($AZ229,CHOOSE({1,2},$C$3:$C$1003,$A$3:$A$1003),2,FALSE)</f>
        <v>1089</v>
      </c>
      <c r="BB229" s="171"/>
      <c r="BC229" s="205"/>
    </row>
    <row r="230" spans="1:55" ht="15" thickBot="1" x14ac:dyDescent="0.35">
      <c r="A230" s="184">
        <v>1227</v>
      </c>
      <c r="B230" s="185"/>
      <c r="C230" s="186">
        <f>'Informations personnelles'!C230</f>
        <v>0</v>
      </c>
      <c r="P230" s="307"/>
      <c r="AW230" s="204">
        <f>VLOOKUP($AX230,CHOOSE({1,2},$C$3:$C$1003,$A$3:$A$1003),2,FALSE)</f>
        <v>1089</v>
      </c>
      <c r="AX230" s="174"/>
      <c r="AY230" s="175"/>
      <c r="AZ230" s="203"/>
      <c r="BA230" s="170">
        <f>VLOOKUP($AZ230,CHOOSE({1,2},$C$3:$C$1003,$A$3:$A$1003),2,FALSE)</f>
        <v>1089</v>
      </c>
      <c r="BB230" s="171"/>
      <c r="BC230" s="205"/>
    </row>
    <row r="231" spans="1:55" ht="15" thickBot="1" x14ac:dyDescent="0.35">
      <c r="A231" s="184">
        <v>1228</v>
      </c>
      <c r="B231" s="185"/>
      <c r="C231" s="186">
        <f>'Informations personnelles'!C231</f>
        <v>0</v>
      </c>
      <c r="P231" s="307"/>
      <c r="AW231" s="204">
        <f>VLOOKUP($AX231,CHOOSE({1,2},$C$3:$C$1003,$A$3:$A$1003),2,FALSE)</f>
        <v>1089</v>
      </c>
      <c r="AX231" s="174"/>
      <c r="AY231" s="175"/>
      <c r="AZ231" s="203"/>
      <c r="BA231" s="170">
        <f>VLOOKUP($AZ231,CHOOSE({1,2},$C$3:$C$1003,$A$3:$A$1003),2,FALSE)</f>
        <v>1089</v>
      </c>
      <c r="BB231" s="171"/>
      <c r="BC231" s="205"/>
    </row>
    <row r="232" spans="1:55" ht="15" thickBot="1" x14ac:dyDescent="0.35">
      <c r="A232" s="184">
        <v>1229</v>
      </c>
      <c r="B232" s="185"/>
      <c r="C232" s="186">
        <f>'Informations personnelles'!C232</f>
        <v>0</v>
      </c>
      <c r="P232" s="307"/>
      <c r="AW232" s="204">
        <f>VLOOKUP($AX232,CHOOSE({1,2},$C$3:$C$1003,$A$3:$A$1003),2,FALSE)</f>
        <v>1089</v>
      </c>
      <c r="AX232" s="174"/>
      <c r="AY232" s="175"/>
      <c r="AZ232" s="203"/>
      <c r="BA232" s="170">
        <f>VLOOKUP($AZ232,CHOOSE({1,2},$C$3:$C$1003,$A$3:$A$1003),2,FALSE)</f>
        <v>1089</v>
      </c>
      <c r="BB232" s="171"/>
      <c r="BC232" s="205"/>
    </row>
    <row r="233" spans="1:55" ht="15" thickBot="1" x14ac:dyDescent="0.35">
      <c r="A233" s="184">
        <v>1230</v>
      </c>
      <c r="B233" s="185"/>
      <c r="C233" s="186">
        <f>'Informations personnelles'!C233</f>
        <v>0</v>
      </c>
      <c r="P233" s="307"/>
      <c r="AW233" s="204">
        <f>VLOOKUP($AX233,CHOOSE({1,2},$C$3:$C$1003,$A$3:$A$1003),2,FALSE)</f>
        <v>1089</v>
      </c>
      <c r="AX233" s="174"/>
      <c r="AY233" s="175"/>
      <c r="AZ233" s="203"/>
      <c r="BA233" s="170">
        <f>VLOOKUP($AZ233,CHOOSE({1,2},$C$3:$C$1003,$A$3:$A$1003),2,FALSE)</f>
        <v>1089</v>
      </c>
      <c r="BB233" s="171"/>
      <c r="BC233" s="205"/>
    </row>
    <row r="234" spans="1:55" ht="15" thickBot="1" x14ac:dyDescent="0.35">
      <c r="A234" s="184">
        <v>1231</v>
      </c>
      <c r="B234" s="185"/>
      <c r="C234" s="186">
        <f>'Informations personnelles'!C234</f>
        <v>0</v>
      </c>
      <c r="P234" s="307"/>
      <c r="AW234" s="204">
        <f>VLOOKUP($AX234,CHOOSE({1,2},$C$3:$C$1003,$A$3:$A$1003),2,FALSE)</f>
        <v>1089</v>
      </c>
      <c r="AX234" s="174"/>
      <c r="AY234" s="175"/>
      <c r="AZ234" s="203"/>
      <c r="BA234" s="170">
        <f>VLOOKUP($AZ234,CHOOSE({1,2},$C$3:$C$1003,$A$3:$A$1003),2,FALSE)</f>
        <v>1089</v>
      </c>
      <c r="BB234" s="171"/>
      <c r="BC234" s="205"/>
    </row>
    <row r="235" spans="1:55" ht="15" thickBot="1" x14ac:dyDescent="0.35">
      <c r="A235" s="184">
        <v>1232</v>
      </c>
      <c r="B235" s="185"/>
      <c r="C235" s="186">
        <f>'Informations personnelles'!C235</f>
        <v>0</v>
      </c>
      <c r="P235" s="307"/>
      <c r="AW235" s="204">
        <f>VLOOKUP($AX235,CHOOSE({1,2},$C$3:$C$1003,$A$3:$A$1003),2,FALSE)</f>
        <v>1089</v>
      </c>
      <c r="AX235" s="174"/>
      <c r="AY235" s="175"/>
      <c r="AZ235" s="203"/>
      <c r="BA235" s="170">
        <f>VLOOKUP($AZ235,CHOOSE({1,2},$C$3:$C$1003,$A$3:$A$1003),2,FALSE)</f>
        <v>1089</v>
      </c>
      <c r="BB235" s="171"/>
      <c r="BC235" s="205"/>
    </row>
    <row r="236" spans="1:55" ht="15" thickBot="1" x14ac:dyDescent="0.35">
      <c r="A236" s="184">
        <v>1233</v>
      </c>
      <c r="B236" s="185"/>
      <c r="C236" s="186">
        <f>'Informations personnelles'!C236</f>
        <v>0</v>
      </c>
      <c r="P236" s="307"/>
      <c r="AW236" s="204">
        <f>VLOOKUP($AX236,CHOOSE({1,2},$C$3:$C$1003,$A$3:$A$1003),2,FALSE)</f>
        <v>1089</v>
      </c>
      <c r="AX236" s="174"/>
      <c r="AY236" s="175"/>
      <c r="AZ236" s="203"/>
      <c r="BA236" s="170">
        <f>VLOOKUP($AZ236,CHOOSE({1,2},$C$3:$C$1003,$A$3:$A$1003),2,FALSE)</f>
        <v>1089</v>
      </c>
      <c r="BB236" s="171"/>
      <c r="BC236" s="205"/>
    </row>
    <row r="237" spans="1:55" ht="15" thickBot="1" x14ac:dyDescent="0.35">
      <c r="A237" s="184">
        <v>1234</v>
      </c>
      <c r="B237" s="185"/>
      <c r="C237" s="186">
        <f>'Informations personnelles'!C237</f>
        <v>0</v>
      </c>
      <c r="P237" s="307"/>
      <c r="AW237" s="204">
        <f>VLOOKUP($AX237,CHOOSE({1,2},$C$3:$C$1003,$A$3:$A$1003),2,FALSE)</f>
        <v>1089</v>
      </c>
      <c r="AX237" s="174"/>
      <c r="AY237" s="175"/>
      <c r="AZ237" s="203"/>
      <c r="BA237" s="170">
        <f>VLOOKUP($AZ237,CHOOSE({1,2},$C$3:$C$1003,$A$3:$A$1003),2,FALSE)</f>
        <v>1089</v>
      </c>
      <c r="BB237" s="171"/>
      <c r="BC237" s="205"/>
    </row>
    <row r="238" spans="1:55" ht="15" thickBot="1" x14ac:dyDescent="0.35">
      <c r="A238" s="184">
        <v>1235</v>
      </c>
      <c r="B238" s="185"/>
      <c r="C238" s="186">
        <f>'Informations personnelles'!C238</f>
        <v>0</v>
      </c>
      <c r="P238" s="307"/>
      <c r="AW238" s="204">
        <f>VLOOKUP($AX238,CHOOSE({1,2},$C$3:$C$1003,$A$3:$A$1003),2,FALSE)</f>
        <v>1089</v>
      </c>
      <c r="AX238" s="174"/>
      <c r="AY238" s="175"/>
      <c r="AZ238" s="203"/>
      <c r="BA238" s="170">
        <f>VLOOKUP($AZ238,CHOOSE({1,2},$C$3:$C$1003,$A$3:$A$1003),2,FALSE)</f>
        <v>1089</v>
      </c>
      <c r="BB238" s="171"/>
      <c r="BC238" s="205"/>
    </row>
    <row r="239" spans="1:55" ht="15" thickBot="1" x14ac:dyDescent="0.35">
      <c r="A239" s="184">
        <v>1236</v>
      </c>
      <c r="B239" s="185"/>
      <c r="C239" s="186">
        <f>'Informations personnelles'!C239</f>
        <v>0</v>
      </c>
      <c r="P239" s="307"/>
      <c r="AW239" s="204">
        <f>VLOOKUP($AX239,CHOOSE({1,2},$C$3:$C$1003,$A$3:$A$1003),2,FALSE)</f>
        <v>1089</v>
      </c>
      <c r="AX239" s="174"/>
      <c r="AY239" s="175"/>
      <c r="AZ239" s="203"/>
      <c r="BA239" s="170">
        <f>VLOOKUP($AZ239,CHOOSE({1,2},$C$3:$C$1003,$A$3:$A$1003),2,FALSE)</f>
        <v>1089</v>
      </c>
      <c r="BB239" s="171"/>
      <c r="BC239" s="205"/>
    </row>
    <row r="240" spans="1:55" ht="15" thickBot="1" x14ac:dyDescent="0.35">
      <c r="A240" s="184">
        <v>1237</v>
      </c>
      <c r="B240" s="185"/>
      <c r="C240" s="186">
        <f>'Informations personnelles'!C240</f>
        <v>0</v>
      </c>
      <c r="P240" s="307"/>
      <c r="AW240" s="204">
        <f>VLOOKUP($AX240,CHOOSE({1,2},$C$3:$C$1003,$A$3:$A$1003),2,FALSE)</f>
        <v>1089</v>
      </c>
      <c r="AX240" s="174"/>
      <c r="AY240" s="175"/>
      <c r="AZ240" s="203"/>
      <c r="BA240" s="170">
        <f>VLOOKUP($AZ240,CHOOSE({1,2},$C$3:$C$1003,$A$3:$A$1003),2,FALSE)</f>
        <v>1089</v>
      </c>
      <c r="BB240" s="171"/>
      <c r="BC240" s="205"/>
    </row>
    <row r="241" spans="1:55" ht="15" thickBot="1" x14ac:dyDescent="0.35">
      <c r="A241" s="184">
        <v>1238</v>
      </c>
      <c r="B241" s="185"/>
      <c r="C241" s="186">
        <f>'Informations personnelles'!C241</f>
        <v>0</v>
      </c>
      <c r="P241" s="307"/>
      <c r="AW241" s="204">
        <f>VLOOKUP($AX241,CHOOSE({1,2},$C$3:$C$1003,$A$3:$A$1003),2,FALSE)</f>
        <v>1089</v>
      </c>
      <c r="AX241" s="174"/>
      <c r="AY241" s="175"/>
      <c r="AZ241" s="203"/>
      <c r="BA241" s="170">
        <f>VLOOKUP($AZ241,CHOOSE({1,2},$C$3:$C$1003,$A$3:$A$1003),2,FALSE)</f>
        <v>1089</v>
      </c>
      <c r="BB241" s="171"/>
      <c r="BC241" s="205"/>
    </row>
    <row r="242" spans="1:55" ht="15" thickBot="1" x14ac:dyDescent="0.35">
      <c r="A242" s="184">
        <v>1239</v>
      </c>
      <c r="B242" s="185"/>
      <c r="C242" s="186">
        <f>'Informations personnelles'!C242</f>
        <v>0</v>
      </c>
      <c r="P242" s="307"/>
      <c r="AW242" s="204">
        <f>VLOOKUP($AX242,CHOOSE({1,2},$C$3:$C$1003,$A$3:$A$1003),2,FALSE)</f>
        <v>1089</v>
      </c>
      <c r="AX242" s="174"/>
      <c r="AY242" s="175"/>
      <c r="AZ242" s="203"/>
      <c r="BA242" s="170">
        <f>VLOOKUP($AZ242,CHOOSE({1,2},$C$3:$C$1003,$A$3:$A$1003),2,FALSE)</f>
        <v>1089</v>
      </c>
      <c r="BB242" s="171"/>
      <c r="BC242" s="205"/>
    </row>
    <row r="243" spans="1:55" ht="15" thickBot="1" x14ac:dyDescent="0.35">
      <c r="A243" s="184">
        <v>1240</v>
      </c>
      <c r="B243" s="185"/>
      <c r="C243" s="186">
        <f>'Informations personnelles'!C243</f>
        <v>0</v>
      </c>
      <c r="P243" s="307"/>
      <c r="AW243" s="204">
        <f>VLOOKUP($AX243,CHOOSE({1,2},$C$3:$C$1003,$A$3:$A$1003),2,FALSE)</f>
        <v>1089</v>
      </c>
      <c r="AX243" s="174"/>
      <c r="AY243" s="175"/>
      <c r="AZ243" s="203"/>
      <c r="BA243" s="170">
        <f>VLOOKUP($AZ243,CHOOSE({1,2},$C$3:$C$1003,$A$3:$A$1003),2,FALSE)</f>
        <v>1089</v>
      </c>
      <c r="BB243" s="171"/>
      <c r="BC243" s="205"/>
    </row>
    <row r="244" spans="1:55" ht="15" thickBot="1" x14ac:dyDescent="0.35">
      <c r="A244" s="184">
        <v>1241</v>
      </c>
      <c r="B244" s="185"/>
      <c r="C244" s="186">
        <f>'Informations personnelles'!C244</f>
        <v>0</v>
      </c>
      <c r="P244" s="307"/>
      <c r="AW244" s="204">
        <f>VLOOKUP($AX244,CHOOSE({1,2},$C$3:$C$1003,$A$3:$A$1003),2,FALSE)</f>
        <v>1089</v>
      </c>
      <c r="AX244" s="174"/>
      <c r="AY244" s="175"/>
      <c r="AZ244" s="203"/>
      <c r="BA244" s="170">
        <f>VLOOKUP($AZ244,CHOOSE({1,2},$C$3:$C$1003,$A$3:$A$1003),2,FALSE)</f>
        <v>1089</v>
      </c>
      <c r="BB244" s="171"/>
      <c r="BC244" s="205"/>
    </row>
    <row r="245" spans="1:55" ht="15" thickBot="1" x14ac:dyDescent="0.35">
      <c r="A245" s="184">
        <v>1242</v>
      </c>
      <c r="B245" s="185"/>
      <c r="C245" s="186">
        <f>'Informations personnelles'!C245</f>
        <v>0</v>
      </c>
      <c r="P245" s="307"/>
      <c r="AW245" s="204">
        <f>VLOOKUP($AX245,CHOOSE({1,2},$C$3:$C$1003,$A$3:$A$1003),2,FALSE)</f>
        <v>1089</v>
      </c>
      <c r="AX245" s="174"/>
      <c r="AY245" s="175"/>
      <c r="AZ245" s="203"/>
      <c r="BA245" s="170">
        <f>VLOOKUP($AZ245,CHOOSE({1,2},$C$3:$C$1003,$A$3:$A$1003),2,FALSE)</f>
        <v>1089</v>
      </c>
      <c r="BB245" s="171"/>
      <c r="BC245" s="205"/>
    </row>
    <row r="246" spans="1:55" ht="15" thickBot="1" x14ac:dyDescent="0.35">
      <c r="A246" s="184">
        <v>1243</v>
      </c>
      <c r="B246" s="185"/>
      <c r="C246" s="186">
        <f>'Informations personnelles'!C246</f>
        <v>0</v>
      </c>
      <c r="P246" s="307"/>
      <c r="AW246" s="204">
        <f>VLOOKUP($AX246,CHOOSE({1,2},$C$3:$C$1003,$A$3:$A$1003),2,FALSE)</f>
        <v>1089</v>
      </c>
      <c r="AX246" s="174"/>
      <c r="AY246" s="175"/>
      <c r="AZ246" s="203"/>
      <c r="BA246" s="170">
        <f>VLOOKUP($AZ246,CHOOSE({1,2},$C$3:$C$1003,$A$3:$A$1003),2,FALSE)</f>
        <v>1089</v>
      </c>
      <c r="BB246" s="171"/>
      <c r="BC246" s="205"/>
    </row>
    <row r="247" spans="1:55" ht="15" thickBot="1" x14ac:dyDescent="0.35">
      <c r="A247" s="184">
        <v>1244</v>
      </c>
      <c r="B247" s="185"/>
      <c r="C247" s="186">
        <f>'Informations personnelles'!C247</f>
        <v>0</v>
      </c>
      <c r="P247" s="307"/>
      <c r="AW247" s="204">
        <f>VLOOKUP($AX247,CHOOSE({1,2},$C$3:$C$1003,$A$3:$A$1003),2,FALSE)</f>
        <v>1089</v>
      </c>
      <c r="AX247" s="174"/>
      <c r="AY247" s="175"/>
      <c r="AZ247" s="203"/>
      <c r="BA247" s="170">
        <f>VLOOKUP($AZ247,CHOOSE({1,2},$C$3:$C$1003,$A$3:$A$1003),2,FALSE)</f>
        <v>1089</v>
      </c>
      <c r="BB247" s="171"/>
      <c r="BC247" s="205"/>
    </row>
    <row r="248" spans="1:55" ht="15" thickBot="1" x14ac:dyDescent="0.35">
      <c r="A248" s="184">
        <v>1245</v>
      </c>
      <c r="B248" s="185"/>
      <c r="C248" s="186">
        <f>'Informations personnelles'!C248</f>
        <v>0</v>
      </c>
      <c r="P248" s="307"/>
      <c r="AW248" s="204">
        <f>VLOOKUP($AX248,CHOOSE({1,2},$C$3:$C$1003,$A$3:$A$1003),2,FALSE)</f>
        <v>1089</v>
      </c>
      <c r="AX248" s="174"/>
      <c r="AY248" s="175"/>
      <c r="AZ248" s="203"/>
      <c r="BA248" s="170">
        <f>VLOOKUP($AZ248,CHOOSE({1,2},$C$3:$C$1003,$A$3:$A$1003),2,FALSE)</f>
        <v>1089</v>
      </c>
      <c r="BB248" s="171"/>
      <c r="BC248" s="205"/>
    </row>
    <row r="249" spans="1:55" ht="15" thickBot="1" x14ac:dyDescent="0.35">
      <c r="A249" s="184">
        <v>1246</v>
      </c>
      <c r="B249" s="185"/>
      <c r="C249" s="186">
        <f>'Informations personnelles'!C249</f>
        <v>0</v>
      </c>
      <c r="P249" s="307"/>
      <c r="AW249" s="204">
        <f>VLOOKUP($AX249,CHOOSE({1,2},$C$3:$C$1003,$A$3:$A$1003),2,FALSE)</f>
        <v>1089</v>
      </c>
      <c r="AX249" s="174"/>
      <c r="AY249" s="175"/>
      <c r="AZ249" s="203"/>
      <c r="BA249" s="170">
        <f>VLOOKUP($AZ249,CHOOSE({1,2},$C$3:$C$1003,$A$3:$A$1003),2,FALSE)</f>
        <v>1089</v>
      </c>
      <c r="BB249" s="171"/>
      <c r="BC249" s="205"/>
    </row>
    <row r="250" spans="1:55" ht="15" thickBot="1" x14ac:dyDescent="0.35">
      <c r="A250" s="184">
        <v>1247</v>
      </c>
      <c r="B250" s="185"/>
      <c r="C250" s="186">
        <f>'Informations personnelles'!C250</f>
        <v>0</v>
      </c>
      <c r="P250" s="307"/>
      <c r="AW250" s="204">
        <f>VLOOKUP($AX250,CHOOSE({1,2},$C$3:$C$1003,$A$3:$A$1003),2,FALSE)</f>
        <v>1089</v>
      </c>
      <c r="AX250" s="174"/>
      <c r="AY250" s="175"/>
      <c r="AZ250" s="203"/>
      <c r="BA250" s="170">
        <f>VLOOKUP($AZ250,CHOOSE({1,2},$C$3:$C$1003,$A$3:$A$1003),2,FALSE)</f>
        <v>1089</v>
      </c>
      <c r="BB250" s="171"/>
      <c r="BC250" s="205"/>
    </row>
    <row r="251" spans="1:55" ht="15" thickBot="1" x14ac:dyDescent="0.35">
      <c r="A251" s="184">
        <v>1248</v>
      </c>
      <c r="B251" s="185"/>
      <c r="C251" s="186">
        <f>'Informations personnelles'!C251</f>
        <v>0</v>
      </c>
      <c r="P251" s="307"/>
      <c r="AW251" s="204">
        <f>VLOOKUP($AX251,CHOOSE({1,2},$C$3:$C$1003,$A$3:$A$1003),2,FALSE)</f>
        <v>1089</v>
      </c>
      <c r="AX251" s="174"/>
      <c r="AY251" s="175"/>
      <c r="AZ251" s="203"/>
      <c r="BA251" s="170">
        <f>VLOOKUP($AZ251,CHOOSE({1,2},$C$3:$C$1003,$A$3:$A$1003),2,FALSE)</f>
        <v>1089</v>
      </c>
      <c r="BB251" s="171"/>
      <c r="BC251" s="205"/>
    </row>
    <row r="252" spans="1:55" ht="15" thickBot="1" x14ac:dyDescent="0.35">
      <c r="A252" s="184">
        <v>1249</v>
      </c>
      <c r="B252" s="185"/>
      <c r="C252" s="186">
        <f>'Informations personnelles'!C252</f>
        <v>0</v>
      </c>
      <c r="P252" s="307"/>
      <c r="AW252" s="204">
        <f>VLOOKUP($AX252,CHOOSE({1,2},$C$3:$C$1003,$A$3:$A$1003),2,FALSE)</f>
        <v>1089</v>
      </c>
      <c r="AX252" s="174"/>
      <c r="AY252" s="175"/>
      <c r="AZ252" s="203"/>
      <c r="BA252" s="170">
        <f>VLOOKUP($AZ252,CHOOSE({1,2},$C$3:$C$1003,$A$3:$A$1003),2,FALSE)</f>
        <v>1089</v>
      </c>
      <c r="BB252" s="171"/>
      <c r="BC252" s="205"/>
    </row>
    <row r="253" spans="1:55" ht="15" thickBot="1" x14ac:dyDescent="0.35">
      <c r="A253" s="184">
        <v>1250</v>
      </c>
      <c r="B253" s="185"/>
      <c r="C253" s="186">
        <f>'Informations personnelles'!C253</f>
        <v>0</v>
      </c>
      <c r="P253" s="307"/>
      <c r="AW253" s="204">
        <f>VLOOKUP($AX253,CHOOSE({1,2},$C$3:$C$1003,$A$3:$A$1003),2,FALSE)</f>
        <v>1089</v>
      </c>
      <c r="AX253" s="174"/>
      <c r="AY253" s="175"/>
      <c r="AZ253" s="203"/>
      <c r="BA253" s="170">
        <f>VLOOKUP($AZ253,CHOOSE({1,2},$C$3:$C$1003,$A$3:$A$1003),2,FALSE)</f>
        <v>1089</v>
      </c>
      <c r="BB253" s="171"/>
      <c r="BC253" s="205"/>
    </row>
    <row r="254" spans="1:55" ht="15" thickBot="1" x14ac:dyDescent="0.35">
      <c r="A254" s="184">
        <v>1251</v>
      </c>
      <c r="B254" s="185"/>
      <c r="C254" s="186">
        <f>'Informations personnelles'!C254</f>
        <v>0</v>
      </c>
      <c r="P254" s="307"/>
      <c r="AW254" s="204">
        <f>VLOOKUP($AX254,CHOOSE({1,2},$C$3:$C$1003,$A$3:$A$1003),2,FALSE)</f>
        <v>1089</v>
      </c>
      <c r="AX254" s="174"/>
      <c r="AY254" s="175"/>
      <c r="AZ254" s="203"/>
      <c r="BA254" s="170">
        <f>VLOOKUP($AZ254,CHOOSE({1,2},$C$3:$C$1003,$A$3:$A$1003),2,FALSE)</f>
        <v>1089</v>
      </c>
      <c r="BB254" s="171"/>
      <c r="BC254" s="205"/>
    </row>
    <row r="255" spans="1:55" ht="15" thickBot="1" x14ac:dyDescent="0.35">
      <c r="A255" s="184">
        <v>1252</v>
      </c>
      <c r="B255" s="185"/>
      <c r="C255" s="186">
        <f>'Informations personnelles'!C255</f>
        <v>0</v>
      </c>
      <c r="P255" s="307"/>
      <c r="AW255" s="204">
        <f>VLOOKUP($AX255,CHOOSE({1,2},$C$3:$C$1003,$A$3:$A$1003),2,FALSE)</f>
        <v>1089</v>
      </c>
      <c r="AX255" s="174"/>
      <c r="AY255" s="175"/>
      <c r="AZ255" s="203"/>
      <c r="BA255" s="170">
        <f>VLOOKUP($AZ255,CHOOSE({1,2},$C$3:$C$1003,$A$3:$A$1003),2,FALSE)</f>
        <v>1089</v>
      </c>
      <c r="BB255" s="171"/>
      <c r="BC255" s="205"/>
    </row>
    <row r="256" spans="1:55" ht="15" thickBot="1" x14ac:dyDescent="0.35">
      <c r="A256" s="184">
        <v>1253</v>
      </c>
      <c r="B256" s="185"/>
      <c r="C256" s="186">
        <f>'Informations personnelles'!C256</f>
        <v>0</v>
      </c>
      <c r="P256" s="307"/>
      <c r="AW256" s="204">
        <f>VLOOKUP($AX256,CHOOSE({1,2},$C$3:$C$1003,$A$3:$A$1003),2,FALSE)</f>
        <v>1089</v>
      </c>
      <c r="AX256" s="174"/>
      <c r="AY256" s="175"/>
      <c r="AZ256" s="203"/>
      <c r="BA256" s="170">
        <f>VLOOKUP($AZ256,CHOOSE({1,2},$C$3:$C$1003,$A$3:$A$1003),2,FALSE)</f>
        <v>1089</v>
      </c>
      <c r="BB256" s="171"/>
      <c r="BC256" s="205"/>
    </row>
    <row r="257" spans="1:55" ht="15" thickBot="1" x14ac:dyDescent="0.35">
      <c r="A257" s="184">
        <v>1254</v>
      </c>
      <c r="B257" s="185"/>
      <c r="C257" s="186">
        <f>'Informations personnelles'!C257</f>
        <v>0</v>
      </c>
      <c r="P257" s="307"/>
      <c r="AW257" s="204">
        <f>VLOOKUP($AX257,CHOOSE({1,2},$C$3:$C$1003,$A$3:$A$1003),2,FALSE)</f>
        <v>1089</v>
      </c>
      <c r="AX257" s="174"/>
      <c r="AY257" s="175"/>
      <c r="AZ257" s="203"/>
      <c r="BA257" s="170">
        <f>VLOOKUP($AZ257,CHOOSE({1,2},$C$3:$C$1003,$A$3:$A$1003),2,FALSE)</f>
        <v>1089</v>
      </c>
      <c r="BB257" s="171"/>
      <c r="BC257" s="205"/>
    </row>
    <row r="258" spans="1:55" ht="15" thickBot="1" x14ac:dyDescent="0.35">
      <c r="A258" s="184">
        <v>1255</v>
      </c>
      <c r="B258" s="185"/>
      <c r="C258" s="186">
        <f>'Informations personnelles'!C258</f>
        <v>0</v>
      </c>
      <c r="P258" s="307"/>
      <c r="AW258" s="204">
        <f>VLOOKUP($AX258,CHOOSE({1,2},$C$3:$C$1003,$A$3:$A$1003),2,FALSE)</f>
        <v>1089</v>
      </c>
      <c r="AX258" s="174"/>
      <c r="AY258" s="175"/>
      <c r="AZ258" s="203"/>
      <c r="BA258" s="170">
        <f>VLOOKUP($AZ258,CHOOSE({1,2},$C$3:$C$1003,$A$3:$A$1003),2,FALSE)</f>
        <v>1089</v>
      </c>
      <c r="BB258" s="171"/>
      <c r="BC258" s="205"/>
    </row>
    <row r="259" spans="1:55" ht="15" thickBot="1" x14ac:dyDescent="0.35">
      <c r="A259" s="184">
        <v>1256</v>
      </c>
      <c r="B259" s="185"/>
      <c r="C259" s="186">
        <f>'Informations personnelles'!C259</f>
        <v>0</v>
      </c>
      <c r="P259" s="307"/>
      <c r="AW259" s="204">
        <f>VLOOKUP($AX259,CHOOSE({1,2},$C$3:$C$1003,$A$3:$A$1003),2,FALSE)</f>
        <v>1089</v>
      </c>
      <c r="AX259" s="174"/>
      <c r="AY259" s="175"/>
      <c r="AZ259" s="203"/>
      <c r="BA259" s="170">
        <f>VLOOKUP($AZ259,CHOOSE({1,2},$C$3:$C$1003,$A$3:$A$1003),2,FALSE)</f>
        <v>1089</v>
      </c>
      <c r="BB259" s="171"/>
      <c r="BC259" s="205"/>
    </row>
    <row r="260" spans="1:55" ht="15" thickBot="1" x14ac:dyDescent="0.35">
      <c r="A260" s="184">
        <v>1257</v>
      </c>
      <c r="B260" s="185"/>
      <c r="C260" s="186">
        <f>'Informations personnelles'!C260</f>
        <v>0</v>
      </c>
      <c r="P260" s="307"/>
      <c r="AW260" s="204">
        <f>VLOOKUP($AX260,CHOOSE({1,2},$C$3:$C$1003,$A$3:$A$1003),2,FALSE)</f>
        <v>1089</v>
      </c>
      <c r="AX260" s="174"/>
      <c r="AY260" s="175"/>
      <c r="AZ260" s="203"/>
      <c r="BA260" s="170">
        <f>VLOOKUP($AZ260,CHOOSE({1,2},$C$3:$C$1003,$A$3:$A$1003),2,FALSE)</f>
        <v>1089</v>
      </c>
      <c r="BB260" s="171"/>
      <c r="BC260" s="205"/>
    </row>
    <row r="261" spans="1:55" ht="15" thickBot="1" x14ac:dyDescent="0.35">
      <c r="A261" s="184">
        <v>1258</v>
      </c>
      <c r="B261" s="185"/>
      <c r="C261" s="186">
        <f>'Informations personnelles'!C261</f>
        <v>0</v>
      </c>
      <c r="P261" s="307"/>
      <c r="AW261" s="204">
        <f>VLOOKUP($AX261,CHOOSE({1,2},$C$3:$C$1003,$A$3:$A$1003),2,FALSE)</f>
        <v>1089</v>
      </c>
      <c r="AX261" s="174"/>
      <c r="AY261" s="175"/>
      <c r="AZ261" s="203"/>
      <c r="BA261" s="170">
        <f>VLOOKUP($AZ261,CHOOSE({1,2},$C$3:$C$1003,$A$3:$A$1003),2,FALSE)</f>
        <v>1089</v>
      </c>
      <c r="BB261" s="171"/>
      <c r="BC261" s="205"/>
    </row>
    <row r="262" spans="1:55" ht="15" thickBot="1" x14ac:dyDescent="0.35">
      <c r="A262" s="184">
        <v>1259</v>
      </c>
      <c r="B262" s="185"/>
      <c r="C262" s="186">
        <f>'Informations personnelles'!C262</f>
        <v>0</v>
      </c>
      <c r="P262" s="307"/>
      <c r="AW262" s="204">
        <f>VLOOKUP($AX262,CHOOSE({1,2},$C$3:$C$1003,$A$3:$A$1003),2,FALSE)</f>
        <v>1089</v>
      </c>
      <c r="AX262" s="174"/>
      <c r="AY262" s="175"/>
      <c r="AZ262" s="203"/>
      <c r="BA262" s="170">
        <f>VLOOKUP($AZ262,CHOOSE({1,2},$C$3:$C$1003,$A$3:$A$1003),2,FALSE)</f>
        <v>1089</v>
      </c>
      <c r="BB262" s="171"/>
      <c r="BC262" s="205"/>
    </row>
    <row r="263" spans="1:55" ht="15" thickBot="1" x14ac:dyDescent="0.35">
      <c r="A263" s="184">
        <v>1260</v>
      </c>
      <c r="B263" s="185"/>
      <c r="C263" s="186">
        <f>'Informations personnelles'!C263</f>
        <v>0</v>
      </c>
      <c r="P263" s="307"/>
      <c r="AW263" s="204">
        <f>VLOOKUP($AX263,CHOOSE({1,2},$C$3:$C$1003,$A$3:$A$1003),2,FALSE)</f>
        <v>1089</v>
      </c>
      <c r="AX263" s="174"/>
      <c r="AY263" s="175"/>
      <c r="AZ263" s="203"/>
      <c r="BA263" s="170">
        <f>VLOOKUP($AZ263,CHOOSE({1,2},$C$3:$C$1003,$A$3:$A$1003),2,FALSE)</f>
        <v>1089</v>
      </c>
      <c r="BB263" s="171"/>
      <c r="BC263" s="205"/>
    </row>
    <row r="264" spans="1:55" ht="15" thickBot="1" x14ac:dyDescent="0.35">
      <c r="A264" s="184">
        <v>1261</v>
      </c>
      <c r="B264" s="185"/>
      <c r="C264" s="186">
        <f>'Informations personnelles'!C264</f>
        <v>0</v>
      </c>
      <c r="P264" s="307"/>
      <c r="AW264" s="204">
        <f>VLOOKUP($AX264,CHOOSE({1,2},$C$3:$C$1003,$A$3:$A$1003),2,FALSE)</f>
        <v>1089</v>
      </c>
      <c r="AX264" s="174"/>
      <c r="AY264" s="175"/>
      <c r="AZ264" s="203"/>
      <c r="BA264" s="170">
        <f>VLOOKUP($AZ264,CHOOSE({1,2},$C$3:$C$1003,$A$3:$A$1003),2,FALSE)</f>
        <v>1089</v>
      </c>
      <c r="BB264" s="171"/>
      <c r="BC264" s="205"/>
    </row>
    <row r="265" spans="1:55" ht="15" thickBot="1" x14ac:dyDescent="0.35">
      <c r="A265" s="184">
        <v>1262</v>
      </c>
      <c r="B265" s="185"/>
      <c r="C265" s="186">
        <f>'Informations personnelles'!C265</f>
        <v>0</v>
      </c>
      <c r="P265" s="307"/>
      <c r="AW265" s="204">
        <f>VLOOKUP($AX265,CHOOSE({1,2},$C$3:$C$1003,$A$3:$A$1003),2,FALSE)</f>
        <v>1089</v>
      </c>
      <c r="AX265" s="174"/>
      <c r="AY265" s="175"/>
      <c r="AZ265" s="203"/>
      <c r="BA265" s="170">
        <f>VLOOKUP($AZ265,CHOOSE({1,2},$C$3:$C$1003,$A$3:$A$1003),2,FALSE)</f>
        <v>1089</v>
      </c>
      <c r="BB265" s="171"/>
      <c r="BC265" s="205"/>
    </row>
    <row r="266" spans="1:55" ht="15" thickBot="1" x14ac:dyDescent="0.35">
      <c r="A266" s="184">
        <v>1263</v>
      </c>
      <c r="B266" s="185"/>
      <c r="C266" s="186">
        <f>'Informations personnelles'!C266</f>
        <v>0</v>
      </c>
      <c r="P266" s="307"/>
      <c r="AW266" s="204">
        <f>VLOOKUP($AX266,CHOOSE({1,2},$C$3:$C$1003,$A$3:$A$1003),2,FALSE)</f>
        <v>1089</v>
      </c>
      <c r="AX266" s="174"/>
      <c r="AY266" s="175"/>
      <c r="AZ266" s="203"/>
      <c r="BA266" s="170">
        <f>VLOOKUP($AZ266,CHOOSE({1,2},$C$3:$C$1003,$A$3:$A$1003),2,FALSE)</f>
        <v>1089</v>
      </c>
      <c r="BB266" s="171"/>
      <c r="BC266" s="205"/>
    </row>
    <row r="267" spans="1:55" ht="15" thickBot="1" x14ac:dyDescent="0.35">
      <c r="A267" s="184">
        <v>1264</v>
      </c>
      <c r="B267" s="185"/>
      <c r="C267" s="186">
        <f>'Informations personnelles'!C267</f>
        <v>0</v>
      </c>
      <c r="P267" s="307"/>
      <c r="AW267" s="204">
        <f>VLOOKUP($AX267,CHOOSE({1,2},$C$3:$C$1003,$A$3:$A$1003),2,FALSE)</f>
        <v>1089</v>
      </c>
      <c r="AX267" s="174"/>
      <c r="AY267" s="175"/>
      <c r="AZ267" s="203"/>
      <c r="BA267" s="170">
        <f>VLOOKUP($AZ267,CHOOSE({1,2},$C$3:$C$1003,$A$3:$A$1003),2,FALSE)</f>
        <v>1089</v>
      </c>
      <c r="BB267" s="171"/>
      <c r="BC267" s="205"/>
    </row>
    <row r="268" spans="1:55" ht="15" thickBot="1" x14ac:dyDescent="0.35">
      <c r="A268" s="184">
        <v>1265</v>
      </c>
      <c r="B268" s="185"/>
      <c r="C268" s="186">
        <f>'Informations personnelles'!C268</f>
        <v>0</v>
      </c>
      <c r="P268" s="307"/>
      <c r="AW268" s="204">
        <f>VLOOKUP($AX268,CHOOSE({1,2},$C$3:$C$1003,$A$3:$A$1003),2,FALSE)</f>
        <v>1089</v>
      </c>
      <c r="AX268" s="174"/>
      <c r="AY268" s="175"/>
      <c r="AZ268" s="203"/>
      <c r="BA268" s="170">
        <f>VLOOKUP($AZ268,CHOOSE({1,2},$C$3:$C$1003,$A$3:$A$1003),2,FALSE)</f>
        <v>1089</v>
      </c>
      <c r="BB268" s="171"/>
      <c r="BC268" s="205"/>
    </row>
    <row r="269" spans="1:55" ht="15" thickBot="1" x14ac:dyDescent="0.35">
      <c r="A269" s="184">
        <v>1266</v>
      </c>
      <c r="B269" s="185"/>
      <c r="C269" s="186">
        <f>'Informations personnelles'!C269</f>
        <v>0</v>
      </c>
      <c r="P269" s="307"/>
      <c r="AW269" s="204">
        <f>VLOOKUP($AX269,CHOOSE({1,2},$C$3:$C$1003,$A$3:$A$1003),2,FALSE)</f>
        <v>1089</v>
      </c>
      <c r="AX269" s="174"/>
      <c r="AY269" s="175"/>
      <c r="AZ269" s="203"/>
      <c r="BA269" s="170">
        <f>VLOOKUP($AZ269,CHOOSE({1,2},$C$3:$C$1003,$A$3:$A$1003),2,FALSE)</f>
        <v>1089</v>
      </c>
      <c r="BB269" s="171"/>
      <c r="BC269" s="205"/>
    </row>
    <row r="270" spans="1:55" ht="15" thickBot="1" x14ac:dyDescent="0.35">
      <c r="A270" s="184">
        <v>1267</v>
      </c>
      <c r="B270" s="185"/>
      <c r="C270" s="186">
        <f>'Informations personnelles'!C270</f>
        <v>0</v>
      </c>
      <c r="P270" s="307"/>
      <c r="AW270" s="204">
        <f>VLOOKUP($AX270,CHOOSE({1,2},$C$3:$C$1003,$A$3:$A$1003),2,FALSE)</f>
        <v>1089</v>
      </c>
      <c r="AX270" s="174"/>
      <c r="AY270" s="175"/>
      <c r="AZ270" s="203"/>
      <c r="BA270" s="170">
        <f>VLOOKUP($AZ270,CHOOSE({1,2},$C$3:$C$1003,$A$3:$A$1003),2,FALSE)</f>
        <v>1089</v>
      </c>
      <c r="BB270" s="171"/>
      <c r="BC270" s="205"/>
    </row>
    <row r="271" spans="1:55" ht="15" thickBot="1" x14ac:dyDescent="0.35">
      <c r="A271" s="184">
        <v>1268</v>
      </c>
      <c r="B271" s="185"/>
      <c r="C271" s="186">
        <f>'Informations personnelles'!C271</f>
        <v>0</v>
      </c>
      <c r="P271" s="307"/>
      <c r="AW271" s="204">
        <f>VLOOKUP($AX271,CHOOSE({1,2},$C$3:$C$1003,$A$3:$A$1003),2,FALSE)</f>
        <v>1089</v>
      </c>
      <c r="AX271" s="174"/>
      <c r="AY271" s="175"/>
      <c r="AZ271" s="203"/>
      <c r="BA271" s="170">
        <f>VLOOKUP($AZ271,CHOOSE({1,2},$C$3:$C$1003,$A$3:$A$1003),2,FALSE)</f>
        <v>1089</v>
      </c>
      <c r="BB271" s="171"/>
      <c r="BC271" s="205"/>
    </row>
    <row r="272" spans="1:55" ht="15" thickBot="1" x14ac:dyDescent="0.35">
      <c r="A272" s="184">
        <v>1269</v>
      </c>
      <c r="B272" s="185"/>
      <c r="C272" s="186">
        <f>'Informations personnelles'!C272</f>
        <v>0</v>
      </c>
      <c r="P272" s="307"/>
      <c r="AW272" s="204">
        <f>VLOOKUP($AX272,CHOOSE({1,2},$C$3:$C$1003,$A$3:$A$1003),2,FALSE)</f>
        <v>1089</v>
      </c>
      <c r="AX272" s="174"/>
      <c r="AY272" s="175"/>
      <c r="AZ272" s="203"/>
      <c r="BA272" s="170">
        <f>VLOOKUP($AZ272,CHOOSE({1,2},$C$3:$C$1003,$A$3:$A$1003),2,FALSE)</f>
        <v>1089</v>
      </c>
      <c r="BB272" s="171"/>
      <c r="BC272" s="205"/>
    </row>
    <row r="273" spans="1:55" ht="15" thickBot="1" x14ac:dyDescent="0.35">
      <c r="A273" s="184">
        <v>1270</v>
      </c>
      <c r="B273" s="185"/>
      <c r="C273" s="186">
        <f>'Informations personnelles'!C273</f>
        <v>0</v>
      </c>
      <c r="P273" s="307"/>
      <c r="AW273" s="204">
        <f>VLOOKUP($AX273,CHOOSE({1,2},$C$3:$C$1003,$A$3:$A$1003),2,FALSE)</f>
        <v>1089</v>
      </c>
      <c r="AX273" s="174"/>
      <c r="AY273" s="175"/>
      <c r="AZ273" s="203"/>
      <c r="BA273" s="170">
        <f>VLOOKUP($AZ273,CHOOSE({1,2},$C$3:$C$1003,$A$3:$A$1003),2,FALSE)</f>
        <v>1089</v>
      </c>
      <c r="BB273" s="171"/>
      <c r="BC273" s="205"/>
    </row>
    <row r="274" spans="1:55" ht="15" thickBot="1" x14ac:dyDescent="0.35">
      <c r="A274" s="184">
        <v>1271</v>
      </c>
      <c r="B274" s="185"/>
      <c r="C274" s="186">
        <f>'Informations personnelles'!C274</f>
        <v>0</v>
      </c>
      <c r="P274" s="307"/>
      <c r="AW274" s="204">
        <f>VLOOKUP($AX274,CHOOSE({1,2},$C$3:$C$1003,$A$3:$A$1003),2,FALSE)</f>
        <v>1089</v>
      </c>
      <c r="AX274" s="174"/>
      <c r="AY274" s="175"/>
      <c r="AZ274" s="203"/>
      <c r="BA274" s="170">
        <f>VLOOKUP($AZ274,CHOOSE({1,2},$C$3:$C$1003,$A$3:$A$1003),2,FALSE)</f>
        <v>1089</v>
      </c>
      <c r="BB274" s="171"/>
      <c r="BC274" s="205"/>
    </row>
    <row r="275" spans="1:55" ht="15" thickBot="1" x14ac:dyDescent="0.35">
      <c r="A275" s="184">
        <v>1272</v>
      </c>
      <c r="B275" s="185"/>
      <c r="C275" s="186">
        <f>'Informations personnelles'!C275</f>
        <v>0</v>
      </c>
      <c r="P275" s="307"/>
      <c r="AW275" s="204">
        <f>VLOOKUP($AX275,CHOOSE({1,2},$C$3:$C$1003,$A$3:$A$1003),2,FALSE)</f>
        <v>1089</v>
      </c>
      <c r="AX275" s="174"/>
      <c r="AY275" s="175"/>
      <c r="AZ275" s="203"/>
      <c r="BA275" s="170">
        <f>VLOOKUP($AZ275,CHOOSE({1,2},$C$3:$C$1003,$A$3:$A$1003),2,FALSE)</f>
        <v>1089</v>
      </c>
      <c r="BB275" s="171"/>
      <c r="BC275" s="205"/>
    </row>
    <row r="276" spans="1:55" ht="15" thickBot="1" x14ac:dyDescent="0.35">
      <c r="A276" s="184">
        <v>1273</v>
      </c>
      <c r="B276" s="185"/>
      <c r="C276" s="186">
        <f>'Informations personnelles'!C276</f>
        <v>0</v>
      </c>
      <c r="P276" s="307"/>
      <c r="AW276" s="204">
        <f>VLOOKUP($AX276,CHOOSE({1,2},$C$3:$C$1003,$A$3:$A$1003),2,FALSE)</f>
        <v>1089</v>
      </c>
      <c r="AX276" s="174"/>
      <c r="AY276" s="175"/>
      <c r="AZ276" s="203"/>
      <c r="BA276" s="170">
        <f>VLOOKUP($AZ276,CHOOSE({1,2},$C$3:$C$1003,$A$3:$A$1003),2,FALSE)</f>
        <v>1089</v>
      </c>
      <c r="BB276" s="171"/>
      <c r="BC276" s="205"/>
    </row>
    <row r="277" spans="1:55" ht="15" thickBot="1" x14ac:dyDescent="0.35">
      <c r="A277" s="184">
        <v>1274</v>
      </c>
      <c r="B277" s="185"/>
      <c r="C277" s="186">
        <f>'Informations personnelles'!C277</f>
        <v>0</v>
      </c>
      <c r="P277" s="307"/>
      <c r="AW277" s="204">
        <f>VLOOKUP($AX277,CHOOSE({1,2},$C$3:$C$1003,$A$3:$A$1003),2,FALSE)</f>
        <v>1089</v>
      </c>
      <c r="AX277" s="174"/>
      <c r="AY277" s="175"/>
      <c r="AZ277" s="203"/>
      <c r="BA277" s="170">
        <f>VLOOKUP($AZ277,CHOOSE({1,2},$C$3:$C$1003,$A$3:$A$1003),2,FALSE)</f>
        <v>1089</v>
      </c>
      <c r="BB277" s="171"/>
      <c r="BC277" s="205"/>
    </row>
    <row r="278" spans="1:55" ht="15" thickBot="1" x14ac:dyDescent="0.35">
      <c r="A278" s="184">
        <v>1275</v>
      </c>
      <c r="B278" s="185"/>
      <c r="C278" s="186">
        <f>'Informations personnelles'!C278</f>
        <v>0</v>
      </c>
      <c r="P278" s="307"/>
      <c r="AW278" s="204">
        <f>VLOOKUP($AX278,CHOOSE({1,2},$C$3:$C$1003,$A$3:$A$1003),2,FALSE)</f>
        <v>1089</v>
      </c>
      <c r="AX278" s="174"/>
      <c r="AY278" s="175"/>
      <c r="AZ278" s="203"/>
      <c r="BA278" s="170">
        <f>VLOOKUP($AZ278,CHOOSE({1,2},$C$3:$C$1003,$A$3:$A$1003),2,FALSE)</f>
        <v>1089</v>
      </c>
      <c r="BB278" s="171"/>
      <c r="BC278" s="205"/>
    </row>
    <row r="279" spans="1:55" ht="15" thickBot="1" x14ac:dyDescent="0.35">
      <c r="A279" s="184">
        <v>1276</v>
      </c>
      <c r="B279" s="185"/>
      <c r="C279" s="186">
        <f>'Informations personnelles'!C279</f>
        <v>0</v>
      </c>
      <c r="P279" s="307"/>
      <c r="AW279" s="204">
        <f>VLOOKUP($AX279,CHOOSE({1,2},$C$3:$C$1003,$A$3:$A$1003),2,FALSE)</f>
        <v>1089</v>
      </c>
      <c r="AX279" s="174"/>
      <c r="AY279" s="175"/>
      <c r="AZ279" s="203"/>
      <c r="BA279" s="170">
        <f>VLOOKUP($AZ279,CHOOSE({1,2},$C$3:$C$1003,$A$3:$A$1003),2,FALSE)</f>
        <v>1089</v>
      </c>
      <c r="BB279" s="171"/>
      <c r="BC279" s="205"/>
    </row>
    <row r="280" spans="1:55" ht="15" thickBot="1" x14ac:dyDescent="0.35">
      <c r="A280" s="184">
        <v>1277</v>
      </c>
      <c r="B280" s="185"/>
      <c r="C280" s="186">
        <f>'Informations personnelles'!C280</f>
        <v>0</v>
      </c>
      <c r="P280" s="307"/>
      <c r="AW280" s="204">
        <f>VLOOKUP($AX280,CHOOSE({1,2},$C$3:$C$1003,$A$3:$A$1003),2,FALSE)</f>
        <v>1089</v>
      </c>
      <c r="AX280" s="174"/>
      <c r="AY280" s="175"/>
      <c r="AZ280" s="203"/>
      <c r="BA280" s="170">
        <f>VLOOKUP($AZ280,CHOOSE({1,2},$C$3:$C$1003,$A$3:$A$1003),2,FALSE)</f>
        <v>1089</v>
      </c>
      <c r="BB280" s="171"/>
      <c r="BC280" s="205"/>
    </row>
    <row r="281" spans="1:55" ht="15" thickBot="1" x14ac:dyDescent="0.35">
      <c r="A281" s="184">
        <v>1278</v>
      </c>
      <c r="B281" s="185"/>
      <c r="C281" s="186">
        <f>'Informations personnelles'!C281</f>
        <v>0</v>
      </c>
      <c r="P281" s="307"/>
      <c r="AW281" s="204">
        <f>VLOOKUP($AX281,CHOOSE({1,2},$C$3:$C$1003,$A$3:$A$1003),2,FALSE)</f>
        <v>1089</v>
      </c>
      <c r="AX281" s="174"/>
      <c r="AY281" s="175"/>
      <c r="AZ281" s="203"/>
      <c r="BA281" s="170">
        <f>VLOOKUP($AZ281,CHOOSE({1,2},$C$3:$C$1003,$A$3:$A$1003),2,FALSE)</f>
        <v>1089</v>
      </c>
      <c r="BB281" s="171"/>
      <c r="BC281" s="205"/>
    </row>
    <row r="282" spans="1:55" ht="15" thickBot="1" x14ac:dyDescent="0.35">
      <c r="A282" s="184">
        <v>1279</v>
      </c>
      <c r="B282" s="185"/>
      <c r="C282" s="186">
        <f>'Informations personnelles'!C282</f>
        <v>0</v>
      </c>
      <c r="P282" s="307"/>
      <c r="AW282" s="204">
        <f>VLOOKUP($AX282,CHOOSE({1,2},$C$3:$C$1003,$A$3:$A$1003),2,FALSE)</f>
        <v>1089</v>
      </c>
      <c r="AX282" s="174"/>
      <c r="AY282" s="175"/>
      <c r="AZ282" s="203"/>
      <c r="BA282" s="170">
        <f>VLOOKUP($AZ282,CHOOSE({1,2},$C$3:$C$1003,$A$3:$A$1003),2,FALSE)</f>
        <v>1089</v>
      </c>
      <c r="BB282" s="171"/>
      <c r="BC282" s="205"/>
    </row>
    <row r="283" spans="1:55" ht="15" thickBot="1" x14ac:dyDescent="0.35">
      <c r="A283" s="184">
        <v>1280</v>
      </c>
      <c r="B283" s="185"/>
      <c r="C283" s="186">
        <f>'Informations personnelles'!C283</f>
        <v>0</v>
      </c>
      <c r="P283" s="307"/>
      <c r="AW283" s="204">
        <f>VLOOKUP($AX283,CHOOSE({1,2},$C$3:$C$1003,$A$3:$A$1003),2,FALSE)</f>
        <v>1089</v>
      </c>
      <c r="AX283" s="174"/>
      <c r="AY283" s="175"/>
      <c r="AZ283" s="203"/>
      <c r="BA283" s="170">
        <f>VLOOKUP($AZ283,CHOOSE({1,2},$C$3:$C$1003,$A$3:$A$1003),2,FALSE)</f>
        <v>1089</v>
      </c>
      <c r="BB283" s="171"/>
      <c r="BC283" s="205"/>
    </row>
    <row r="284" spans="1:55" ht="15" thickBot="1" x14ac:dyDescent="0.35">
      <c r="A284" s="184">
        <v>1281</v>
      </c>
      <c r="B284" s="185"/>
      <c r="C284" s="186">
        <f>'Informations personnelles'!C284</f>
        <v>0</v>
      </c>
      <c r="P284" s="307"/>
      <c r="AW284" s="204">
        <f>VLOOKUP($AX284,CHOOSE({1,2},$C$3:$C$1003,$A$3:$A$1003),2,FALSE)</f>
        <v>1089</v>
      </c>
      <c r="AX284" s="174"/>
      <c r="AY284" s="175"/>
      <c r="AZ284" s="203"/>
      <c r="BA284" s="170">
        <f>VLOOKUP($AZ284,CHOOSE({1,2},$C$3:$C$1003,$A$3:$A$1003),2,FALSE)</f>
        <v>1089</v>
      </c>
      <c r="BB284" s="171"/>
      <c r="BC284" s="205"/>
    </row>
    <row r="285" spans="1:55" ht="15" thickBot="1" x14ac:dyDescent="0.35">
      <c r="A285" s="184">
        <v>1282</v>
      </c>
      <c r="B285" s="185"/>
      <c r="C285" s="186">
        <f>'Informations personnelles'!C285</f>
        <v>0</v>
      </c>
      <c r="P285" s="307"/>
      <c r="AW285" s="204">
        <f>VLOOKUP($AX285,CHOOSE({1,2},$C$3:$C$1003,$A$3:$A$1003),2,FALSE)</f>
        <v>1089</v>
      </c>
      <c r="AX285" s="174"/>
      <c r="AY285" s="175"/>
      <c r="AZ285" s="203"/>
      <c r="BA285" s="170">
        <f>VLOOKUP($AZ285,CHOOSE({1,2},$C$3:$C$1003,$A$3:$A$1003),2,FALSE)</f>
        <v>1089</v>
      </c>
      <c r="BB285" s="171"/>
      <c r="BC285" s="205"/>
    </row>
    <row r="286" spans="1:55" ht="15" thickBot="1" x14ac:dyDescent="0.35">
      <c r="A286" s="184">
        <v>1283</v>
      </c>
      <c r="B286" s="185"/>
      <c r="C286" s="186">
        <f>'Informations personnelles'!C286</f>
        <v>0</v>
      </c>
      <c r="P286" s="307"/>
      <c r="AW286" s="204">
        <f>VLOOKUP($AX286,CHOOSE({1,2},$C$3:$C$1003,$A$3:$A$1003),2,FALSE)</f>
        <v>1089</v>
      </c>
      <c r="AX286" s="174"/>
      <c r="AY286" s="175"/>
      <c r="AZ286" s="203"/>
      <c r="BA286" s="170">
        <f>VLOOKUP($AZ286,CHOOSE({1,2},$C$3:$C$1003,$A$3:$A$1003),2,FALSE)</f>
        <v>1089</v>
      </c>
      <c r="BB286" s="171"/>
      <c r="BC286" s="205"/>
    </row>
    <row r="287" spans="1:55" ht="15" thickBot="1" x14ac:dyDescent="0.35">
      <c r="A287" s="184">
        <v>1284</v>
      </c>
      <c r="B287" s="185"/>
      <c r="C287" s="186">
        <f>'Informations personnelles'!C287</f>
        <v>0</v>
      </c>
      <c r="P287" s="307"/>
      <c r="AW287" s="204">
        <f>VLOOKUP($AX287,CHOOSE({1,2},$C$3:$C$1003,$A$3:$A$1003),2,FALSE)</f>
        <v>1089</v>
      </c>
      <c r="AX287" s="174"/>
      <c r="AY287" s="175"/>
      <c r="AZ287" s="203"/>
      <c r="BA287" s="170">
        <f>VLOOKUP($AZ287,CHOOSE({1,2},$C$3:$C$1003,$A$3:$A$1003),2,FALSE)</f>
        <v>1089</v>
      </c>
      <c r="BB287" s="171"/>
      <c r="BC287" s="205"/>
    </row>
    <row r="288" spans="1:55" ht="15" thickBot="1" x14ac:dyDescent="0.35">
      <c r="A288" s="184">
        <v>1285</v>
      </c>
      <c r="B288" s="185"/>
      <c r="C288" s="186">
        <f>'Informations personnelles'!C288</f>
        <v>0</v>
      </c>
      <c r="P288" s="307"/>
      <c r="AW288" s="204">
        <f>VLOOKUP($AX288,CHOOSE({1,2},$C$3:$C$1003,$A$3:$A$1003),2,FALSE)</f>
        <v>1089</v>
      </c>
      <c r="AX288" s="174"/>
      <c r="AY288" s="175"/>
      <c r="AZ288" s="203"/>
      <c r="BA288" s="170">
        <f>VLOOKUP($AZ288,CHOOSE({1,2},$C$3:$C$1003,$A$3:$A$1003),2,FALSE)</f>
        <v>1089</v>
      </c>
      <c r="BB288" s="171"/>
      <c r="BC288" s="205"/>
    </row>
    <row r="289" spans="1:55" ht="15" thickBot="1" x14ac:dyDescent="0.35">
      <c r="A289" s="184">
        <v>1286</v>
      </c>
      <c r="B289" s="185"/>
      <c r="C289" s="186">
        <f>'Informations personnelles'!C289</f>
        <v>0</v>
      </c>
      <c r="P289" s="307"/>
      <c r="AW289" s="204">
        <f>VLOOKUP($AX289,CHOOSE({1,2},$C$3:$C$1003,$A$3:$A$1003),2,FALSE)</f>
        <v>1089</v>
      </c>
      <c r="AX289" s="174"/>
      <c r="AY289" s="175"/>
      <c r="AZ289" s="203"/>
      <c r="BA289" s="170">
        <f>VLOOKUP($AZ289,CHOOSE({1,2},$C$3:$C$1003,$A$3:$A$1003),2,FALSE)</f>
        <v>1089</v>
      </c>
      <c r="BB289" s="171"/>
      <c r="BC289" s="205"/>
    </row>
    <row r="290" spans="1:55" ht="15" thickBot="1" x14ac:dyDescent="0.35">
      <c r="A290" s="184">
        <v>1287</v>
      </c>
      <c r="B290" s="185"/>
      <c r="C290" s="186">
        <f>'Informations personnelles'!C290</f>
        <v>0</v>
      </c>
      <c r="P290" s="307"/>
      <c r="AW290" s="204">
        <f>VLOOKUP($AX290,CHOOSE({1,2},$C$3:$C$1003,$A$3:$A$1003),2,FALSE)</f>
        <v>1089</v>
      </c>
      <c r="AX290" s="174"/>
      <c r="AY290" s="175"/>
      <c r="AZ290" s="203"/>
      <c r="BA290" s="170">
        <f>VLOOKUP($AZ290,CHOOSE({1,2},$C$3:$C$1003,$A$3:$A$1003),2,FALSE)</f>
        <v>1089</v>
      </c>
      <c r="BB290" s="171"/>
      <c r="BC290" s="205"/>
    </row>
    <row r="291" spans="1:55" ht="15" thickBot="1" x14ac:dyDescent="0.35">
      <c r="A291" s="184">
        <v>1288</v>
      </c>
      <c r="B291" s="185"/>
      <c r="C291" s="186">
        <f>'Informations personnelles'!C291</f>
        <v>0</v>
      </c>
      <c r="P291" s="307"/>
      <c r="AW291" s="204">
        <f>VLOOKUP($AX291,CHOOSE({1,2},$C$3:$C$1003,$A$3:$A$1003),2,FALSE)</f>
        <v>1089</v>
      </c>
      <c r="AX291" s="174"/>
      <c r="AY291" s="175"/>
      <c r="AZ291" s="203"/>
      <c r="BA291" s="170">
        <f>VLOOKUP($AZ291,CHOOSE({1,2},$C$3:$C$1003,$A$3:$A$1003),2,FALSE)</f>
        <v>1089</v>
      </c>
      <c r="BB291" s="171"/>
      <c r="BC291" s="205"/>
    </row>
    <row r="292" spans="1:55" ht="15" thickBot="1" x14ac:dyDescent="0.35">
      <c r="A292" s="184">
        <v>1289</v>
      </c>
      <c r="B292" s="185"/>
      <c r="C292" s="186">
        <f>'Informations personnelles'!C292</f>
        <v>0</v>
      </c>
      <c r="P292" s="307"/>
      <c r="AW292" s="204">
        <f>VLOOKUP($AX292,CHOOSE({1,2},$C$3:$C$1003,$A$3:$A$1003),2,FALSE)</f>
        <v>1089</v>
      </c>
      <c r="AX292" s="174"/>
      <c r="AY292" s="175"/>
      <c r="AZ292" s="203"/>
      <c r="BA292" s="170">
        <f>VLOOKUP($AZ292,CHOOSE({1,2},$C$3:$C$1003,$A$3:$A$1003),2,FALSE)</f>
        <v>1089</v>
      </c>
      <c r="BB292" s="171"/>
      <c r="BC292" s="205"/>
    </row>
    <row r="293" spans="1:55" ht="15" thickBot="1" x14ac:dyDescent="0.35">
      <c r="A293" s="184">
        <v>1290</v>
      </c>
      <c r="B293" s="185"/>
      <c r="C293" s="186">
        <f>'Informations personnelles'!C293</f>
        <v>0</v>
      </c>
      <c r="P293" s="307"/>
      <c r="AW293" s="204">
        <f>VLOOKUP($AX293,CHOOSE({1,2},$C$3:$C$1003,$A$3:$A$1003),2,FALSE)</f>
        <v>1089</v>
      </c>
      <c r="AX293" s="174"/>
      <c r="AY293" s="175"/>
      <c r="AZ293" s="203"/>
      <c r="BA293" s="170">
        <f>VLOOKUP($AZ293,CHOOSE({1,2},$C$3:$C$1003,$A$3:$A$1003),2,FALSE)</f>
        <v>1089</v>
      </c>
      <c r="BB293" s="171"/>
      <c r="BC293" s="205"/>
    </row>
    <row r="294" spans="1:55" ht="15" thickBot="1" x14ac:dyDescent="0.35">
      <c r="A294" s="184">
        <v>1291</v>
      </c>
      <c r="B294" s="185"/>
      <c r="C294" s="186">
        <f>'Informations personnelles'!C294</f>
        <v>0</v>
      </c>
      <c r="P294" s="307"/>
      <c r="AW294" s="204">
        <f>VLOOKUP($AX294,CHOOSE({1,2},$C$3:$C$1003,$A$3:$A$1003),2,FALSE)</f>
        <v>1089</v>
      </c>
      <c r="AX294" s="174"/>
      <c r="AY294" s="175"/>
      <c r="AZ294" s="203"/>
      <c r="BA294" s="170">
        <f>VLOOKUP($AZ294,CHOOSE({1,2},$C$3:$C$1003,$A$3:$A$1003),2,FALSE)</f>
        <v>1089</v>
      </c>
      <c r="BB294" s="171"/>
      <c r="BC294" s="205"/>
    </row>
    <row r="295" spans="1:55" ht="15" thickBot="1" x14ac:dyDescent="0.35">
      <c r="A295" s="184">
        <v>1292</v>
      </c>
      <c r="B295" s="185"/>
      <c r="C295" s="186">
        <f>'Informations personnelles'!C295</f>
        <v>0</v>
      </c>
      <c r="P295" s="307"/>
      <c r="AW295" s="204">
        <f>VLOOKUP($AX295,CHOOSE({1,2},$C$3:$C$1003,$A$3:$A$1003),2,FALSE)</f>
        <v>1089</v>
      </c>
      <c r="AX295" s="174"/>
      <c r="AY295" s="175"/>
      <c r="AZ295" s="203"/>
      <c r="BA295" s="170">
        <f>VLOOKUP($AZ295,CHOOSE({1,2},$C$3:$C$1003,$A$3:$A$1003),2,FALSE)</f>
        <v>1089</v>
      </c>
      <c r="BB295" s="171"/>
      <c r="BC295" s="205"/>
    </row>
    <row r="296" spans="1:55" ht="15" thickBot="1" x14ac:dyDescent="0.35">
      <c r="A296" s="184">
        <v>1293</v>
      </c>
      <c r="B296" s="185"/>
      <c r="C296" s="186">
        <f>'Informations personnelles'!C296</f>
        <v>0</v>
      </c>
      <c r="P296" s="307"/>
      <c r="AW296" s="204">
        <f>VLOOKUP($AX296,CHOOSE({1,2},$C$3:$C$1003,$A$3:$A$1003),2,FALSE)</f>
        <v>1089</v>
      </c>
      <c r="AX296" s="174"/>
      <c r="AY296" s="175"/>
      <c r="AZ296" s="203"/>
      <c r="BA296" s="170">
        <f>VLOOKUP($AZ296,CHOOSE({1,2},$C$3:$C$1003,$A$3:$A$1003),2,FALSE)</f>
        <v>1089</v>
      </c>
      <c r="BB296" s="171"/>
      <c r="BC296" s="205"/>
    </row>
    <row r="297" spans="1:55" ht="15" thickBot="1" x14ac:dyDescent="0.35">
      <c r="A297" s="184">
        <v>1294</v>
      </c>
      <c r="B297" s="185"/>
      <c r="C297" s="186">
        <f>'Informations personnelles'!C297</f>
        <v>0</v>
      </c>
      <c r="P297" s="307"/>
      <c r="AW297" s="204">
        <f>VLOOKUP($AX297,CHOOSE({1,2},$C$3:$C$1003,$A$3:$A$1003),2,FALSE)</f>
        <v>1089</v>
      </c>
      <c r="AX297" s="174"/>
      <c r="AY297" s="175"/>
      <c r="AZ297" s="203"/>
      <c r="BA297" s="170">
        <f>VLOOKUP($AZ297,CHOOSE({1,2},$C$3:$C$1003,$A$3:$A$1003),2,FALSE)</f>
        <v>1089</v>
      </c>
      <c r="BB297" s="171"/>
      <c r="BC297" s="205"/>
    </row>
    <row r="298" spans="1:55" ht="15" thickBot="1" x14ac:dyDescent="0.35">
      <c r="A298" s="184">
        <v>1295</v>
      </c>
      <c r="B298" s="185"/>
      <c r="C298" s="186">
        <f>'Informations personnelles'!C298</f>
        <v>0</v>
      </c>
      <c r="P298" s="307"/>
      <c r="AW298" s="204">
        <f>VLOOKUP($AX298,CHOOSE({1,2},$C$3:$C$1003,$A$3:$A$1003),2,FALSE)</f>
        <v>1089</v>
      </c>
      <c r="AX298" s="174"/>
      <c r="AY298" s="175"/>
      <c r="AZ298" s="203"/>
      <c r="BA298" s="170">
        <f>VLOOKUP($AZ298,CHOOSE({1,2},$C$3:$C$1003,$A$3:$A$1003),2,FALSE)</f>
        <v>1089</v>
      </c>
      <c r="BB298" s="171"/>
      <c r="BC298" s="205"/>
    </row>
    <row r="299" spans="1:55" ht="15" thickBot="1" x14ac:dyDescent="0.35">
      <c r="A299" s="184">
        <v>1296</v>
      </c>
      <c r="B299" s="185"/>
      <c r="C299" s="186">
        <f>'Informations personnelles'!C299</f>
        <v>0</v>
      </c>
      <c r="P299" s="307"/>
      <c r="AW299" s="204">
        <f>VLOOKUP($AX299,CHOOSE({1,2},$C$3:$C$1003,$A$3:$A$1003),2,FALSE)</f>
        <v>1089</v>
      </c>
      <c r="AX299" s="174"/>
      <c r="AY299" s="175"/>
      <c r="AZ299" s="203"/>
      <c r="BA299" s="170">
        <f>VLOOKUP($AZ299,CHOOSE({1,2},$C$3:$C$1003,$A$3:$A$1003),2,FALSE)</f>
        <v>1089</v>
      </c>
      <c r="BB299" s="171"/>
      <c r="BC299" s="205"/>
    </row>
    <row r="300" spans="1:55" ht="15" thickBot="1" x14ac:dyDescent="0.35">
      <c r="A300" s="184">
        <v>1297</v>
      </c>
      <c r="B300" s="185"/>
      <c r="C300" s="186">
        <f>'Informations personnelles'!C300</f>
        <v>0</v>
      </c>
      <c r="P300" s="307"/>
      <c r="AW300" s="204">
        <f>VLOOKUP($AX300,CHOOSE({1,2},$C$3:$C$1003,$A$3:$A$1003),2,FALSE)</f>
        <v>1089</v>
      </c>
      <c r="AX300" s="174"/>
      <c r="AY300" s="175"/>
      <c r="AZ300" s="203"/>
      <c r="BA300" s="170">
        <f>VLOOKUP($AZ300,CHOOSE({1,2},$C$3:$C$1003,$A$3:$A$1003),2,FALSE)</f>
        <v>1089</v>
      </c>
      <c r="BB300" s="171"/>
      <c r="BC300" s="205"/>
    </row>
    <row r="301" spans="1:55" ht="15" thickBot="1" x14ac:dyDescent="0.35">
      <c r="A301" s="184">
        <v>1298</v>
      </c>
      <c r="B301" s="185"/>
      <c r="C301" s="186">
        <f>'Informations personnelles'!C301</f>
        <v>0</v>
      </c>
      <c r="P301" s="307"/>
      <c r="AW301" s="204">
        <f>VLOOKUP($AX301,CHOOSE({1,2},$C$3:$C$1003,$A$3:$A$1003),2,FALSE)</f>
        <v>1089</v>
      </c>
      <c r="AX301" s="174"/>
      <c r="AY301" s="175"/>
      <c r="AZ301" s="203"/>
      <c r="BA301" s="170">
        <f>VLOOKUP($AZ301,CHOOSE({1,2},$C$3:$C$1003,$A$3:$A$1003),2,FALSE)</f>
        <v>1089</v>
      </c>
      <c r="BB301" s="171"/>
      <c r="BC301" s="205"/>
    </row>
    <row r="302" spans="1:55" ht="15" thickBot="1" x14ac:dyDescent="0.35">
      <c r="A302" s="184">
        <v>1299</v>
      </c>
      <c r="B302" s="185"/>
      <c r="C302" s="186">
        <f>'Informations personnelles'!C302</f>
        <v>0</v>
      </c>
      <c r="P302" s="307"/>
      <c r="AW302" s="204">
        <f>VLOOKUP($AX302,CHOOSE({1,2},$C$3:$C$1003,$A$3:$A$1003),2,FALSE)</f>
        <v>1089</v>
      </c>
      <c r="AX302" s="174"/>
      <c r="AY302" s="175"/>
      <c r="AZ302" s="203"/>
      <c r="BA302" s="170">
        <f>VLOOKUP($AZ302,CHOOSE({1,2},$C$3:$C$1003,$A$3:$A$1003),2,FALSE)</f>
        <v>1089</v>
      </c>
      <c r="BB302" s="171"/>
      <c r="BC302" s="205"/>
    </row>
    <row r="303" spans="1:55" ht="15" thickBot="1" x14ac:dyDescent="0.35">
      <c r="A303" s="184">
        <v>1300</v>
      </c>
      <c r="B303" s="185"/>
      <c r="C303" s="186">
        <f>'Informations personnelles'!C303</f>
        <v>0</v>
      </c>
      <c r="P303" s="307"/>
      <c r="AW303" s="204">
        <f>VLOOKUP($AX303,CHOOSE({1,2},$C$3:$C$1003,$A$3:$A$1003),2,FALSE)</f>
        <v>1089</v>
      </c>
      <c r="AX303" s="174"/>
      <c r="AY303" s="175"/>
      <c r="AZ303" s="203"/>
      <c r="BA303" s="170">
        <f>VLOOKUP($AZ303,CHOOSE({1,2},$C$3:$C$1003,$A$3:$A$1003),2,FALSE)</f>
        <v>1089</v>
      </c>
      <c r="BB303" s="171"/>
      <c r="BC303" s="205"/>
    </row>
    <row r="304" spans="1:55" ht="15" thickBot="1" x14ac:dyDescent="0.35">
      <c r="A304" s="184">
        <v>1301</v>
      </c>
      <c r="B304" s="185"/>
      <c r="C304" s="186">
        <f>'Informations personnelles'!C304</f>
        <v>0</v>
      </c>
      <c r="P304" s="307"/>
      <c r="AW304" s="204">
        <f>VLOOKUP($AX304,CHOOSE({1,2},$C$3:$C$1003,$A$3:$A$1003),2,FALSE)</f>
        <v>1089</v>
      </c>
      <c r="AX304" s="174"/>
      <c r="AY304" s="175"/>
      <c r="AZ304" s="203"/>
      <c r="BA304" s="170">
        <f>VLOOKUP($AZ304,CHOOSE({1,2},$C$3:$C$1003,$A$3:$A$1003),2,FALSE)</f>
        <v>1089</v>
      </c>
      <c r="BB304" s="171"/>
      <c r="BC304" s="205"/>
    </row>
    <row r="305" spans="1:55" ht="15" thickBot="1" x14ac:dyDescent="0.35">
      <c r="A305" s="184">
        <v>1302</v>
      </c>
      <c r="B305" s="185"/>
      <c r="C305" s="186">
        <f>'Informations personnelles'!C305</f>
        <v>0</v>
      </c>
      <c r="P305" s="307"/>
      <c r="AW305" s="204">
        <f>VLOOKUP($AX305,CHOOSE({1,2},$C$3:$C$1003,$A$3:$A$1003),2,FALSE)</f>
        <v>1089</v>
      </c>
      <c r="AX305" s="174"/>
      <c r="AY305" s="175"/>
      <c r="AZ305" s="203"/>
      <c r="BA305" s="170">
        <f>VLOOKUP($AZ305,CHOOSE({1,2},$C$3:$C$1003,$A$3:$A$1003),2,FALSE)</f>
        <v>1089</v>
      </c>
      <c r="BB305" s="171"/>
      <c r="BC305" s="205"/>
    </row>
    <row r="306" spans="1:55" ht="15" thickBot="1" x14ac:dyDescent="0.35">
      <c r="A306" s="184">
        <v>1303</v>
      </c>
      <c r="B306" s="185"/>
      <c r="C306" s="186">
        <f>'Informations personnelles'!C306</f>
        <v>0</v>
      </c>
      <c r="P306" s="307"/>
      <c r="AW306" s="204">
        <f>VLOOKUP($AX306,CHOOSE({1,2},$C$3:$C$1003,$A$3:$A$1003),2,FALSE)</f>
        <v>1089</v>
      </c>
      <c r="AX306" s="174"/>
      <c r="AY306" s="175"/>
      <c r="AZ306" s="203"/>
      <c r="BA306" s="170">
        <f>VLOOKUP($AZ306,CHOOSE({1,2},$C$3:$C$1003,$A$3:$A$1003),2,FALSE)</f>
        <v>1089</v>
      </c>
      <c r="BB306" s="171"/>
      <c r="BC306" s="205"/>
    </row>
    <row r="307" spans="1:55" ht="15" thickBot="1" x14ac:dyDescent="0.35">
      <c r="A307" s="184">
        <v>1304</v>
      </c>
      <c r="B307" s="185"/>
      <c r="C307" s="186">
        <f>'Informations personnelles'!C307</f>
        <v>0</v>
      </c>
      <c r="P307" s="307"/>
      <c r="AW307" s="204">
        <f>VLOOKUP($AX307,CHOOSE({1,2},$C$3:$C$1003,$A$3:$A$1003),2,FALSE)</f>
        <v>1089</v>
      </c>
      <c r="AX307" s="174"/>
      <c r="AY307" s="175"/>
      <c r="AZ307" s="203"/>
      <c r="BA307" s="170">
        <f>VLOOKUP($AZ307,CHOOSE({1,2},$C$3:$C$1003,$A$3:$A$1003),2,FALSE)</f>
        <v>1089</v>
      </c>
      <c r="BB307" s="171"/>
      <c r="BC307" s="205"/>
    </row>
    <row r="308" spans="1:55" ht="15" thickBot="1" x14ac:dyDescent="0.35">
      <c r="A308" s="184">
        <v>1305</v>
      </c>
      <c r="B308" s="185"/>
      <c r="C308" s="186">
        <f>'Informations personnelles'!C308</f>
        <v>0</v>
      </c>
      <c r="P308" s="307"/>
      <c r="AW308" s="204">
        <f>VLOOKUP($AX308,CHOOSE({1,2},$C$3:$C$1003,$A$3:$A$1003),2,FALSE)</f>
        <v>1089</v>
      </c>
      <c r="AX308" s="174"/>
      <c r="AY308" s="175"/>
      <c r="AZ308" s="203"/>
      <c r="BA308" s="170">
        <f>VLOOKUP($AZ308,CHOOSE({1,2},$C$3:$C$1003,$A$3:$A$1003),2,FALSE)</f>
        <v>1089</v>
      </c>
      <c r="BB308" s="171"/>
      <c r="BC308" s="205"/>
    </row>
    <row r="309" spans="1:55" ht="15" thickBot="1" x14ac:dyDescent="0.35">
      <c r="A309" s="184">
        <v>1306</v>
      </c>
      <c r="B309" s="185"/>
      <c r="C309" s="186">
        <f>'Informations personnelles'!C309</f>
        <v>0</v>
      </c>
      <c r="P309" s="307"/>
      <c r="AW309" s="204">
        <f>VLOOKUP($AX309,CHOOSE({1,2},$C$3:$C$1003,$A$3:$A$1003),2,FALSE)</f>
        <v>1089</v>
      </c>
      <c r="AX309" s="174"/>
      <c r="AY309" s="175"/>
      <c r="AZ309" s="203"/>
      <c r="BA309" s="170">
        <f>VLOOKUP($AZ309,CHOOSE({1,2},$C$3:$C$1003,$A$3:$A$1003),2,FALSE)</f>
        <v>1089</v>
      </c>
      <c r="BB309" s="171"/>
      <c r="BC309" s="205"/>
    </row>
    <row r="310" spans="1:55" ht="15" thickBot="1" x14ac:dyDescent="0.35">
      <c r="A310" s="184">
        <v>1307</v>
      </c>
      <c r="B310" s="185"/>
      <c r="C310" s="186">
        <f>'Informations personnelles'!C310</f>
        <v>0</v>
      </c>
      <c r="P310" s="307"/>
      <c r="AW310" s="204">
        <f>VLOOKUP($AX310,CHOOSE({1,2},$C$3:$C$1003,$A$3:$A$1003),2,FALSE)</f>
        <v>1089</v>
      </c>
      <c r="AX310" s="174"/>
      <c r="AY310" s="175"/>
      <c r="AZ310" s="203"/>
      <c r="BA310" s="170">
        <f>VLOOKUP($AZ310,CHOOSE({1,2},$C$3:$C$1003,$A$3:$A$1003),2,FALSE)</f>
        <v>1089</v>
      </c>
      <c r="BB310" s="171"/>
      <c r="BC310" s="205"/>
    </row>
    <row r="311" spans="1:55" ht="15" thickBot="1" x14ac:dyDescent="0.35">
      <c r="A311" s="184">
        <v>1308</v>
      </c>
      <c r="B311" s="185"/>
      <c r="C311" s="186">
        <f>'Informations personnelles'!C311</f>
        <v>0</v>
      </c>
      <c r="P311" s="307"/>
      <c r="AW311" s="204">
        <f>VLOOKUP($AX311,CHOOSE({1,2},$C$3:$C$1003,$A$3:$A$1003),2,FALSE)</f>
        <v>1089</v>
      </c>
      <c r="AX311" s="174"/>
      <c r="AY311" s="175"/>
      <c r="AZ311" s="203"/>
      <c r="BA311" s="170">
        <f>VLOOKUP($AZ311,CHOOSE({1,2},$C$3:$C$1003,$A$3:$A$1003),2,FALSE)</f>
        <v>1089</v>
      </c>
      <c r="BB311" s="171"/>
      <c r="BC311" s="205"/>
    </row>
    <row r="312" spans="1:55" ht="15" thickBot="1" x14ac:dyDescent="0.35">
      <c r="A312" s="184">
        <v>1309</v>
      </c>
      <c r="B312" s="185"/>
      <c r="C312" s="186">
        <f>'Informations personnelles'!C312</f>
        <v>0</v>
      </c>
      <c r="P312" s="307"/>
      <c r="AW312" s="204">
        <f>VLOOKUP($AX312,CHOOSE({1,2},$C$3:$C$1003,$A$3:$A$1003),2,FALSE)</f>
        <v>1089</v>
      </c>
      <c r="AX312" s="174"/>
      <c r="AY312" s="175"/>
      <c r="AZ312" s="203"/>
      <c r="BA312" s="170">
        <f>VLOOKUP($AZ312,CHOOSE({1,2},$C$3:$C$1003,$A$3:$A$1003),2,FALSE)</f>
        <v>1089</v>
      </c>
      <c r="BB312" s="171"/>
      <c r="BC312" s="205"/>
    </row>
    <row r="313" spans="1:55" ht="15" thickBot="1" x14ac:dyDescent="0.35">
      <c r="A313" s="184">
        <v>1310</v>
      </c>
      <c r="B313" s="185"/>
      <c r="C313" s="186">
        <f>'Informations personnelles'!C313</f>
        <v>0</v>
      </c>
      <c r="P313" s="307"/>
      <c r="AW313" s="204">
        <f>VLOOKUP($AX313,CHOOSE({1,2},$C$3:$C$1003,$A$3:$A$1003),2,FALSE)</f>
        <v>1089</v>
      </c>
      <c r="AX313" s="174"/>
      <c r="AY313" s="175"/>
      <c r="AZ313" s="203"/>
      <c r="BA313" s="170">
        <f>VLOOKUP($AZ313,CHOOSE({1,2},$C$3:$C$1003,$A$3:$A$1003),2,FALSE)</f>
        <v>1089</v>
      </c>
      <c r="BB313" s="171"/>
      <c r="BC313" s="205"/>
    </row>
    <row r="314" spans="1:55" ht="15" thickBot="1" x14ac:dyDescent="0.35">
      <c r="A314" s="184">
        <v>1311</v>
      </c>
      <c r="B314" s="185"/>
      <c r="C314" s="186">
        <f>'Informations personnelles'!C314</f>
        <v>0</v>
      </c>
      <c r="P314" s="307"/>
      <c r="AW314" s="204">
        <f>VLOOKUP($AX314,CHOOSE({1,2},$C$3:$C$1003,$A$3:$A$1003),2,FALSE)</f>
        <v>1089</v>
      </c>
      <c r="AX314" s="174"/>
      <c r="AY314" s="175"/>
      <c r="AZ314" s="203"/>
      <c r="BA314" s="170">
        <f>VLOOKUP($AZ314,CHOOSE({1,2},$C$3:$C$1003,$A$3:$A$1003),2,FALSE)</f>
        <v>1089</v>
      </c>
      <c r="BB314" s="171"/>
      <c r="BC314" s="205"/>
    </row>
    <row r="315" spans="1:55" ht="15" thickBot="1" x14ac:dyDescent="0.35">
      <c r="A315" s="184">
        <v>1312</v>
      </c>
      <c r="B315" s="185"/>
      <c r="C315" s="186">
        <f>'Informations personnelles'!C315</f>
        <v>0</v>
      </c>
      <c r="P315" s="307"/>
      <c r="AW315" s="204">
        <f>VLOOKUP($AX315,CHOOSE({1,2},$C$3:$C$1003,$A$3:$A$1003),2,FALSE)</f>
        <v>1089</v>
      </c>
      <c r="AX315" s="174"/>
      <c r="AY315" s="175"/>
      <c r="AZ315" s="203"/>
      <c r="BA315" s="170">
        <f>VLOOKUP($AZ315,CHOOSE({1,2},$C$3:$C$1003,$A$3:$A$1003),2,FALSE)</f>
        <v>1089</v>
      </c>
      <c r="BB315" s="171"/>
      <c r="BC315" s="205"/>
    </row>
    <row r="316" spans="1:55" ht="15" thickBot="1" x14ac:dyDescent="0.35">
      <c r="A316" s="184">
        <v>1313</v>
      </c>
      <c r="B316" s="185"/>
      <c r="C316" s="186">
        <f>'Informations personnelles'!C316</f>
        <v>0</v>
      </c>
      <c r="P316" s="307"/>
      <c r="AW316" s="204">
        <f>VLOOKUP($AX316,CHOOSE({1,2},$C$3:$C$1003,$A$3:$A$1003),2,FALSE)</f>
        <v>1089</v>
      </c>
      <c r="AX316" s="174"/>
      <c r="AY316" s="175"/>
      <c r="AZ316" s="203"/>
      <c r="BA316" s="170">
        <f>VLOOKUP($AZ316,CHOOSE({1,2},$C$3:$C$1003,$A$3:$A$1003),2,FALSE)</f>
        <v>1089</v>
      </c>
      <c r="BB316" s="171"/>
      <c r="BC316" s="205"/>
    </row>
    <row r="317" spans="1:55" ht="15" thickBot="1" x14ac:dyDescent="0.35">
      <c r="A317" s="184">
        <v>1314</v>
      </c>
      <c r="B317" s="185"/>
      <c r="C317" s="186">
        <f>'Informations personnelles'!C317</f>
        <v>0</v>
      </c>
      <c r="P317" s="307"/>
      <c r="AW317" s="204">
        <f>VLOOKUP($AX317,CHOOSE({1,2},$C$3:$C$1003,$A$3:$A$1003),2,FALSE)</f>
        <v>1089</v>
      </c>
      <c r="AX317" s="174"/>
      <c r="AY317" s="175"/>
      <c r="AZ317" s="203"/>
      <c r="BA317" s="170">
        <f>VLOOKUP($AZ317,CHOOSE({1,2},$C$3:$C$1003,$A$3:$A$1003),2,FALSE)</f>
        <v>1089</v>
      </c>
      <c r="BB317" s="171"/>
      <c r="BC317" s="205"/>
    </row>
    <row r="318" spans="1:55" ht="15" thickBot="1" x14ac:dyDescent="0.35">
      <c r="A318" s="184">
        <v>1315</v>
      </c>
      <c r="B318" s="185"/>
      <c r="C318" s="186">
        <f>'Informations personnelles'!C318</f>
        <v>0</v>
      </c>
      <c r="P318" s="307"/>
      <c r="AW318" s="204">
        <f>VLOOKUP($AX318,CHOOSE({1,2},$C$3:$C$1003,$A$3:$A$1003),2,FALSE)</f>
        <v>1089</v>
      </c>
      <c r="AX318" s="174"/>
      <c r="AY318" s="175"/>
      <c r="AZ318" s="203"/>
      <c r="BA318" s="170">
        <f>VLOOKUP($AZ318,CHOOSE({1,2},$C$3:$C$1003,$A$3:$A$1003),2,FALSE)</f>
        <v>1089</v>
      </c>
      <c r="BB318" s="171"/>
      <c r="BC318" s="205"/>
    </row>
    <row r="319" spans="1:55" ht="15" thickBot="1" x14ac:dyDescent="0.35">
      <c r="A319" s="184">
        <v>1316</v>
      </c>
      <c r="B319" s="185"/>
      <c r="C319" s="186">
        <f>'Informations personnelles'!C319</f>
        <v>0</v>
      </c>
      <c r="P319" s="307"/>
      <c r="AW319" s="204">
        <f>VLOOKUP($AX319,CHOOSE({1,2},$C$3:$C$1003,$A$3:$A$1003),2,FALSE)</f>
        <v>1089</v>
      </c>
      <c r="AX319" s="174"/>
      <c r="AY319" s="175"/>
      <c r="AZ319" s="203"/>
      <c r="BA319" s="170">
        <f>VLOOKUP($AZ319,CHOOSE({1,2},$C$3:$C$1003,$A$3:$A$1003),2,FALSE)</f>
        <v>1089</v>
      </c>
      <c r="BB319" s="171"/>
      <c r="BC319" s="205"/>
    </row>
    <row r="320" spans="1:55" ht="15" thickBot="1" x14ac:dyDescent="0.35">
      <c r="A320" s="184">
        <v>1317</v>
      </c>
      <c r="B320" s="185"/>
      <c r="C320" s="186">
        <f>'Informations personnelles'!C320</f>
        <v>0</v>
      </c>
      <c r="P320" s="307"/>
      <c r="AW320" s="204">
        <f>VLOOKUP($AX320,CHOOSE({1,2},$C$3:$C$1003,$A$3:$A$1003),2,FALSE)</f>
        <v>1089</v>
      </c>
      <c r="AX320" s="174"/>
      <c r="AY320" s="175"/>
      <c r="AZ320" s="203"/>
      <c r="BA320" s="170">
        <f>VLOOKUP($AZ320,CHOOSE({1,2},$C$3:$C$1003,$A$3:$A$1003),2,FALSE)</f>
        <v>1089</v>
      </c>
      <c r="BB320" s="171"/>
      <c r="BC320" s="205"/>
    </row>
    <row r="321" spans="1:55" ht="15" thickBot="1" x14ac:dyDescent="0.35">
      <c r="A321" s="184">
        <v>1318</v>
      </c>
      <c r="B321" s="185"/>
      <c r="C321" s="186">
        <f>'Informations personnelles'!C321</f>
        <v>0</v>
      </c>
      <c r="P321" s="307"/>
      <c r="AW321" s="204">
        <f>VLOOKUP($AX321,CHOOSE({1,2},$C$3:$C$1003,$A$3:$A$1003),2,FALSE)</f>
        <v>1089</v>
      </c>
      <c r="AX321" s="174"/>
      <c r="AY321" s="175"/>
      <c r="AZ321" s="203"/>
      <c r="BA321" s="170">
        <f>VLOOKUP($AZ321,CHOOSE({1,2},$C$3:$C$1003,$A$3:$A$1003),2,FALSE)</f>
        <v>1089</v>
      </c>
      <c r="BB321" s="171"/>
      <c r="BC321" s="205"/>
    </row>
    <row r="322" spans="1:55" ht="15" thickBot="1" x14ac:dyDescent="0.35">
      <c r="A322" s="184">
        <v>1319</v>
      </c>
      <c r="B322" s="185"/>
      <c r="C322" s="186">
        <f>'Informations personnelles'!C322</f>
        <v>0</v>
      </c>
      <c r="P322" s="307"/>
      <c r="AW322" s="204">
        <f>VLOOKUP($AX322,CHOOSE({1,2},$C$3:$C$1003,$A$3:$A$1003),2,FALSE)</f>
        <v>1089</v>
      </c>
      <c r="AX322" s="174"/>
      <c r="AY322" s="175"/>
      <c r="AZ322" s="203"/>
      <c r="BA322" s="170">
        <f>VLOOKUP($AZ322,CHOOSE({1,2},$C$3:$C$1003,$A$3:$A$1003),2,FALSE)</f>
        <v>1089</v>
      </c>
      <c r="BB322" s="171"/>
      <c r="BC322" s="205"/>
    </row>
    <row r="323" spans="1:55" ht="15" thickBot="1" x14ac:dyDescent="0.35">
      <c r="A323" s="184">
        <v>1320</v>
      </c>
      <c r="B323" s="185"/>
      <c r="C323" s="186">
        <f>'Informations personnelles'!C323</f>
        <v>0</v>
      </c>
      <c r="P323" s="307"/>
      <c r="AW323" s="204">
        <f>VLOOKUP($AX323,CHOOSE({1,2},$C$3:$C$1003,$A$3:$A$1003),2,FALSE)</f>
        <v>1089</v>
      </c>
      <c r="AX323" s="174"/>
      <c r="AY323" s="175"/>
      <c r="AZ323" s="203"/>
      <c r="BA323" s="170">
        <f>VLOOKUP($AZ323,CHOOSE({1,2},$C$3:$C$1003,$A$3:$A$1003),2,FALSE)</f>
        <v>1089</v>
      </c>
      <c r="BB323" s="171"/>
      <c r="BC323" s="205"/>
    </row>
    <row r="324" spans="1:55" ht="15" thickBot="1" x14ac:dyDescent="0.35">
      <c r="A324" s="184">
        <v>1321</v>
      </c>
      <c r="B324" s="185"/>
      <c r="C324" s="186">
        <f>'Informations personnelles'!C324</f>
        <v>0</v>
      </c>
      <c r="P324" s="307"/>
      <c r="AW324" s="204">
        <f>VLOOKUP($AX324,CHOOSE({1,2},$C$3:$C$1003,$A$3:$A$1003),2,FALSE)</f>
        <v>1089</v>
      </c>
      <c r="AX324" s="174"/>
      <c r="AY324" s="175"/>
      <c r="AZ324" s="203"/>
      <c r="BA324" s="170">
        <f>VLOOKUP($AZ324,CHOOSE({1,2},$C$3:$C$1003,$A$3:$A$1003),2,FALSE)</f>
        <v>1089</v>
      </c>
      <c r="BB324" s="171"/>
      <c r="BC324" s="205"/>
    </row>
    <row r="325" spans="1:55" ht="15" thickBot="1" x14ac:dyDescent="0.35">
      <c r="A325" s="184">
        <v>1322</v>
      </c>
      <c r="B325" s="185"/>
      <c r="C325" s="186">
        <f>'Informations personnelles'!C325</f>
        <v>0</v>
      </c>
      <c r="P325" s="307"/>
      <c r="AW325" s="204">
        <f>VLOOKUP($AX325,CHOOSE({1,2},$C$3:$C$1003,$A$3:$A$1003),2,FALSE)</f>
        <v>1089</v>
      </c>
      <c r="AX325" s="174"/>
      <c r="AY325" s="175"/>
      <c r="AZ325" s="203"/>
      <c r="BA325" s="170">
        <f>VLOOKUP($AZ325,CHOOSE({1,2},$C$3:$C$1003,$A$3:$A$1003),2,FALSE)</f>
        <v>1089</v>
      </c>
      <c r="BB325" s="171"/>
      <c r="BC325" s="205"/>
    </row>
    <row r="326" spans="1:55" ht="15" thickBot="1" x14ac:dyDescent="0.35">
      <c r="A326" s="184">
        <v>1323</v>
      </c>
      <c r="B326" s="185"/>
      <c r="C326" s="186">
        <f>'Informations personnelles'!C326</f>
        <v>0</v>
      </c>
      <c r="P326" s="307"/>
      <c r="AW326" s="204">
        <f>VLOOKUP($AX326,CHOOSE({1,2},$C$3:$C$1003,$A$3:$A$1003),2,FALSE)</f>
        <v>1089</v>
      </c>
      <c r="AX326" s="174"/>
      <c r="AY326" s="175"/>
      <c r="AZ326" s="203"/>
      <c r="BA326" s="170">
        <f>VLOOKUP($AZ326,CHOOSE({1,2},$C$3:$C$1003,$A$3:$A$1003),2,FALSE)</f>
        <v>1089</v>
      </c>
      <c r="BB326" s="171"/>
      <c r="BC326" s="205"/>
    </row>
    <row r="327" spans="1:55" ht="15" thickBot="1" x14ac:dyDescent="0.35">
      <c r="A327" s="184">
        <v>1324</v>
      </c>
      <c r="B327" s="185"/>
      <c r="C327" s="186">
        <f>'Informations personnelles'!C327</f>
        <v>0</v>
      </c>
      <c r="P327" s="307"/>
      <c r="AW327" s="204">
        <f>VLOOKUP($AX327,CHOOSE({1,2},$C$3:$C$1003,$A$3:$A$1003),2,FALSE)</f>
        <v>1089</v>
      </c>
      <c r="AX327" s="174"/>
      <c r="AY327" s="175"/>
      <c r="AZ327" s="203"/>
      <c r="BA327" s="170">
        <f>VLOOKUP($AZ327,CHOOSE({1,2},$C$3:$C$1003,$A$3:$A$1003),2,FALSE)</f>
        <v>1089</v>
      </c>
      <c r="BB327" s="171"/>
      <c r="BC327" s="205"/>
    </row>
    <row r="328" spans="1:55" ht="15" thickBot="1" x14ac:dyDescent="0.35">
      <c r="A328" s="184">
        <v>1325</v>
      </c>
      <c r="B328" s="185"/>
      <c r="C328" s="186">
        <f>'Informations personnelles'!C328</f>
        <v>0</v>
      </c>
      <c r="P328" s="307"/>
      <c r="AW328" s="204">
        <f>VLOOKUP($AX328,CHOOSE({1,2},$C$3:$C$1003,$A$3:$A$1003),2,FALSE)</f>
        <v>1089</v>
      </c>
      <c r="AX328" s="174"/>
      <c r="AY328" s="175"/>
      <c r="AZ328" s="203"/>
      <c r="BA328" s="170">
        <f>VLOOKUP($AZ328,CHOOSE({1,2},$C$3:$C$1003,$A$3:$A$1003),2,FALSE)</f>
        <v>1089</v>
      </c>
      <c r="BB328" s="171"/>
      <c r="BC328" s="205"/>
    </row>
    <row r="329" spans="1:55" ht="15" thickBot="1" x14ac:dyDescent="0.35">
      <c r="A329" s="184">
        <v>1326</v>
      </c>
      <c r="B329" s="185"/>
      <c r="C329" s="186">
        <f>'Informations personnelles'!C329</f>
        <v>0</v>
      </c>
      <c r="P329" s="307"/>
      <c r="AW329" s="204">
        <f>VLOOKUP($AX329,CHOOSE({1,2},$C$3:$C$1003,$A$3:$A$1003),2,FALSE)</f>
        <v>1089</v>
      </c>
      <c r="AX329" s="174"/>
      <c r="AY329" s="175"/>
      <c r="AZ329" s="203"/>
      <c r="BA329" s="170">
        <f>VLOOKUP($AZ329,CHOOSE({1,2},$C$3:$C$1003,$A$3:$A$1003),2,FALSE)</f>
        <v>1089</v>
      </c>
      <c r="BB329" s="171"/>
      <c r="BC329" s="205"/>
    </row>
    <row r="330" spans="1:55" ht="15" thickBot="1" x14ac:dyDescent="0.35">
      <c r="A330" s="184">
        <v>1327</v>
      </c>
      <c r="B330" s="185"/>
      <c r="C330" s="186">
        <f>'Informations personnelles'!C330</f>
        <v>0</v>
      </c>
      <c r="P330" s="307"/>
      <c r="AW330" s="204">
        <f>VLOOKUP($AX330,CHOOSE({1,2},$C$3:$C$1003,$A$3:$A$1003),2,FALSE)</f>
        <v>1089</v>
      </c>
      <c r="AX330" s="174"/>
      <c r="AY330" s="175"/>
      <c r="AZ330" s="203"/>
      <c r="BA330" s="170">
        <f>VLOOKUP($AZ330,CHOOSE({1,2},$C$3:$C$1003,$A$3:$A$1003),2,FALSE)</f>
        <v>1089</v>
      </c>
      <c r="BB330" s="171"/>
      <c r="BC330" s="205"/>
    </row>
    <row r="331" spans="1:55" ht="15" thickBot="1" x14ac:dyDescent="0.35">
      <c r="A331" s="184">
        <v>1328</v>
      </c>
      <c r="B331" s="185"/>
      <c r="C331" s="186">
        <f>'Informations personnelles'!C331</f>
        <v>0</v>
      </c>
      <c r="P331" s="307"/>
      <c r="AW331" s="204">
        <f>VLOOKUP($AX331,CHOOSE({1,2},$C$3:$C$1003,$A$3:$A$1003),2,FALSE)</f>
        <v>1089</v>
      </c>
      <c r="AX331" s="174"/>
      <c r="AY331" s="175"/>
      <c r="AZ331" s="203"/>
      <c r="BA331" s="170">
        <f>VLOOKUP($AZ331,CHOOSE({1,2},$C$3:$C$1003,$A$3:$A$1003),2,FALSE)</f>
        <v>1089</v>
      </c>
      <c r="BB331" s="171"/>
      <c r="BC331" s="205"/>
    </row>
    <row r="332" spans="1:55" ht="15" thickBot="1" x14ac:dyDescent="0.35">
      <c r="A332" s="184">
        <v>1329</v>
      </c>
      <c r="B332" s="185"/>
      <c r="C332" s="186">
        <f>'Informations personnelles'!C332</f>
        <v>0</v>
      </c>
      <c r="P332" s="307"/>
      <c r="AW332" s="204">
        <f>VLOOKUP($AX332,CHOOSE({1,2},$C$3:$C$1003,$A$3:$A$1003),2,FALSE)</f>
        <v>1089</v>
      </c>
      <c r="AX332" s="174"/>
      <c r="AY332" s="175"/>
      <c r="AZ332" s="203"/>
      <c r="BA332" s="170">
        <f>VLOOKUP($AZ332,CHOOSE({1,2},$C$3:$C$1003,$A$3:$A$1003),2,FALSE)</f>
        <v>1089</v>
      </c>
      <c r="BB332" s="171"/>
      <c r="BC332" s="205"/>
    </row>
    <row r="333" spans="1:55" ht="15" thickBot="1" x14ac:dyDescent="0.35">
      <c r="A333" s="184">
        <v>1330</v>
      </c>
      <c r="B333" s="185"/>
      <c r="C333" s="186">
        <f>'Informations personnelles'!C333</f>
        <v>0</v>
      </c>
      <c r="P333" s="307"/>
      <c r="AW333" s="204">
        <f>VLOOKUP($AX333,CHOOSE({1,2},$C$3:$C$1003,$A$3:$A$1003),2,FALSE)</f>
        <v>1089</v>
      </c>
      <c r="AX333" s="174"/>
      <c r="AY333" s="175"/>
      <c r="AZ333" s="203"/>
      <c r="BA333" s="170">
        <f>VLOOKUP($AZ333,CHOOSE({1,2},$C$3:$C$1003,$A$3:$A$1003),2,FALSE)</f>
        <v>1089</v>
      </c>
      <c r="BB333" s="171"/>
      <c r="BC333" s="205"/>
    </row>
    <row r="334" spans="1:55" ht="15" thickBot="1" x14ac:dyDescent="0.35">
      <c r="A334" s="184">
        <v>1331</v>
      </c>
      <c r="B334" s="185"/>
      <c r="C334" s="186">
        <f>'Informations personnelles'!C334</f>
        <v>0</v>
      </c>
      <c r="P334" s="307"/>
      <c r="AW334" s="204">
        <f>VLOOKUP($AX334,CHOOSE({1,2},$C$3:$C$1003,$A$3:$A$1003),2,FALSE)</f>
        <v>1089</v>
      </c>
      <c r="AX334" s="174"/>
      <c r="AY334" s="175"/>
      <c r="AZ334" s="203"/>
      <c r="BA334" s="170">
        <f>VLOOKUP($AZ334,CHOOSE({1,2},$C$3:$C$1003,$A$3:$A$1003),2,FALSE)</f>
        <v>1089</v>
      </c>
      <c r="BB334" s="171"/>
      <c r="BC334" s="205"/>
    </row>
    <row r="335" spans="1:55" ht="15" thickBot="1" x14ac:dyDescent="0.35">
      <c r="A335" s="184">
        <v>1332</v>
      </c>
      <c r="B335" s="185"/>
      <c r="C335" s="186">
        <f>'Informations personnelles'!C335</f>
        <v>0</v>
      </c>
      <c r="P335" s="307"/>
      <c r="AW335" s="204">
        <f>VLOOKUP($AX335,CHOOSE({1,2},$C$3:$C$1003,$A$3:$A$1003),2,FALSE)</f>
        <v>1089</v>
      </c>
      <c r="AX335" s="174"/>
      <c r="AY335" s="175"/>
      <c r="AZ335" s="203"/>
      <c r="BA335" s="170">
        <f>VLOOKUP($AZ335,CHOOSE({1,2},$C$3:$C$1003,$A$3:$A$1003),2,FALSE)</f>
        <v>1089</v>
      </c>
      <c r="BB335" s="171"/>
      <c r="BC335" s="205"/>
    </row>
    <row r="336" spans="1:55" ht="15" thickBot="1" x14ac:dyDescent="0.35">
      <c r="A336" s="184">
        <v>1333</v>
      </c>
      <c r="B336" s="185"/>
      <c r="C336" s="186">
        <f>'Informations personnelles'!C336</f>
        <v>0</v>
      </c>
      <c r="P336" s="307"/>
      <c r="AW336" s="204">
        <f>VLOOKUP($AX336,CHOOSE({1,2},$C$3:$C$1003,$A$3:$A$1003),2,FALSE)</f>
        <v>1089</v>
      </c>
      <c r="AX336" s="174"/>
      <c r="AY336" s="175"/>
      <c r="AZ336" s="203"/>
      <c r="BA336" s="170">
        <f>VLOOKUP($AZ336,CHOOSE({1,2},$C$3:$C$1003,$A$3:$A$1003),2,FALSE)</f>
        <v>1089</v>
      </c>
      <c r="BB336" s="171"/>
      <c r="BC336" s="205"/>
    </row>
    <row r="337" spans="1:55" ht="15" thickBot="1" x14ac:dyDescent="0.35">
      <c r="A337" s="184">
        <v>1334</v>
      </c>
      <c r="B337" s="185"/>
      <c r="C337" s="186">
        <f>'Informations personnelles'!C337</f>
        <v>0</v>
      </c>
      <c r="P337" s="307"/>
      <c r="AW337" s="204">
        <f>VLOOKUP($AX337,CHOOSE({1,2},$C$3:$C$1003,$A$3:$A$1003),2,FALSE)</f>
        <v>1089</v>
      </c>
      <c r="AX337" s="174"/>
      <c r="AY337" s="175"/>
      <c r="AZ337" s="203"/>
      <c r="BA337" s="170">
        <f>VLOOKUP($AZ337,CHOOSE({1,2},$C$3:$C$1003,$A$3:$A$1003),2,FALSE)</f>
        <v>1089</v>
      </c>
      <c r="BB337" s="171"/>
      <c r="BC337" s="205"/>
    </row>
    <row r="338" spans="1:55" ht="15" thickBot="1" x14ac:dyDescent="0.35">
      <c r="A338" s="184">
        <v>1335</v>
      </c>
      <c r="B338" s="185"/>
      <c r="C338" s="186">
        <f>'Informations personnelles'!C338</f>
        <v>0</v>
      </c>
      <c r="P338" s="307"/>
      <c r="AW338" s="204">
        <f>VLOOKUP($AX338,CHOOSE({1,2},$C$3:$C$1003,$A$3:$A$1003),2,FALSE)</f>
        <v>1089</v>
      </c>
      <c r="AX338" s="174"/>
      <c r="AY338" s="175"/>
      <c r="AZ338" s="203"/>
      <c r="BA338" s="170">
        <f>VLOOKUP($AZ338,CHOOSE({1,2},$C$3:$C$1003,$A$3:$A$1003),2,FALSE)</f>
        <v>1089</v>
      </c>
      <c r="BB338" s="171"/>
      <c r="BC338" s="205"/>
    </row>
    <row r="339" spans="1:55" ht="15" thickBot="1" x14ac:dyDescent="0.35">
      <c r="A339" s="184">
        <v>1336</v>
      </c>
      <c r="B339" s="185"/>
      <c r="C339" s="186">
        <f>'Informations personnelles'!C339</f>
        <v>0</v>
      </c>
      <c r="P339" s="307"/>
      <c r="AW339" s="204">
        <f>VLOOKUP($AX339,CHOOSE({1,2},$C$3:$C$1003,$A$3:$A$1003),2,FALSE)</f>
        <v>1089</v>
      </c>
      <c r="AX339" s="174"/>
      <c r="AY339" s="175"/>
      <c r="AZ339" s="203"/>
      <c r="BA339" s="170">
        <f>VLOOKUP($AZ339,CHOOSE({1,2},$C$3:$C$1003,$A$3:$A$1003),2,FALSE)</f>
        <v>1089</v>
      </c>
      <c r="BB339" s="171"/>
      <c r="BC339" s="205"/>
    </row>
    <row r="340" spans="1:55" ht="15" thickBot="1" x14ac:dyDescent="0.35">
      <c r="A340" s="184">
        <v>1337</v>
      </c>
      <c r="B340" s="185"/>
      <c r="C340" s="186">
        <f>'Informations personnelles'!C340</f>
        <v>0</v>
      </c>
      <c r="P340" s="307"/>
      <c r="AW340" s="204">
        <f>VLOOKUP($AX340,CHOOSE({1,2},$C$3:$C$1003,$A$3:$A$1003),2,FALSE)</f>
        <v>1089</v>
      </c>
      <c r="AX340" s="174"/>
      <c r="AY340" s="175"/>
      <c r="AZ340" s="203"/>
      <c r="BA340" s="170">
        <f>VLOOKUP($AZ340,CHOOSE({1,2},$C$3:$C$1003,$A$3:$A$1003),2,FALSE)</f>
        <v>1089</v>
      </c>
      <c r="BB340" s="171"/>
      <c r="BC340" s="205"/>
    </row>
    <row r="341" spans="1:55" ht="15" thickBot="1" x14ac:dyDescent="0.35">
      <c r="A341" s="184">
        <v>1338</v>
      </c>
      <c r="B341" s="185"/>
      <c r="C341" s="186">
        <f>'Informations personnelles'!C341</f>
        <v>0</v>
      </c>
      <c r="P341" s="307"/>
      <c r="AW341" s="204">
        <f>VLOOKUP($AX341,CHOOSE({1,2},$C$3:$C$1003,$A$3:$A$1003),2,FALSE)</f>
        <v>1089</v>
      </c>
      <c r="AX341" s="174"/>
      <c r="AY341" s="175"/>
      <c r="AZ341" s="203"/>
      <c r="BA341" s="170">
        <f>VLOOKUP($AZ341,CHOOSE({1,2},$C$3:$C$1003,$A$3:$A$1003),2,FALSE)</f>
        <v>1089</v>
      </c>
      <c r="BB341" s="171"/>
      <c r="BC341" s="205"/>
    </row>
    <row r="342" spans="1:55" ht="15" thickBot="1" x14ac:dyDescent="0.35">
      <c r="A342" s="184">
        <v>1339</v>
      </c>
      <c r="B342" s="185"/>
      <c r="C342" s="186">
        <f>'Informations personnelles'!C342</f>
        <v>0</v>
      </c>
      <c r="P342" s="307"/>
      <c r="AW342" s="204">
        <f>VLOOKUP($AX342,CHOOSE({1,2},$C$3:$C$1003,$A$3:$A$1003),2,FALSE)</f>
        <v>1089</v>
      </c>
      <c r="AX342" s="174"/>
      <c r="AY342" s="175"/>
      <c r="AZ342" s="203"/>
      <c r="BA342" s="170">
        <f>VLOOKUP($AZ342,CHOOSE({1,2},$C$3:$C$1003,$A$3:$A$1003),2,FALSE)</f>
        <v>1089</v>
      </c>
      <c r="BB342" s="171"/>
      <c r="BC342" s="205"/>
    </row>
    <row r="343" spans="1:55" ht="15" thickBot="1" x14ac:dyDescent="0.35">
      <c r="A343" s="184">
        <v>1340</v>
      </c>
      <c r="B343" s="185"/>
      <c r="C343" s="186">
        <f>'Informations personnelles'!C343</f>
        <v>0</v>
      </c>
      <c r="P343" s="307"/>
      <c r="AW343" s="204">
        <f>VLOOKUP($AX343,CHOOSE({1,2},$C$3:$C$1003,$A$3:$A$1003),2,FALSE)</f>
        <v>1089</v>
      </c>
      <c r="AX343" s="174"/>
      <c r="AY343" s="175"/>
      <c r="AZ343" s="203"/>
      <c r="BA343" s="170">
        <f>VLOOKUP($AZ343,CHOOSE({1,2},$C$3:$C$1003,$A$3:$A$1003),2,FALSE)</f>
        <v>1089</v>
      </c>
      <c r="BB343" s="171"/>
      <c r="BC343" s="205"/>
    </row>
    <row r="344" spans="1:55" ht="15" thickBot="1" x14ac:dyDescent="0.35">
      <c r="A344" s="184">
        <v>1341</v>
      </c>
      <c r="B344" s="185"/>
      <c r="C344" s="186">
        <f>'Informations personnelles'!C344</f>
        <v>0</v>
      </c>
      <c r="P344" s="307"/>
      <c r="AW344" s="204">
        <f>VLOOKUP($AX344,CHOOSE({1,2},$C$3:$C$1003,$A$3:$A$1003),2,FALSE)</f>
        <v>1089</v>
      </c>
      <c r="AX344" s="174"/>
      <c r="AY344" s="175"/>
      <c r="AZ344" s="203"/>
      <c r="BA344" s="170">
        <f>VLOOKUP($AZ344,CHOOSE({1,2},$C$3:$C$1003,$A$3:$A$1003),2,FALSE)</f>
        <v>1089</v>
      </c>
      <c r="BB344" s="171"/>
      <c r="BC344" s="205"/>
    </row>
    <row r="345" spans="1:55" ht="15" thickBot="1" x14ac:dyDescent="0.35">
      <c r="A345" s="184">
        <v>1342</v>
      </c>
      <c r="B345" s="185"/>
      <c r="C345" s="186">
        <f>'Informations personnelles'!C345</f>
        <v>0</v>
      </c>
      <c r="P345" s="307"/>
      <c r="AW345" s="204">
        <f>VLOOKUP($AX345,CHOOSE({1,2},$C$3:$C$1003,$A$3:$A$1003),2,FALSE)</f>
        <v>1089</v>
      </c>
      <c r="AX345" s="174"/>
      <c r="AY345" s="175"/>
      <c r="AZ345" s="203"/>
      <c r="BA345" s="170">
        <f>VLOOKUP($AZ345,CHOOSE({1,2},$C$3:$C$1003,$A$3:$A$1003),2,FALSE)</f>
        <v>1089</v>
      </c>
      <c r="BB345" s="171"/>
      <c r="BC345" s="205"/>
    </row>
    <row r="346" spans="1:55" ht="15" thickBot="1" x14ac:dyDescent="0.35">
      <c r="A346" s="184">
        <v>1343</v>
      </c>
      <c r="B346" s="185"/>
      <c r="C346" s="186">
        <f>'Informations personnelles'!C346</f>
        <v>0</v>
      </c>
      <c r="P346" s="307"/>
      <c r="AW346" s="204">
        <f>VLOOKUP($AX346,CHOOSE({1,2},$C$3:$C$1003,$A$3:$A$1003),2,FALSE)</f>
        <v>1089</v>
      </c>
      <c r="AX346" s="174"/>
      <c r="AY346" s="175"/>
      <c r="AZ346" s="203"/>
      <c r="BA346" s="170">
        <f>VLOOKUP($AZ346,CHOOSE({1,2},$C$3:$C$1003,$A$3:$A$1003),2,FALSE)</f>
        <v>1089</v>
      </c>
      <c r="BB346" s="171"/>
      <c r="BC346" s="205"/>
    </row>
    <row r="347" spans="1:55" ht="15" thickBot="1" x14ac:dyDescent="0.35">
      <c r="A347" s="184">
        <v>1344</v>
      </c>
      <c r="B347" s="185"/>
      <c r="C347" s="186">
        <f>'Informations personnelles'!C347</f>
        <v>0</v>
      </c>
      <c r="P347" s="307"/>
      <c r="AW347" s="204">
        <f>VLOOKUP($AX347,CHOOSE({1,2},$C$3:$C$1003,$A$3:$A$1003),2,FALSE)</f>
        <v>1089</v>
      </c>
      <c r="AX347" s="174"/>
      <c r="AY347" s="175"/>
      <c r="AZ347" s="203"/>
      <c r="BA347" s="170">
        <f>VLOOKUP($AZ347,CHOOSE({1,2},$C$3:$C$1003,$A$3:$A$1003),2,FALSE)</f>
        <v>1089</v>
      </c>
      <c r="BB347" s="171"/>
      <c r="BC347" s="205"/>
    </row>
    <row r="348" spans="1:55" ht="15" thickBot="1" x14ac:dyDescent="0.35">
      <c r="A348" s="184">
        <v>1345</v>
      </c>
      <c r="B348" s="185"/>
      <c r="C348" s="186">
        <f>'Informations personnelles'!C348</f>
        <v>0</v>
      </c>
      <c r="P348" s="307"/>
      <c r="AW348" s="204">
        <f>VLOOKUP($AX348,CHOOSE({1,2},$C$3:$C$1003,$A$3:$A$1003),2,FALSE)</f>
        <v>1089</v>
      </c>
      <c r="AX348" s="174"/>
      <c r="AY348" s="175"/>
      <c r="AZ348" s="203"/>
      <c r="BA348" s="170">
        <f>VLOOKUP($AZ348,CHOOSE({1,2},$C$3:$C$1003,$A$3:$A$1003),2,FALSE)</f>
        <v>1089</v>
      </c>
      <c r="BB348" s="171"/>
      <c r="BC348" s="205"/>
    </row>
    <row r="349" spans="1:55" ht="15" thickBot="1" x14ac:dyDescent="0.35">
      <c r="A349" s="184">
        <v>1346</v>
      </c>
      <c r="B349" s="185"/>
      <c r="C349" s="186">
        <f>'Informations personnelles'!C349</f>
        <v>0</v>
      </c>
      <c r="P349" s="307"/>
      <c r="AW349" s="204">
        <f>VLOOKUP($AX349,CHOOSE({1,2},$C$3:$C$1003,$A$3:$A$1003),2,FALSE)</f>
        <v>1089</v>
      </c>
      <c r="AX349" s="174"/>
      <c r="AY349" s="175"/>
      <c r="AZ349" s="203"/>
      <c r="BA349" s="170">
        <f>VLOOKUP($AZ349,CHOOSE({1,2},$C$3:$C$1003,$A$3:$A$1003),2,FALSE)</f>
        <v>1089</v>
      </c>
      <c r="BB349" s="171"/>
      <c r="BC349" s="205"/>
    </row>
    <row r="350" spans="1:55" ht="15" thickBot="1" x14ac:dyDescent="0.35">
      <c r="A350" s="184">
        <v>1347</v>
      </c>
      <c r="B350" s="185"/>
      <c r="C350" s="186">
        <f>'Informations personnelles'!C350</f>
        <v>0</v>
      </c>
      <c r="P350" s="307"/>
      <c r="AW350" s="204">
        <f>VLOOKUP($AX350,CHOOSE({1,2},$C$3:$C$1003,$A$3:$A$1003),2,FALSE)</f>
        <v>1089</v>
      </c>
      <c r="AX350" s="174"/>
      <c r="AY350" s="175"/>
      <c r="AZ350" s="203"/>
      <c r="BA350" s="170">
        <f>VLOOKUP($AZ350,CHOOSE({1,2},$C$3:$C$1003,$A$3:$A$1003),2,FALSE)</f>
        <v>1089</v>
      </c>
      <c r="BB350" s="171"/>
      <c r="BC350" s="205"/>
    </row>
    <row r="351" spans="1:55" ht="15" thickBot="1" x14ac:dyDescent="0.35">
      <c r="A351" s="184">
        <v>1348</v>
      </c>
      <c r="B351" s="185"/>
      <c r="C351" s="186">
        <f>'Informations personnelles'!C351</f>
        <v>0</v>
      </c>
      <c r="P351" s="307"/>
      <c r="AW351" s="204">
        <f>VLOOKUP($AX351,CHOOSE({1,2},$C$3:$C$1003,$A$3:$A$1003),2,FALSE)</f>
        <v>1089</v>
      </c>
      <c r="AX351" s="174"/>
      <c r="AY351" s="175"/>
      <c r="AZ351" s="203"/>
      <c r="BA351" s="170">
        <f>VLOOKUP($AZ351,CHOOSE({1,2},$C$3:$C$1003,$A$3:$A$1003),2,FALSE)</f>
        <v>1089</v>
      </c>
      <c r="BB351" s="171"/>
      <c r="BC351" s="205"/>
    </row>
    <row r="352" spans="1:55" ht="15" thickBot="1" x14ac:dyDescent="0.35">
      <c r="A352" s="184">
        <v>1349</v>
      </c>
      <c r="B352" s="185"/>
      <c r="C352" s="186">
        <f>'Informations personnelles'!C352</f>
        <v>0</v>
      </c>
      <c r="P352" s="307"/>
      <c r="AW352" s="204">
        <f>VLOOKUP($AX352,CHOOSE({1,2},$C$3:$C$1003,$A$3:$A$1003),2,FALSE)</f>
        <v>1089</v>
      </c>
      <c r="AX352" s="174"/>
      <c r="AY352" s="175"/>
      <c r="AZ352" s="203"/>
      <c r="BA352" s="170">
        <f>VLOOKUP($AZ352,CHOOSE({1,2},$C$3:$C$1003,$A$3:$A$1003),2,FALSE)</f>
        <v>1089</v>
      </c>
      <c r="BB352" s="171"/>
      <c r="BC352" s="205"/>
    </row>
    <row r="353" spans="1:55" ht="15" thickBot="1" x14ac:dyDescent="0.35">
      <c r="A353" s="184">
        <v>1350</v>
      </c>
      <c r="B353" s="185"/>
      <c r="C353" s="186">
        <f>'Informations personnelles'!C353</f>
        <v>0</v>
      </c>
      <c r="P353" s="307"/>
      <c r="AW353" s="204">
        <f>VLOOKUP($AX353,CHOOSE({1,2},$C$3:$C$1003,$A$3:$A$1003),2,FALSE)</f>
        <v>1089</v>
      </c>
      <c r="AX353" s="174"/>
      <c r="AY353" s="175"/>
      <c r="AZ353" s="203"/>
      <c r="BA353" s="170">
        <f>VLOOKUP($AZ353,CHOOSE({1,2},$C$3:$C$1003,$A$3:$A$1003),2,FALSE)</f>
        <v>1089</v>
      </c>
      <c r="BB353" s="171"/>
      <c r="BC353" s="205"/>
    </row>
    <row r="354" spans="1:55" ht="15" thickBot="1" x14ac:dyDescent="0.35">
      <c r="A354" s="184">
        <v>1351</v>
      </c>
      <c r="B354" s="185"/>
      <c r="C354" s="186">
        <f>'Informations personnelles'!C354</f>
        <v>0</v>
      </c>
      <c r="P354" s="307"/>
      <c r="AW354" s="204">
        <f>VLOOKUP($AX354,CHOOSE({1,2},$C$3:$C$1003,$A$3:$A$1003),2,FALSE)</f>
        <v>1089</v>
      </c>
      <c r="AX354" s="174"/>
      <c r="AY354" s="175"/>
      <c r="AZ354" s="203"/>
      <c r="BA354" s="170">
        <f>VLOOKUP($AZ354,CHOOSE({1,2},$C$3:$C$1003,$A$3:$A$1003),2,FALSE)</f>
        <v>1089</v>
      </c>
      <c r="BB354" s="171"/>
      <c r="BC354" s="205"/>
    </row>
    <row r="355" spans="1:55" ht="15" thickBot="1" x14ac:dyDescent="0.35">
      <c r="A355" s="184">
        <v>1352</v>
      </c>
      <c r="B355" s="185"/>
      <c r="C355" s="186">
        <f>'Informations personnelles'!C355</f>
        <v>0</v>
      </c>
      <c r="P355" s="307"/>
      <c r="AW355" s="204">
        <f>VLOOKUP($AX355,CHOOSE({1,2},$C$3:$C$1003,$A$3:$A$1003),2,FALSE)</f>
        <v>1089</v>
      </c>
      <c r="AX355" s="174"/>
      <c r="AY355" s="175"/>
      <c r="AZ355" s="203"/>
      <c r="BA355" s="170">
        <f>VLOOKUP($AZ355,CHOOSE({1,2},$C$3:$C$1003,$A$3:$A$1003),2,FALSE)</f>
        <v>1089</v>
      </c>
      <c r="BB355" s="171"/>
      <c r="BC355" s="205"/>
    </row>
    <row r="356" spans="1:55" ht="15" thickBot="1" x14ac:dyDescent="0.35">
      <c r="A356" s="184">
        <v>1353</v>
      </c>
      <c r="B356" s="185"/>
      <c r="C356" s="186">
        <f>'Informations personnelles'!C356</f>
        <v>0</v>
      </c>
      <c r="P356" s="307"/>
      <c r="AW356" s="204">
        <f>VLOOKUP($AX356,CHOOSE({1,2},$C$3:$C$1003,$A$3:$A$1003),2,FALSE)</f>
        <v>1089</v>
      </c>
      <c r="AX356" s="174"/>
      <c r="AY356" s="175"/>
      <c r="AZ356" s="203"/>
      <c r="BA356" s="170">
        <f>VLOOKUP($AZ356,CHOOSE({1,2},$C$3:$C$1003,$A$3:$A$1003),2,FALSE)</f>
        <v>1089</v>
      </c>
      <c r="BB356" s="171"/>
      <c r="BC356" s="205"/>
    </row>
    <row r="357" spans="1:55" ht="15" thickBot="1" x14ac:dyDescent="0.35">
      <c r="A357" s="184">
        <v>1354</v>
      </c>
      <c r="B357" s="185"/>
      <c r="C357" s="186">
        <f>'Informations personnelles'!C357</f>
        <v>0</v>
      </c>
      <c r="P357" s="307"/>
      <c r="AW357" s="204">
        <f>VLOOKUP($AX357,CHOOSE({1,2},$C$3:$C$1003,$A$3:$A$1003),2,FALSE)</f>
        <v>1089</v>
      </c>
      <c r="AX357" s="174"/>
      <c r="AY357" s="175"/>
      <c r="AZ357" s="203"/>
      <c r="BA357" s="170">
        <f>VLOOKUP($AZ357,CHOOSE({1,2},$C$3:$C$1003,$A$3:$A$1003),2,FALSE)</f>
        <v>1089</v>
      </c>
      <c r="BB357" s="171"/>
      <c r="BC357" s="205"/>
    </row>
    <row r="358" spans="1:55" ht="15" thickBot="1" x14ac:dyDescent="0.35">
      <c r="A358" s="184">
        <v>1355</v>
      </c>
      <c r="B358" s="185"/>
      <c r="C358" s="186">
        <f>'Informations personnelles'!C358</f>
        <v>0</v>
      </c>
      <c r="P358" s="307"/>
      <c r="AW358" s="204">
        <f>VLOOKUP($AX358,CHOOSE({1,2},$C$3:$C$1003,$A$3:$A$1003),2,FALSE)</f>
        <v>1089</v>
      </c>
      <c r="AX358" s="174"/>
      <c r="AY358" s="175"/>
      <c r="AZ358" s="203"/>
      <c r="BA358" s="170">
        <f>VLOOKUP($AZ358,CHOOSE({1,2},$C$3:$C$1003,$A$3:$A$1003),2,FALSE)</f>
        <v>1089</v>
      </c>
      <c r="BB358" s="171"/>
      <c r="BC358" s="205"/>
    </row>
    <row r="359" spans="1:55" ht="15" thickBot="1" x14ac:dyDescent="0.35">
      <c r="A359" s="184">
        <v>1356</v>
      </c>
      <c r="B359" s="185"/>
      <c r="C359" s="186">
        <f>'Informations personnelles'!C359</f>
        <v>0</v>
      </c>
      <c r="P359" s="307"/>
      <c r="AW359" s="204">
        <f>VLOOKUP($AX359,CHOOSE({1,2},$C$3:$C$1003,$A$3:$A$1003),2,FALSE)</f>
        <v>1089</v>
      </c>
      <c r="AX359" s="174"/>
      <c r="AY359" s="175"/>
      <c r="AZ359" s="203"/>
      <c r="BA359" s="170">
        <f>VLOOKUP($AZ359,CHOOSE({1,2},$C$3:$C$1003,$A$3:$A$1003),2,FALSE)</f>
        <v>1089</v>
      </c>
      <c r="BB359" s="171"/>
      <c r="BC359" s="205"/>
    </row>
    <row r="360" spans="1:55" ht="15" thickBot="1" x14ac:dyDescent="0.35">
      <c r="A360" s="184">
        <v>1357</v>
      </c>
      <c r="B360" s="185"/>
      <c r="C360" s="186">
        <f>'Informations personnelles'!C360</f>
        <v>0</v>
      </c>
      <c r="P360" s="307"/>
      <c r="AW360" s="204">
        <f>VLOOKUP($AX360,CHOOSE({1,2},$C$3:$C$1003,$A$3:$A$1003),2,FALSE)</f>
        <v>1089</v>
      </c>
      <c r="AX360" s="174"/>
      <c r="AY360" s="175"/>
      <c r="AZ360" s="203"/>
      <c r="BA360" s="170">
        <f>VLOOKUP($AZ360,CHOOSE({1,2},$C$3:$C$1003,$A$3:$A$1003),2,FALSE)</f>
        <v>1089</v>
      </c>
      <c r="BB360" s="171"/>
      <c r="BC360" s="205"/>
    </row>
    <row r="361" spans="1:55" ht="15" thickBot="1" x14ac:dyDescent="0.35">
      <c r="A361" s="184">
        <v>1358</v>
      </c>
      <c r="B361" s="185"/>
      <c r="C361" s="186">
        <f>'Informations personnelles'!C361</f>
        <v>0</v>
      </c>
      <c r="P361" s="307"/>
      <c r="AW361" s="204">
        <f>VLOOKUP($AX361,CHOOSE({1,2},$C$3:$C$1003,$A$3:$A$1003),2,FALSE)</f>
        <v>1089</v>
      </c>
      <c r="AX361" s="174"/>
      <c r="AY361" s="175"/>
      <c r="AZ361" s="203"/>
      <c r="BA361" s="170">
        <f>VLOOKUP($AZ361,CHOOSE({1,2},$C$3:$C$1003,$A$3:$A$1003),2,FALSE)</f>
        <v>1089</v>
      </c>
      <c r="BB361" s="171"/>
      <c r="BC361" s="205"/>
    </row>
    <row r="362" spans="1:55" ht="15" thickBot="1" x14ac:dyDescent="0.35">
      <c r="A362" s="184">
        <v>1359</v>
      </c>
      <c r="B362" s="185"/>
      <c r="C362" s="186">
        <f>'Informations personnelles'!C362</f>
        <v>0</v>
      </c>
      <c r="P362" s="307"/>
      <c r="AW362" s="204">
        <f>VLOOKUP($AX362,CHOOSE({1,2},$C$3:$C$1003,$A$3:$A$1003),2,FALSE)</f>
        <v>1089</v>
      </c>
      <c r="AX362" s="174"/>
      <c r="AY362" s="175"/>
      <c r="AZ362" s="203"/>
      <c r="BA362" s="170">
        <f>VLOOKUP($AZ362,CHOOSE({1,2},$C$3:$C$1003,$A$3:$A$1003),2,FALSE)</f>
        <v>1089</v>
      </c>
      <c r="BB362" s="171"/>
      <c r="BC362" s="205"/>
    </row>
    <row r="363" spans="1:55" ht="15" thickBot="1" x14ac:dyDescent="0.35">
      <c r="A363" s="184">
        <v>1360</v>
      </c>
      <c r="B363" s="185"/>
      <c r="C363" s="186">
        <f>'Informations personnelles'!C363</f>
        <v>0</v>
      </c>
      <c r="P363" s="307"/>
      <c r="AW363" s="204">
        <f>VLOOKUP($AX363,CHOOSE({1,2},$C$3:$C$1003,$A$3:$A$1003),2,FALSE)</f>
        <v>1089</v>
      </c>
      <c r="AX363" s="174"/>
      <c r="AY363" s="175"/>
      <c r="AZ363" s="203"/>
      <c r="BA363" s="170">
        <f>VLOOKUP($AZ363,CHOOSE({1,2},$C$3:$C$1003,$A$3:$A$1003),2,FALSE)</f>
        <v>1089</v>
      </c>
      <c r="BB363" s="171"/>
      <c r="BC363" s="205"/>
    </row>
    <row r="364" spans="1:55" ht="15" thickBot="1" x14ac:dyDescent="0.35">
      <c r="A364" s="184">
        <v>1361</v>
      </c>
      <c r="B364" s="185"/>
      <c r="C364" s="186">
        <f>'Informations personnelles'!C364</f>
        <v>0</v>
      </c>
      <c r="P364" s="307"/>
      <c r="AW364" s="204">
        <f>VLOOKUP($AX364,CHOOSE({1,2},$C$3:$C$1003,$A$3:$A$1003),2,FALSE)</f>
        <v>1089</v>
      </c>
      <c r="AX364" s="174"/>
      <c r="AY364" s="175"/>
      <c r="AZ364" s="203"/>
      <c r="BA364" s="170">
        <f>VLOOKUP($AZ364,CHOOSE({1,2},$C$3:$C$1003,$A$3:$A$1003),2,FALSE)</f>
        <v>1089</v>
      </c>
      <c r="BB364" s="171"/>
      <c r="BC364" s="205"/>
    </row>
    <row r="365" spans="1:55" ht="15" thickBot="1" x14ac:dyDescent="0.35">
      <c r="A365" s="184">
        <v>1362</v>
      </c>
      <c r="B365" s="185"/>
      <c r="C365" s="186">
        <f>'Informations personnelles'!C365</f>
        <v>0</v>
      </c>
      <c r="P365" s="307"/>
      <c r="AW365" s="204">
        <f>VLOOKUP($AX365,CHOOSE({1,2},$C$3:$C$1003,$A$3:$A$1003),2,FALSE)</f>
        <v>1089</v>
      </c>
      <c r="AX365" s="174"/>
      <c r="AY365" s="175"/>
      <c r="AZ365" s="203"/>
      <c r="BA365" s="170">
        <f>VLOOKUP($AZ365,CHOOSE({1,2},$C$3:$C$1003,$A$3:$A$1003),2,FALSE)</f>
        <v>1089</v>
      </c>
      <c r="BB365" s="171"/>
      <c r="BC365" s="205"/>
    </row>
    <row r="366" spans="1:55" ht="15" thickBot="1" x14ac:dyDescent="0.35">
      <c r="A366" s="184">
        <v>1363</v>
      </c>
      <c r="B366" s="185"/>
      <c r="C366" s="186">
        <f>'Informations personnelles'!C366</f>
        <v>0</v>
      </c>
      <c r="P366" s="307"/>
      <c r="AW366" s="204">
        <f>VLOOKUP($AX366,CHOOSE({1,2},$C$3:$C$1003,$A$3:$A$1003),2,FALSE)</f>
        <v>1089</v>
      </c>
      <c r="AX366" s="174"/>
      <c r="AY366" s="175"/>
      <c r="AZ366" s="203"/>
      <c r="BA366" s="170">
        <f>VLOOKUP($AZ366,CHOOSE({1,2},$C$3:$C$1003,$A$3:$A$1003),2,FALSE)</f>
        <v>1089</v>
      </c>
      <c r="BB366" s="171"/>
      <c r="BC366" s="205"/>
    </row>
    <row r="367" spans="1:55" ht="15" thickBot="1" x14ac:dyDescent="0.35">
      <c r="A367" s="184">
        <v>1364</v>
      </c>
      <c r="B367" s="185"/>
      <c r="C367" s="186">
        <f>'Informations personnelles'!C367</f>
        <v>0</v>
      </c>
      <c r="P367" s="307"/>
      <c r="AW367" s="204">
        <f>VLOOKUP($AX367,CHOOSE({1,2},$C$3:$C$1003,$A$3:$A$1003),2,FALSE)</f>
        <v>1089</v>
      </c>
      <c r="AX367" s="174"/>
      <c r="AY367" s="175"/>
      <c r="AZ367" s="203"/>
      <c r="BA367" s="170">
        <f>VLOOKUP($AZ367,CHOOSE({1,2},$C$3:$C$1003,$A$3:$A$1003),2,FALSE)</f>
        <v>1089</v>
      </c>
      <c r="BB367" s="171"/>
      <c r="BC367" s="205"/>
    </row>
    <row r="368" spans="1:55" ht="15" thickBot="1" x14ac:dyDescent="0.35">
      <c r="A368" s="184">
        <v>1365</v>
      </c>
      <c r="B368" s="185"/>
      <c r="C368" s="186">
        <f>'Informations personnelles'!C368</f>
        <v>0</v>
      </c>
      <c r="P368" s="307"/>
      <c r="AW368" s="204">
        <f>VLOOKUP($AX368,CHOOSE({1,2},$C$3:$C$1003,$A$3:$A$1003),2,FALSE)</f>
        <v>1089</v>
      </c>
      <c r="AX368" s="174"/>
      <c r="AY368" s="175"/>
      <c r="AZ368" s="203"/>
      <c r="BA368" s="170">
        <f>VLOOKUP($AZ368,CHOOSE({1,2},$C$3:$C$1003,$A$3:$A$1003),2,FALSE)</f>
        <v>1089</v>
      </c>
      <c r="BB368" s="171"/>
      <c r="BC368" s="205"/>
    </row>
    <row r="369" spans="1:55" ht="15" thickBot="1" x14ac:dyDescent="0.35">
      <c r="A369" s="184">
        <v>1366</v>
      </c>
      <c r="B369" s="185"/>
      <c r="C369" s="186">
        <f>'Informations personnelles'!C369</f>
        <v>0</v>
      </c>
      <c r="P369" s="307"/>
      <c r="AW369" s="204">
        <f>VLOOKUP($AX369,CHOOSE({1,2},$C$3:$C$1003,$A$3:$A$1003),2,FALSE)</f>
        <v>1089</v>
      </c>
      <c r="AX369" s="174"/>
      <c r="AY369" s="175"/>
      <c r="AZ369" s="203"/>
      <c r="BA369" s="170">
        <f>VLOOKUP($AZ369,CHOOSE({1,2},$C$3:$C$1003,$A$3:$A$1003),2,FALSE)</f>
        <v>1089</v>
      </c>
      <c r="BB369" s="171"/>
      <c r="BC369" s="205"/>
    </row>
    <row r="370" spans="1:55" ht="15" thickBot="1" x14ac:dyDescent="0.35">
      <c r="A370" s="184">
        <v>1367</v>
      </c>
      <c r="B370" s="185"/>
      <c r="C370" s="186">
        <f>'Informations personnelles'!C370</f>
        <v>0</v>
      </c>
      <c r="P370" s="307"/>
      <c r="AW370" s="204">
        <f>VLOOKUP($AX370,CHOOSE({1,2},$C$3:$C$1003,$A$3:$A$1003),2,FALSE)</f>
        <v>1089</v>
      </c>
      <c r="AX370" s="174"/>
      <c r="AY370" s="175"/>
      <c r="AZ370" s="203"/>
      <c r="BA370" s="170">
        <f>VLOOKUP($AZ370,CHOOSE({1,2},$C$3:$C$1003,$A$3:$A$1003),2,FALSE)</f>
        <v>1089</v>
      </c>
      <c r="BB370" s="171"/>
      <c r="BC370" s="205"/>
    </row>
    <row r="371" spans="1:55" ht="15" thickBot="1" x14ac:dyDescent="0.35">
      <c r="A371" s="184">
        <v>1368</v>
      </c>
      <c r="B371" s="185"/>
      <c r="C371" s="186">
        <f>'Informations personnelles'!C371</f>
        <v>0</v>
      </c>
      <c r="P371" s="307"/>
      <c r="AW371" s="204">
        <f>VLOOKUP($AX371,CHOOSE({1,2},$C$3:$C$1003,$A$3:$A$1003),2,FALSE)</f>
        <v>1089</v>
      </c>
      <c r="AX371" s="174"/>
      <c r="AY371" s="175"/>
      <c r="AZ371" s="203"/>
      <c r="BA371" s="170">
        <f>VLOOKUP($AZ371,CHOOSE({1,2},$C$3:$C$1003,$A$3:$A$1003),2,FALSE)</f>
        <v>1089</v>
      </c>
      <c r="BB371" s="171"/>
      <c r="BC371" s="205"/>
    </row>
    <row r="372" spans="1:55" ht="15" thickBot="1" x14ac:dyDescent="0.35">
      <c r="A372" s="184">
        <v>1369</v>
      </c>
      <c r="B372" s="185"/>
      <c r="C372" s="186">
        <f>'Informations personnelles'!C372</f>
        <v>0</v>
      </c>
      <c r="P372" s="307"/>
      <c r="AW372" s="204">
        <f>VLOOKUP($AX372,CHOOSE({1,2},$C$3:$C$1003,$A$3:$A$1003),2,FALSE)</f>
        <v>1089</v>
      </c>
      <c r="AX372" s="174"/>
      <c r="AY372" s="175"/>
      <c r="AZ372" s="203"/>
      <c r="BA372" s="170">
        <f>VLOOKUP($AZ372,CHOOSE({1,2},$C$3:$C$1003,$A$3:$A$1003),2,FALSE)</f>
        <v>1089</v>
      </c>
      <c r="BB372" s="171"/>
      <c r="BC372" s="205"/>
    </row>
    <row r="373" spans="1:55" ht="15" thickBot="1" x14ac:dyDescent="0.35">
      <c r="A373" s="184">
        <v>1370</v>
      </c>
      <c r="B373" s="185"/>
      <c r="C373" s="186">
        <f>'Informations personnelles'!C373</f>
        <v>0</v>
      </c>
      <c r="P373" s="307"/>
      <c r="AW373" s="204">
        <f>VLOOKUP($AX373,CHOOSE({1,2},$C$3:$C$1003,$A$3:$A$1003),2,FALSE)</f>
        <v>1089</v>
      </c>
      <c r="AX373" s="174"/>
      <c r="AY373" s="175"/>
      <c r="AZ373" s="203"/>
      <c r="BA373" s="170">
        <f>VLOOKUP($AZ373,CHOOSE({1,2},$C$3:$C$1003,$A$3:$A$1003),2,FALSE)</f>
        <v>1089</v>
      </c>
      <c r="BB373" s="171"/>
      <c r="BC373" s="205"/>
    </row>
    <row r="374" spans="1:55" ht="15" thickBot="1" x14ac:dyDescent="0.35">
      <c r="A374" s="184">
        <v>1371</v>
      </c>
      <c r="B374" s="185"/>
      <c r="C374" s="186">
        <f>'Informations personnelles'!C374</f>
        <v>0</v>
      </c>
      <c r="P374" s="307"/>
      <c r="AW374" s="204">
        <f>VLOOKUP($AX374,CHOOSE({1,2},$C$3:$C$1003,$A$3:$A$1003),2,FALSE)</f>
        <v>1089</v>
      </c>
      <c r="AX374" s="174"/>
      <c r="AY374" s="175"/>
      <c r="AZ374" s="203"/>
      <c r="BA374" s="170">
        <f>VLOOKUP($AZ374,CHOOSE({1,2},$C$3:$C$1003,$A$3:$A$1003),2,FALSE)</f>
        <v>1089</v>
      </c>
      <c r="BB374" s="171"/>
      <c r="BC374" s="205"/>
    </row>
    <row r="375" spans="1:55" ht="15" thickBot="1" x14ac:dyDescent="0.35">
      <c r="A375" s="184">
        <v>1372</v>
      </c>
      <c r="B375" s="185"/>
      <c r="C375" s="186">
        <f>'Informations personnelles'!C375</f>
        <v>0</v>
      </c>
      <c r="P375" s="307"/>
      <c r="AW375" s="204">
        <f>VLOOKUP($AX375,CHOOSE({1,2},$C$3:$C$1003,$A$3:$A$1003),2,FALSE)</f>
        <v>1089</v>
      </c>
      <c r="AX375" s="174"/>
      <c r="AY375" s="175"/>
      <c r="AZ375" s="203"/>
      <c r="BA375" s="170">
        <f>VLOOKUP($AZ375,CHOOSE({1,2},$C$3:$C$1003,$A$3:$A$1003),2,FALSE)</f>
        <v>1089</v>
      </c>
      <c r="BB375" s="171"/>
      <c r="BC375" s="205"/>
    </row>
    <row r="376" spans="1:55" ht="15" thickBot="1" x14ac:dyDescent="0.35">
      <c r="A376" s="184">
        <v>1373</v>
      </c>
      <c r="B376" s="185"/>
      <c r="C376" s="186">
        <f>'Informations personnelles'!C376</f>
        <v>0</v>
      </c>
      <c r="P376" s="307"/>
      <c r="AW376" s="204">
        <f>VLOOKUP($AX376,CHOOSE({1,2},$C$3:$C$1003,$A$3:$A$1003),2,FALSE)</f>
        <v>1089</v>
      </c>
      <c r="AX376" s="174"/>
      <c r="AY376" s="175"/>
      <c r="AZ376" s="203"/>
      <c r="BA376" s="170">
        <f>VLOOKUP($AZ376,CHOOSE({1,2},$C$3:$C$1003,$A$3:$A$1003),2,FALSE)</f>
        <v>1089</v>
      </c>
      <c r="BB376" s="171"/>
      <c r="BC376" s="205"/>
    </row>
    <row r="377" spans="1:55" ht="15" thickBot="1" x14ac:dyDescent="0.35">
      <c r="A377" s="184">
        <v>1374</v>
      </c>
      <c r="B377" s="185"/>
      <c r="C377" s="186">
        <f>'Informations personnelles'!C377</f>
        <v>0</v>
      </c>
      <c r="P377" s="307"/>
      <c r="AW377" s="204">
        <f>VLOOKUP($AX377,CHOOSE({1,2},$C$3:$C$1003,$A$3:$A$1003),2,FALSE)</f>
        <v>1089</v>
      </c>
      <c r="AX377" s="174"/>
      <c r="AY377" s="175"/>
      <c r="AZ377" s="203"/>
      <c r="BA377" s="170">
        <f>VLOOKUP($AZ377,CHOOSE({1,2},$C$3:$C$1003,$A$3:$A$1003),2,FALSE)</f>
        <v>1089</v>
      </c>
      <c r="BB377" s="171"/>
      <c r="BC377" s="205"/>
    </row>
    <row r="378" spans="1:55" ht="15" thickBot="1" x14ac:dyDescent="0.35">
      <c r="A378" s="184">
        <v>1375</v>
      </c>
      <c r="B378" s="185"/>
      <c r="C378" s="186">
        <f>'Informations personnelles'!C378</f>
        <v>0</v>
      </c>
      <c r="P378" s="307"/>
      <c r="AW378" s="204">
        <f>VLOOKUP($AX378,CHOOSE({1,2},$C$3:$C$1003,$A$3:$A$1003),2,FALSE)</f>
        <v>1089</v>
      </c>
      <c r="AX378" s="174"/>
      <c r="AY378" s="175"/>
      <c r="AZ378" s="203"/>
      <c r="BA378" s="170">
        <f>VLOOKUP($AZ378,CHOOSE({1,2},$C$3:$C$1003,$A$3:$A$1003),2,FALSE)</f>
        <v>1089</v>
      </c>
      <c r="BB378" s="171"/>
      <c r="BC378" s="205"/>
    </row>
    <row r="379" spans="1:55" ht="15" thickBot="1" x14ac:dyDescent="0.35">
      <c r="A379" s="184">
        <v>1376</v>
      </c>
      <c r="B379" s="185"/>
      <c r="C379" s="186">
        <f>'Informations personnelles'!C379</f>
        <v>0</v>
      </c>
      <c r="P379" s="307"/>
      <c r="AW379" s="204">
        <f>VLOOKUP($AX379,CHOOSE({1,2},$C$3:$C$1003,$A$3:$A$1003),2,FALSE)</f>
        <v>1089</v>
      </c>
      <c r="AX379" s="174"/>
      <c r="AY379" s="175"/>
      <c r="AZ379" s="203"/>
      <c r="BA379" s="170">
        <f>VLOOKUP($AZ379,CHOOSE({1,2},$C$3:$C$1003,$A$3:$A$1003),2,FALSE)</f>
        <v>1089</v>
      </c>
      <c r="BB379" s="171"/>
      <c r="BC379" s="205"/>
    </row>
    <row r="380" spans="1:55" ht="15" thickBot="1" x14ac:dyDescent="0.35">
      <c r="A380" s="184">
        <v>1377</v>
      </c>
      <c r="B380" s="185"/>
      <c r="C380" s="186">
        <f>'Informations personnelles'!C380</f>
        <v>0</v>
      </c>
      <c r="P380" s="307"/>
      <c r="AW380" s="204">
        <f>VLOOKUP($AX380,CHOOSE({1,2},$C$3:$C$1003,$A$3:$A$1003),2,FALSE)</f>
        <v>1089</v>
      </c>
      <c r="AX380" s="174"/>
      <c r="AY380" s="175"/>
      <c r="AZ380" s="203"/>
      <c r="BA380" s="170">
        <f>VLOOKUP($AZ380,CHOOSE({1,2},$C$3:$C$1003,$A$3:$A$1003),2,FALSE)</f>
        <v>1089</v>
      </c>
      <c r="BB380" s="171"/>
      <c r="BC380" s="205"/>
    </row>
    <row r="381" spans="1:55" ht="15" thickBot="1" x14ac:dyDescent="0.35">
      <c r="A381" s="184">
        <v>1378</v>
      </c>
      <c r="B381" s="185"/>
      <c r="C381" s="186">
        <f>'Informations personnelles'!C381</f>
        <v>0</v>
      </c>
      <c r="P381" s="307"/>
      <c r="AW381" s="204">
        <f>VLOOKUP($AX381,CHOOSE({1,2},$C$3:$C$1003,$A$3:$A$1003),2,FALSE)</f>
        <v>1089</v>
      </c>
      <c r="AX381" s="174"/>
      <c r="AY381" s="175"/>
      <c r="AZ381" s="203"/>
      <c r="BA381" s="170">
        <f>VLOOKUP($AZ381,CHOOSE({1,2},$C$3:$C$1003,$A$3:$A$1003),2,FALSE)</f>
        <v>1089</v>
      </c>
      <c r="BB381" s="171"/>
      <c r="BC381" s="205"/>
    </row>
    <row r="382" spans="1:55" ht="15" thickBot="1" x14ac:dyDescent="0.35">
      <c r="A382" s="184">
        <v>1379</v>
      </c>
      <c r="B382" s="185"/>
      <c r="C382" s="186">
        <f>'Informations personnelles'!C382</f>
        <v>0</v>
      </c>
      <c r="P382" s="307"/>
      <c r="AW382" s="204">
        <f>VLOOKUP($AX382,CHOOSE({1,2},$C$3:$C$1003,$A$3:$A$1003),2,FALSE)</f>
        <v>1089</v>
      </c>
      <c r="AX382" s="174"/>
      <c r="AY382" s="175"/>
      <c r="AZ382" s="203"/>
      <c r="BA382" s="170">
        <f>VLOOKUP($AZ382,CHOOSE({1,2},$C$3:$C$1003,$A$3:$A$1003),2,FALSE)</f>
        <v>1089</v>
      </c>
      <c r="BB382" s="171"/>
      <c r="BC382" s="205"/>
    </row>
    <row r="383" spans="1:55" ht="15" thickBot="1" x14ac:dyDescent="0.35">
      <c r="A383" s="184">
        <v>1380</v>
      </c>
      <c r="B383" s="185"/>
      <c r="C383" s="186">
        <f>'Informations personnelles'!C383</f>
        <v>0</v>
      </c>
      <c r="P383" s="307"/>
      <c r="AW383" s="204">
        <f>VLOOKUP($AX383,CHOOSE({1,2},$C$3:$C$1003,$A$3:$A$1003),2,FALSE)</f>
        <v>1089</v>
      </c>
      <c r="AX383" s="174"/>
      <c r="AY383" s="175"/>
      <c r="AZ383" s="203"/>
      <c r="BA383" s="170">
        <f>VLOOKUP($AZ383,CHOOSE({1,2},$C$3:$C$1003,$A$3:$A$1003),2,FALSE)</f>
        <v>1089</v>
      </c>
      <c r="BB383" s="171"/>
      <c r="BC383" s="205"/>
    </row>
    <row r="384" spans="1:55" ht="15" thickBot="1" x14ac:dyDescent="0.35">
      <c r="A384" s="184">
        <v>1381</v>
      </c>
      <c r="B384" s="185"/>
      <c r="C384" s="186">
        <f>'Informations personnelles'!C384</f>
        <v>0</v>
      </c>
      <c r="P384" s="307"/>
      <c r="AW384" s="204">
        <f>VLOOKUP($AX384,CHOOSE({1,2},$C$3:$C$1003,$A$3:$A$1003),2,FALSE)</f>
        <v>1089</v>
      </c>
      <c r="AX384" s="174"/>
      <c r="AY384" s="175"/>
      <c r="AZ384" s="203"/>
      <c r="BA384" s="170">
        <f>VLOOKUP($AZ384,CHOOSE({1,2},$C$3:$C$1003,$A$3:$A$1003),2,FALSE)</f>
        <v>1089</v>
      </c>
      <c r="BB384" s="171"/>
      <c r="BC384" s="205"/>
    </row>
    <row r="385" spans="1:55" ht="15" thickBot="1" x14ac:dyDescent="0.35">
      <c r="A385" s="184">
        <v>1382</v>
      </c>
      <c r="B385" s="185"/>
      <c r="C385" s="186">
        <f>'Informations personnelles'!C385</f>
        <v>0</v>
      </c>
      <c r="P385" s="307"/>
      <c r="AW385" s="204">
        <f>VLOOKUP($AX385,CHOOSE({1,2},$C$3:$C$1003,$A$3:$A$1003),2,FALSE)</f>
        <v>1089</v>
      </c>
      <c r="AX385" s="174"/>
      <c r="AY385" s="175"/>
      <c r="AZ385" s="203"/>
      <c r="BA385" s="170">
        <f>VLOOKUP($AZ385,CHOOSE({1,2},$C$3:$C$1003,$A$3:$A$1003),2,FALSE)</f>
        <v>1089</v>
      </c>
      <c r="BB385" s="171"/>
      <c r="BC385" s="205"/>
    </row>
    <row r="386" spans="1:55" ht="15" thickBot="1" x14ac:dyDescent="0.35">
      <c r="A386" s="184">
        <v>1383</v>
      </c>
      <c r="B386" s="185"/>
      <c r="C386" s="186">
        <f>'Informations personnelles'!C386</f>
        <v>0</v>
      </c>
      <c r="P386" s="307"/>
      <c r="AW386" s="204">
        <f>VLOOKUP($AX386,CHOOSE({1,2},$C$3:$C$1003,$A$3:$A$1003),2,FALSE)</f>
        <v>1089</v>
      </c>
      <c r="AX386" s="174"/>
      <c r="AY386" s="175"/>
      <c r="AZ386" s="203"/>
      <c r="BA386" s="170">
        <f>VLOOKUP($AZ386,CHOOSE({1,2},$C$3:$C$1003,$A$3:$A$1003),2,FALSE)</f>
        <v>1089</v>
      </c>
      <c r="BB386" s="171"/>
      <c r="BC386" s="205"/>
    </row>
    <row r="387" spans="1:55" ht="15" thickBot="1" x14ac:dyDescent="0.35">
      <c r="A387" s="184">
        <v>1384</v>
      </c>
      <c r="B387" s="185"/>
      <c r="C387" s="186">
        <f>'Informations personnelles'!C387</f>
        <v>0</v>
      </c>
      <c r="P387" s="307"/>
      <c r="AW387" s="204">
        <f>VLOOKUP($AX387,CHOOSE({1,2},$C$3:$C$1003,$A$3:$A$1003),2,FALSE)</f>
        <v>1089</v>
      </c>
      <c r="AX387" s="174"/>
      <c r="AY387" s="175"/>
      <c r="AZ387" s="203"/>
      <c r="BA387" s="170">
        <f>VLOOKUP($AZ387,CHOOSE({1,2},$C$3:$C$1003,$A$3:$A$1003),2,FALSE)</f>
        <v>1089</v>
      </c>
      <c r="BB387" s="171"/>
      <c r="BC387" s="205"/>
    </row>
    <row r="388" spans="1:55" ht="15" thickBot="1" x14ac:dyDescent="0.35">
      <c r="A388" s="184">
        <v>1385</v>
      </c>
      <c r="B388" s="185"/>
      <c r="C388" s="186">
        <f>'Informations personnelles'!C388</f>
        <v>0</v>
      </c>
      <c r="P388" s="307"/>
      <c r="AW388" s="204">
        <f>VLOOKUP($AX388,CHOOSE({1,2},$C$3:$C$1003,$A$3:$A$1003),2,FALSE)</f>
        <v>1089</v>
      </c>
      <c r="AX388" s="174"/>
      <c r="AY388" s="175"/>
      <c r="AZ388" s="203"/>
      <c r="BA388" s="170">
        <f>VLOOKUP($AZ388,CHOOSE({1,2},$C$3:$C$1003,$A$3:$A$1003),2,FALSE)</f>
        <v>1089</v>
      </c>
      <c r="BB388" s="171"/>
      <c r="BC388" s="205"/>
    </row>
    <row r="389" spans="1:55" ht="15" thickBot="1" x14ac:dyDescent="0.35">
      <c r="A389" s="184">
        <v>1386</v>
      </c>
      <c r="B389" s="185"/>
      <c r="C389" s="186">
        <f>'Informations personnelles'!C389</f>
        <v>0</v>
      </c>
      <c r="P389" s="307"/>
      <c r="AW389" s="204">
        <f>VLOOKUP($AX389,CHOOSE({1,2},$C$3:$C$1003,$A$3:$A$1003),2,FALSE)</f>
        <v>1089</v>
      </c>
      <c r="AX389" s="174"/>
      <c r="AY389" s="175"/>
      <c r="AZ389" s="203"/>
      <c r="BA389" s="170">
        <f>VLOOKUP($AZ389,CHOOSE({1,2},$C$3:$C$1003,$A$3:$A$1003),2,FALSE)</f>
        <v>1089</v>
      </c>
      <c r="BB389" s="171"/>
      <c r="BC389" s="205"/>
    </row>
    <row r="390" spans="1:55" ht="15" thickBot="1" x14ac:dyDescent="0.35">
      <c r="A390" s="184">
        <v>1387</v>
      </c>
      <c r="B390" s="185"/>
      <c r="C390" s="186">
        <f>'Informations personnelles'!C390</f>
        <v>0</v>
      </c>
      <c r="P390" s="307"/>
      <c r="AW390" s="204">
        <f>VLOOKUP($AX390,CHOOSE({1,2},$C$3:$C$1003,$A$3:$A$1003),2,FALSE)</f>
        <v>1089</v>
      </c>
      <c r="AX390" s="174"/>
      <c r="AY390" s="175"/>
      <c r="AZ390" s="203"/>
      <c r="BA390" s="170">
        <f>VLOOKUP($AZ390,CHOOSE({1,2},$C$3:$C$1003,$A$3:$A$1003),2,FALSE)</f>
        <v>1089</v>
      </c>
      <c r="BB390" s="171"/>
      <c r="BC390" s="205"/>
    </row>
    <row r="391" spans="1:55" ht="15" thickBot="1" x14ac:dyDescent="0.35">
      <c r="A391" s="184">
        <v>1388</v>
      </c>
      <c r="B391" s="185"/>
      <c r="C391" s="186">
        <f>'Informations personnelles'!C391</f>
        <v>0</v>
      </c>
      <c r="P391" s="307"/>
      <c r="AW391" s="204">
        <f>VLOOKUP($AX391,CHOOSE({1,2},$C$3:$C$1003,$A$3:$A$1003),2,FALSE)</f>
        <v>1089</v>
      </c>
      <c r="AX391" s="174"/>
      <c r="AY391" s="175"/>
      <c r="AZ391" s="203"/>
      <c r="BA391" s="170">
        <f>VLOOKUP($AZ391,CHOOSE({1,2},$C$3:$C$1003,$A$3:$A$1003),2,FALSE)</f>
        <v>1089</v>
      </c>
      <c r="BB391" s="171"/>
      <c r="BC391" s="205"/>
    </row>
    <row r="392" spans="1:55" ht="15" thickBot="1" x14ac:dyDescent="0.35">
      <c r="A392" s="184">
        <v>1389</v>
      </c>
      <c r="B392" s="185"/>
      <c r="C392" s="186">
        <f>'Informations personnelles'!C392</f>
        <v>0</v>
      </c>
      <c r="P392" s="307"/>
      <c r="AW392" s="204">
        <f>VLOOKUP($AX392,CHOOSE({1,2},$C$3:$C$1003,$A$3:$A$1003),2,FALSE)</f>
        <v>1089</v>
      </c>
      <c r="AX392" s="174"/>
      <c r="AY392" s="175"/>
      <c r="AZ392" s="203"/>
      <c r="BA392" s="170">
        <f>VLOOKUP($AZ392,CHOOSE({1,2},$C$3:$C$1003,$A$3:$A$1003),2,FALSE)</f>
        <v>1089</v>
      </c>
      <c r="BB392" s="171"/>
      <c r="BC392" s="205"/>
    </row>
    <row r="393" spans="1:55" ht="15" thickBot="1" x14ac:dyDescent="0.35">
      <c r="A393" s="184">
        <v>1390</v>
      </c>
      <c r="B393" s="185"/>
      <c r="C393" s="186">
        <f>'Informations personnelles'!C393</f>
        <v>0</v>
      </c>
      <c r="P393" s="307"/>
      <c r="AW393" s="204">
        <f>VLOOKUP($AX393,CHOOSE({1,2},$C$3:$C$1003,$A$3:$A$1003),2,FALSE)</f>
        <v>1089</v>
      </c>
      <c r="AX393" s="174"/>
      <c r="AY393" s="175"/>
      <c r="AZ393" s="203"/>
      <c r="BA393" s="170">
        <f>VLOOKUP($AZ393,CHOOSE({1,2},$C$3:$C$1003,$A$3:$A$1003),2,FALSE)</f>
        <v>1089</v>
      </c>
      <c r="BB393" s="171"/>
      <c r="BC393" s="205"/>
    </row>
    <row r="394" spans="1:55" ht="15" thickBot="1" x14ac:dyDescent="0.35">
      <c r="A394" s="184">
        <v>1391</v>
      </c>
      <c r="B394" s="185"/>
      <c r="C394" s="186">
        <f>'Informations personnelles'!C394</f>
        <v>0</v>
      </c>
      <c r="P394" s="307"/>
      <c r="AW394" s="204">
        <f>VLOOKUP($AX394,CHOOSE({1,2},$C$3:$C$1003,$A$3:$A$1003),2,FALSE)</f>
        <v>1089</v>
      </c>
      <c r="AX394" s="174"/>
      <c r="AY394" s="175"/>
      <c r="AZ394" s="203"/>
      <c r="BA394" s="170">
        <f>VLOOKUP($AZ394,CHOOSE({1,2},$C$3:$C$1003,$A$3:$A$1003),2,FALSE)</f>
        <v>1089</v>
      </c>
      <c r="BB394" s="171"/>
      <c r="BC394" s="205"/>
    </row>
    <row r="395" spans="1:55" ht="15" thickBot="1" x14ac:dyDescent="0.35">
      <c r="A395" s="184">
        <v>1392</v>
      </c>
      <c r="B395" s="185"/>
      <c r="C395" s="186">
        <f>'Informations personnelles'!C395</f>
        <v>0</v>
      </c>
      <c r="P395" s="307"/>
      <c r="AW395" s="204">
        <f>VLOOKUP($AX395,CHOOSE({1,2},$C$3:$C$1003,$A$3:$A$1003),2,FALSE)</f>
        <v>1089</v>
      </c>
      <c r="AX395" s="174"/>
      <c r="AY395" s="175"/>
      <c r="AZ395" s="203"/>
      <c r="BA395" s="170">
        <f>VLOOKUP($AZ395,CHOOSE({1,2},$C$3:$C$1003,$A$3:$A$1003),2,FALSE)</f>
        <v>1089</v>
      </c>
      <c r="BB395" s="171"/>
      <c r="BC395" s="205"/>
    </row>
    <row r="396" spans="1:55" ht="15" thickBot="1" x14ac:dyDescent="0.35">
      <c r="A396" s="184">
        <v>1393</v>
      </c>
      <c r="B396" s="185"/>
      <c r="C396" s="186">
        <f>'Informations personnelles'!C396</f>
        <v>0</v>
      </c>
      <c r="P396" s="307"/>
      <c r="AW396" s="204">
        <f>VLOOKUP($AX396,CHOOSE({1,2},$C$3:$C$1003,$A$3:$A$1003),2,FALSE)</f>
        <v>1089</v>
      </c>
      <c r="AX396" s="174"/>
      <c r="AY396" s="175"/>
      <c r="AZ396" s="203"/>
      <c r="BA396" s="170">
        <f>VLOOKUP($AZ396,CHOOSE({1,2},$C$3:$C$1003,$A$3:$A$1003),2,FALSE)</f>
        <v>1089</v>
      </c>
      <c r="BB396" s="171"/>
      <c r="BC396" s="205"/>
    </row>
    <row r="397" spans="1:55" ht="15" thickBot="1" x14ac:dyDescent="0.35">
      <c r="A397" s="184">
        <v>1394</v>
      </c>
      <c r="B397" s="185"/>
      <c r="C397" s="186">
        <f>'Informations personnelles'!C397</f>
        <v>0</v>
      </c>
      <c r="P397" s="307"/>
      <c r="AW397" s="204">
        <f>VLOOKUP($AX397,CHOOSE({1,2},$C$3:$C$1003,$A$3:$A$1003),2,FALSE)</f>
        <v>1089</v>
      </c>
      <c r="AX397" s="174"/>
      <c r="AY397" s="175"/>
      <c r="AZ397" s="203"/>
      <c r="BA397" s="170">
        <f>VLOOKUP($AZ397,CHOOSE({1,2},$C$3:$C$1003,$A$3:$A$1003),2,FALSE)</f>
        <v>1089</v>
      </c>
      <c r="BB397" s="171"/>
      <c r="BC397" s="205"/>
    </row>
    <row r="398" spans="1:55" ht="15" thickBot="1" x14ac:dyDescent="0.35">
      <c r="A398" s="184">
        <v>1395</v>
      </c>
      <c r="B398" s="185"/>
      <c r="C398" s="186">
        <f>'Informations personnelles'!C398</f>
        <v>0</v>
      </c>
      <c r="P398" s="307"/>
      <c r="AW398" s="204">
        <f>VLOOKUP($AX398,CHOOSE({1,2},$C$3:$C$1003,$A$3:$A$1003),2,FALSE)</f>
        <v>1089</v>
      </c>
      <c r="AX398" s="174"/>
      <c r="AY398" s="175"/>
      <c r="AZ398" s="203"/>
      <c r="BA398" s="170">
        <f>VLOOKUP($AZ398,CHOOSE({1,2},$C$3:$C$1003,$A$3:$A$1003),2,FALSE)</f>
        <v>1089</v>
      </c>
      <c r="BB398" s="171"/>
      <c r="BC398" s="205"/>
    </row>
    <row r="399" spans="1:55" ht="15" thickBot="1" x14ac:dyDescent="0.35">
      <c r="A399" s="184">
        <v>1396</v>
      </c>
      <c r="B399" s="185"/>
      <c r="C399" s="186">
        <f>'Informations personnelles'!C399</f>
        <v>0</v>
      </c>
      <c r="P399" s="307"/>
      <c r="AW399" s="204">
        <f>VLOOKUP($AX399,CHOOSE({1,2},$C$3:$C$1003,$A$3:$A$1003),2,FALSE)</f>
        <v>1089</v>
      </c>
      <c r="AX399" s="174"/>
      <c r="AY399" s="175"/>
      <c r="AZ399" s="203"/>
      <c r="BA399" s="170">
        <f>VLOOKUP($AZ399,CHOOSE({1,2},$C$3:$C$1003,$A$3:$A$1003),2,FALSE)</f>
        <v>1089</v>
      </c>
      <c r="BB399" s="171"/>
      <c r="BC399" s="205"/>
    </row>
    <row r="400" spans="1:55" ht="15" thickBot="1" x14ac:dyDescent="0.35">
      <c r="A400" s="184">
        <v>1397</v>
      </c>
      <c r="B400" s="185"/>
      <c r="C400" s="186">
        <f>'Informations personnelles'!C400</f>
        <v>0</v>
      </c>
      <c r="P400" s="307"/>
      <c r="AW400" s="204">
        <f>VLOOKUP($AX400,CHOOSE({1,2},$C$3:$C$1003,$A$3:$A$1003),2,FALSE)</f>
        <v>1089</v>
      </c>
      <c r="AX400" s="174"/>
      <c r="AY400" s="175"/>
      <c r="AZ400" s="203"/>
      <c r="BA400" s="170">
        <f>VLOOKUP($AZ400,CHOOSE({1,2},$C$3:$C$1003,$A$3:$A$1003),2,FALSE)</f>
        <v>1089</v>
      </c>
      <c r="BB400" s="171"/>
      <c r="BC400" s="205"/>
    </row>
    <row r="401" spans="1:55" ht="15" thickBot="1" x14ac:dyDescent="0.35">
      <c r="A401" s="184">
        <v>1398</v>
      </c>
      <c r="B401" s="185"/>
      <c r="C401" s="186">
        <f>'Informations personnelles'!C401</f>
        <v>0</v>
      </c>
      <c r="P401" s="307"/>
      <c r="AW401" s="204">
        <f>VLOOKUP($AX401,CHOOSE({1,2},$C$3:$C$1003,$A$3:$A$1003),2,FALSE)</f>
        <v>1089</v>
      </c>
      <c r="AX401" s="174"/>
      <c r="AY401" s="175"/>
      <c r="AZ401" s="203"/>
      <c r="BA401" s="170">
        <f>VLOOKUP($AZ401,CHOOSE({1,2},$C$3:$C$1003,$A$3:$A$1003),2,FALSE)</f>
        <v>1089</v>
      </c>
      <c r="BB401" s="171"/>
      <c r="BC401" s="205"/>
    </row>
    <row r="402" spans="1:55" ht="15" thickBot="1" x14ac:dyDescent="0.35">
      <c r="A402" s="184">
        <v>1399</v>
      </c>
      <c r="B402" s="185"/>
      <c r="C402" s="186">
        <f>'Informations personnelles'!C402</f>
        <v>0</v>
      </c>
      <c r="P402" s="307"/>
      <c r="AW402" s="204">
        <f>VLOOKUP($AX402,CHOOSE({1,2},$C$3:$C$1003,$A$3:$A$1003),2,FALSE)</f>
        <v>1089</v>
      </c>
      <c r="AX402" s="174"/>
      <c r="AY402" s="175"/>
      <c r="AZ402" s="203"/>
      <c r="BA402" s="170">
        <f>VLOOKUP($AZ402,CHOOSE({1,2},$C$3:$C$1003,$A$3:$A$1003),2,FALSE)</f>
        <v>1089</v>
      </c>
      <c r="BB402" s="171"/>
      <c r="BC402" s="205"/>
    </row>
    <row r="403" spans="1:55" ht="15" thickBot="1" x14ac:dyDescent="0.35">
      <c r="A403" s="184">
        <v>1400</v>
      </c>
      <c r="B403" s="185"/>
      <c r="C403" s="186">
        <f>'Informations personnelles'!C403</f>
        <v>0</v>
      </c>
      <c r="P403" s="307"/>
      <c r="AW403" s="204">
        <f>VLOOKUP($AX403,CHOOSE({1,2},$C$3:$C$1003,$A$3:$A$1003),2,FALSE)</f>
        <v>1089</v>
      </c>
      <c r="AX403" s="174"/>
      <c r="AY403" s="175"/>
      <c r="AZ403" s="203"/>
      <c r="BA403" s="170">
        <f>VLOOKUP($AZ403,CHOOSE({1,2},$C$3:$C$1003,$A$3:$A$1003),2,FALSE)</f>
        <v>1089</v>
      </c>
      <c r="BB403" s="171"/>
      <c r="BC403" s="205"/>
    </row>
    <row r="404" spans="1:55" ht="15" thickBot="1" x14ac:dyDescent="0.35">
      <c r="A404" s="184">
        <v>1401</v>
      </c>
      <c r="B404" s="185"/>
      <c r="C404" s="186">
        <f>'Informations personnelles'!C404</f>
        <v>0</v>
      </c>
      <c r="P404" s="307"/>
      <c r="AW404" s="204">
        <f>VLOOKUP($AX404,CHOOSE({1,2},$C$3:$C$1003,$A$3:$A$1003),2,FALSE)</f>
        <v>1089</v>
      </c>
      <c r="AX404" s="174"/>
      <c r="AY404" s="175"/>
      <c r="AZ404" s="203"/>
      <c r="BA404" s="170">
        <f>VLOOKUP($AZ404,CHOOSE({1,2},$C$3:$C$1003,$A$3:$A$1003),2,FALSE)</f>
        <v>1089</v>
      </c>
      <c r="BB404" s="171"/>
      <c r="BC404" s="205"/>
    </row>
    <row r="405" spans="1:55" ht="15" thickBot="1" x14ac:dyDescent="0.35">
      <c r="A405" s="184">
        <v>1402</v>
      </c>
      <c r="B405" s="185"/>
      <c r="C405" s="186">
        <f>'Informations personnelles'!C405</f>
        <v>0</v>
      </c>
      <c r="P405" s="307"/>
      <c r="AW405" s="204">
        <f>VLOOKUP($AX405,CHOOSE({1,2},$C$3:$C$1003,$A$3:$A$1003),2,FALSE)</f>
        <v>1089</v>
      </c>
      <c r="AX405" s="174"/>
      <c r="AY405" s="175"/>
      <c r="AZ405" s="203"/>
      <c r="BA405" s="170">
        <f>VLOOKUP($AZ405,CHOOSE({1,2},$C$3:$C$1003,$A$3:$A$1003),2,FALSE)</f>
        <v>1089</v>
      </c>
      <c r="BB405" s="171"/>
      <c r="BC405" s="205"/>
    </row>
    <row r="406" spans="1:55" ht="15" thickBot="1" x14ac:dyDescent="0.35">
      <c r="A406" s="184">
        <v>1403</v>
      </c>
      <c r="B406" s="185"/>
      <c r="C406" s="186">
        <f>'Informations personnelles'!C406</f>
        <v>0</v>
      </c>
      <c r="P406" s="307"/>
      <c r="AW406" s="204">
        <f>VLOOKUP($AX406,CHOOSE({1,2},$C$3:$C$1003,$A$3:$A$1003),2,FALSE)</f>
        <v>1089</v>
      </c>
      <c r="AX406" s="174"/>
      <c r="AY406" s="175"/>
      <c r="AZ406" s="203"/>
      <c r="BA406" s="170">
        <f>VLOOKUP($AZ406,CHOOSE({1,2},$C$3:$C$1003,$A$3:$A$1003),2,FALSE)</f>
        <v>1089</v>
      </c>
      <c r="BB406" s="171"/>
      <c r="BC406" s="205"/>
    </row>
    <row r="407" spans="1:55" ht="15" thickBot="1" x14ac:dyDescent="0.35">
      <c r="A407" s="184">
        <v>1404</v>
      </c>
      <c r="B407" s="185"/>
      <c r="C407" s="186">
        <f>'Informations personnelles'!C407</f>
        <v>0</v>
      </c>
      <c r="P407" s="307"/>
      <c r="AW407" s="204">
        <f>VLOOKUP($AX407,CHOOSE({1,2},$C$3:$C$1003,$A$3:$A$1003),2,FALSE)</f>
        <v>1089</v>
      </c>
      <c r="AX407" s="174"/>
      <c r="AY407" s="175"/>
      <c r="AZ407" s="203"/>
      <c r="BA407" s="170">
        <f>VLOOKUP($AZ407,CHOOSE({1,2},$C$3:$C$1003,$A$3:$A$1003),2,FALSE)</f>
        <v>1089</v>
      </c>
      <c r="BB407" s="171"/>
      <c r="BC407" s="205"/>
    </row>
    <row r="408" spans="1:55" ht="15" thickBot="1" x14ac:dyDescent="0.35">
      <c r="A408" s="184">
        <v>1405</v>
      </c>
      <c r="B408" s="185"/>
      <c r="C408" s="186">
        <f>'Informations personnelles'!C408</f>
        <v>0</v>
      </c>
      <c r="P408" s="307"/>
      <c r="AW408" s="204">
        <f>VLOOKUP($AX408,CHOOSE({1,2},$C$3:$C$1003,$A$3:$A$1003),2,FALSE)</f>
        <v>1089</v>
      </c>
      <c r="AX408" s="174"/>
      <c r="AY408" s="175"/>
      <c r="AZ408" s="203"/>
      <c r="BA408" s="170">
        <f>VLOOKUP($AZ408,CHOOSE({1,2},$C$3:$C$1003,$A$3:$A$1003),2,FALSE)</f>
        <v>1089</v>
      </c>
      <c r="BB408" s="171"/>
      <c r="BC408" s="205"/>
    </row>
    <row r="409" spans="1:55" ht="15" thickBot="1" x14ac:dyDescent="0.35">
      <c r="A409" s="184">
        <v>1406</v>
      </c>
      <c r="B409" s="185"/>
      <c r="C409" s="186">
        <f>'Informations personnelles'!C409</f>
        <v>0</v>
      </c>
      <c r="P409" s="307"/>
      <c r="AW409" s="204">
        <f>VLOOKUP($AX409,CHOOSE({1,2},$C$3:$C$1003,$A$3:$A$1003),2,FALSE)</f>
        <v>1089</v>
      </c>
      <c r="AX409" s="174"/>
      <c r="AY409" s="175"/>
      <c r="AZ409" s="203"/>
      <c r="BA409" s="170">
        <f>VLOOKUP($AZ409,CHOOSE({1,2},$C$3:$C$1003,$A$3:$A$1003),2,FALSE)</f>
        <v>1089</v>
      </c>
      <c r="BB409" s="171"/>
      <c r="BC409" s="205"/>
    </row>
    <row r="410" spans="1:55" ht="15" thickBot="1" x14ac:dyDescent="0.35">
      <c r="A410" s="184">
        <v>1407</v>
      </c>
      <c r="B410" s="185"/>
      <c r="C410" s="186">
        <f>'Informations personnelles'!C410</f>
        <v>0</v>
      </c>
      <c r="P410" s="307"/>
      <c r="AW410" s="204">
        <f>VLOOKUP($AX410,CHOOSE({1,2},$C$3:$C$1003,$A$3:$A$1003),2,FALSE)</f>
        <v>1089</v>
      </c>
      <c r="AX410" s="174"/>
      <c r="AY410" s="175"/>
      <c r="AZ410" s="203"/>
      <c r="BA410" s="170">
        <f>VLOOKUP($AZ410,CHOOSE({1,2},$C$3:$C$1003,$A$3:$A$1003),2,FALSE)</f>
        <v>1089</v>
      </c>
      <c r="BB410" s="171"/>
      <c r="BC410" s="205"/>
    </row>
    <row r="411" spans="1:55" ht="15" thickBot="1" x14ac:dyDescent="0.35">
      <c r="A411" s="184">
        <v>1408</v>
      </c>
      <c r="B411" s="185"/>
      <c r="C411" s="186">
        <f>'Informations personnelles'!C411</f>
        <v>0</v>
      </c>
      <c r="P411" s="307"/>
      <c r="AW411" s="204">
        <f>VLOOKUP($AX411,CHOOSE({1,2},$C$3:$C$1003,$A$3:$A$1003),2,FALSE)</f>
        <v>1089</v>
      </c>
      <c r="AX411" s="174"/>
      <c r="AY411" s="175"/>
      <c r="AZ411" s="203"/>
      <c r="BA411" s="170">
        <f>VLOOKUP($AZ411,CHOOSE({1,2},$C$3:$C$1003,$A$3:$A$1003),2,FALSE)</f>
        <v>1089</v>
      </c>
      <c r="BB411" s="171"/>
      <c r="BC411" s="205"/>
    </row>
    <row r="412" spans="1:55" ht="15" thickBot="1" x14ac:dyDescent="0.35">
      <c r="A412" s="184">
        <v>1409</v>
      </c>
      <c r="B412" s="185"/>
      <c r="C412" s="186">
        <f>'Informations personnelles'!C412</f>
        <v>0</v>
      </c>
      <c r="P412" s="307"/>
      <c r="AW412" s="204">
        <f>VLOOKUP($AX412,CHOOSE({1,2},$C$3:$C$1003,$A$3:$A$1003),2,FALSE)</f>
        <v>1089</v>
      </c>
      <c r="AX412" s="174"/>
      <c r="AY412" s="175"/>
      <c r="AZ412" s="203"/>
      <c r="BA412" s="170">
        <f>VLOOKUP($AZ412,CHOOSE({1,2},$C$3:$C$1003,$A$3:$A$1003),2,FALSE)</f>
        <v>1089</v>
      </c>
      <c r="BB412" s="171"/>
      <c r="BC412" s="205"/>
    </row>
    <row r="413" spans="1:55" ht="15" thickBot="1" x14ac:dyDescent="0.35">
      <c r="A413" s="184">
        <v>1410</v>
      </c>
      <c r="B413" s="185"/>
      <c r="C413" s="186">
        <f>'Informations personnelles'!C413</f>
        <v>0</v>
      </c>
      <c r="P413" s="307"/>
      <c r="AW413" s="204">
        <f>VLOOKUP($AX413,CHOOSE({1,2},$C$3:$C$1003,$A$3:$A$1003),2,FALSE)</f>
        <v>1089</v>
      </c>
      <c r="AX413" s="174"/>
      <c r="AY413" s="175"/>
      <c r="AZ413" s="203"/>
      <c r="BA413" s="170">
        <f>VLOOKUP($AZ413,CHOOSE({1,2},$C$3:$C$1003,$A$3:$A$1003),2,FALSE)</f>
        <v>1089</v>
      </c>
      <c r="BB413" s="171"/>
      <c r="BC413" s="205"/>
    </row>
    <row r="414" spans="1:55" ht="15" thickBot="1" x14ac:dyDescent="0.35">
      <c r="A414" s="184">
        <v>1411</v>
      </c>
      <c r="B414" s="185"/>
      <c r="C414" s="186">
        <f>'Informations personnelles'!C414</f>
        <v>0</v>
      </c>
      <c r="P414" s="307"/>
      <c r="AW414" s="204">
        <f>VLOOKUP($AX414,CHOOSE({1,2},$C$3:$C$1003,$A$3:$A$1003),2,FALSE)</f>
        <v>1089</v>
      </c>
      <c r="AX414" s="174"/>
      <c r="AY414" s="175"/>
      <c r="AZ414" s="203"/>
      <c r="BA414" s="170">
        <f>VLOOKUP($AZ414,CHOOSE({1,2},$C$3:$C$1003,$A$3:$A$1003),2,FALSE)</f>
        <v>1089</v>
      </c>
      <c r="BB414" s="171"/>
      <c r="BC414" s="205"/>
    </row>
    <row r="415" spans="1:55" ht="15" thickBot="1" x14ac:dyDescent="0.35">
      <c r="A415" s="184">
        <v>1412</v>
      </c>
      <c r="B415" s="185"/>
      <c r="C415" s="186">
        <f>'Informations personnelles'!C415</f>
        <v>0</v>
      </c>
      <c r="P415" s="307"/>
      <c r="AW415" s="204">
        <f>VLOOKUP($AX415,CHOOSE({1,2},$C$3:$C$1003,$A$3:$A$1003),2,FALSE)</f>
        <v>1089</v>
      </c>
      <c r="AX415" s="174"/>
      <c r="AY415" s="175"/>
      <c r="AZ415" s="203"/>
      <c r="BA415" s="170">
        <f>VLOOKUP($AZ415,CHOOSE({1,2},$C$3:$C$1003,$A$3:$A$1003),2,FALSE)</f>
        <v>1089</v>
      </c>
      <c r="BB415" s="171"/>
      <c r="BC415" s="205"/>
    </row>
    <row r="416" spans="1:55" ht="15" thickBot="1" x14ac:dyDescent="0.35">
      <c r="A416" s="184">
        <v>1413</v>
      </c>
      <c r="B416" s="185"/>
      <c r="C416" s="186">
        <f>'Informations personnelles'!C416</f>
        <v>0</v>
      </c>
      <c r="P416" s="307"/>
      <c r="AW416" s="204">
        <f>VLOOKUP($AX416,CHOOSE({1,2},$C$3:$C$1003,$A$3:$A$1003),2,FALSE)</f>
        <v>1089</v>
      </c>
      <c r="AX416" s="174"/>
      <c r="AY416" s="175"/>
      <c r="AZ416" s="203"/>
      <c r="BA416" s="170">
        <f>VLOOKUP($AZ416,CHOOSE({1,2},$C$3:$C$1003,$A$3:$A$1003),2,FALSE)</f>
        <v>1089</v>
      </c>
      <c r="BB416" s="171"/>
      <c r="BC416" s="205"/>
    </row>
    <row r="417" spans="1:55" ht="15" thickBot="1" x14ac:dyDescent="0.35">
      <c r="A417" s="184">
        <v>1414</v>
      </c>
      <c r="B417" s="185"/>
      <c r="C417" s="186">
        <f>'Informations personnelles'!C417</f>
        <v>0</v>
      </c>
      <c r="P417" s="307"/>
      <c r="AW417" s="204">
        <f>VLOOKUP($AX417,CHOOSE({1,2},$C$3:$C$1003,$A$3:$A$1003),2,FALSE)</f>
        <v>1089</v>
      </c>
      <c r="AX417" s="174"/>
      <c r="AY417" s="175"/>
      <c r="AZ417" s="203"/>
      <c r="BA417" s="170">
        <f>VLOOKUP($AZ417,CHOOSE({1,2},$C$3:$C$1003,$A$3:$A$1003),2,FALSE)</f>
        <v>1089</v>
      </c>
      <c r="BB417" s="171"/>
      <c r="BC417" s="205"/>
    </row>
    <row r="418" spans="1:55" ht="15" thickBot="1" x14ac:dyDescent="0.35">
      <c r="A418" s="184">
        <v>1415</v>
      </c>
      <c r="B418" s="185"/>
      <c r="C418" s="186">
        <f>'Informations personnelles'!C418</f>
        <v>0</v>
      </c>
      <c r="P418" s="307"/>
      <c r="AW418" s="204">
        <f>VLOOKUP($AX418,CHOOSE({1,2},$C$3:$C$1003,$A$3:$A$1003),2,FALSE)</f>
        <v>1089</v>
      </c>
      <c r="AX418" s="174"/>
      <c r="AY418" s="175"/>
      <c r="AZ418" s="203"/>
      <c r="BA418" s="170">
        <f>VLOOKUP($AZ418,CHOOSE({1,2},$C$3:$C$1003,$A$3:$A$1003),2,FALSE)</f>
        <v>1089</v>
      </c>
      <c r="BB418" s="171"/>
      <c r="BC418" s="205"/>
    </row>
    <row r="419" spans="1:55" ht="15" thickBot="1" x14ac:dyDescent="0.35">
      <c r="A419" s="184">
        <v>1416</v>
      </c>
      <c r="B419" s="185"/>
      <c r="C419" s="186">
        <f>'Informations personnelles'!C419</f>
        <v>0</v>
      </c>
      <c r="P419" s="307"/>
      <c r="AW419" s="204">
        <f>VLOOKUP($AX419,CHOOSE({1,2},$C$3:$C$1003,$A$3:$A$1003),2,FALSE)</f>
        <v>1089</v>
      </c>
      <c r="AX419" s="174"/>
      <c r="AY419" s="175"/>
      <c r="AZ419" s="203"/>
      <c r="BA419" s="170">
        <f>VLOOKUP($AZ419,CHOOSE({1,2},$C$3:$C$1003,$A$3:$A$1003),2,FALSE)</f>
        <v>1089</v>
      </c>
      <c r="BB419" s="171"/>
      <c r="BC419" s="205"/>
    </row>
    <row r="420" spans="1:55" ht="15" thickBot="1" x14ac:dyDescent="0.35">
      <c r="A420" s="184">
        <v>1417</v>
      </c>
      <c r="B420" s="185"/>
      <c r="C420" s="186">
        <f>'Informations personnelles'!C420</f>
        <v>0</v>
      </c>
      <c r="P420" s="307"/>
      <c r="AW420" s="204">
        <f>VLOOKUP($AX420,CHOOSE({1,2},$C$3:$C$1003,$A$3:$A$1003),2,FALSE)</f>
        <v>1089</v>
      </c>
      <c r="AX420" s="174"/>
      <c r="AY420" s="175"/>
      <c r="AZ420" s="203"/>
      <c r="BA420" s="170">
        <f>VLOOKUP($AZ420,CHOOSE({1,2},$C$3:$C$1003,$A$3:$A$1003),2,FALSE)</f>
        <v>1089</v>
      </c>
      <c r="BB420" s="171"/>
      <c r="BC420" s="205"/>
    </row>
    <row r="421" spans="1:55" ht="15" thickBot="1" x14ac:dyDescent="0.35">
      <c r="A421" s="184">
        <v>1418</v>
      </c>
      <c r="B421" s="185"/>
      <c r="C421" s="186">
        <f>'Informations personnelles'!C421</f>
        <v>0</v>
      </c>
      <c r="P421" s="307"/>
      <c r="AW421" s="204">
        <f>VLOOKUP($AX421,CHOOSE({1,2},$C$3:$C$1003,$A$3:$A$1003),2,FALSE)</f>
        <v>1089</v>
      </c>
      <c r="AX421" s="174"/>
      <c r="AY421" s="175"/>
      <c r="AZ421" s="203"/>
      <c r="BA421" s="170">
        <f>VLOOKUP($AZ421,CHOOSE({1,2},$C$3:$C$1003,$A$3:$A$1003),2,FALSE)</f>
        <v>1089</v>
      </c>
      <c r="BB421" s="171"/>
      <c r="BC421" s="205"/>
    </row>
    <row r="422" spans="1:55" ht="15" thickBot="1" x14ac:dyDescent="0.35">
      <c r="A422" s="184">
        <v>1419</v>
      </c>
      <c r="B422" s="185"/>
      <c r="C422" s="186">
        <f>'Informations personnelles'!C422</f>
        <v>0</v>
      </c>
      <c r="P422" s="307"/>
      <c r="AW422" s="204">
        <f>VLOOKUP($AX422,CHOOSE({1,2},$C$3:$C$1003,$A$3:$A$1003),2,FALSE)</f>
        <v>1089</v>
      </c>
      <c r="AX422" s="174"/>
      <c r="AY422" s="175"/>
      <c r="AZ422" s="203"/>
      <c r="BA422" s="170">
        <f>VLOOKUP($AZ422,CHOOSE({1,2},$C$3:$C$1003,$A$3:$A$1003),2,FALSE)</f>
        <v>1089</v>
      </c>
      <c r="BB422" s="171"/>
      <c r="BC422" s="205"/>
    </row>
    <row r="423" spans="1:55" ht="15" thickBot="1" x14ac:dyDescent="0.35">
      <c r="A423" s="184">
        <v>1420</v>
      </c>
      <c r="B423" s="185"/>
      <c r="C423" s="186">
        <f>'Informations personnelles'!C423</f>
        <v>0</v>
      </c>
      <c r="P423" s="307"/>
      <c r="AW423" s="204">
        <f>VLOOKUP($AX423,CHOOSE({1,2},$C$3:$C$1003,$A$3:$A$1003),2,FALSE)</f>
        <v>1089</v>
      </c>
      <c r="AX423" s="174"/>
      <c r="AY423" s="175"/>
      <c r="AZ423" s="203"/>
      <c r="BA423" s="170">
        <f>VLOOKUP($AZ423,CHOOSE({1,2},$C$3:$C$1003,$A$3:$A$1003),2,FALSE)</f>
        <v>1089</v>
      </c>
      <c r="BB423" s="171"/>
      <c r="BC423" s="205"/>
    </row>
    <row r="424" spans="1:55" ht="15" thickBot="1" x14ac:dyDescent="0.35">
      <c r="A424" s="184">
        <v>1421</v>
      </c>
      <c r="B424" s="185"/>
      <c r="C424" s="186">
        <f>'Informations personnelles'!C424</f>
        <v>0</v>
      </c>
      <c r="P424" s="307"/>
      <c r="AW424" s="204">
        <f>VLOOKUP($AX424,CHOOSE({1,2},$C$3:$C$1003,$A$3:$A$1003),2,FALSE)</f>
        <v>1089</v>
      </c>
      <c r="AX424" s="174"/>
      <c r="AY424" s="175"/>
      <c r="AZ424" s="203"/>
      <c r="BA424" s="170">
        <f>VLOOKUP($AZ424,CHOOSE({1,2},$C$3:$C$1003,$A$3:$A$1003),2,FALSE)</f>
        <v>1089</v>
      </c>
      <c r="BB424" s="171"/>
      <c r="BC424" s="205"/>
    </row>
    <row r="425" spans="1:55" ht="15" thickBot="1" x14ac:dyDescent="0.35">
      <c r="A425" s="184">
        <v>1422</v>
      </c>
      <c r="B425" s="185"/>
      <c r="C425" s="186">
        <f>'Informations personnelles'!C425</f>
        <v>0</v>
      </c>
      <c r="P425" s="307"/>
      <c r="AW425" s="204">
        <f>VLOOKUP($AX425,CHOOSE({1,2},$C$3:$C$1003,$A$3:$A$1003),2,FALSE)</f>
        <v>1089</v>
      </c>
      <c r="AX425" s="174"/>
      <c r="AY425" s="175"/>
      <c r="AZ425" s="203"/>
      <c r="BA425" s="170">
        <f>VLOOKUP($AZ425,CHOOSE({1,2},$C$3:$C$1003,$A$3:$A$1003),2,FALSE)</f>
        <v>1089</v>
      </c>
      <c r="BB425" s="171"/>
      <c r="BC425" s="205"/>
    </row>
    <row r="426" spans="1:55" ht="15" thickBot="1" x14ac:dyDescent="0.35">
      <c r="A426" s="184">
        <v>1423</v>
      </c>
      <c r="B426" s="185"/>
      <c r="C426" s="186">
        <f>'Informations personnelles'!C426</f>
        <v>0</v>
      </c>
      <c r="P426" s="307"/>
      <c r="AW426" s="204">
        <f>VLOOKUP($AX426,CHOOSE({1,2},$C$3:$C$1003,$A$3:$A$1003),2,FALSE)</f>
        <v>1089</v>
      </c>
      <c r="AX426" s="174"/>
      <c r="AY426" s="175"/>
      <c r="AZ426" s="203"/>
      <c r="BA426" s="170">
        <f>VLOOKUP($AZ426,CHOOSE({1,2},$C$3:$C$1003,$A$3:$A$1003),2,FALSE)</f>
        <v>1089</v>
      </c>
      <c r="BB426" s="171"/>
      <c r="BC426" s="205"/>
    </row>
    <row r="427" spans="1:55" ht="15" thickBot="1" x14ac:dyDescent="0.35">
      <c r="A427" s="184">
        <v>1424</v>
      </c>
      <c r="B427" s="185"/>
      <c r="C427" s="186">
        <f>'Informations personnelles'!C427</f>
        <v>0</v>
      </c>
      <c r="P427" s="307"/>
      <c r="AW427" s="204">
        <f>VLOOKUP($AX427,CHOOSE({1,2},$C$3:$C$1003,$A$3:$A$1003),2,FALSE)</f>
        <v>1089</v>
      </c>
      <c r="AX427" s="174"/>
      <c r="AY427" s="175"/>
      <c r="AZ427" s="203"/>
      <c r="BA427" s="170">
        <f>VLOOKUP($AZ427,CHOOSE({1,2},$C$3:$C$1003,$A$3:$A$1003),2,FALSE)</f>
        <v>1089</v>
      </c>
      <c r="BB427" s="171"/>
      <c r="BC427" s="205"/>
    </row>
    <row r="428" spans="1:55" ht="15" thickBot="1" x14ac:dyDescent="0.35">
      <c r="A428" s="184">
        <v>1425</v>
      </c>
      <c r="B428" s="185"/>
      <c r="C428" s="186">
        <f>'Informations personnelles'!C428</f>
        <v>0</v>
      </c>
      <c r="P428" s="307"/>
      <c r="AW428" s="204">
        <f>VLOOKUP($AX428,CHOOSE({1,2},$C$3:$C$1003,$A$3:$A$1003),2,FALSE)</f>
        <v>1089</v>
      </c>
      <c r="AX428" s="174"/>
      <c r="AY428" s="175"/>
      <c r="AZ428" s="203"/>
      <c r="BA428" s="170">
        <f>VLOOKUP($AZ428,CHOOSE({1,2},$C$3:$C$1003,$A$3:$A$1003),2,FALSE)</f>
        <v>1089</v>
      </c>
      <c r="BB428" s="171"/>
      <c r="BC428" s="205"/>
    </row>
    <row r="429" spans="1:55" ht="15" thickBot="1" x14ac:dyDescent="0.35">
      <c r="A429" s="184">
        <v>1426</v>
      </c>
      <c r="B429" s="185"/>
      <c r="C429" s="186">
        <f>'Informations personnelles'!C429</f>
        <v>0</v>
      </c>
      <c r="P429" s="307"/>
      <c r="AW429" s="204">
        <f>VLOOKUP($AX429,CHOOSE({1,2},$C$3:$C$1003,$A$3:$A$1003),2,FALSE)</f>
        <v>1089</v>
      </c>
      <c r="AX429" s="174"/>
      <c r="AY429" s="175"/>
      <c r="AZ429" s="203"/>
      <c r="BA429" s="170">
        <f>VLOOKUP($AZ429,CHOOSE({1,2},$C$3:$C$1003,$A$3:$A$1003),2,FALSE)</f>
        <v>1089</v>
      </c>
      <c r="BB429" s="171"/>
      <c r="BC429" s="205"/>
    </row>
    <row r="430" spans="1:55" ht="15" thickBot="1" x14ac:dyDescent="0.35">
      <c r="A430" s="184">
        <v>1427</v>
      </c>
      <c r="B430" s="185"/>
      <c r="C430" s="186">
        <f>'Informations personnelles'!C430</f>
        <v>0</v>
      </c>
      <c r="P430" s="307"/>
      <c r="AW430" s="204">
        <f>VLOOKUP($AX430,CHOOSE({1,2},$C$3:$C$1003,$A$3:$A$1003),2,FALSE)</f>
        <v>1089</v>
      </c>
      <c r="AX430" s="174"/>
      <c r="AY430" s="175"/>
      <c r="AZ430" s="203"/>
      <c r="BA430" s="170">
        <f>VLOOKUP($AZ430,CHOOSE({1,2},$C$3:$C$1003,$A$3:$A$1003),2,FALSE)</f>
        <v>1089</v>
      </c>
      <c r="BB430" s="171"/>
      <c r="BC430" s="205"/>
    </row>
    <row r="431" spans="1:55" ht="15" thickBot="1" x14ac:dyDescent="0.35">
      <c r="A431" s="184">
        <v>1428</v>
      </c>
      <c r="B431" s="185"/>
      <c r="C431" s="186">
        <f>'Informations personnelles'!C431</f>
        <v>0</v>
      </c>
      <c r="P431" s="307"/>
      <c r="AW431" s="204">
        <f>VLOOKUP($AX431,CHOOSE({1,2},$C$3:$C$1003,$A$3:$A$1003),2,FALSE)</f>
        <v>1089</v>
      </c>
      <c r="AX431" s="174"/>
      <c r="AY431" s="175"/>
      <c r="AZ431" s="203"/>
      <c r="BA431" s="170">
        <f>VLOOKUP($AZ431,CHOOSE({1,2},$C$3:$C$1003,$A$3:$A$1003),2,FALSE)</f>
        <v>1089</v>
      </c>
      <c r="BB431" s="171"/>
      <c r="BC431" s="205"/>
    </row>
    <row r="432" spans="1:55" ht="15" thickBot="1" x14ac:dyDescent="0.35">
      <c r="A432" s="184">
        <v>1429</v>
      </c>
      <c r="B432" s="185"/>
      <c r="C432" s="186">
        <f>'Informations personnelles'!C432</f>
        <v>0</v>
      </c>
      <c r="P432" s="307"/>
      <c r="AW432" s="204">
        <f>VLOOKUP($AX432,CHOOSE({1,2},$C$3:$C$1003,$A$3:$A$1003),2,FALSE)</f>
        <v>1089</v>
      </c>
      <c r="AX432" s="174"/>
      <c r="AY432" s="175"/>
      <c r="AZ432" s="203"/>
      <c r="BA432" s="170">
        <f>VLOOKUP($AZ432,CHOOSE({1,2},$C$3:$C$1003,$A$3:$A$1003),2,FALSE)</f>
        <v>1089</v>
      </c>
      <c r="BB432" s="171"/>
      <c r="BC432" s="205"/>
    </row>
    <row r="433" spans="1:55" ht="15" thickBot="1" x14ac:dyDescent="0.35">
      <c r="A433" s="184">
        <v>1430</v>
      </c>
      <c r="B433" s="185"/>
      <c r="C433" s="186">
        <f>'Informations personnelles'!C433</f>
        <v>0</v>
      </c>
      <c r="P433" s="307"/>
      <c r="AW433" s="204">
        <f>VLOOKUP($AX433,CHOOSE({1,2},$C$3:$C$1003,$A$3:$A$1003),2,FALSE)</f>
        <v>1089</v>
      </c>
      <c r="AX433" s="174"/>
      <c r="AY433" s="175"/>
      <c r="AZ433" s="203"/>
      <c r="BA433" s="170">
        <f>VLOOKUP($AZ433,CHOOSE({1,2},$C$3:$C$1003,$A$3:$A$1003),2,FALSE)</f>
        <v>1089</v>
      </c>
      <c r="BB433" s="171"/>
      <c r="BC433" s="205"/>
    </row>
    <row r="434" spans="1:55" ht="15" thickBot="1" x14ac:dyDescent="0.35">
      <c r="A434" s="184">
        <v>1431</v>
      </c>
      <c r="B434" s="185"/>
      <c r="C434" s="186">
        <f>'Informations personnelles'!C434</f>
        <v>0</v>
      </c>
      <c r="P434" s="307"/>
      <c r="AW434" s="204">
        <f>VLOOKUP($AX434,CHOOSE({1,2},$C$3:$C$1003,$A$3:$A$1003),2,FALSE)</f>
        <v>1089</v>
      </c>
      <c r="AX434" s="174"/>
      <c r="AY434" s="175"/>
      <c r="AZ434" s="203"/>
      <c r="BA434" s="170">
        <f>VLOOKUP($AZ434,CHOOSE({1,2},$C$3:$C$1003,$A$3:$A$1003),2,FALSE)</f>
        <v>1089</v>
      </c>
      <c r="BB434" s="171"/>
      <c r="BC434" s="205"/>
    </row>
    <row r="435" spans="1:55" ht="15" thickBot="1" x14ac:dyDescent="0.35">
      <c r="A435" s="184">
        <v>1432</v>
      </c>
      <c r="B435" s="185"/>
      <c r="C435" s="186">
        <f>'Informations personnelles'!C435</f>
        <v>0</v>
      </c>
      <c r="P435" s="307"/>
      <c r="AW435" s="204">
        <f>VLOOKUP($AX435,CHOOSE({1,2},$C$3:$C$1003,$A$3:$A$1003),2,FALSE)</f>
        <v>1089</v>
      </c>
      <c r="AX435" s="174"/>
      <c r="AY435" s="175"/>
      <c r="AZ435" s="203"/>
      <c r="BA435" s="170">
        <f>VLOOKUP($AZ435,CHOOSE({1,2},$C$3:$C$1003,$A$3:$A$1003),2,FALSE)</f>
        <v>1089</v>
      </c>
      <c r="BB435" s="171"/>
      <c r="BC435" s="205"/>
    </row>
    <row r="436" spans="1:55" ht="15" thickBot="1" x14ac:dyDescent="0.35">
      <c r="A436" s="184">
        <v>1433</v>
      </c>
      <c r="B436" s="185"/>
      <c r="C436" s="186">
        <f>'Informations personnelles'!C436</f>
        <v>0</v>
      </c>
      <c r="P436" s="307"/>
      <c r="AW436" s="204">
        <f>VLOOKUP($AX436,CHOOSE({1,2},$C$3:$C$1003,$A$3:$A$1003),2,FALSE)</f>
        <v>1089</v>
      </c>
      <c r="AX436" s="174"/>
      <c r="AY436" s="175"/>
      <c r="AZ436" s="203"/>
      <c r="BA436" s="170">
        <f>VLOOKUP($AZ436,CHOOSE({1,2},$C$3:$C$1003,$A$3:$A$1003),2,FALSE)</f>
        <v>1089</v>
      </c>
      <c r="BB436" s="171"/>
      <c r="BC436" s="205"/>
    </row>
    <row r="437" spans="1:55" ht="15" thickBot="1" x14ac:dyDescent="0.35">
      <c r="A437" s="184">
        <v>1434</v>
      </c>
      <c r="B437" s="185"/>
      <c r="C437" s="186">
        <f>'Informations personnelles'!C437</f>
        <v>0</v>
      </c>
      <c r="P437" s="307"/>
      <c r="AW437" s="204">
        <f>VLOOKUP($AX437,CHOOSE({1,2},$C$3:$C$1003,$A$3:$A$1003),2,FALSE)</f>
        <v>1089</v>
      </c>
      <c r="AX437" s="174"/>
      <c r="AY437" s="175"/>
      <c r="AZ437" s="203"/>
      <c r="BA437" s="170">
        <f>VLOOKUP($AZ437,CHOOSE({1,2},$C$3:$C$1003,$A$3:$A$1003),2,FALSE)</f>
        <v>1089</v>
      </c>
      <c r="BB437" s="171"/>
      <c r="BC437" s="205"/>
    </row>
    <row r="438" spans="1:55" ht="15" thickBot="1" x14ac:dyDescent="0.35">
      <c r="A438" s="184">
        <v>1435</v>
      </c>
      <c r="B438" s="185"/>
      <c r="C438" s="186">
        <f>'Informations personnelles'!C438</f>
        <v>0</v>
      </c>
      <c r="P438" s="307"/>
      <c r="AW438" s="204">
        <f>VLOOKUP($AX438,CHOOSE({1,2},$C$3:$C$1003,$A$3:$A$1003),2,FALSE)</f>
        <v>1089</v>
      </c>
      <c r="AX438" s="174"/>
      <c r="AY438" s="175"/>
      <c r="AZ438" s="203"/>
      <c r="BA438" s="170">
        <f>VLOOKUP($AZ438,CHOOSE({1,2},$C$3:$C$1003,$A$3:$A$1003),2,FALSE)</f>
        <v>1089</v>
      </c>
      <c r="BB438" s="171"/>
      <c r="BC438" s="205"/>
    </row>
    <row r="439" spans="1:55" ht="15" thickBot="1" x14ac:dyDescent="0.35">
      <c r="A439" s="184">
        <v>1436</v>
      </c>
      <c r="B439" s="185"/>
      <c r="C439" s="186">
        <f>'Informations personnelles'!C439</f>
        <v>0</v>
      </c>
      <c r="P439" s="307"/>
      <c r="AW439" s="204">
        <f>VLOOKUP($AX439,CHOOSE({1,2},$C$3:$C$1003,$A$3:$A$1003),2,FALSE)</f>
        <v>1089</v>
      </c>
      <c r="AX439" s="174"/>
      <c r="AY439" s="175"/>
      <c r="AZ439" s="203"/>
      <c r="BA439" s="170">
        <f>VLOOKUP($AZ439,CHOOSE({1,2},$C$3:$C$1003,$A$3:$A$1003),2,FALSE)</f>
        <v>1089</v>
      </c>
      <c r="BB439" s="171"/>
      <c r="BC439" s="205"/>
    </row>
    <row r="440" spans="1:55" ht="15" thickBot="1" x14ac:dyDescent="0.35">
      <c r="A440" s="184">
        <v>1437</v>
      </c>
      <c r="B440" s="185"/>
      <c r="C440" s="186">
        <f>'Informations personnelles'!C440</f>
        <v>0</v>
      </c>
      <c r="P440" s="307"/>
      <c r="AW440" s="204">
        <f>VLOOKUP($AX440,CHOOSE({1,2},$C$3:$C$1003,$A$3:$A$1003),2,FALSE)</f>
        <v>1089</v>
      </c>
      <c r="AX440" s="174"/>
      <c r="AY440" s="175"/>
      <c r="AZ440" s="203"/>
      <c r="BA440" s="170">
        <f>VLOOKUP($AZ440,CHOOSE({1,2},$C$3:$C$1003,$A$3:$A$1003),2,FALSE)</f>
        <v>1089</v>
      </c>
      <c r="BB440" s="171"/>
      <c r="BC440" s="205"/>
    </row>
    <row r="441" spans="1:55" ht="15" thickBot="1" x14ac:dyDescent="0.35">
      <c r="A441" s="184">
        <v>1438</v>
      </c>
      <c r="B441" s="185"/>
      <c r="C441" s="186">
        <f>'Informations personnelles'!C441</f>
        <v>0</v>
      </c>
      <c r="P441" s="307"/>
      <c r="AW441" s="204">
        <f>VLOOKUP($AX441,CHOOSE({1,2},$C$3:$C$1003,$A$3:$A$1003),2,FALSE)</f>
        <v>1089</v>
      </c>
      <c r="AX441" s="174"/>
      <c r="AY441" s="175"/>
      <c r="AZ441" s="203"/>
      <c r="BA441" s="170">
        <f>VLOOKUP($AZ441,CHOOSE({1,2},$C$3:$C$1003,$A$3:$A$1003),2,FALSE)</f>
        <v>1089</v>
      </c>
      <c r="BB441" s="171"/>
      <c r="BC441" s="205"/>
    </row>
    <row r="442" spans="1:55" ht="15" thickBot="1" x14ac:dyDescent="0.35">
      <c r="A442" s="184">
        <v>1439</v>
      </c>
      <c r="B442" s="185"/>
      <c r="C442" s="186">
        <f>'Informations personnelles'!C442</f>
        <v>0</v>
      </c>
      <c r="P442" s="307"/>
      <c r="AW442" s="204">
        <f>VLOOKUP($AX442,CHOOSE({1,2},$C$3:$C$1003,$A$3:$A$1003),2,FALSE)</f>
        <v>1089</v>
      </c>
      <c r="AX442" s="174"/>
      <c r="AY442" s="175"/>
      <c r="AZ442" s="203"/>
      <c r="BA442" s="170">
        <f>VLOOKUP($AZ442,CHOOSE({1,2},$C$3:$C$1003,$A$3:$A$1003),2,FALSE)</f>
        <v>1089</v>
      </c>
      <c r="BB442" s="171"/>
      <c r="BC442" s="205"/>
    </row>
    <row r="443" spans="1:55" ht="15" thickBot="1" x14ac:dyDescent="0.35">
      <c r="A443" s="184">
        <v>1440</v>
      </c>
      <c r="B443" s="185"/>
      <c r="C443" s="186">
        <f>'Informations personnelles'!C443</f>
        <v>0</v>
      </c>
      <c r="P443" s="307"/>
      <c r="AW443" s="204">
        <f>VLOOKUP($AX443,CHOOSE({1,2},$C$3:$C$1003,$A$3:$A$1003),2,FALSE)</f>
        <v>1089</v>
      </c>
      <c r="AX443" s="174"/>
      <c r="AY443" s="175"/>
      <c r="AZ443" s="203"/>
      <c r="BA443" s="170">
        <f>VLOOKUP($AZ443,CHOOSE({1,2},$C$3:$C$1003,$A$3:$A$1003),2,FALSE)</f>
        <v>1089</v>
      </c>
      <c r="BB443" s="171"/>
      <c r="BC443" s="205"/>
    </row>
    <row r="444" spans="1:55" ht="15" thickBot="1" x14ac:dyDescent="0.35">
      <c r="A444" s="184">
        <v>1441</v>
      </c>
      <c r="B444" s="185"/>
      <c r="C444" s="186">
        <f>'Informations personnelles'!C444</f>
        <v>0</v>
      </c>
      <c r="P444" s="307"/>
      <c r="AW444" s="204">
        <f>VLOOKUP($AX444,CHOOSE({1,2},$C$3:$C$1003,$A$3:$A$1003),2,FALSE)</f>
        <v>1089</v>
      </c>
      <c r="AX444" s="174"/>
      <c r="AY444" s="175"/>
      <c r="AZ444" s="203"/>
      <c r="BA444" s="170">
        <f>VLOOKUP($AZ444,CHOOSE({1,2},$C$3:$C$1003,$A$3:$A$1003),2,FALSE)</f>
        <v>1089</v>
      </c>
      <c r="BB444" s="171"/>
      <c r="BC444" s="205"/>
    </row>
    <row r="445" spans="1:55" ht="15" thickBot="1" x14ac:dyDescent="0.35">
      <c r="A445" s="184">
        <v>1442</v>
      </c>
      <c r="B445" s="185"/>
      <c r="C445" s="186">
        <f>'Informations personnelles'!C445</f>
        <v>0</v>
      </c>
      <c r="P445" s="307"/>
      <c r="AW445" s="204">
        <f>VLOOKUP($AX445,CHOOSE({1,2},$C$3:$C$1003,$A$3:$A$1003),2,FALSE)</f>
        <v>1089</v>
      </c>
      <c r="AX445" s="174"/>
      <c r="AY445" s="175"/>
      <c r="AZ445" s="203"/>
      <c r="BA445" s="170">
        <f>VLOOKUP($AZ445,CHOOSE({1,2},$C$3:$C$1003,$A$3:$A$1003),2,FALSE)</f>
        <v>1089</v>
      </c>
      <c r="BB445" s="171"/>
      <c r="BC445" s="205"/>
    </row>
    <row r="446" spans="1:55" ht="15" thickBot="1" x14ac:dyDescent="0.35">
      <c r="A446" s="184">
        <v>1443</v>
      </c>
      <c r="B446" s="185"/>
      <c r="C446" s="186">
        <f>'Informations personnelles'!C446</f>
        <v>0</v>
      </c>
      <c r="P446" s="307"/>
      <c r="AW446" s="204">
        <f>VLOOKUP($AX446,CHOOSE({1,2},$C$3:$C$1003,$A$3:$A$1003),2,FALSE)</f>
        <v>1089</v>
      </c>
      <c r="AX446" s="174"/>
      <c r="AY446" s="175"/>
      <c r="AZ446" s="203"/>
      <c r="BA446" s="170">
        <f>VLOOKUP($AZ446,CHOOSE({1,2},$C$3:$C$1003,$A$3:$A$1003),2,FALSE)</f>
        <v>1089</v>
      </c>
      <c r="BB446" s="171"/>
      <c r="BC446" s="205"/>
    </row>
    <row r="447" spans="1:55" ht="15" thickBot="1" x14ac:dyDescent="0.35">
      <c r="A447" s="184">
        <v>1444</v>
      </c>
      <c r="B447" s="185"/>
      <c r="C447" s="186">
        <f>'Informations personnelles'!C447</f>
        <v>0</v>
      </c>
      <c r="P447" s="307"/>
      <c r="AW447" s="204">
        <f>VLOOKUP($AX447,CHOOSE({1,2},$C$3:$C$1003,$A$3:$A$1003),2,FALSE)</f>
        <v>1089</v>
      </c>
      <c r="AX447" s="174"/>
      <c r="AY447" s="175"/>
      <c r="AZ447" s="203"/>
      <c r="BA447" s="170">
        <f>VLOOKUP($AZ447,CHOOSE({1,2},$C$3:$C$1003,$A$3:$A$1003),2,FALSE)</f>
        <v>1089</v>
      </c>
      <c r="BB447" s="171"/>
      <c r="BC447" s="205"/>
    </row>
    <row r="448" spans="1:55" ht="15" thickBot="1" x14ac:dyDescent="0.35">
      <c r="A448" s="184">
        <v>1445</v>
      </c>
      <c r="B448" s="185"/>
      <c r="C448" s="186">
        <f>'Informations personnelles'!C448</f>
        <v>0</v>
      </c>
      <c r="P448" s="307"/>
      <c r="AW448" s="204">
        <f>VLOOKUP($AX448,CHOOSE({1,2},$C$3:$C$1003,$A$3:$A$1003),2,FALSE)</f>
        <v>1089</v>
      </c>
      <c r="AX448" s="174"/>
      <c r="AY448" s="175"/>
      <c r="AZ448" s="203"/>
      <c r="BA448" s="170">
        <f>VLOOKUP($AZ448,CHOOSE({1,2},$C$3:$C$1003,$A$3:$A$1003),2,FALSE)</f>
        <v>1089</v>
      </c>
      <c r="BB448" s="171"/>
      <c r="BC448" s="205"/>
    </row>
    <row r="449" spans="1:55" ht="15" thickBot="1" x14ac:dyDescent="0.35">
      <c r="A449" s="184">
        <v>1446</v>
      </c>
      <c r="B449" s="185"/>
      <c r="C449" s="186">
        <f>'Informations personnelles'!C449</f>
        <v>0</v>
      </c>
      <c r="P449" s="307"/>
      <c r="AW449" s="204">
        <f>VLOOKUP($AX449,CHOOSE({1,2},$C$3:$C$1003,$A$3:$A$1003),2,FALSE)</f>
        <v>1089</v>
      </c>
      <c r="AX449" s="174"/>
      <c r="AY449" s="175"/>
      <c r="AZ449" s="203"/>
      <c r="BA449" s="170">
        <f>VLOOKUP($AZ449,CHOOSE({1,2},$C$3:$C$1003,$A$3:$A$1003),2,FALSE)</f>
        <v>1089</v>
      </c>
      <c r="BB449" s="171"/>
      <c r="BC449" s="205"/>
    </row>
    <row r="450" spans="1:55" ht="15" thickBot="1" x14ac:dyDescent="0.35">
      <c r="A450" s="184">
        <v>1447</v>
      </c>
      <c r="B450" s="185"/>
      <c r="C450" s="186">
        <f>'Informations personnelles'!C450</f>
        <v>0</v>
      </c>
      <c r="P450" s="307"/>
      <c r="AW450" s="204">
        <f>VLOOKUP($AX450,CHOOSE({1,2},$C$3:$C$1003,$A$3:$A$1003),2,FALSE)</f>
        <v>1089</v>
      </c>
      <c r="AX450" s="174"/>
      <c r="AY450" s="175"/>
      <c r="AZ450" s="203"/>
      <c r="BA450" s="170">
        <f>VLOOKUP($AZ450,CHOOSE({1,2},$C$3:$C$1003,$A$3:$A$1003),2,FALSE)</f>
        <v>1089</v>
      </c>
      <c r="BB450" s="171"/>
      <c r="BC450" s="205"/>
    </row>
    <row r="451" spans="1:55" ht="15" thickBot="1" x14ac:dyDescent="0.35">
      <c r="A451" s="184">
        <v>1448</v>
      </c>
      <c r="B451" s="185"/>
      <c r="C451" s="186">
        <f>'Informations personnelles'!C451</f>
        <v>0</v>
      </c>
      <c r="P451" s="307"/>
      <c r="AW451" s="204">
        <f>VLOOKUP($AX451,CHOOSE({1,2},$C$3:$C$1003,$A$3:$A$1003),2,FALSE)</f>
        <v>1089</v>
      </c>
      <c r="AX451" s="174"/>
      <c r="AY451" s="175"/>
      <c r="AZ451" s="203"/>
      <c r="BA451" s="170">
        <f>VLOOKUP($AZ451,CHOOSE({1,2},$C$3:$C$1003,$A$3:$A$1003),2,FALSE)</f>
        <v>1089</v>
      </c>
      <c r="BB451" s="171"/>
      <c r="BC451" s="205"/>
    </row>
    <row r="452" spans="1:55" ht="15" thickBot="1" x14ac:dyDescent="0.35">
      <c r="A452" s="184">
        <v>1449</v>
      </c>
      <c r="B452" s="185"/>
      <c r="C452" s="186">
        <f>'Informations personnelles'!C452</f>
        <v>0</v>
      </c>
      <c r="P452" s="307"/>
      <c r="AW452" s="204">
        <f>VLOOKUP($AX452,CHOOSE({1,2},$C$3:$C$1003,$A$3:$A$1003),2,FALSE)</f>
        <v>1089</v>
      </c>
      <c r="AX452" s="174"/>
      <c r="AY452" s="175"/>
      <c r="AZ452" s="203"/>
      <c r="BA452" s="170">
        <f>VLOOKUP($AZ452,CHOOSE({1,2},$C$3:$C$1003,$A$3:$A$1003),2,FALSE)</f>
        <v>1089</v>
      </c>
      <c r="BB452" s="171"/>
      <c r="BC452" s="205"/>
    </row>
    <row r="453" spans="1:55" ht="15" thickBot="1" x14ac:dyDescent="0.35">
      <c r="A453" s="184">
        <v>1450</v>
      </c>
      <c r="B453" s="185"/>
      <c r="C453" s="186">
        <f>'Informations personnelles'!C453</f>
        <v>0</v>
      </c>
      <c r="P453" s="307"/>
      <c r="AW453" s="204">
        <f>VLOOKUP($AX453,CHOOSE({1,2},$C$3:$C$1003,$A$3:$A$1003),2,FALSE)</f>
        <v>1089</v>
      </c>
      <c r="AX453" s="174"/>
      <c r="AY453" s="175"/>
      <c r="AZ453" s="203"/>
      <c r="BA453" s="170">
        <f>VLOOKUP($AZ453,CHOOSE({1,2},$C$3:$C$1003,$A$3:$A$1003),2,FALSE)</f>
        <v>1089</v>
      </c>
      <c r="BB453" s="171"/>
      <c r="BC453" s="205"/>
    </row>
    <row r="454" spans="1:55" ht="15" thickBot="1" x14ac:dyDescent="0.35">
      <c r="A454" s="184">
        <v>1451</v>
      </c>
      <c r="B454" s="185"/>
      <c r="C454" s="186">
        <f>'Informations personnelles'!C454</f>
        <v>0</v>
      </c>
      <c r="P454" s="307"/>
      <c r="AW454" s="204">
        <f>VLOOKUP($AX454,CHOOSE({1,2},$C$3:$C$1003,$A$3:$A$1003),2,FALSE)</f>
        <v>1089</v>
      </c>
      <c r="AX454" s="174"/>
      <c r="AY454" s="175"/>
      <c r="AZ454" s="203"/>
      <c r="BA454" s="170">
        <f>VLOOKUP($AZ454,CHOOSE({1,2},$C$3:$C$1003,$A$3:$A$1003),2,FALSE)</f>
        <v>1089</v>
      </c>
      <c r="BB454" s="171"/>
      <c r="BC454" s="205"/>
    </row>
    <row r="455" spans="1:55" ht="15" thickBot="1" x14ac:dyDescent="0.35">
      <c r="A455" s="184">
        <v>1452</v>
      </c>
      <c r="B455" s="185"/>
      <c r="C455" s="186">
        <f>'Informations personnelles'!C455</f>
        <v>0</v>
      </c>
      <c r="P455" s="307"/>
      <c r="AW455" s="204">
        <f>VLOOKUP($AX455,CHOOSE({1,2},$C$3:$C$1003,$A$3:$A$1003),2,FALSE)</f>
        <v>1089</v>
      </c>
      <c r="AX455" s="174"/>
      <c r="AY455" s="175"/>
      <c r="AZ455" s="203"/>
      <c r="BA455" s="170">
        <f>VLOOKUP($AZ455,CHOOSE({1,2},$C$3:$C$1003,$A$3:$A$1003),2,FALSE)</f>
        <v>1089</v>
      </c>
      <c r="BB455" s="171"/>
      <c r="BC455" s="205"/>
    </row>
    <row r="456" spans="1:55" ht="15" thickBot="1" x14ac:dyDescent="0.35">
      <c r="A456" s="184">
        <v>1453</v>
      </c>
      <c r="B456" s="185"/>
      <c r="C456" s="186">
        <f>'Informations personnelles'!C456</f>
        <v>0</v>
      </c>
      <c r="P456" s="307"/>
      <c r="AW456" s="204">
        <f>VLOOKUP($AX456,CHOOSE({1,2},$C$3:$C$1003,$A$3:$A$1003),2,FALSE)</f>
        <v>1089</v>
      </c>
      <c r="AX456" s="174"/>
      <c r="AY456" s="175"/>
      <c r="AZ456" s="203"/>
      <c r="BA456" s="170">
        <f>VLOOKUP($AZ456,CHOOSE({1,2},$C$3:$C$1003,$A$3:$A$1003),2,FALSE)</f>
        <v>1089</v>
      </c>
      <c r="BB456" s="171"/>
      <c r="BC456" s="205"/>
    </row>
    <row r="457" spans="1:55" ht="15" thickBot="1" x14ac:dyDescent="0.35">
      <c r="A457" s="184">
        <v>1454</v>
      </c>
      <c r="B457" s="185"/>
      <c r="C457" s="186">
        <f>'Informations personnelles'!C457</f>
        <v>0</v>
      </c>
      <c r="P457" s="307"/>
      <c r="AW457" s="204">
        <f>VLOOKUP($AX457,CHOOSE({1,2},$C$3:$C$1003,$A$3:$A$1003),2,FALSE)</f>
        <v>1089</v>
      </c>
      <c r="AX457" s="174"/>
      <c r="AY457" s="175"/>
      <c r="AZ457" s="203"/>
      <c r="BA457" s="170">
        <f>VLOOKUP($AZ457,CHOOSE({1,2},$C$3:$C$1003,$A$3:$A$1003),2,FALSE)</f>
        <v>1089</v>
      </c>
      <c r="BB457" s="171"/>
      <c r="BC457" s="205"/>
    </row>
    <row r="458" spans="1:55" ht="15" thickBot="1" x14ac:dyDescent="0.35">
      <c r="A458" s="184">
        <v>1455</v>
      </c>
      <c r="B458" s="185"/>
      <c r="C458" s="186">
        <f>'Informations personnelles'!C458</f>
        <v>0</v>
      </c>
      <c r="P458" s="307"/>
      <c r="AW458" s="204">
        <f>VLOOKUP($AX458,CHOOSE({1,2},$C$3:$C$1003,$A$3:$A$1003),2,FALSE)</f>
        <v>1089</v>
      </c>
      <c r="AX458" s="174"/>
      <c r="AY458" s="175"/>
      <c r="AZ458" s="203"/>
      <c r="BA458" s="170">
        <f>VLOOKUP($AZ458,CHOOSE({1,2},$C$3:$C$1003,$A$3:$A$1003),2,FALSE)</f>
        <v>1089</v>
      </c>
      <c r="BB458" s="171"/>
      <c r="BC458" s="205"/>
    </row>
    <row r="459" spans="1:55" ht="15" thickBot="1" x14ac:dyDescent="0.35">
      <c r="A459" s="184">
        <v>1456</v>
      </c>
      <c r="B459" s="185"/>
      <c r="C459" s="186">
        <f>'Informations personnelles'!C459</f>
        <v>0</v>
      </c>
      <c r="P459" s="307"/>
      <c r="AW459" s="204">
        <f>VLOOKUP($AX459,CHOOSE({1,2},$C$3:$C$1003,$A$3:$A$1003),2,FALSE)</f>
        <v>1089</v>
      </c>
      <c r="AX459" s="174"/>
      <c r="AY459" s="175"/>
      <c r="AZ459" s="203"/>
      <c r="BA459" s="170">
        <f>VLOOKUP($AZ459,CHOOSE({1,2},$C$3:$C$1003,$A$3:$A$1003),2,FALSE)</f>
        <v>1089</v>
      </c>
      <c r="BB459" s="171"/>
      <c r="BC459" s="205"/>
    </row>
    <row r="460" spans="1:55" ht="15" thickBot="1" x14ac:dyDescent="0.35">
      <c r="A460" s="184">
        <v>1457</v>
      </c>
      <c r="B460" s="185"/>
      <c r="C460" s="186">
        <f>'Informations personnelles'!C460</f>
        <v>0</v>
      </c>
      <c r="P460" s="307"/>
      <c r="AW460" s="204">
        <f>VLOOKUP($AX460,CHOOSE({1,2},$C$3:$C$1003,$A$3:$A$1003),2,FALSE)</f>
        <v>1089</v>
      </c>
      <c r="AX460" s="174"/>
      <c r="AY460" s="175"/>
      <c r="AZ460" s="203"/>
      <c r="BA460" s="170">
        <f>VLOOKUP($AZ460,CHOOSE({1,2},$C$3:$C$1003,$A$3:$A$1003),2,FALSE)</f>
        <v>1089</v>
      </c>
      <c r="BB460" s="171"/>
      <c r="BC460" s="205"/>
    </row>
    <row r="461" spans="1:55" ht="15" thickBot="1" x14ac:dyDescent="0.35">
      <c r="A461" s="184">
        <v>1458</v>
      </c>
      <c r="B461" s="185"/>
      <c r="C461" s="186">
        <f>'Informations personnelles'!C461</f>
        <v>0</v>
      </c>
      <c r="P461" s="307"/>
      <c r="AW461" s="204">
        <f>VLOOKUP($AX461,CHOOSE({1,2},$C$3:$C$1003,$A$3:$A$1003),2,FALSE)</f>
        <v>1089</v>
      </c>
      <c r="AX461" s="174"/>
      <c r="AY461" s="175"/>
      <c r="AZ461" s="203"/>
      <c r="BA461" s="170">
        <f>VLOOKUP($AZ461,CHOOSE({1,2},$C$3:$C$1003,$A$3:$A$1003),2,FALSE)</f>
        <v>1089</v>
      </c>
      <c r="BB461" s="171"/>
      <c r="BC461" s="205"/>
    </row>
    <row r="462" spans="1:55" ht="15" thickBot="1" x14ac:dyDescent="0.35">
      <c r="A462" s="184">
        <v>1459</v>
      </c>
      <c r="B462" s="185"/>
      <c r="C462" s="186">
        <f>'Informations personnelles'!C462</f>
        <v>0</v>
      </c>
      <c r="P462" s="307"/>
      <c r="AW462" s="204">
        <f>VLOOKUP($AX462,CHOOSE({1,2},$C$3:$C$1003,$A$3:$A$1003),2,FALSE)</f>
        <v>1089</v>
      </c>
      <c r="AX462" s="174"/>
      <c r="AY462" s="175"/>
      <c r="AZ462" s="203"/>
      <c r="BA462" s="170">
        <f>VLOOKUP($AZ462,CHOOSE({1,2},$C$3:$C$1003,$A$3:$A$1003),2,FALSE)</f>
        <v>1089</v>
      </c>
      <c r="BB462" s="171"/>
      <c r="BC462" s="205"/>
    </row>
    <row r="463" spans="1:55" ht="15" thickBot="1" x14ac:dyDescent="0.35">
      <c r="A463" s="184">
        <v>1460</v>
      </c>
      <c r="B463" s="185"/>
      <c r="C463" s="186">
        <f>'Informations personnelles'!C463</f>
        <v>0</v>
      </c>
      <c r="P463" s="307"/>
      <c r="AW463" s="204">
        <f>VLOOKUP($AX463,CHOOSE({1,2},$C$3:$C$1003,$A$3:$A$1003),2,FALSE)</f>
        <v>1089</v>
      </c>
      <c r="AX463" s="174"/>
      <c r="AY463" s="175"/>
      <c r="AZ463" s="203"/>
      <c r="BA463" s="170">
        <f>VLOOKUP($AZ463,CHOOSE({1,2},$C$3:$C$1003,$A$3:$A$1003),2,FALSE)</f>
        <v>1089</v>
      </c>
      <c r="BB463" s="171"/>
      <c r="BC463" s="205"/>
    </row>
    <row r="464" spans="1:55" ht="15" thickBot="1" x14ac:dyDescent="0.35">
      <c r="A464" s="184">
        <v>1461</v>
      </c>
      <c r="B464" s="185"/>
      <c r="C464" s="186">
        <f>'Informations personnelles'!C464</f>
        <v>0</v>
      </c>
      <c r="P464" s="307"/>
      <c r="AW464" s="204">
        <f>VLOOKUP($AX464,CHOOSE({1,2},$C$3:$C$1003,$A$3:$A$1003),2,FALSE)</f>
        <v>1089</v>
      </c>
      <c r="AX464" s="174"/>
      <c r="AY464" s="175"/>
      <c r="AZ464" s="203"/>
      <c r="BA464" s="170">
        <f>VLOOKUP($AZ464,CHOOSE({1,2},$C$3:$C$1003,$A$3:$A$1003),2,FALSE)</f>
        <v>1089</v>
      </c>
      <c r="BB464" s="171"/>
      <c r="BC464" s="205"/>
    </row>
    <row r="465" spans="1:55" ht="15" thickBot="1" x14ac:dyDescent="0.35">
      <c r="A465" s="184">
        <v>1462</v>
      </c>
      <c r="B465" s="185"/>
      <c r="C465" s="186">
        <f>'Informations personnelles'!C465</f>
        <v>0</v>
      </c>
      <c r="P465" s="307"/>
      <c r="AW465" s="204">
        <f>VLOOKUP($AX465,CHOOSE({1,2},$C$3:$C$1003,$A$3:$A$1003),2,FALSE)</f>
        <v>1089</v>
      </c>
      <c r="AX465" s="174"/>
      <c r="AY465" s="175"/>
      <c r="AZ465" s="203"/>
      <c r="BA465" s="170">
        <f>VLOOKUP($AZ465,CHOOSE({1,2},$C$3:$C$1003,$A$3:$A$1003),2,FALSE)</f>
        <v>1089</v>
      </c>
      <c r="BB465" s="171"/>
      <c r="BC465" s="205"/>
    </row>
    <row r="466" spans="1:55" ht="15" thickBot="1" x14ac:dyDescent="0.35">
      <c r="A466" s="184">
        <v>1463</v>
      </c>
      <c r="B466" s="185"/>
      <c r="C466" s="186">
        <f>'Informations personnelles'!C466</f>
        <v>0</v>
      </c>
      <c r="P466" s="307"/>
      <c r="AW466" s="204">
        <f>VLOOKUP($AX466,CHOOSE({1,2},$C$3:$C$1003,$A$3:$A$1003),2,FALSE)</f>
        <v>1089</v>
      </c>
      <c r="AX466" s="174"/>
      <c r="AY466" s="175"/>
      <c r="AZ466" s="203"/>
      <c r="BA466" s="170">
        <f>VLOOKUP($AZ466,CHOOSE({1,2},$C$3:$C$1003,$A$3:$A$1003),2,FALSE)</f>
        <v>1089</v>
      </c>
      <c r="BB466" s="171"/>
      <c r="BC466" s="205"/>
    </row>
    <row r="467" spans="1:55" ht="15" thickBot="1" x14ac:dyDescent="0.35">
      <c r="A467" s="184">
        <v>1464</v>
      </c>
      <c r="B467" s="185"/>
      <c r="C467" s="186">
        <f>'Informations personnelles'!C467</f>
        <v>0</v>
      </c>
      <c r="P467" s="307"/>
      <c r="AW467" s="204">
        <f>VLOOKUP($AX467,CHOOSE({1,2},$C$3:$C$1003,$A$3:$A$1003),2,FALSE)</f>
        <v>1089</v>
      </c>
      <c r="AX467" s="174"/>
      <c r="AY467" s="175"/>
      <c r="AZ467" s="203"/>
      <c r="BA467" s="170">
        <f>VLOOKUP($AZ467,CHOOSE({1,2},$C$3:$C$1003,$A$3:$A$1003),2,FALSE)</f>
        <v>1089</v>
      </c>
      <c r="BB467" s="171"/>
      <c r="BC467" s="205"/>
    </row>
    <row r="468" spans="1:55" ht="15" thickBot="1" x14ac:dyDescent="0.35">
      <c r="A468" s="184">
        <v>1465</v>
      </c>
      <c r="B468" s="185"/>
      <c r="C468" s="186">
        <f>'Informations personnelles'!C468</f>
        <v>0</v>
      </c>
      <c r="P468" s="307"/>
      <c r="AW468" s="204">
        <f>VLOOKUP($AX468,CHOOSE({1,2},$C$3:$C$1003,$A$3:$A$1003),2,FALSE)</f>
        <v>1089</v>
      </c>
      <c r="AX468" s="174"/>
      <c r="AY468" s="175"/>
      <c r="AZ468" s="203"/>
      <c r="BA468" s="170">
        <f>VLOOKUP($AZ468,CHOOSE({1,2},$C$3:$C$1003,$A$3:$A$1003),2,FALSE)</f>
        <v>1089</v>
      </c>
      <c r="BB468" s="171"/>
      <c r="BC468" s="205"/>
    </row>
    <row r="469" spans="1:55" ht="15" thickBot="1" x14ac:dyDescent="0.35">
      <c r="A469" s="184">
        <v>1466</v>
      </c>
      <c r="B469" s="185"/>
      <c r="C469" s="186">
        <f>'Informations personnelles'!C469</f>
        <v>0</v>
      </c>
      <c r="P469" s="307"/>
      <c r="AW469" s="204">
        <f>VLOOKUP($AX469,CHOOSE({1,2},$C$3:$C$1003,$A$3:$A$1003),2,FALSE)</f>
        <v>1089</v>
      </c>
      <c r="AX469" s="174"/>
      <c r="AY469" s="175"/>
      <c r="AZ469" s="203"/>
      <c r="BA469" s="170">
        <f>VLOOKUP($AZ469,CHOOSE({1,2},$C$3:$C$1003,$A$3:$A$1003),2,FALSE)</f>
        <v>1089</v>
      </c>
      <c r="BB469" s="171"/>
      <c r="BC469" s="205"/>
    </row>
    <row r="470" spans="1:55" ht="15" thickBot="1" x14ac:dyDescent="0.35">
      <c r="A470" s="184">
        <v>1467</v>
      </c>
      <c r="B470" s="185"/>
      <c r="C470" s="186">
        <f>'Informations personnelles'!C470</f>
        <v>0</v>
      </c>
      <c r="P470" s="307"/>
      <c r="AW470" s="204">
        <f>VLOOKUP($AX470,CHOOSE({1,2},$C$3:$C$1003,$A$3:$A$1003),2,FALSE)</f>
        <v>1089</v>
      </c>
      <c r="AX470" s="174"/>
      <c r="AY470" s="175"/>
      <c r="AZ470" s="203"/>
      <c r="BA470" s="170">
        <f>VLOOKUP($AZ470,CHOOSE({1,2},$C$3:$C$1003,$A$3:$A$1003),2,FALSE)</f>
        <v>1089</v>
      </c>
      <c r="BB470" s="171"/>
      <c r="BC470" s="205"/>
    </row>
    <row r="471" spans="1:55" ht="15" thickBot="1" x14ac:dyDescent="0.35">
      <c r="A471" s="184">
        <v>1468</v>
      </c>
      <c r="B471" s="185"/>
      <c r="C471" s="186">
        <f>'Informations personnelles'!C471</f>
        <v>0</v>
      </c>
      <c r="P471" s="307"/>
      <c r="AW471" s="204">
        <f>VLOOKUP($AX471,CHOOSE({1,2},$C$3:$C$1003,$A$3:$A$1003),2,FALSE)</f>
        <v>1089</v>
      </c>
      <c r="AX471" s="174"/>
      <c r="AY471" s="175"/>
      <c r="AZ471" s="203"/>
      <c r="BA471" s="170">
        <f>VLOOKUP($AZ471,CHOOSE({1,2},$C$3:$C$1003,$A$3:$A$1003),2,FALSE)</f>
        <v>1089</v>
      </c>
      <c r="BB471" s="171"/>
      <c r="BC471" s="205"/>
    </row>
    <row r="472" spans="1:55" ht="15" thickBot="1" x14ac:dyDescent="0.35">
      <c r="A472" s="184">
        <v>1469</v>
      </c>
      <c r="B472" s="185"/>
      <c r="C472" s="186">
        <f>'Informations personnelles'!C472</f>
        <v>0</v>
      </c>
      <c r="P472" s="307"/>
      <c r="AW472" s="204">
        <f>VLOOKUP($AX472,CHOOSE({1,2},$C$3:$C$1003,$A$3:$A$1003),2,FALSE)</f>
        <v>1089</v>
      </c>
      <c r="AX472" s="174"/>
      <c r="AY472" s="175"/>
      <c r="AZ472" s="203"/>
      <c r="BA472" s="170">
        <f>VLOOKUP($AZ472,CHOOSE({1,2},$C$3:$C$1003,$A$3:$A$1003),2,FALSE)</f>
        <v>1089</v>
      </c>
      <c r="BB472" s="171"/>
      <c r="BC472" s="205"/>
    </row>
    <row r="473" spans="1:55" ht="15" thickBot="1" x14ac:dyDescent="0.35">
      <c r="A473" s="184">
        <v>1470</v>
      </c>
      <c r="B473" s="185"/>
      <c r="C473" s="186">
        <f>'Informations personnelles'!C473</f>
        <v>0</v>
      </c>
      <c r="P473" s="307"/>
      <c r="AW473" s="204">
        <f>VLOOKUP($AX473,CHOOSE({1,2},$C$3:$C$1003,$A$3:$A$1003),2,FALSE)</f>
        <v>1089</v>
      </c>
      <c r="AX473" s="174"/>
      <c r="AY473" s="175"/>
      <c r="AZ473" s="203"/>
      <c r="BA473" s="170">
        <f>VLOOKUP($AZ473,CHOOSE({1,2},$C$3:$C$1003,$A$3:$A$1003),2,FALSE)</f>
        <v>1089</v>
      </c>
      <c r="BB473" s="171"/>
      <c r="BC473" s="205"/>
    </row>
    <row r="474" spans="1:55" ht="15" thickBot="1" x14ac:dyDescent="0.35">
      <c r="A474" s="184">
        <v>1471</v>
      </c>
      <c r="B474" s="185"/>
      <c r="C474" s="186">
        <f>'Informations personnelles'!C474</f>
        <v>0</v>
      </c>
      <c r="P474" s="307"/>
      <c r="AW474" s="204">
        <f>VLOOKUP($AX474,CHOOSE({1,2},$C$3:$C$1003,$A$3:$A$1003),2,FALSE)</f>
        <v>1089</v>
      </c>
      <c r="AX474" s="174"/>
      <c r="AY474" s="175"/>
      <c r="AZ474" s="203"/>
      <c r="BA474" s="170">
        <f>VLOOKUP($AZ474,CHOOSE({1,2},$C$3:$C$1003,$A$3:$A$1003),2,FALSE)</f>
        <v>1089</v>
      </c>
      <c r="BB474" s="171"/>
      <c r="BC474" s="205"/>
    </row>
    <row r="475" spans="1:55" ht="15" thickBot="1" x14ac:dyDescent="0.35">
      <c r="A475" s="184">
        <v>1472</v>
      </c>
      <c r="B475" s="185"/>
      <c r="C475" s="186">
        <f>'Informations personnelles'!C475</f>
        <v>0</v>
      </c>
      <c r="P475" s="307"/>
      <c r="AW475" s="204">
        <f>VLOOKUP($AX475,CHOOSE({1,2},$C$3:$C$1003,$A$3:$A$1003),2,FALSE)</f>
        <v>1089</v>
      </c>
      <c r="AX475" s="174"/>
      <c r="AY475" s="175"/>
      <c r="AZ475" s="203"/>
      <c r="BA475" s="170">
        <f>VLOOKUP($AZ475,CHOOSE({1,2},$C$3:$C$1003,$A$3:$A$1003),2,FALSE)</f>
        <v>1089</v>
      </c>
      <c r="BB475" s="171"/>
      <c r="BC475" s="205"/>
    </row>
    <row r="476" spans="1:55" ht="15" thickBot="1" x14ac:dyDescent="0.35">
      <c r="A476" s="184">
        <v>1473</v>
      </c>
      <c r="B476" s="185"/>
      <c r="C476" s="186">
        <f>'Informations personnelles'!C476</f>
        <v>0</v>
      </c>
      <c r="P476" s="307"/>
      <c r="AW476" s="204">
        <f>VLOOKUP($AX476,CHOOSE({1,2},$C$3:$C$1003,$A$3:$A$1003),2,FALSE)</f>
        <v>1089</v>
      </c>
      <c r="AX476" s="174"/>
      <c r="AY476" s="175"/>
      <c r="AZ476" s="203"/>
      <c r="BA476" s="170">
        <f>VLOOKUP($AZ476,CHOOSE({1,2},$C$3:$C$1003,$A$3:$A$1003),2,FALSE)</f>
        <v>1089</v>
      </c>
      <c r="BB476" s="171"/>
      <c r="BC476" s="205"/>
    </row>
    <row r="477" spans="1:55" ht="15" thickBot="1" x14ac:dyDescent="0.35">
      <c r="A477" s="184">
        <v>1474</v>
      </c>
      <c r="B477" s="185"/>
      <c r="C477" s="186">
        <f>'Informations personnelles'!C477</f>
        <v>0</v>
      </c>
      <c r="P477" s="307"/>
      <c r="AW477" s="204">
        <f>VLOOKUP($AX477,CHOOSE({1,2},$C$3:$C$1003,$A$3:$A$1003),2,FALSE)</f>
        <v>1089</v>
      </c>
      <c r="AX477" s="174"/>
      <c r="AY477" s="175"/>
      <c r="AZ477" s="203"/>
      <c r="BA477" s="170">
        <f>VLOOKUP($AZ477,CHOOSE({1,2},$C$3:$C$1003,$A$3:$A$1003),2,FALSE)</f>
        <v>1089</v>
      </c>
      <c r="BB477" s="171"/>
      <c r="BC477" s="205"/>
    </row>
    <row r="478" spans="1:55" ht="15" thickBot="1" x14ac:dyDescent="0.35">
      <c r="A478" s="184">
        <v>1475</v>
      </c>
      <c r="B478" s="185"/>
      <c r="C478" s="186">
        <f>'Informations personnelles'!C478</f>
        <v>0</v>
      </c>
      <c r="P478" s="307"/>
      <c r="AW478" s="204">
        <f>VLOOKUP($AX478,CHOOSE({1,2},$C$3:$C$1003,$A$3:$A$1003),2,FALSE)</f>
        <v>1089</v>
      </c>
      <c r="AX478" s="174"/>
      <c r="AY478" s="175"/>
      <c r="AZ478" s="203"/>
      <c r="BA478" s="170">
        <f>VLOOKUP($AZ478,CHOOSE({1,2},$C$3:$C$1003,$A$3:$A$1003),2,FALSE)</f>
        <v>1089</v>
      </c>
      <c r="BB478" s="171"/>
      <c r="BC478" s="205"/>
    </row>
    <row r="479" spans="1:55" ht="15" thickBot="1" x14ac:dyDescent="0.35">
      <c r="A479" s="184">
        <v>1476</v>
      </c>
      <c r="B479" s="185"/>
      <c r="C479" s="186">
        <f>'Informations personnelles'!C479</f>
        <v>0</v>
      </c>
      <c r="P479" s="307"/>
      <c r="AW479" s="204">
        <f>VLOOKUP($AX479,CHOOSE({1,2},$C$3:$C$1003,$A$3:$A$1003),2,FALSE)</f>
        <v>1089</v>
      </c>
      <c r="AX479" s="174"/>
      <c r="AY479" s="175"/>
      <c r="AZ479" s="203"/>
      <c r="BA479" s="170">
        <f>VLOOKUP($AZ479,CHOOSE({1,2},$C$3:$C$1003,$A$3:$A$1003),2,FALSE)</f>
        <v>1089</v>
      </c>
      <c r="BB479" s="171"/>
      <c r="BC479" s="205"/>
    </row>
    <row r="480" spans="1:55" ht="15" thickBot="1" x14ac:dyDescent="0.35">
      <c r="A480" s="184">
        <v>1477</v>
      </c>
      <c r="B480" s="185"/>
      <c r="C480" s="186">
        <f>'Informations personnelles'!C480</f>
        <v>0</v>
      </c>
      <c r="P480" s="307"/>
      <c r="AW480" s="204">
        <f>VLOOKUP($AX480,CHOOSE({1,2},$C$3:$C$1003,$A$3:$A$1003),2,FALSE)</f>
        <v>1089</v>
      </c>
      <c r="AX480" s="174"/>
      <c r="AY480" s="175"/>
      <c r="AZ480" s="203"/>
      <c r="BA480" s="170">
        <f>VLOOKUP($AZ480,CHOOSE({1,2},$C$3:$C$1003,$A$3:$A$1003),2,FALSE)</f>
        <v>1089</v>
      </c>
      <c r="BB480" s="171"/>
      <c r="BC480" s="205"/>
    </row>
    <row r="481" spans="1:55" ht="15" thickBot="1" x14ac:dyDescent="0.35">
      <c r="A481" s="184">
        <v>1478</v>
      </c>
      <c r="B481" s="185"/>
      <c r="C481" s="186">
        <f>'Informations personnelles'!C481</f>
        <v>0</v>
      </c>
      <c r="P481" s="307"/>
      <c r="AW481" s="204">
        <f>VLOOKUP($AX481,CHOOSE({1,2},$C$3:$C$1003,$A$3:$A$1003),2,FALSE)</f>
        <v>1089</v>
      </c>
      <c r="AX481" s="174"/>
      <c r="AY481" s="175"/>
      <c r="AZ481" s="203"/>
      <c r="BA481" s="170">
        <f>VLOOKUP($AZ481,CHOOSE({1,2},$C$3:$C$1003,$A$3:$A$1003),2,FALSE)</f>
        <v>1089</v>
      </c>
      <c r="BB481" s="171"/>
      <c r="BC481" s="205"/>
    </row>
    <row r="482" spans="1:55" ht="15" thickBot="1" x14ac:dyDescent="0.35">
      <c r="A482" s="184">
        <v>1479</v>
      </c>
      <c r="B482" s="185"/>
      <c r="C482" s="186">
        <f>'Informations personnelles'!C482</f>
        <v>0</v>
      </c>
      <c r="P482" s="307"/>
      <c r="AW482" s="204">
        <f>VLOOKUP($AX482,CHOOSE({1,2},$C$3:$C$1003,$A$3:$A$1003),2,FALSE)</f>
        <v>1089</v>
      </c>
      <c r="AX482" s="174"/>
      <c r="AY482" s="175"/>
      <c r="AZ482" s="203"/>
      <c r="BA482" s="170">
        <f>VLOOKUP($AZ482,CHOOSE({1,2},$C$3:$C$1003,$A$3:$A$1003),2,FALSE)</f>
        <v>1089</v>
      </c>
      <c r="BB482" s="171"/>
      <c r="BC482" s="205"/>
    </row>
    <row r="483" spans="1:55" ht="15" thickBot="1" x14ac:dyDescent="0.35">
      <c r="A483" s="184">
        <v>1480</v>
      </c>
      <c r="B483" s="185"/>
      <c r="C483" s="186">
        <f>'Informations personnelles'!C483</f>
        <v>0</v>
      </c>
      <c r="P483" s="307"/>
      <c r="AW483" s="204">
        <f>VLOOKUP($AX483,CHOOSE({1,2},$C$3:$C$1003,$A$3:$A$1003),2,FALSE)</f>
        <v>1089</v>
      </c>
      <c r="AX483" s="174"/>
      <c r="AY483" s="175"/>
      <c r="AZ483" s="203"/>
      <c r="BA483" s="170">
        <f>VLOOKUP($AZ483,CHOOSE({1,2},$C$3:$C$1003,$A$3:$A$1003),2,FALSE)</f>
        <v>1089</v>
      </c>
      <c r="BB483" s="171"/>
      <c r="BC483" s="205"/>
    </row>
    <row r="484" spans="1:55" ht="15" thickBot="1" x14ac:dyDescent="0.35">
      <c r="A484" s="184">
        <v>1481</v>
      </c>
      <c r="B484" s="185"/>
      <c r="C484" s="186">
        <f>'Informations personnelles'!C484</f>
        <v>0</v>
      </c>
      <c r="P484" s="307"/>
      <c r="AW484" s="204">
        <f>VLOOKUP($AX484,CHOOSE({1,2},$C$3:$C$1003,$A$3:$A$1003),2,FALSE)</f>
        <v>1089</v>
      </c>
      <c r="AX484" s="174"/>
      <c r="AY484" s="175"/>
      <c r="AZ484" s="203"/>
      <c r="BA484" s="170">
        <f>VLOOKUP($AZ484,CHOOSE({1,2},$C$3:$C$1003,$A$3:$A$1003),2,FALSE)</f>
        <v>1089</v>
      </c>
      <c r="BB484" s="171"/>
      <c r="BC484" s="205"/>
    </row>
    <row r="485" spans="1:55" ht="15" thickBot="1" x14ac:dyDescent="0.35">
      <c r="A485" s="184">
        <v>1482</v>
      </c>
      <c r="B485" s="185"/>
      <c r="C485" s="186">
        <f>'Informations personnelles'!C485</f>
        <v>0</v>
      </c>
      <c r="P485" s="307"/>
      <c r="AW485" s="204">
        <f>VLOOKUP($AX485,CHOOSE({1,2},$C$3:$C$1003,$A$3:$A$1003),2,FALSE)</f>
        <v>1089</v>
      </c>
      <c r="AX485" s="174"/>
      <c r="AY485" s="175"/>
      <c r="AZ485" s="203"/>
      <c r="BA485" s="170">
        <f>VLOOKUP($AZ485,CHOOSE({1,2},$C$3:$C$1003,$A$3:$A$1003),2,FALSE)</f>
        <v>1089</v>
      </c>
      <c r="BB485" s="171"/>
      <c r="BC485" s="205"/>
    </row>
    <row r="486" spans="1:55" ht="15" thickBot="1" x14ac:dyDescent="0.35">
      <c r="A486" s="184">
        <v>1483</v>
      </c>
      <c r="B486" s="185"/>
      <c r="C486" s="186">
        <f>'Informations personnelles'!C486</f>
        <v>0</v>
      </c>
      <c r="P486" s="307"/>
      <c r="AW486" s="204">
        <f>VLOOKUP($AX486,CHOOSE({1,2},$C$3:$C$1003,$A$3:$A$1003),2,FALSE)</f>
        <v>1089</v>
      </c>
      <c r="AX486" s="174"/>
      <c r="AY486" s="175"/>
      <c r="AZ486" s="203"/>
      <c r="BA486" s="170">
        <f>VLOOKUP($AZ486,CHOOSE({1,2},$C$3:$C$1003,$A$3:$A$1003),2,FALSE)</f>
        <v>1089</v>
      </c>
      <c r="BB486" s="171"/>
      <c r="BC486" s="205"/>
    </row>
    <row r="487" spans="1:55" ht="15" thickBot="1" x14ac:dyDescent="0.35">
      <c r="A487" s="184">
        <v>1484</v>
      </c>
      <c r="B487" s="185"/>
      <c r="C487" s="186">
        <f>'Informations personnelles'!C487</f>
        <v>0</v>
      </c>
      <c r="P487" s="307"/>
      <c r="AW487" s="204">
        <f>VLOOKUP($AX487,CHOOSE({1,2},$C$3:$C$1003,$A$3:$A$1003),2,FALSE)</f>
        <v>1089</v>
      </c>
      <c r="AX487" s="174"/>
      <c r="AY487" s="175"/>
      <c r="AZ487" s="203"/>
      <c r="BA487" s="170">
        <f>VLOOKUP($AZ487,CHOOSE({1,2},$C$3:$C$1003,$A$3:$A$1003),2,FALSE)</f>
        <v>1089</v>
      </c>
      <c r="BB487" s="171"/>
      <c r="BC487" s="205"/>
    </row>
    <row r="488" spans="1:55" ht="15" thickBot="1" x14ac:dyDescent="0.35">
      <c r="A488" s="184">
        <v>1485</v>
      </c>
      <c r="B488" s="185"/>
      <c r="C488" s="186">
        <f>'Informations personnelles'!C488</f>
        <v>0</v>
      </c>
      <c r="P488" s="307"/>
      <c r="AW488" s="204">
        <f>VLOOKUP($AX488,CHOOSE({1,2},$C$3:$C$1003,$A$3:$A$1003),2,FALSE)</f>
        <v>1089</v>
      </c>
      <c r="AX488" s="174"/>
      <c r="AY488" s="175"/>
      <c r="AZ488" s="203"/>
      <c r="BA488" s="170">
        <f>VLOOKUP($AZ488,CHOOSE({1,2},$C$3:$C$1003,$A$3:$A$1003),2,FALSE)</f>
        <v>1089</v>
      </c>
      <c r="BB488" s="171"/>
      <c r="BC488" s="205"/>
    </row>
    <row r="489" spans="1:55" ht="15" thickBot="1" x14ac:dyDescent="0.35">
      <c r="A489" s="184">
        <v>1486</v>
      </c>
      <c r="B489" s="185"/>
      <c r="C489" s="186">
        <f>'Informations personnelles'!C489</f>
        <v>0</v>
      </c>
      <c r="P489" s="307"/>
      <c r="AW489" s="204">
        <f>VLOOKUP($AX489,CHOOSE({1,2},$C$3:$C$1003,$A$3:$A$1003),2,FALSE)</f>
        <v>1089</v>
      </c>
      <c r="AX489" s="174"/>
      <c r="AY489" s="175"/>
      <c r="AZ489" s="203"/>
      <c r="BA489" s="170">
        <f>VLOOKUP($AZ489,CHOOSE({1,2},$C$3:$C$1003,$A$3:$A$1003),2,FALSE)</f>
        <v>1089</v>
      </c>
      <c r="BB489" s="171"/>
      <c r="BC489" s="205"/>
    </row>
    <row r="490" spans="1:55" ht="15" thickBot="1" x14ac:dyDescent="0.35">
      <c r="A490" s="184">
        <v>1487</v>
      </c>
      <c r="B490" s="185"/>
      <c r="C490" s="186">
        <f>'Informations personnelles'!C490</f>
        <v>0</v>
      </c>
      <c r="P490" s="307"/>
      <c r="AW490" s="204">
        <f>VLOOKUP($AX490,CHOOSE({1,2},$C$3:$C$1003,$A$3:$A$1003),2,FALSE)</f>
        <v>1089</v>
      </c>
      <c r="AX490" s="174"/>
      <c r="AY490" s="175"/>
      <c r="AZ490" s="203"/>
      <c r="BA490" s="170">
        <f>VLOOKUP($AZ490,CHOOSE({1,2},$C$3:$C$1003,$A$3:$A$1003),2,FALSE)</f>
        <v>1089</v>
      </c>
      <c r="BB490" s="171"/>
      <c r="BC490" s="205"/>
    </row>
    <row r="491" spans="1:55" ht="15" thickBot="1" x14ac:dyDescent="0.35">
      <c r="A491" s="184">
        <v>1488</v>
      </c>
      <c r="B491" s="185"/>
      <c r="C491" s="186">
        <f>'Informations personnelles'!C491</f>
        <v>0</v>
      </c>
      <c r="P491" s="307"/>
      <c r="AW491" s="204">
        <f>VLOOKUP($AX491,CHOOSE({1,2},$C$3:$C$1003,$A$3:$A$1003),2,FALSE)</f>
        <v>1089</v>
      </c>
      <c r="AX491" s="174"/>
      <c r="AY491" s="175"/>
      <c r="AZ491" s="203"/>
      <c r="BA491" s="170">
        <f>VLOOKUP($AZ491,CHOOSE({1,2},$C$3:$C$1003,$A$3:$A$1003),2,FALSE)</f>
        <v>1089</v>
      </c>
      <c r="BB491" s="171"/>
      <c r="BC491" s="205"/>
    </row>
    <row r="492" spans="1:55" ht="15" thickBot="1" x14ac:dyDescent="0.35">
      <c r="A492" s="184">
        <v>1489</v>
      </c>
      <c r="B492" s="185"/>
      <c r="C492" s="186">
        <f>'Informations personnelles'!C492</f>
        <v>0</v>
      </c>
      <c r="P492" s="307"/>
      <c r="AW492" s="204">
        <f>VLOOKUP($AX492,CHOOSE({1,2},$C$3:$C$1003,$A$3:$A$1003),2,FALSE)</f>
        <v>1089</v>
      </c>
      <c r="AX492" s="174"/>
      <c r="AY492" s="175"/>
      <c r="AZ492" s="203"/>
      <c r="BA492" s="170">
        <f>VLOOKUP($AZ492,CHOOSE({1,2},$C$3:$C$1003,$A$3:$A$1003),2,FALSE)</f>
        <v>1089</v>
      </c>
      <c r="BB492" s="171"/>
      <c r="BC492" s="205"/>
    </row>
    <row r="493" spans="1:55" ht="15" thickBot="1" x14ac:dyDescent="0.35">
      <c r="A493" s="184">
        <v>1490</v>
      </c>
      <c r="B493" s="185"/>
      <c r="C493" s="186">
        <f>'Informations personnelles'!C493</f>
        <v>0</v>
      </c>
      <c r="P493" s="307"/>
      <c r="AW493" s="204">
        <f>VLOOKUP($AX493,CHOOSE({1,2},$C$3:$C$1003,$A$3:$A$1003),2,FALSE)</f>
        <v>1089</v>
      </c>
      <c r="AX493" s="174"/>
      <c r="AY493" s="175"/>
      <c r="AZ493" s="203"/>
      <c r="BA493" s="170">
        <f>VLOOKUP($AZ493,CHOOSE({1,2},$C$3:$C$1003,$A$3:$A$1003),2,FALSE)</f>
        <v>1089</v>
      </c>
      <c r="BB493" s="171"/>
      <c r="BC493" s="205"/>
    </row>
    <row r="494" spans="1:55" ht="15" thickBot="1" x14ac:dyDescent="0.35">
      <c r="A494" s="184">
        <v>1491</v>
      </c>
      <c r="B494" s="185"/>
      <c r="C494" s="186">
        <f>'Informations personnelles'!C494</f>
        <v>0</v>
      </c>
      <c r="P494" s="307"/>
      <c r="AW494" s="204">
        <f>VLOOKUP($AX494,CHOOSE({1,2},$C$3:$C$1003,$A$3:$A$1003),2,FALSE)</f>
        <v>1089</v>
      </c>
      <c r="AX494" s="174"/>
      <c r="AY494" s="175"/>
      <c r="AZ494" s="203"/>
      <c r="BA494" s="170">
        <f>VLOOKUP($AZ494,CHOOSE({1,2},$C$3:$C$1003,$A$3:$A$1003),2,FALSE)</f>
        <v>1089</v>
      </c>
      <c r="BB494" s="171"/>
      <c r="BC494" s="205"/>
    </row>
    <row r="495" spans="1:55" ht="15" thickBot="1" x14ac:dyDescent="0.35">
      <c r="A495" s="184">
        <v>1492</v>
      </c>
      <c r="B495" s="185"/>
      <c r="C495" s="186">
        <f>'Informations personnelles'!C495</f>
        <v>0</v>
      </c>
      <c r="P495" s="307"/>
      <c r="AW495" s="204">
        <f>VLOOKUP($AX495,CHOOSE({1,2},$C$3:$C$1003,$A$3:$A$1003),2,FALSE)</f>
        <v>1089</v>
      </c>
      <c r="AX495" s="174"/>
      <c r="AY495" s="175"/>
      <c r="AZ495" s="203"/>
      <c r="BA495" s="170">
        <f>VLOOKUP($AZ495,CHOOSE({1,2},$C$3:$C$1003,$A$3:$A$1003),2,FALSE)</f>
        <v>1089</v>
      </c>
      <c r="BB495" s="171"/>
      <c r="BC495" s="205"/>
    </row>
    <row r="496" spans="1:55" ht="15" thickBot="1" x14ac:dyDescent="0.35">
      <c r="A496" s="184">
        <v>1493</v>
      </c>
      <c r="B496" s="185"/>
      <c r="C496" s="186">
        <f>'Informations personnelles'!C496</f>
        <v>0</v>
      </c>
      <c r="P496" s="307"/>
      <c r="AW496" s="204">
        <f>VLOOKUP($AX496,CHOOSE({1,2},$C$3:$C$1003,$A$3:$A$1003),2,FALSE)</f>
        <v>1089</v>
      </c>
      <c r="AX496" s="174"/>
      <c r="AY496" s="175"/>
      <c r="AZ496" s="203"/>
      <c r="BA496" s="170">
        <f>VLOOKUP($AZ496,CHOOSE({1,2},$C$3:$C$1003,$A$3:$A$1003),2,FALSE)</f>
        <v>1089</v>
      </c>
      <c r="BB496" s="171"/>
      <c r="BC496" s="205"/>
    </row>
    <row r="497" spans="1:55" ht="15" thickBot="1" x14ac:dyDescent="0.35">
      <c r="A497" s="184">
        <v>1494</v>
      </c>
      <c r="B497" s="185"/>
      <c r="C497" s="186">
        <f>'Informations personnelles'!C497</f>
        <v>0</v>
      </c>
      <c r="P497" s="307"/>
      <c r="AW497" s="204">
        <f>VLOOKUP($AX497,CHOOSE({1,2},$C$3:$C$1003,$A$3:$A$1003),2,FALSE)</f>
        <v>1089</v>
      </c>
      <c r="AX497" s="174"/>
      <c r="AY497" s="175"/>
      <c r="AZ497" s="203"/>
      <c r="BA497" s="170">
        <f>VLOOKUP($AZ497,CHOOSE({1,2},$C$3:$C$1003,$A$3:$A$1003),2,FALSE)</f>
        <v>1089</v>
      </c>
      <c r="BB497" s="171"/>
      <c r="BC497" s="205"/>
    </row>
    <row r="498" spans="1:55" ht="15" thickBot="1" x14ac:dyDescent="0.35">
      <c r="A498" s="184">
        <v>1495</v>
      </c>
      <c r="B498" s="185"/>
      <c r="C498" s="186">
        <f>'Informations personnelles'!C498</f>
        <v>0</v>
      </c>
      <c r="P498" s="307"/>
      <c r="AW498" s="204">
        <f>VLOOKUP($AX498,CHOOSE({1,2},$C$3:$C$1003,$A$3:$A$1003),2,FALSE)</f>
        <v>1089</v>
      </c>
      <c r="AX498" s="174"/>
      <c r="AY498" s="175"/>
      <c r="AZ498" s="203"/>
      <c r="BA498" s="170">
        <f>VLOOKUP($AZ498,CHOOSE({1,2},$C$3:$C$1003,$A$3:$A$1003),2,FALSE)</f>
        <v>1089</v>
      </c>
      <c r="BB498" s="171"/>
      <c r="BC498" s="205"/>
    </row>
    <row r="499" spans="1:55" ht="15" thickBot="1" x14ac:dyDescent="0.35">
      <c r="A499" s="184">
        <v>1496</v>
      </c>
      <c r="B499" s="185"/>
      <c r="C499" s="186">
        <f>'Informations personnelles'!C499</f>
        <v>0</v>
      </c>
      <c r="P499" s="307"/>
      <c r="AW499" s="204">
        <f>VLOOKUP($AX499,CHOOSE({1,2},$C$3:$C$1003,$A$3:$A$1003),2,FALSE)</f>
        <v>1089</v>
      </c>
      <c r="AX499" s="174"/>
      <c r="AY499" s="175"/>
      <c r="AZ499" s="203"/>
      <c r="BA499" s="170">
        <f>VLOOKUP($AZ499,CHOOSE({1,2},$C$3:$C$1003,$A$3:$A$1003),2,FALSE)</f>
        <v>1089</v>
      </c>
      <c r="BB499" s="171"/>
      <c r="BC499" s="205"/>
    </row>
    <row r="500" spans="1:55" ht="15" thickBot="1" x14ac:dyDescent="0.35">
      <c r="A500" s="184">
        <v>1497</v>
      </c>
      <c r="B500" s="185"/>
      <c r="C500" s="186">
        <f>'Informations personnelles'!C500</f>
        <v>0</v>
      </c>
      <c r="P500" s="307"/>
      <c r="AW500" s="204">
        <f>VLOOKUP($AX500,CHOOSE({1,2},$C$3:$C$1003,$A$3:$A$1003),2,FALSE)</f>
        <v>1089</v>
      </c>
      <c r="AX500" s="174"/>
      <c r="AY500" s="175"/>
      <c r="AZ500" s="203"/>
      <c r="BA500" s="170">
        <f>VLOOKUP($AZ500,CHOOSE({1,2},$C$3:$C$1003,$A$3:$A$1003),2,FALSE)</f>
        <v>1089</v>
      </c>
      <c r="BB500" s="171"/>
      <c r="BC500" s="205"/>
    </row>
    <row r="501" spans="1:55" ht="15" thickBot="1" x14ac:dyDescent="0.35">
      <c r="A501" s="184">
        <v>1498</v>
      </c>
      <c r="B501" s="185"/>
      <c r="C501" s="186">
        <f>'Informations personnelles'!C501</f>
        <v>0</v>
      </c>
      <c r="P501" s="307"/>
      <c r="AW501" s="204">
        <f>VLOOKUP($AX501,CHOOSE({1,2},$C$3:$C$1003,$A$3:$A$1003),2,FALSE)</f>
        <v>1089</v>
      </c>
      <c r="AX501" s="174"/>
      <c r="AY501" s="175"/>
      <c r="AZ501" s="203"/>
      <c r="BA501" s="170">
        <f>VLOOKUP($AZ501,CHOOSE({1,2},$C$3:$C$1003,$A$3:$A$1003),2,FALSE)</f>
        <v>1089</v>
      </c>
      <c r="BB501" s="171"/>
      <c r="BC501" s="205"/>
    </row>
    <row r="502" spans="1:55" ht="15" thickBot="1" x14ac:dyDescent="0.35">
      <c r="A502" s="184">
        <v>1499</v>
      </c>
      <c r="B502" s="185"/>
      <c r="C502" s="186">
        <f>'Informations personnelles'!C502</f>
        <v>0</v>
      </c>
      <c r="P502" s="307"/>
      <c r="AW502" s="204">
        <f>VLOOKUP($AX502,CHOOSE({1,2},$C$3:$C$1003,$A$3:$A$1003),2,FALSE)</f>
        <v>1089</v>
      </c>
      <c r="AX502" s="174"/>
      <c r="AY502" s="175"/>
      <c r="AZ502" s="203"/>
      <c r="BA502" s="170">
        <f>VLOOKUP($AZ502,CHOOSE({1,2},$C$3:$C$1003,$A$3:$A$1003),2,FALSE)</f>
        <v>1089</v>
      </c>
      <c r="BB502" s="171"/>
      <c r="BC502" s="205"/>
    </row>
    <row r="503" spans="1:55" ht="15" thickBot="1" x14ac:dyDescent="0.35">
      <c r="A503" s="184">
        <v>1500</v>
      </c>
      <c r="B503" s="185"/>
      <c r="C503" s="186">
        <f>'Informations personnelles'!C503</f>
        <v>0</v>
      </c>
      <c r="P503" s="307"/>
      <c r="AW503" s="204">
        <f>VLOOKUP($AX503,CHOOSE({1,2},$C$3:$C$1003,$A$3:$A$1003),2,FALSE)</f>
        <v>1089</v>
      </c>
      <c r="AX503" s="174"/>
      <c r="AY503" s="175"/>
      <c r="AZ503" s="203"/>
      <c r="BA503" s="170">
        <f>VLOOKUP($AZ503,CHOOSE({1,2},$C$3:$C$1003,$A$3:$A$1003),2,FALSE)</f>
        <v>1089</v>
      </c>
      <c r="BB503" s="171"/>
      <c r="BC503" s="205"/>
    </row>
    <row r="504" spans="1:55" ht="15" thickBot="1" x14ac:dyDescent="0.35">
      <c r="A504" s="184">
        <v>1501</v>
      </c>
      <c r="B504" s="185"/>
      <c r="C504" s="186">
        <f>'Informations personnelles'!C504</f>
        <v>0</v>
      </c>
      <c r="P504" s="307"/>
      <c r="AW504" s="204">
        <f>VLOOKUP($AX504,CHOOSE({1,2},$C$3:$C$1003,$A$3:$A$1003),2,FALSE)</f>
        <v>1089</v>
      </c>
      <c r="AX504" s="174"/>
      <c r="AY504" s="175"/>
      <c r="AZ504" s="203"/>
      <c r="BA504" s="170">
        <f>VLOOKUP($AZ504,CHOOSE({1,2},$C$3:$C$1003,$A$3:$A$1003),2,FALSE)</f>
        <v>1089</v>
      </c>
      <c r="BB504" s="171"/>
      <c r="BC504" s="205"/>
    </row>
    <row r="505" spans="1:55" ht="15" thickBot="1" x14ac:dyDescent="0.35">
      <c r="A505" s="184">
        <v>1502</v>
      </c>
      <c r="B505" s="185"/>
      <c r="C505" s="186">
        <f>'Informations personnelles'!C505</f>
        <v>0</v>
      </c>
      <c r="P505" s="307"/>
      <c r="AW505" s="204">
        <f>VLOOKUP($AX505,CHOOSE({1,2},$C$3:$C$1003,$A$3:$A$1003),2,FALSE)</f>
        <v>1089</v>
      </c>
      <c r="AX505" s="174"/>
      <c r="AY505" s="175"/>
      <c r="AZ505" s="203"/>
      <c r="BA505" s="170">
        <f>VLOOKUP($AZ505,CHOOSE({1,2},$C$3:$C$1003,$A$3:$A$1003),2,FALSE)</f>
        <v>1089</v>
      </c>
      <c r="BB505" s="171"/>
      <c r="BC505" s="205"/>
    </row>
    <row r="506" spans="1:55" ht="15" thickBot="1" x14ac:dyDescent="0.35">
      <c r="A506" s="184">
        <v>1503</v>
      </c>
      <c r="B506" s="185"/>
      <c r="C506" s="186">
        <f>'Informations personnelles'!C506</f>
        <v>0</v>
      </c>
      <c r="P506" s="307"/>
      <c r="AW506" s="204">
        <f>VLOOKUP($AX506,CHOOSE({1,2},$C$3:$C$1003,$A$3:$A$1003),2,FALSE)</f>
        <v>1089</v>
      </c>
      <c r="AX506" s="174"/>
      <c r="AY506" s="175"/>
      <c r="AZ506" s="203"/>
      <c r="BA506" s="170">
        <f>VLOOKUP($AZ506,CHOOSE({1,2},$C$3:$C$1003,$A$3:$A$1003),2,FALSE)</f>
        <v>1089</v>
      </c>
      <c r="BB506" s="171"/>
      <c r="BC506" s="205"/>
    </row>
    <row r="507" spans="1:55" ht="15" thickBot="1" x14ac:dyDescent="0.35">
      <c r="A507" s="184">
        <v>1504</v>
      </c>
      <c r="B507" s="185"/>
      <c r="C507" s="186">
        <f>'Informations personnelles'!C507</f>
        <v>0</v>
      </c>
      <c r="P507" s="307"/>
      <c r="AW507" s="204">
        <f>VLOOKUP($AX507,CHOOSE({1,2},$C$3:$C$1003,$A$3:$A$1003),2,FALSE)</f>
        <v>1089</v>
      </c>
      <c r="AX507" s="174"/>
      <c r="AY507" s="175"/>
      <c r="AZ507" s="203"/>
      <c r="BA507" s="170">
        <f>VLOOKUP($AZ507,CHOOSE({1,2},$C$3:$C$1003,$A$3:$A$1003),2,FALSE)</f>
        <v>1089</v>
      </c>
      <c r="BB507" s="171"/>
      <c r="BC507" s="205"/>
    </row>
    <row r="508" spans="1:55" ht="15" thickBot="1" x14ac:dyDescent="0.35">
      <c r="A508" s="184">
        <v>1505</v>
      </c>
      <c r="B508" s="185"/>
      <c r="C508" s="186">
        <f>'Informations personnelles'!C508</f>
        <v>0</v>
      </c>
      <c r="P508" s="307"/>
      <c r="AW508" s="204">
        <f>VLOOKUP($AX508,CHOOSE({1,2},$C$3:$C$1003,$A$3:$A$1003),2,FALSE)</f>
        <v>1089</v>
      </c>
      <c r="AX508" s="174"/>
      <c r="AY508" s="175"/>
      <c r="AZ508" s="203"/>
      <c r="BA508" s="170">
        <f>VLOOKUP($AZ508,CHOOSE({1,2},$C$3:$C$1003,$A$3:$A$1003),2,FALSE)</f>
        <v>1089</v>
      </c>
      <c r="BB508" s="171"/>
      <c r="BC508" s="205"/>
    </row>
    <row r="509" spans="1:55" ht="15" thickBot="1" x14ac:dyDescent="0.35">
      <c r="A509" s="184">
        <v>1506</v>
      </c>
      <c r="B509" s="185"/>
      <c r="C509" s="186">
        <f>'Informations personnelles'!C509</f>
        <v>0</v>
      </c>
      <c r="P509" s="307"/>
      <c r="AW509" s="204">
        <f>VLOOKUP($AX509,CHOOSE({1,2},$C$3:$C$1003,$A$3:$A$1003),2,FALSE)</f>
        <v>1089</v>
      </c>
      <c r="AX509" s="174"/>
      <c r="AY509" s="175"/>
      <c r="AZ509" s="203"/>
      <c r="BA509" s="170">
        <f>VLOOKUP($AZ509,CHOOSE({1,2},$C$3:$C$1003,$A$3:$A$1003),2,FALSE)</f>
        <v>1089</v>
      </c>
      <c r="BB509" s="171"/>
      <c r="BC509" s="205"/>
    </row>
    <row r="510" spans="1:55" ht="15" thickBot="1" x14ac:dyDescent="0.35">
      <c r="A510" s="184">
        <v>1507</v>
      </c>
      <c r="B510" s="185"/>
      <c r="C510" s="186">
        <f>'Informations personnelles'!C510</f>
        <v>0</v>
      </c>
      <c r="P510" s="307"/>
      <c r="AW510" s="204">
        <f>VLOOKUP($AX510,CHOOSE({1,2},$C$3:$C$1003,$A$3:$A$1003),2,FALSE)</f>
        <v>1089</v>
      </c>
      <c r="AX510" s="174"/>
      <c r="AY510" s="175"/>
      <c r="AZ510" s="203"/>
      <c r="BA510" s="170">
        <f>VLOOKUP($AZ510,CHOOSE({1,2},$C$3:$C$1003,$A$3:$A$1003),2,FALSE)</f>
        <v>1089</v>
      </c>
      <c r="BB510" s="171"/>
      <c r="BC510" s="205"/>
    </row>
    <row r="511" spans="1:55" ht="15" thickBot="1" x14ac:dyDescent="0.35">
      <c r="A511" s="184">
        <v>1508</v>
      </c>
      <c r="B511" s="185"/>
      <c r="C511" s="186">
        <f>'Informations personnelles'!C511</f>
        <v>0</v>
      </c>
      <c r="P511" s="307"/>
      <c r="AW511" s="204">
        <f>VLOOKUP($AX511,CHOOSE({1,2},$C$3:$C$1003,$A$3:$A$1003),2,FALSE)</f>
        <v>1089</v>
      </c>
      <c r="AX511" s="174"/>
      <c r="AY511" s="175"/>
      <c r="AZ511" s="203"/>
      <c r="BA511" s="170">
        <f>VLOOKUP($AZ511,CHOOSE({1,2},$C$3:$C$1003,$A$3:$A$1003),2,FALSE)</f>
        <v>1089</v>
      </c>
      <c r="BB511" s="171"/>
      <c r="BC511" s="205"/>
    </row>
    <row r="512" spans="1:55" ht="15" thickBot="1" x14ac:dyDescent="0.35">
      <c r="A512" s="184">
        <v>1509</v>
      </c>
      <c r="B512" s="185"/>
      <c r="C512" s="186">
        <f>'Informations personnelles'!C512</f>
        <v>0</v>
      </c>
      <c r="P512" s="307"/>
      <c r="AW512" s="204">
        <f>VLOOKUP($AX512,CHOOSE({1,2},$C$3:$C$1003,$A$3:$A$1003),2,FALSE)</f>
        <v>1089</v>
      </c>
      <c r="AX512" s="174"/>
      <c r="AY512" s="175"/>
      <c r="AZ512" s="203"/>
      <c r="BA512" s="170">
        <f>VLOOKUP($AZ512,CHOOSE({1,2},$C$3:$C$1003,$A$3:$A$1003),2,FALSE)</f>
        <v>1089</v>
      </c>
      <c r="BB512" s="171"/>
      <c r="BC512" s="205"/>
    </row>
    <row r="513" spans="1:55" ht="15" thickBot="1" x14ac:dyDescent="0.35">
      <c r="A513" s="184">
        <v>1510</v>
      </c>
      <c r="B513" s="185"/>
      <c r="C513" s="186">
        <f>'Informations personnelles'!C513</f>
        <v>0</v>
      </c>
      <c r="P513" s="307"/>
      <c r="AW513" s="204">
        <f>VLOOKUP($AX513,CHOOSE({1,2},$C$3:$C$1003,$A$3:$A$1003),2,FALSE)</f>
        <v>1089</v>
      </c>
      <c r="AX513" s="174"/>
      <c r="AY513" s="175"/>
      <c r="AZ513" s="203"/>
      <c r="BA513" s="170">
        <f>VLOOKUP($AZ513,CHOOSE({1,2},$C$3:$C$1003,$A$3:$A$1003),2,FALSE)</f>
        <v>1089</v>
      </c>
      <c r="BB513" s="171"/>
      <c r="BC513" s="205"/>
    </row>
    <row r="514" spans="1:55" ht="15" thickBot="1" x14ac:dyDescent="0.35">
      <c r="A514" s="184">
        <v>1511</v>
      </c>
      <c r="B514" s="185"/>
      <c r="C514" s="186">
        <f>'Informations personnelles'!C514</f>
        <v>0</v>
      </c>
      <c r="P514" s="307"/>
      <c r="AW514" s="204">
        <f>VLOOKUP($AX514,CHOOSE({1,2},$C$3:$C$1003,$A$3:$A$1003),2,FALSE)</f>
        <v>1089</v>
      </c>
      <c r="AX514" s="174"/>
      <c r="AY514" s="175"/>
      <c r="AZ514" s="203"/>
      <c r="BA514" s="170">
        <f>VLOOKUP($AZ514,CHOOSE({1,2},$C$3:$C$1003,$A$3:$A$1003),2,FALSE)</f>
        <v>1089</v>
      </c>
      <c r="BB514" s="171"/>
      <c r="BC514" s="205"/>
    </row>
    <row r="515" spans="1:55" ht="15" thickBot="1" x14ac:dyDescent="0.35">
      <c r="A515" s="184">
        <v>1512</v>
      </c>
      <c r="B515" s="185"/>
      <c r="C515" s="186">
        <f>'Informations personnelles'!C515</f>
        <v>0</v>
      </c>
      <c r="P515" s="307"/>
      <c r="AW515" s="204">
        <f>VLOOKUP($AX515,CHOOSE({1,2},$C$3:$C$1003,$A$3:$A$1003),2,FALSE)</f>
        <v>1089</v>
      </c>
      <c r="AX515" s="174"/>
      <c r="AY515" s="175"/>
      <c r="AZ515" s="203"/>
      <c r="BA515" s="170">
        <f>VLOOKUP($AZ515,CHOOSE({1,2},$C$3:$C$1003,$A$3:$A$1003),2,FALSE)</f>
        <v>1089</v>
      </c>
      <c r="BB515" s="171"/>
      <c r="BC515" s="205"/>
    </row>
    <row r="516" spans="1:55" ht="15" thickBot="1" x14ac:dyDescent="0.35">
      <c r="A516" s="184">
        <v>1513</v>
      </c>
      <c r="B516" s="185"/>
      <c r="C516" s="186">
        <f>'Informations personnelles'!C516</f>
        <v>0</v>
      </c>
      <c r="P516" s="307"/>
      <c r="AW516" s="204">
        <f>VLOOKUP($AX516,CHOOSE({1,2},$C$3:$C$1003,$A$3:$A$1003),2,FALSE)</f>
        <v>1089</v>
      </c>
      <c r="AX516" s="174"/>
      <c r="AY516" s="175"/>
      <c r="AZ516" s="203"/>
      <c r="BA516" s="170">
        <f>VLOOKUP($AZ516,CHOOSE({1,2},$C$3:$C$1003,$A$3:$A$1003),2,FALSE)</f>
        <v>1089</v>
      </c>
      <c r="BB516" s="171"/>
      <c r="BC516" s="205"/>
    </row>
    <row r="517" spans="1:55" ht="15" thickBot="1" x14ac:dyDescent="0.35">
      <c r="A517" s="184">
        <v>1514</v>
      </c>
      <c r="B517" s="185"/>
      <c r="C517" s="186">
        <f>'Informations personnelles'!C517</f>
        <v>0</v>
      </c>
      <c r="P517" s="307"/>
      <c r="AW517" s="204">
        <f>VLOOKUP($AX517,CHOOSE({1,2},$C$3:$C$1003,$A$3:$A$1003),2,FALSE)</f>
        <v>1089</v>
      </c>
      <c r="AX517" s="174"/>
      <c r="AY517" s="175"/>
      <c r="AZ517" s="203"/>
      <c r="BA517" s="170">
        <f>VLOOKUP($AZ517,CHOOSE({1,2},$C$3:$C$1003,$A$3:$A$1003),2,FALSE)</f>
        <v>1089</v>
      </c>
      <c r="BB517" s="171"/>
      <c r="BC517" s="205"/>
    </row>
    <row r="518" spans="1:55" ht="15" thickBot="1" x14ac:dyDescent="0.35">
      <c r="A518" s="184">
        <v>1515</v>
      </c>
      <c r="B518" s="185"/>
      <c r="C518" s="186">
        <f>'Informations personnelles'!C518</f>
        <v>0</v>
      </c>
      <c r="P518" s="307"/>
      <c r="AW518" s="204">
        <f>VLOOKUP($AX518,CHOOSE({1,2},$C$3:$C$1003,$A$3:$A$1003),2,FALSE)</f>
        <v>1089</v>
      </c>
      <c r="AX518" s="174"/>
      <c r="AY518" s="175"/>
      <c r="AZ518" s="203"/>
      <c r="BA518" s="170">
        <f>VLOOKUP($AZ518,CHOOSE({1,2},$C$3:$C$1003,$A$3:$A$1003),2,FALSE)</f>
        <v>1089</v>
      </c>
      <c r="BB518" s="171"/>
      <c r="BC518" s="205"/>
    </row>
    <row r="519" spans="1:55" ht="15" thickBot="1" x14ac:dyDescent="0.35">
      <c r="A519" s="184">
        <v>1516</v>
      </c>
      <c r="B519" s="185"/>
      <c r="C519" s="186">
        <f>'Informations personnelles'!C519</f>
        <v>0</v>
      </c>
      <c r="P519" s="307"/>
      <c r="AW519" s="204">
        <f>VLOOKUP($AX519,CHOOSE({1,2},$C$3:$C$1003,$A$3:$A$1003),2,FALSE)</f>
        <v>1089</v>
      </c>
      <c r="AX519" s="174"/>
      <c r="AY519" s="175"/>
      <c r="AZ519" s="203"/>
      <c r="BA519" s="170">
        <f>VLOOKUP($AZ519,CHOOSE({1,2},$C$3:$C$1003,$A$3:$A$1003),2,FALSE)</f>
        <v>1089</v>
      </c>
      <c r="BB519" s="171"/>
      <c r="BC519" s="205"/>
    </row>
    <row r="520" spans="1:55" ht="15" thickBot="1" x14ac:dyDescent="0.35">
      <c r="A520" s="184">
        <v>1517</v>
      </c>
      <c r="B520" s="185"/>
      <c r="C520" s="186">
        <f>'Informations personnelles'!C520</f>
        <v>0</v>
      </c>
      <c r="P520" s="307"/>
      <c r="AW520" s="204">
        <f>VLOOKUP($AX520,CHOOSE({1,2},$C$3:$C$1003,$A$3:$A$1003),2,FALSE)</f>
        <v>1089</v>
      </c>
      <c r="AX520" s="174"/>
      <c r="AY520" s="175"/>
      <c r="AZ520" s="203"/>
      <c r="BA520" s="170">
        <f>VLOOKUP($AZ520,CHOOSE({1,2},$C$3:$C$1003,$A$3:$A$1003),2,FALSE)</f>
        <v>1089</v>
      </c>
      <c r="BB520" s="171"/>
      <c r="BC520" s="205"/>
    </row>
    <row r="521" spans="1:55" ht="15" thickBot="1" x14ac:dyDescent="0.35">
      <c r="A521" s="184">
        <v>1518</v>
      </c>
      <c r="B521" s="185"/>
      <c r="C521" s="186">
        <f>'Informations personnelles'!C521</f>
        <v>0</v>
      </c>
      <c r="P521" s="307"/>
      <c r="AW521" s="204">
        <f>VLOOKUP($AX521,CHOOSE({1,2},$C$3:$C$1003,$A$3:$A$1003),2,FALSE)</f>
        <v>1089</v>
      </c>
      <c r="AX521" s="174"/>
      <c r="AY521" s="175"/>
      <c r="AZ521" s="203"/>
      <c r="BA521" s="170">
        <f>VLOOKUP($AZ521,CHOOSE({1,2},$C$3:$C$1003,$A$3:$A$1003),2,FALSE)</f>
        <v>1089</v>
      </c>
      <c r="BB521" s="171"/>
      <c r="BC521" s="205"/>
    </row>
    <row r="522" spans="1:55" ht="15" thickBot="1" x14ac:dyDescent="0.35">
      <c r="A522" s="184">
        <v>1519</v>
      </c>
      <c r="B522" s="185"/>
      <c r="C522" s="186">
        <f>'Informations personnelles'!C522</f>
        <v>0</v>
      </c>
      <c r="P522" s="307"/>
      <c r="AW522" s="204">
        <f>VLOOKUP($AX522,CHOOSE({1,2},$C$3:$C$1003,$A$3:$A$1003),2,FALSE)</f>
        <v>1089</v>
      </c>
      <c r="AX522" s="174"/>
      <c r="AY522" s="175"/>
      <c r="AZ522" s="203"/>
      <c r="BA522" s="170">
        <f>VLOOKUP($AZ522,CHOOSE({1,2},$C$3:$C$1003,$A$3:$A$1003),2,FALSE)</f>
        <v>1089</v>
      </c>
      <c r="BB522" s="171"/>
      <c r="BC522" s="205"/>
    </row>
    <row r="523" spans="1:55" ht="15" thickBot="1" x14ac:dyDescent="0.35">
      <c r="A523" s="184">
        <v>1520</v>
      </c>
      <c r="B523" s="185"/>
      <c r="C523" s="186">
        <f>'Informations personnelles'!C523</f>
        <v>0</v>
      </c>
      <c r="P523" s="307"/>
      <c r="AW523" s="204">
        <f>VLOOKUP($AX523,CHOOSE({1,2},$C$3:$C$1003,$A$3:$A$1003),2,FALSE)</f>
        <v>1089</v>
      </c>
      <c r="AX523" s="174"/>
      <c r="AY523" s="175"/>
      <c r="AZ523" s="203"/>
      <c r="BA523" s="170">
        <f>VLOOKUP($AZ523,CHOOSE({1,2},$C$3:$C$1003,$A$3:$A$1003),2,FALSE)</f>
        <v>1089</v>
      </c>
      <c r="BB523" s="171"/>
      <c r="BC523" s="205"/>
    </row>
    <row r="524" spans="1:55" ht="15" thickBot="1" x14ac:dyDescent="0.35">
      <c r="A524" s="184">
        <v>1521</v>
      </c>
      <c r="B524" s="185"/>
      <c r="C524" s="186">
        <f>'Informations personnelles'!C524</f>
        <v>0</v>
      </c>
      <c r="P524" s="307"/>
      <c r="AW524" s="204">
        <f>VLOOKUP($AX524,CHOOSE({1,2},$C$3:$C$1003,$A$3:$A$1003),2,FALSE)</f>
        <v>1089</v>
      </c>
      <c r="AX524" s="174"/>
      <c r="AY524" s="175"/>
      <c r="AZ524" s="203"/>
      <c r="BA524" s="170">
        <f>VLOOKUP($AZ524,CHOOSE({1,2},$C$3:$C$1003,$A$3:$A$1003),2,FALSE)</f>
        <v>1089</v>
      </c>
      <c r="BB524" s="171"/>
      <c r="BC524" s="205"/>
    </row>
    <row r="525" spans="1:55" ht="15" thickBot="1" x14ac:dyDescent="0.35">
      <c r="A525" s="184">
        <v>1522</v>
      </c>
      <c r="B525" s="185"/>
      <c r="C525" s="186">
        <f>'Informations personnelles'!C525</f>
        <v>0</v>
      </c>
      <c r="P525" s="307"/>
      <c r="AW525" s="204">
        <f>VLOOKUP($AX525,CHOOSE({1,2},$C$3:$C$1003,$A$3:$A$1003),2,FALSE)</f>
        <v>1089</v>
      </c>
      <c r="AX525" s="174"/>
      <c r="AY525" s="175"/>
      <c r="AZ525" s="203"/>
      <c r="BA525" s="170">
        <f>VLOOKUP($AZ525,CHOOSE({1,2},$C$3:$C$1003,$A$3:$A$1003),2,FALSE)</f>
        <v>1089</v>
      </c>
      <c r="BB525" s="171"/>
      <c r="BC525" s="205"/>
    </row>
    <row r="526" spans="1:55" ht="15" thickBot="1" x14ac:dyDescent="0.35">
      <c r="A526" s="184">
        <v>1523</v>
      </c>
      <c r="B526" s="185"/>
      <c r="C526" s="186">
        <f>'Informations personnelles'!C526</f>
        <v>0</v>
      </c>
      <c r="P526" s="307"/>
      <c r="AW526" s="204">
        <f>VLOOKUP($AX526,CHOOSE({1,2},$C$3:$C$1003,$A$3:$A$1003),2,FALSE)</f>
        <v>1089</v>
      </c>
      <c r="AX526" s="174"/>
      <c r="AY526" s="175"/>
      <c r="AZ526" s="203"/>
      <c r="BA526" s="170">
        <f>VLOOKUP($AZ526,CHOOSE({1,2},$C$3:$C$1003,$A$3:$A$1003),2,FALSE)</f>
        <v>1089</v>
      </c>
      <c r="BB526" s="171"/>
      <c r="BC526" s="205"/>
    </row>
    <row r="527" spans="1:55" ht="15" thickBot="1" x14ac:dyDescent="0.35">
      <c r="A527" s="184">
        <v>1524</v>
      </c>
      <c r="B527" s="185"/>
      <c r="C527" s="186">
        <f>'Informations personnelles'!C527</f>
        <v>0</v>
      </c>
      <c r="P527" s="307"/>
      <c r="AW527" s="204">
        <f>VLOOKUP($AX527,CHOOSE({1,2},$C$3:$C$1003,$A$3:$A$1003),2,FALSE)</f>
        <v>1089</v>
      </c>
      <c r="AX527" s="174"/>
      <c r="AY527" s="175"/>
      <c r="AZ527" s="203"/>
      <c r="BA527" s="170">
        <f>VLOOKUP($AZ527,CHOOSE({1,2},$C$3:$C$1003,$A$3:$A$1003),2,FALSE)</f>
        <v>1089</v>
      </c>
      <c r="BB527" s="171"/>
      <c r="BC527" s="205"/>
    </row>
    <row r="528" spans="1:55" ht="15" thickBot="1" x14ac:dyDescent="0.35">
      <c r="A528" s="184">
        <v>1525</v>
      </c>
      <c r="B528" s="185"/>
      <c r="C528" s="186">
        <f>'Informations personnelles'!C528</f>
        <v>0</v>
      </c>
      <c r="P528" s="307"/>
      <c r="AW528" s="204">
        <f>VLOOKUP($AX528,CHOOSE({1,2},$C$3:$C$1003,$A$3:$A$1003),2,FALSE)</f>
        <v>1089</v>
      </c>
      <c r="AX528" s="174"/>
      <c r="AY528" s="175"/>
      <c r="AZ528" s="203"/>
      <c r="BA528" s="170">
        <f>VLOOKUP($AZ528,CHOOSE({1,2},$C$3:$C$1003,$A$3:$A$1003),2,FALSE)</f>
        <v>1089</v>
      </c>
      <c r="BB528" s="171"/>
      <c r="BC528" s="205"/>
    </row>
    <row r="529" spans="1:55" ht="15" thickBot="1" x14ac:dyDescent="0.35">
      <c r="A529" s="184">
        <v>1526</v>
      </c>
      <c r="B529" s="185"/>
      <c r="C529" s="186">
        <f>'Informations personnelles'!C529</f>
        <v>0</v>
      </c>
      <c r="P529" s="307"/>
      <c r="AW529" s="204">
        <f>VLOOKUP($AX529,CHOOSE({1,2},$C$3:$C$1003,$A$3:$A$1003),2,FALSE)</f>
        <v>1089</v>
      </c>
      <c r="AX529" s="174"/>
      <c r="AY529" s="175"/>
      <c r="AZ529" s="203"/>
      <c r="BA529" s="170">
        <f>VLOOKUP($AZ529,CHOOSE({1,2},$C$3:$C$1003,$A$3:$A$1003),2,FALSE)</f>
        <v>1089</v>
      </c>
      <c r="BB529" s="171"/>
      <c r="BC529" s="205"/>
    </row>
    <row r="530" spans="1:55" ht="15" thickBot="1" x14ac:dyDescent="0.35">
      <c r="A530" s="184">
        <v>1527</v>
      </c>
      <c r="B530" s="185"/>
      <c r="C530" s="186">
        <f>'Informations personnelles'!C530</f>
        <v>0</v>
      </c>
      <c r="P530" s="307"/>
      <c r="AW530" s="204">
        <f>VLOOKUP($AX530,CHOOSE({1,2},$C$3:$C$1003,$A$3:$A$1003),2,FALSE)</f>
        <v>1089</v>
      </c>
      <c r="AX530" s="174"/>
      <c r="AY530" s="175"/>
      <c r="AZ530" s="203"/>
      <c r="BA530" s="170">
        <f>VLOOKUP($AZ530,CHOOSE({1,2},$C$3:$C$1003,$A$3:$A$1003),2,FALSE)</f>
        <v>1089</v>
      </c>
      <c r="BB530" s="171"/>
      <c r="BC530" s="205"/>
    </row>
    <row r="531" spans="1:55" ht="15" thickBot="1" x14ac:dyDescent="0.35">
      <c r="A531" s="184">
        <v>1528</v>
      </c>
      <c r="B531" s="185"/>
      <c r="C531" s="186">
        <f>'Informations personnelles'!C531</f>
        <v>0</v>
      </c>
      <c r="P531" s="307"/>
      <c r="AW531" s="204">
        <f>VLOOKUP($AX531,CHOOSE({1,2},$C$3:$C$1003,$A$3:$A$1003),2,FALSE)</f>
        <v>1089</v>
      </c>
      <c r="AX531" s="174"/>
      <c r="AY531" s="175"/>
      <c r="AZ531" s="203"/>
      <c r="BA531" s="170">
        <f>VLOOKUP($AZ531,CHOOSE({1,2},$C$3:$C$1003,$A$3:$A$1003),2,FALSE)</f>
        <v>1089</v>
      </c>
      <c r="BB531" s="171"/>
      <c r="BC531" s="205"/>
    </row>
    <row r="532" spans="1:55" ht="15" thickBot="1" x14ac:dyDescent="0.35">
      <c r="A532" s="184">
        <v>1529</v>
      </c>
      <c r="B532" s="185"/>
      <c r="C532" s="186">
        <f>'Informations personnelles'!C532</f>
        <v>0</v>
      </c>
      <c r="P532" s="307"/>
      <c r="AW532" s="204">
        <f>VLOOKUP($AX532,CHOOSE({1,2},$C$3:$C$1003,$A$3:$A$1003),2,FALSE)</f>
        <v>1089</v>
      </c>
      <c r="AX532" s="174"/>
      <c r="AY532" s="175"/>
      <c r="AZ532" s="203"/>
      <c r="BA532" s="170">
        <f>VLOOKUP($AZ532,CHOOSE({1,2},$C$3:$C$1003,$A$3:$A$1003),2,FALSE)</f>
        <v>1089</v>
      </c>
      <c r="BB532" s="171"/>
      <c r="BC532" s="205"/>
    </row>
    <row r="533" spans="1:55" ht="15" thickBot="1" x14ac:dyDescent="0.35">
      <c r="A533" s="184">
        <v>1530</v>
      </c>
      <c r="B533" s="185"/>
      <c r="C533" s="186">
        <f>'Informations personnelles'!C533</f>
        <v>0</v>
      </c>
      <c r="P533" s="307"/>
      <c r="AW533" s="204">
        <f>VLOOKUP($AX533,CHOOSE({1,2},$C$3:$C$1003,$A$3:$A$1003),2,FALSE)</f>
        <v>1089</v>
      </c>
      <c r="AX533" s="174"/>
      <c r="AY533" s="175"/>
      <c r="AZ533" s="203"/>
      <c r="BA533" s="170">
        <f>VLOOKUP($AZ533,CHOOSE({1,2},$C$3:$C$1003,$A$3:$A$1003),2,FALSE)</f>
        <v>1089</v>
      </c>
      <c r="BB533" s="171"/>
      <c r="BC533" s="205"/>
    </row>
    <row r="534" spans="1:55" ht="15" thickBot="1" x14ac:dyDescent="0.35">
      <c r="A534" s="184">
        <v>1531</v>
      </c>
      <c r="B534" s="185"/>
      <c r="C534" s="186">
        <f>'Informations personnelles'!C534</f>
        <v>0</v>
      </c>
      <c r="P534" s="307"/>
      <c r="AW534" s="204">
        <f>VLOOKUP($AX534,CHOOSE({1,2},$C$3:$C$1003,$A$3:$A$1003),2,FALSE)</f>
        <v>1089</v>
      </c>
      <c r="AX534" s="174"/>
      <c r="AY534" s="175"/>
      <c r="AZ534" s="203"/>
      <c r="BA534" s="170">
        <f>VLOOKUP($AZ534,CHOOSE({1,2},$C$3:$C$1003,$A$3:$A$1003),2,FALSE)</f>
        <v>1089</v>
      </c>
      <c r="BB534" s="171"/>
      <c r="BC534" s="205"/>
    </row>
    <row r="535" spans="1:55" ht="15" thickBot="1" x14ac:dyDescent="0.35">
      <c r="A535" s="184">
        <v>1532</v>
      </c>
      <c r="B535" s="185"/>
      <c r="C535" s="186">
        <f>'Informations personnelles'!C535</f>
        <v>0</v>
      </c>
      <c r="P535" s="307"/>
      <c r="AW535" s="204">
        <f>VLOOKUP($AX535,CHOOSE({1,2},$C$3:$C$1003,$A$3:$A$1003),2,FALSE)</f>
        <v>1089</v>
      </c>
      <c r="AX535" s="174"/>
      <c r="AY535" s="175"/>
      <c r="AZ535" s="203"/>
      <c r="BA535" s="170">
        <f>VLOOKUP($AZ535,CHOOSE({1,2},$C$3:$C$1003,$A$3:$A$1003),2,FALSE)</f>
        <v>1089</v>
      </c>
      <c r="BB535" s="171"/>
      <c r="BC535" s="205"/>
    </row>
    <row r="536" spans="1:55" ht="15" thickBot="1" x14ac:dyDescent="0.35">
      <c r="A536" s="184">
        <v>1533</v>
      </c>
      <c r="B536" s="185"/>
      <c r="C536" s="186">
        <f>'Informations personnelles'!C536</f>
        <v>0</v>
      </c>
      <c r="P536" s="307"/>
      <c r="AW536" s="204">
        <f>VLOOKUP($AX536,CHOOSE({1,2},$C$3:$C$1003,$A$3:$A$1003),2,FALSE)</f>
        <v>1089</v>
      </c>
      <c r="AX536" s="174"/>
      <c r="AY536" s="175"/>
      <c r="AZ536" s="203"/>
      <c r="BA536" s="170">
        <f>VLOOKUP($AZ536,CHOOSE({1,2},$C$3:$C$1003,$A$3:$A$1003),2,FALSE)</f>
        <v>1089</v>
      </c>
      <c r="BB536" s="171"/>
      <c r="BC536" s="205"/>
    </row>
    <row r="537" spans="1:55" ht="15" thickBot="1" x14ac:dyDescent="0.35">
      <c r="A537" s="184">
        <v>1534</v>
      </c>
      <c r="B537" s="185"/>
      <c r="C537" s="186">
        <f>'Informations personnelles'!C537</f>
        <v>0</v>
      </c>
      <c r="P537" s="307"/>
      <c r="AW537" s="204">
        <f>VLOOKUP($AX537,CHOOSE({1,2},$C$3:$C$1003,$A$3:$A$1003),2,FALSE)</f>
        <v>1089</v>
      </c>
      <c r="AX537" s="174"/>
      <c r="AY537" s="175"/>
      <c r="AZ537" s="203"/>
      <c r="BA537" s="170">
        <f>VLOOKUP($AZ537,CHOOSE({1,2},$C$3:$C$1003,$A$3:$A$1003),2,FALSE)</f>
        <v>1089</v>
      </c>
      <c r="BB537" s="171"/>
      <c r="BC537" s="205"/>
    </row>
    <row r="538" spans="1:55" ht="15" thickBot="1" x14ac:dyDescent="0.35">
      <c r="A538" s="184">
        <v>1535</v>
      </c>
      <c r="B538" s="185"/>
      <c r="C538" s="186">
        <f>'Informations personnelles'!C538</f>
        <v>0</v>
      </c>
      <c r="P538" s="307"/>
      <c r="AW538" s="204">
        <f>VLOOKUP($AX538,CHOOSE({1,2},$C$3:$C$1003,$A$3:$A$1003),2,FALSE)</f>
        <v>1089</v>
      </c>
      <c r="AX538" s="174"/>
      <c r="AY538" s="175"/>
      <c r="AZ538" s="203"/>
      <c r="BA538" s="170">
        <f>VLOOKUP($AZ538,CHOOSE({1,2},$C$3:$C$1003,$A$3:$A$1003),2,FALSE)</f>
        <v>1089</v>
      </c>
      <c r="BB538" s="171"/>
      <c r="BC538" s="205"/>
    </row>
    <row r="539" spans="1:55" ht="15" thickBot="1" x14ac:dyDescent="0.35">
      <c r="A539" s="184">
        <v>1536</v>
      </c>
      <c r="B539" s="185"/>
      <c r="C539" s="186">
        <f>'Informations personnelles'!C539</f>
        <v>0</v>
      </c>
      <c r="P539" s="307"/>
      <c r="AW539" s="204">
        <f>VLOOKUP($AX539,CHOOSE({1,2},$C$3:$C$1003,$A$3:$A$1003),2,FALSE)</f>
        <v>1089</v>
      </c>
      <c r="AX539" s="174"/>
      <c r="AY539" s="175"/>
      <c r="AZ539" s="203"/>
      <c r="BA539" s="170">
        <f>VLOOKUP($AZ539,CHOOSE({1,2},$C$3:$C$1003,$A$3:$A$1003),2,FALSE)</f>
        <v>1089</v>
      </c>
      <c r="BB539" s="171"/>
      <c r="BC539" s="205"/>
    </row>
    <row r="540" spans="1:55" ht="15" thickBot="1" x14ac:dyDescent="0.35">
      <c r="A540" s="184">
        <v>1537</v>
      </c>
      <c r="B540" s="185"/>
      <c r="C540" s="186">
        <f>'Informations personnelles'!C540</f>
        <v>0</v>
      </c>
      <c r="P540" s="307"/>
      <c r="AW540" s="204">
        <f>VLOOKUP($AX540,CHOOSE({1,2},$C$3:$C$1003,$A$3:$A$1003),2,FALSE)</f>
        <v>1089</v>
      </c>
      <c r="AX540" s="174"/>
      <c r="AY540" s="175"/>
      <c r="AZ540" s="203"/>
      <c r="BA540" s="170">
        <f>VLOOKUP($AZ540,CHOOSE({1,2},$C$3:$C$1003,$A$3:$A$1003),2,FALSE)</f>
        <v>1089</v>
      </c>
      <c r="BB540" s="171"/>
      <c r="BC540" s="205"/>
    </row>
    <row r="541" spans="1:55" ht="15" thickBot="1" x14ac:dyDescent="0.35">
      <c r="A541" s="184">
        <v>1538</v>
      </c>
      <c r="B541" s="185"/>
      <c r="C541" s="186">
        <f>'Informations personnelles'!C541</f>
        <v>0</v>
      </c>
      <c r="P541" s="307"/>
      <c r="AW541" s="204">
        <f>VLOOKUP($AX541,CHOOSE({1,2},$C$3:$C$1003,$A$3:$A$1003),2,FALSE)</f>
        <v>1089</v>
      </c>
      <c r="AX541" s="174"/>
      <c r="AY541" s="175"/>
      <c r="AZ541" s="203"/>
      <c r="BA541" s="170">
        <f>VLOOKUP($AZ541,CHOOSE({1,2},$C$3:$C$1003,$A$3:$A$1003),2,FALSE)</f>
        <v>1089</v>
      </c>
      <c r="BB541" s="171"/>
      <c r="BC541" s="205"/>
    </row>
    <row r="542" spans="1:55" ht="15" thickBot="1" x14ac:dyDescent="0.35">
      <c r="A542" s="184">
        <v>1539</v>
      </c>
      <c r="B542" s="185"/>
      <c r="C542" s="186">
        <f>'Informations personnelles'!C542</f>
        <v>0</v>
      </c>
      <c r="P542" s="307"/>
      <c r="AW542" s="204">
        <f>VLOOKUP($AX542,CHOOSE({1,2},$C$3:$C$1003,$A$3:$A$1003),2,FALSE)</f>
        <v>1089</v>
      </c>
      <c r="AX542" s="174"/>
      <c r="AY542" s="175"/>
      <c r="AZ542" s="203"/>
      <c r="BA542" s="170">
        <f>VLOOKUP($AZ542,CHOOSE({1,2},$C$3:$C$1003,$A$3:$A$1003),2,FALSE)</f>
        <v>1089</v>
      </c>
      <c r="BB542" s="171"/>
      <c r="BC542" s="205"/>
    </row>
    <row r="543" spans="1:55" ht="15" thickBot="1" x14ac:dyDescent="0.35">
      <c r="A543" s="184">
        <v>1540</v>
      </c>
      <c r="B543" s="185"/>
      <c r="C543" s="186">
        <f>'Informations personnelles'!C543</f>
        <v>0</v>
      </c>
      <c r="P543" s="307"/>
      <c r="AW543" s="204">
        <f>VLOOKUP($AX543,CHOOSE({1,2},$C$3:$C$1003,$A$3:$A$1003),2,FALSE)</f>
        <v>1089</v>
      </c>
      <c r="AX543" s="174"/>
      <c r="AY543" s="175"/>
      <c r="AZ543" s="203"/>
      <c r="BA543" s="170">
        <f>VLOOKUP($AZ543,CHOOSE({1,2},$C$3:$C$1003,$A$3:$A$1003),2,FALSE)</f>
        <v>1089</v>
      </c>
      <c r="BB543" s="171"/>
      <c r="BC543" s="205"/>
    </row>
    <row r="544" spans="1:55" ht="15" thickBot="1" x14ac:dyDescent="0.35">
      <c r="A544" s="184">
        <v>1541</v>
      </c>
      <c r="B544" s="185"/>
      <c r="C544" s="186">
        <f>'Informations personnelles'!C544</f>
        <v>0</v>
      </c>
      <c r="P544" s="307"/>
      <c r="AW544" s="204">
        <f>VLOOKUP($AX544,CHOOSE({1,2},$C$3:$C$1003,$A$3:$A$1003),2,FALSE)</f>
        <v>1089</v>
      </c>
      <c r="AX544" s="174"/>
      <c r="AY544" s="175"/>
      <c r="AZ544" s="203"/>
      <c r="BA544" s="170">
        <f>VLOOKUP($AZ544,CHOOSE({1,2},$C$3:$C$1003,$A$3:$A$1003),2,FALSE)</f>
        <v>1089</v>
      </c>
      <c r="BB544" s="171"/>
      <c r="BC544" s="205"/>
    </row>
    <row r="545" spans="1:55" ht="15" thickBot="1" x14ac:dyDescent="0.35">
      <c r="A545" s="184">
        <v>1542</v>
      </c>
      <c r="B545" s="185"/>
      <c r="C545" s="186">
        <f>'Informations personnelles'!C545</f>
        <v>0</v>
      </c>
      <c r="P545" s="307"/>
      <c r="AW545" s="204">
        <f>VLOOKUP($AX545,CHOOSE({1,2},$C$3:$C$1003,$A$3:$A$1003),2,FALSE)</f>
        <v>1089</v>
      </c>
      <c r="AX545" s="174"/>
      <c r="AY545" s="175"/>
      <c r="AZ545" s="203"/>
      <c r="BA545" s="170">
        <f>VLOOKUP($AZ545,CHOOSE({1,2},$C$3:$C$1003,$A$3:$A$1003),2,FALSE)</f>
        <v>1089</v>
      </c>
      <c r="BB545" s="171"/>
      <c r="BC545" s="205"/>
    </row>
    <row r="546" spans="1:55" ht="15" thickBot="1" x14ac:dyDescent="0.35">
      <c r="A546" s="184">
        <v>1543</v>
      </c>
      <c r="B546" s="185"/>
      <c r="C546" s="186">
        <f>'Informations personnelles'!C546</f>
        <v>0</v>
      </c>
      <c r="P546" s="307"/>
      <c r="AW546" s="204">
        <f>VLOOKUP($AX546,CHOOSE({1,2},$C$3:$C$1003,$A$3:$A$1003),2,FALSE)</f>
        <v>1089</v>
      </c>
      <c r="AX546" s="174"/>
      <c r="AY546" s="175"/>
      <c r="AZ546" s="203"/>
      <c r="BA546" s="170">
        <f>VLOOKUP($AZ546,CHOOSE({1,2},$C$3:$C$1003,$A$3:$A$1003),2,FALSE)</f>
        <v>1089</v>
      </c>
      <c r="BB546" s="171"/>
      <c r="BC546" s="205"/>
    </row>
    <row r="547" spans="1:55" ht="15" thickBot="1" x14ac:dyDescent="0.35">
      <c r="A547" s="184">
        <v>1544</v>
      </c>
      <c r="B547" s="185"/>
      <c r="C547" s="186">
        <f>'Informations personnelles'!C547</f>
        <v>0</v>
      </c>
      <c r="P547" s="307"/>
      <c r="AW547" s="204">
        <f>VLOOKUP($AX547,CHOOSE({1,2},$C$3:$C$1003,$A$3:$A$1003),2,FALSE)</f>
        <v>1089</v>
      </c>
      <c r="AX547" s="174"/>
      <c r="AY547" s="175"/>
      <c r="AZ547" s="203"/>
      <c r="BA547" s="170">
        <f>VLOOKUP($AZ547,CHOOSE({1,2},$C$3:$C$1003,$A$3:$A$1003),2,FALSE)</f>
        <v>1089</v>
      </c>
      <c r="BB547" s="171"/>
      <c r="BC547" s="205"/>
    </row>
    <row r="548" spans="1:55" ht="15" thickBot="1" x14ac:dyDescent="0.35">
      <c r="A548" s="184">
        <v>1545</v>
      </c>
      <c r="B548" s="185"/>
      <c r="C548" s="186">
        <f>'Informations personnelles'!C548</f>
        <v>0</v>
      </c>
      <c r="P548" s="307"/>
      <c r="AW548" s="204">
        <f>VLOOKUP($AX548,CHOOSE({1,2},$C$3:$C$1003,$A$3:$A$1003),2,FALSE)</f>
        <v>1089</v>
      </c>
      <c r="AX548" s="174"/>
      <c r="AY548" s="175"/>
      <c r="AZ548" s="203"/>
      <c r="BA548" s="170">
        <f>VLOOKUP($AZ548,CHOOSE({1,2},$C$3:$C$1003,$A$3:$A$1003),2,FALSE)</f>
        <v>1089</v>
      </c>
      <c r="BB548" s="171"/>
      <c r="BC548" s="205"/>
    </row>
    <row r="549" spans="1:55" ht="15" thickBot="1" x14ac:dyDescent="0.35">
      <c r="A549" s="184">
        <v>1546</v>
      </c>
      <c r="B549" s="185"/>
      <c r="C549" s="186">
        <f>'Informations personnelles'!C549</f>
        <v>0</v>
      </c>
      <c r="P549" s="307"/>
      <c r="AW549" s="204">
        <f>VLOOKUP($AX549,CHOOSE({1,2},$C$3:$C$1003,$A$3:$A$1003),2,FALSE)</f>
        <v>1089</v>
      </c>
      <c r="AX549" s="174"/>
      <c r="AY549" s="175"/>
      <c r="AZ549" s="203"/>
      <c r="BA549" s="170">
        <f>VLOOKUP($AZ549,CHOOSE({1,2},$C$3:$C$1003,$A$3:$A$1003),2,FALSE)</f>
        <v>1089</v>
      </c>
      <c r="BB549" s="171"/>
      <c r="BC549" s="205"/>
    </row>
    <row r="550" spans="1:55" ht="15" thickBot="1" x14ac:dyDescent="0.35">
      <c r="A550" s="184">
        <v>1547</v>
      </c>
      <c r="B550" s="185"/>
      <c r="C550" s="186">
        <f>'Informations personnelles'!C550</f>
        <v>0</v>
      </c>
      <c r="P550" s="307"/>
      <c r="AW550" s="204">
        <f>VLOOKUP($AX550,CHOOSE({1,2},$C$3:$C$1003,$A$3:$A$1003),2,FALSE)</f>
        <v>1089</v>
      </c>
      <c r="AX550" s="174"/>
      <c r="AY550" s="175"/>
      <c r="AZ550" s="203"/>
      <c r="BA550" s="170">
        <f>VLOOKUP($AZ550,CHOOSE({1,2},$C$3:$C$1003,$A$3:$A$1003),2,FALSE)</f>
        <v>1089</v>
      </c>
      <c r="BB550" s="171"/>
      <c r="BC550" s="205"/>
    </row>
    <row r="551" spans="1:55" ht="15" thickBot="1" x14ac:dyDescent="0.35">
      <c r="A551" s="184">
        <v>1548</v>
      </c>
      <c r="B551" s="185"/>
      <c r="C551" s="186">
        <f>'Informations personnelles'!C551</f>
        <v>0</v>
      </c>
      <c r="P551" s="307"/>
      <c r="AW551" s="204">
        <f>VLOOKUP($AX551,CHOOSE({1,2},$C$3:$C$1003,$A$3:$A$1003),2,FALSE)</f>
        <v>1089</v>
      </c>
      <c r="AX551" s="174"/>
      <c r="AY551" s="175"/>
      <c r="AZ551" s="203"/>
      <c r="BA551" s="170">
        <f>VLOOKUP($AZ551,CHOOSE({1,2},$C$3:$C$1003,$A$3:$A$1003),2,FALSE)</f>
        <v>1089</v>
      </c>
      <c r="BB551" s="171"/>
      <c r="BC551" s="205"/>
    </row>
    <row r="552" spans="1:55" ht="15" thickBot="1" x14ac:dyDescent="0.35">
      <c r="A552" s="184">
        <v>1549</v>
      </c>
      <c r="B552" s="185"/>
      <c r="C552" s="186">
        <f>'Informations personnelles'!C552</f>
        <v>0</v>
      </c>
      <c r="P552" s="307"/>
      <c r="AW552" s="204">
        <f>VLOOKUP($AX552,CHOOSE({1,2},$C$3:$C$1003,$A$3:$A$1003),2,FALSE)</f>
        <v>1089</v>
      </c>
      <c r="AX552" s="174"/>
      <c r="AY552" s="175"/>
      <c r="AZ552" s="203"/>
      <c r="BA552" s="170">
        <f>VLOOKUP($AZ552,CHOOSE({1,2},$C$3:$C$1003,$A$3:$A$1003),2,FALSE)</f>
        <v>1089</v>
      </c>
      <c r="BB552" s="171"/>
      <c r="BC552" s="205"/>
    </row>
    <row r="553" spans="1:55" ht="15" thickBot="1" x14ac:dyDescent="0.35">
      <c r="A553" s="184">
        <v>1550</v>
      </c>
      <c r="B553" s="185"/>
      <c r="C553" s="186">
        <f>'Informations personnelles'!C553</f>
        <v>0</v>
      </c>
      <c r="P553" s="307"/>
      <c r="AW553" s="204">
        <f>VLOOKUP($AX553,CHOOSE({1,2},$C$3:$C$1003,$A$3:$A$1003),2,FALSE)</f>
        <v>1089</v>
      </c>
      <c r="AX553" s="174"/>
      <c r="AY553" s="175"/>
      <c r="AZ553" s="203"/>
      <c r="BA553" s="170">
        <f>VLOOKUP($AZ553,CHOOSE({1,2},$C$3:$C$1003,$A$3:$A$1003),2,FALSE)</f>
        <v>1089</v>
      </c>
      <c r="BB553" s="171"/>
      <c r="BC553" s="205"/>
    </row>
    <row r="554" spans="1:55" ht="15" thickBot="1" x14ac:dyDescent="0.35">
      <c r="A554" s="184">
        <v>1551</v>
      </c>
      <c r="B554" s="185"/>
      <c r="C554" s="186">
        <f>'Informations personnelles'!C554</f>
        <v>0</v>
      </c>
      <c r="P554" s="307"/>
      <c r="AW554" s="204">
        <f>VLOOKUP($AX554,CHOOSE({1,2},$C$3:$C$1003,$A$3:$A$1003),2,FALSE)</f>
        <v>1089</v>
      </c>
      <c r="AX554" s="174"/>
      <c r="AY554" s="175"/>
      <c r="AZ554" s="203"/>
      <c r="BA554" s="170">
        <f>VLOOKUP($AZ554,CHOOSE({1,2},$C$3:$C$1003,$A$3:$A$1003),2,FALSE)</f>
        <v>1089</v>
      </c>
      <c r="BB554" s="171"/>
      <c r="BC554" s="205"/>
    </row>
    <row r="555" spans="1:55" ht="15" thickBot="1" x14ac:dyDescent="0.35">
      <c r="A555" s="184">
        <v>1552</v>
      </c>
      <c r="B555" s="185"/>
      <c r="C555" s="186">
        <f>'Informations personnelles'!C555</f>
        <v>0</v>
      </c>
      <c r="P555" s="307"/>
      <c r="AW555" s="204">
        <f>VLOOKUP($AX555,CHOOSE({1,2},$C$3:$C$1003,$A$3:$A$1003),2,FALSE)</f>
        <v>1089</v>
      </c>
      <c r="AX555" s="174"/>
      <c r="AY555" s="175"/>
      <c r="AZ555" s="203"/>
      <c r="BA555" s="170">
        <f>VLOOKUP($AZ555,CHOOSE({1,2},$C$3:$C$1003,$A$3:$A$1003),2,FALSE)</f>
        <v>1089</v>
      </c>
      <c r="BB555" s="171"/>
      <c r="BC555" s="205"/>
    </row>
    <row r="556" spans="1:55" ht="15" thickBot="1" x14ac:dyDescent="0.35">
      <c r="A556" s="184">
        <v>1553</v>
      </c>
      <c r="B556" s="185"/>
      <c r="C556" s="186">
        <f>'Informations personnelles'!C556</f>
        <v>0</v>
      </c>
      <c r="P556" s="307"/>
      <c r="AW556" s="204">
        <f>VLOOKUP($AX556,CHOOSE({1,2},$C$3:$C$1003,$A$3:$A$1003),2,FALSE)</f>
        <v>1089</v>
      </c>
      <c r="AX556" s="174"/>
      <c r="AY556" s="175"/>
      <c r="AZ556" s="203"/>
      <c r="BA556" s="170">
        <f>VLOOKUP($AZ556,CHOOSE({1,2},$C$3:$C$1003,$A$3:$A$1003),2,FALSE)</f>
        <v>1089</v>
      </c>
      <c r="BB556" s="171"/>
      <c r="BC556" s="205"/>
    </row>
    <row r="557" spans="1:55" ht="15" thickBot="1" x14ac:dyDescent="0.35">
      <c r="A557" s="184">
        <v>1554</v>
      </c>
      <c r="B557" s="185"/>
      <c r="C557" s="186">
        <f>'Informations personnelles'!C557</f>
        <v>0</v>
      </c>
      <c r="P557" s="307"/>
      <c r="AW557" s="204">
        <f>VLOOKUP($AX557,CHOOSE({1,2},$C$3:$C$1003,$A$3:$A$1003),2,FALSE)</f>
        <v>1089</v>
      </c>
      <c r="AX557" s="174"/>
      <c r="AY557" s="175"/>
      <c r="AZ557" s="203"/>
      <c r="BA557" s="170">
        <f>VLOOKUP($AZ557,CHOOSE({1,2},$C$3:$C$1003,$A$3:$A$1003),2,FALSE)</f>
        <v>1089</v>
      </c>
      <c r="BB557" s="171"/>
      <c r="BC557" s="205"/>
    </row>
    <row r="558" spans="1:55" ht="15" thickBot="1" x14ac:dyDescent="0.35">
      <c r="A558" s="184">
        <v>1555</v>
      </c>
      <c r="B558" s="185"/>
      <c r="C558" s="186">
        <f>'Informations personnelles'!C558</f>
        <v>0</v>
      </c>
      <c r="P558" s="307"/>
      <c r="AW558" s="204">
        <f>VLOOKUP($AX558,CHOOSE({1,2},$C$3:$C$1003,$A$3:$A$1003),2,FALSE)</f>
        <v>1089</v>
      </c>
      <c r="AX558" s="174"/>
      <c r="AY558" s="175"/>
      <c r="AZ558" s="203"/>
      <c r="BA558" s="170">
        <f>VLOOKUP($AZ558,CHOOSE({1,2},$C$3:$C$1003,$A$3:$A$1003),2,FALSE)</f>
        <v>1089</v>
      </c>
      <c r="BB558" s="171"/>
      <c r="BC558" s="205"/>
    </row>
    <row r="559" spans="1:55" ht="15" thickBot="1" x14ac:dyDescent="0.35">
      <c r="A559" s="184">
        <v>1556</v>
      </c>
      <c r="B559" s="185"/>
      <c r="C559" s="186">
        <f>'Informations personnelles'!C559</f>
        <v>0</v>
      </c>
      <c r="P559" s="307"/>
      <c r="AW559" s="204">
        <f>VLOOKUP($AX559,CHOOSE({1,2},$C$3:$C$1003,$A$3:$A$1003),2,FALSE)</f>
        <v>1089</v>
      </c>
      <c r="AX559" s="174"/>
      <c r="AY559" s="175"/>
      <c r="AZ559" s="203"/>
      <c r="BA559" s="170">
        <f>VLOOKUP($AZ559,CHOOSE({1,2},$C$3:$C$1003,$A$3:$A$1003),2,FALSE)</f>
        <v>1089</v>
      </c>
      <c r="BB559" s="171"/>
      <c r="BC559" s="205"/>
    </row>
    <row r="560" spans="1:55" ht="15" thickBot="1" x14ac:dyDescent="0.35">
      <c r="A560" s="184">
        <v>1557</v>
      </c>
      <c r="B560" s="185"/>
      <c r="C560" s="186">
        <f>'Informations personnelles'!C560</f>
        <v>0</v>
      </c>
      <c r="P560" s="307"/>
      <c r="AW560" s="204">
        <f>VLOOKUP($AX560,CHOOSE({1,2},$C$3:$C$1003,$A$3:$A$1003),2,FALSE)</f>
        <v>1089</v>
      </c>
      <c r="AX560" s="174"/>
      <c r="AY560" s="175"/>
      <c r="AZ560" s="203"/>
      <c r="BA560" s="170">
        <f>VLOOKUP($AZ560,CHOOSE({1,2},$C$3:$C$1003,$A$3:$A$1003),2,FALSE)</f>
        <v>1089</v>
      </c>
      <c r="BB560" s="171"/>
      <c r="BC560" s="205"/>
    </row>
    <row r="561" spans="1:55" ht="15" thickBot="1" x14ac:dyDescent="0.35">
      <c r="A561" s="184">
        <v>1558</v>
      </c>
      <c r="B561" s="185"/>
      <c r="C561" s="186">
        <f>'Informations personnelles'!C561</f>
        <v>0</v>
      </c>
      <c r="P561" s="307"/>
      <c r="AW561" s="204">
        <f>VLOOKUP($AX561,CHOOSE({1,2},$C$3:$C$1003,$A$3:$A$1003),2,FALSE)</f>
        <v>1089</v>
      </c>
      <c r="AX561" s="174"/>
      <c r="AY561" s="175"/>
      <c r="AZ561" s="203"/>
      <c r="BA561" s="170">
        <f>VLOOKUP($AZ561,CHOOSE({1,2},$C$3:$C$1003,$A$3:$A$1003),2,FALSE)</f>
        <v>1089</v>
      </c>
      <c r="BB561" s="171"/>
      <c r="BC561" s="205"/>
    </row>
    <row r="562" spans="1:55" ht="15" thickBot="1" x14ac:dyDescent="0.35">
      <c r="A562" s="184">
        <v>1559</v>
      </c>
      <c r="B562" s="185"/>
      <c r="C562" s="186">
        <f>'Informations personnelles'!C562</f>
        <v>0</v>
      </c>
      <c r="P562" s="307"/>
      <c r="AW562" s="204">
        <f>VLOOKUP($AX562,CHOOSE({1,2},$C$3:$C$1003,$A$3:$A$1003),2,FALSE)</f>
        <v>1089</v>
      </c>
      <c r="AX562" s="174"/>
      <c r="AY562" s="175"/>
      <c r="AZ562" s="203"/>
      <c r="BA562" s="170">
        <f>VLOOKUP($AZ562,CHOOSE({1,2},$C$3:$C$1003,$A$3:$A$1003),2,FALSE)</f>
        <v>1089</v>
      </c>
      <c r="BB562" s="171"/>
      <c r="BC562" s="205"/>
    </row>
    <row r="563" spans="1:55" ht="15" thickBot="1" x14ac:dyDescent="0.35">
      <c r="A563" s="184">
        <v>1560</v>
      </c>
      <c r="B563" s="185"/>
      <c r="C563" s="186">
        <f>'Informations personnelles'!C563</f>
        <v>0</v>
      </c>
      <c r="P563" s="307"/>
      <c r="AW563" s="204">
        <f>VLOOKUP($AX563,CHOOSE({1,2},$C$3:$C$1003,$A$3:$A$1003),2,FALSE)</f>
        <v>1089</v>
      </c>
      <c r="AX563" s="174"/>
      <c r="AY563" s="175"/>
      <c r="AZ563" s="203"/>
      <c r="BA563" s="170">
        <f>VLOOKUP($AZ563,CHOOSE({1,2},$C$3:$C$1003,$A$3:$A$1003),2,FALSE)</f>
        <v>1089</v>
      </c>
      <c r="BB563" s="171"/>
      <c r="BC563" s="205"/>
    </row>
    <row r="564" spans="1:55" ht="15" thickBot="1" x14ac:dyDescent="0.35">
      <c r="A564" s="184">
        <v>1561</v>
      </c>
      <c r="B564" s="185"/>
      <c r="C564" s="186">
        <f>'Informations personnelles'!C564</f>
        <v>0</v>
      </c>
      <c r="P564" s="307"/>
      <c r="AW564" s="204">
        <f>VLOOKUP($AX564,CHOOSE({1,2},$C$3:$C$1003,$A$3:$A$1003),2,FALSE)</f>
        <v>1089</v>
      </c>
      <c r="AX564" s="174"/>
      <c r="AY564" s="175"/>
      <c r="AZ564" s="203"/>
      <c r="BA564" s="170">
        <f>VLOOKUP($AZ564,CHOOSE({1,2},$C$3:$C$1003,$A$3:$A$1003),2,FALSE)</f>
        <v>1089</v>
      </c>
      <c r="BB564" s="171"/>
      <c r="BC564" s="205"/>
    </row>
    <row r="565" spans="1:55" ht="15" thickBot="1" x14ac:dyDescent="0.35">
      <c r="A565" s="184">
        <v>1562</v>
      </c>
      <c r="B565" s="185"/>
      <c r="C565" s="186">
        <f>'Informations personnelles'!C565</f>
        <v>0</v>
      </c>
      <c r="P565" s="307"/>
      <c r="AW565" s="204">
        <f>VLOOKUP($AX565,CHOOSE({1,2},$C$3:$C$1003,$A$3:$A$1003),2,FALSE)</f>
        <v>1089</v>
      </c>
      <c r="AX565" s="174"/>
      <c r="AY565" s="175"/>
      <c r="AZ565" s="203"/>
      <c r="BA565" s="170">
        <f>VLOOKUP($AZ565,CHOOSE({1,2},$C$3:$C$1003,$A$3:$A$1003),2,FALSE)</f>
        <v>1089</v>
      </c>
      <c r="BB565" s="171"/>
      <c r="BC565" s="205"/>
    </row>
    <row r="566" spans="1:55" ht="15" thickBot="1" x14ac:dyDescent="0.35">
      <c r="A566" s="184">
        <v>1563</v>
      </c>
      <c r="B566" s="185"/>
      <c r="C566" s="186">
        <f>'Informations personnelles'!C566</f>
        <v>0</v>
      </c>
      <c r="P566" s="307"/>
      <c r="AW566" s="204">
        <f>VLOOKUP($AX566,CHOOSE({1,2},$C$3:$C$1003,$A$3:$A$1003),2,FALSE)</f>
        <v>1089</v>
      </c>
      <c r="AX566" s="174"/>
      <c r="AY566" s="175"/>
      <c r="AZ566" s="203"/>
      <c r="BA566" s="170">
        <f>VLOOKUP($AZ566,CHOOSE({1,2},$C$3:$C$1003,$A$3:$A$1003),2,FALSE)</f>
        <v>1089</v>
      </c>
      <c r="BB566" s="171"/>
      <c r="BC566" s="205"/>
    </row>
    <row r="567" spans="1:55" ht="15" thickBot="1" x14ac:dyDescent="0.35">
      <c r="A567" s="184">
        <v>1564</v>
      </c>
      <c r="B567" s="185"/>
      <c r="C567" s="186">
        <f>'Informations personnelles'!C567</f>
        <v>0</v>
      </c>
      <c r="P567" s="307"/>
      <c r="AW567" s="204">
        <f>VLOOKUP($AX567,CHOOSE({1,2},$C$3:$C$1003,$A$3:$A$1003),2,FALSE)</f>
        <v>1089</v>
      </c>
      <c r="AX567" s="174"/>
      <c r="AY567" s="175"/>
      <c r="AZ567" s="203"/>
      <c r="BA567" s="170">
        <f>VLOOKUP($AZ567,CHOOSE({1,2},$C$3:$C$1003,$A$3:$A$1003),2,FALSE)</f>
        <v>1089</v>
      </c>
      <c r="BB567" s="171"/>
      <c r="BC567" s="205"/>
    </row>
    <row r="568" spans="1:55" ht="15" thickBot="1" x14ac:dyDescent="0.35">
      <c r="A568" s="184">
        <v>1565</v>
      </c>
      <c r="B568" s="185"/>
      <c r="C568" s="186">
        <f>'Informations personnelles'!C568</f>
        <v>0</v>
      </c>
      <c r="P568" s="307"/>
      <c r="AW568" s="204">
        <f>VLOOKUP($AX568,CHOOSE({1,2},$C$3:$C$1003,$A$3:$A$1003),2,FALSE)</f>
        <v>1089</v>
      </c>
      <c r="AX568" s="174"/>
      <c r="AY568" s="175"/>
      <c r="AZ568" s="203"/>
      <c r="BA568" s="170">
        <f>VLOOKUP($AZ568,CHOOSE({1,2},$C$3:$C$1003,$A$3:$A$1003),2,FALSE)</f>
        <v>1089</v>
      </c>
      <c r="BB568" s="171"/>
      <c r="BC568" s="205"/>
    </row>
    <row r="569" spans="1:55" ht="15" thickBot="1" x14ac:dyDescent="0.35">
      <c r="A569" s="184">
        <v>1566</v>
      </c>
      <c r="B569" s="185"/>
      <c r="C569" s="186">
        <f>'Informations personnelles'!C569</f>
        <v>0</v>
      </c>
      <c r="P569" s="307"/>
      <c r="AW569" s="204">
        <f>VLOOKUP($AX569,CHOOSE({1,2},$C$3:$C$1003,$A$3:$A$1003),2,FALSE)</f>
        <v>1089</v>
      </c>
      <c r="AX569" s="174"/>
      <c r="AY569" s="175"/>
      <c r="AZ569" s="203"/>
      <c r="BA569" s="170">
        <f>VLOOKUP($AZ569,CHOOSE({1,2},$C$3:$C$1003,$A$3:$A$1003),2,FALSE)</f>
        <v>1089</v>
      </c>
      <c r="BB569" s="171"/>
      <c r="BC569" s="205"/>
    </row>
    <row r="570" spans="1:55" ht="15" thickBot="1" x14ac:dyDescent="0.35">
      <c r="A570" s="184">
        <v>1567</v>
      </c>
      <c r="B570" s="185"/>
      <c r="C570" s="186">
        <f>'Informations personnelles'!C570</f>
        <v>0</v>
      </c>
      <c r="P570" s="307"/>
      <c r="AW570" s="204">
        <f>VLOOKUP($AX570,CHOOSE({1,2},$C$3:$C$1003,$A$3:$A$1003),2,FALSE)</f>
        <v>1089</v>
      </c>
      <c r="AX570" s="174"/>
      <c r="AY570" s="175"/>
      <c r="AZ570" s="203"/>
      <c r="BA570" s="170">
        <f>VLOOKUP($AZ570,CHOOSE({1,2},$C$3:$C$1003,$A$3:$A$1003),2,FALSE)</f>
        <v>1089</v>
      </c>
      <c r="BB570" s="171"/>
      <c r="BC570" s="205"/>
    </row>
    <row r="571" spans="1:55" ht="15" thickBot="1" x14ac:dyDescent="0.35">
      <c r="A571" s="184">
        <v>1568</v>
      </c>
      <c r="B571" s="185"/>
      <c r="C571" s="186">
        <f>'Informations personnelles'!C571</f>
        <v>0</v>
      </c>
      <c r="P571" s="307"/>
      <c r="AW571" s="204">
        <f>VLOOKUP($AX571,CHOOSE({1,2},$C$3:$C$1003,$A$3:$A$1003),2,FALSE)</f>
        <v>1089</v>
      </c>
      <c r="AX571" s="174"/>
      <c r="AY571" s="175"/>
      <c r="AZ571" s="203"/>
      <c r="BA571" s="170">
        <f>VLOOKUP($AZ571,CHOOSE({1,2},$C$3:$C$1003,$A$3:$A$1003),2,FALSE)</f>
        <v>1089</v>
      </c>
      <c r="BB571" s="171"/>
      <c r="BC571" s="205"/>
    </row>
    <row r="572" spans="1:55" ht="15" thickBot="1" x14ac:dyDescent="0.35">
      <c r="A572" s="184">
        <v>1569</v>
      </c>
      <c r="B572" s="185"/>
      <c r="C572" s="186">
        <f>'Informations personnelles'!C572</f>
        <v>0</v>
      </c>
      <c r="P572" s="307"/>
      <c r="AW572" s="204">
        <f>VLOOKUP($AX572,CHOOSE({1,2},$C$3:$C$1003,$A$3:$A$1003),2,FALSE)</f>
        <v>1089</v>
      </c>
      <c r="AX572" s="174"/>
      <c r="AY572" s="175"/>
      <c r="AZ572" s="203"/>
      <c r="BA572" s="170">
        <f>VLOOKUP($AZ572,CHOOSE({1,2},$C$3:$C$1003,$A$3:$A$1003),2,FALSE)</f>
        <v>1089</v>
      </c>
      <c r="BB572" s="171"/>
      <c r="BC572" s="205"/>
    </row>
    <row r="573" spans="1:55" ht="15" thickBot="1" x14ac:dyDescent="0.35">
      <c r="A573" s="184">
        <v>1570</v>
      </c>
      <c r="B573" s="185"/>
      <c r="C573" s="186">
        <f>'Informations personnelles'!C573</f>
        <v>0</v>
      </c>
      <c r="P573" s="307"/>
      <c r="AW573" s="204">
        <f>VLOOKUP($AX573,CHOOSE({1,2},$C$3:$C$1003,$A$3:$A$1003),2,FALSE)</f>
        <v>1089</v>
      </c>
      <c r="AX573" s="174"/>
      <c r="AY573" s="175"/>
      <c r="AZ573" s="203"/>
      <c r="BA573" s="170">
        <f>VLOOKUP($AZ573,CHOOSE({1,2},$C$3:$C$1003,$A$3:$A$1003),2,FALSE)</f>
        <v>1089</v>
      </c>
      <c r="BB573" s="171"/>
      <c r="BC573" s="205"/>
    </row>
    <row r="574" spans="1:55" ht="15" thickBot="1" x14ac:dyDescent="0.35">
      <c r="A574" s="184">
        <v>1571</v>
      </c>
      <c r="B574" s="185"/>
      <c r="C574" s="186">
        <f>'Informations personnelles'!C574</f>
        <v>0</v>
      </c>
      <c r="P574" s="307"/>
      <c r="AW574" s="204">
        <f>VLOOKUP($AX574,CHOOSE({1,2},$C$3:$C$1003,$A$3:$A$1003),2,FALSE)</f>
        <v>1089</v>
      </c>
      <c r="AX574" s="174"/>
      <c r="AY574" s="175"/>
      <c r="AZ574" s="203"/>
      <c r="BA574" s="170">
        <f>VLOOKUP($AZ574,CHOOSE({1,2},$C$3:$C$1003,$A$3:$A$1003),2,FALSE)</f>
        <v>1089</v>
      </c>
      <c r="BB574" s="171"/>
      <c r="BC574" s="205"/>
    </row>
    <row r="575" spans="1:55" ht="15" thickBot="1" x14ac:dyDescent="0.35">
      <c r="A575" s="184">
        <v>1572</v>
      </c>
      <c r="B575" s="185"/>
      <c r="C575" s="186">
        <f>'Informations personnelles'!C575</f>
        <v>0</v>
      </c>
      <c r="P575" s="307"/>
      <c r="AW575" s="204">
        <f>VLOOKUP($AX575,CHOOSE({1,2},$C$3:$C$1003,$A$3:$A$1003),2,FALSE)</f>
        <v>1089</v>
      </c>
      <c r="AX575" s="174"/>
      <c r="AY575" s="175"/>
      <c r="AZ575" s="203"/>
      <c r="BA575" s="170">
        <f>VLOOKUP($AZ575,CHOOSE({1,2},$C$3:$C$1003,$A$3:$A$1003),2,FALSE)</f>
        <v>1089</v>
      </c>
      <c r="BB575" s="171"/>
      <c r="BC575" s="205"/>
    </row>
    <row r="576" spans="1:55" ht="15" thickBot="1" x14ac:dyDescent="0.35">
      <c r="A576" s="184">
        <v>1573</v>
      </c>
      <c r="B576" s="185"/>
      <c r="C576" s="186">
        <f>'Informations personnelles'!C576</f>
        <v>0</v>
      </c>
      <c r="P576" s="307"/>
      <c r="AW576" s="204">
        <f>VLOOKUP($AX576,CHOOSE({1,2},$C$3:$C$1003,$A$3:$A$1003),2,FALSE)</f>
        <v>1089</v>
      </c>
      <c r="AX576" s="174"/>
      <c r="AY576" s="175"/>
      <c r="AZ576" s="203"/>
      <c r="BA576" s="170">
        <f>VLOOKUP($AZ576,CHOOSE({1,2},$C$3:$C$1003,$A$3:$A$1003),2,FALSE)</f>
        <v>1089</v>
      </c>
      <c r="BB576" s="171"/>
      <c r="BC576" s="205"/>
    </row>
    <row r="577" spans="1:55" ht="15" thickBot="1" x14ac:dyDescent="0.35">
      <c r="A577" s="184">
        <v>1574</v>
      </c>
      <c r="B577" s="185"/>
      <c r="C577" s="186">
        <f>'Informations personnelles'!C577</f>
        <v>0</v>
      </c>
      <c r="P577" s="307"/>
      <c r="AW577" s="204">
        <f>VLOOKUP($AX577,CHOOSE({1,2},$C$3:$C$1003,$A$3:$A$1003),2,FALSE)</f>
        <v>1089</v>
      </c>
      <c r="AX577" s="174"/>
      <c r="AY577" s="175"/>
      <c r="AZ577" s="203"/>
      <c r="BA577" s="170">
        <f>VLOOKUP($AZ577,CHOOSE({1,2},$C$3:$C$1003,$A$3:$A$1003),2,FALSE)</f>
        <v>1089</v>
      </c>
      <c r="BB577" s="171"/>
      <c r="BC577" s="205"/>
    </row>
    <row r="578" spans="1:55" ht="15" thickBot="1" x14ac:dyDescent="0.35">
      <c r="A578" s="184">
        <v>1575</v>
      </c>
      <c r="B578" s="185"/>
      <c r="C578" s="186">
        <f>'Informations personnelles'!C578</f>
        <v>0</v>
      </c>
      <c r="P578" s="307"/>
      <c r="AW578" s="204">
        <f>VLOOKUP($AX578,CHOOSE({1,2},$C$3:$C$1003,$A$3:$A$1003),2,FALSE)</f>
        <v>1089</v>
      </c>
      <c r="AX578" s="174"/>
      <c r="AY578" s="175"/>
      <c r="AZ578" s="203"/>
      <c r="BA578" s="170">
        <f>VLOOKUP($AZ578,CHOOSE({1,2},$C$3:$C$1003,$A$3:$A$1003),2,FALSE)</f>
        <v>1089</v>
      </c>
      <c r="BB578" s="171"/>
      <c r="BC578" s="205"/>
    </row>
    <row r="579" spans="1:55" ht="15" thickBot="1" x14ac:dyDescent="0.35">
      <c r="A579" s="184">
        <v>1576</v>
      </c>
      <c r="B579" s="185"/>
      <c r="C579" s="186">
        <f>'Informations personnelles'!C579</f>
        <v>0</v>
      </c>
      <c r="P579" s="307"/>
      <c r="AW579" s="204">
        <f>VLOOKUP($AX579,CHOOSE({1,2},$C$3:$C$1003,$A$3:$A$1003),2,FALSE)</f>
        <v>1089</v>
      </c>
      <c r="AX579" s="174"/>
      <c r="AY579" s="175"/>
      <c r="AZ579" s="203"/>
      <c r="BA579" s="170">
        <f>VLOOKUP($AZ579,CHOOSE({1,2},$C$3:$C$1003,$A$3:$A$1003),2,FALSE)</f>
        <v>1089</v>
      </c>
      <c r="BB579" s="171"/>
      <c r="BC579" s="205"/>
    </row>
    <row r="580" spans="1:55" ht="15" thickBot="1" x14ac:dyDescent="0.35">
      <c r="A580" s="184">
        <v>1577</v>
      </c>
      <c r="B580" s="185"/>
      <c r="C580" s="186">
        <f>'Informations personnelles'!C580</f>
        <v>0</v>
      </c>
      <c r="P580" s="307"/>
      <c r="AW580" s="204">
        <f>VLOOKUP($AX580,CHOOSE({1,2},$C$3:$C$1003,$A$3:$A$1003),2,FALSE)</f>
        <v>1089</v>
      </c>
      <c r="AX580" s="174"/>
      <c r="AY580" s="175"/>
      <c r="AZ580" s="203"/>
      <c r="BA580" s="170">
        <f>VLOOKUP($AZ580,CHOOSE({1,2},$C$3:$C$1003,$A$3:$A$1003),2,FALSE)</f>
        <v>1089</v>
      </c>
      <c r="BB580" s="171"/>
      <c r="BC580" s="205"/>
    </row>
    <row r="581" spans="1:55" ht="15" thickBot="1" x14ac:dyDescent="0.35">
      <c r="A581" s="184">
        <v>1578</v>
      </c>
      <c r="B581" s="185"/>
      <c r="C581" s="186">
        <f>'Informations personnelles'!C581</f>
        <v>0</v>
      </c>
      <c r="P581" s="307"/>
      <c r="AW581" s="204">
        <f>VLOOKUP($AX581,CHOOSE({1,2},$C$3:$C$1003,$A$3:$A$1003),2,FALSE)</f>
        <v>1089</v>
      </c>
      <c r="AX581" s="174"/>
      <c r="AY581" s="175"/>
      <c r="AZ581" s="203"/>
      <c r="BA581" s="170">
        <f>VLOOKUP($AZ581,CHOOSE({1,2},$C$3:$C$1003,$A$3:$A$1003),2,FALSE)</f>
        <v>1089</v>
      </c>
      <c r="BB581" s="171"/>
      <c r="BC581" s="205"/>
    </row>
    <row r="582" spans="1:55" ht="15" thickBot="1" x14ac:dyDescent="0.35">
      <c r="A582" s="184">
        <v>1579</v>
      </c>
      <c r="B582" s="185"/>
      <c r="C582" s="186">
        <f>'Informations personnelles'!C582</f>
        <v>0</v>
      </c>
      <c r="P582" s="307"/>
      <c r="AW582" s="204">
        <f>VLOOKUP($AX582,CHOOSE({1,2},$C$3:$C$1003,$A$3:$A$1003),2,FALSE)</f>
        <v>1089</v>
      </c>
      <c r="AX582" s="174"/>
      <c r="AY582" s="175"/>
      <c r="AZ582" s="203"/>
      <c r="BA582" s="170">
        <f>VLOOKUP($AZ582,CHOOSE({1,2},$C$3:$C$1003,$A$3:$A$1003),2,FALSE)</f>
        <v>1089</v>
      </c>
      <c r="BB582" s="171"/>
      <c r="BC582" s="205"/>
    </row>
    <row r="583" spans="1:55" ht="15" thickBot="1" x14ac:dyDescent="0.35">
      <c r="A583" s="184">
        <v>1580</v>
      </c>
      <c r="B583" s="185"/>
      <c r="C583" s="186">
        <f>'Informations personnelles'!C583</f>
        <v>0</v>
      </c>
      <c r="P583" s="307"/>
      <c r="AW583" s="204">
        <f>VLOOKUP($AX583,CHOOSE({1,2},$C$3:$C$1003,$A$3:$A$1003),2,FALSE)</f>
        <v>1089</v>
      </c>
      <c r="AX583" s="174"/>
      <c r="AY583" s="175"/>
      <c r="AZ583" s="203"/>
      <c r="BA583" s="170">
        <f>VLOOKUP($AZ583,CHOOSE({1,2},$C$3:$C$1003,$A$3:$A$1003),2,FALSE)</f>
        <v>1089</v>
      </c>
      <c r="BB583" s="171"/>
      <c r="BC583" s="205"/>
    </row>
    <row r="584" spans="1:55" ht="15" thickBot="1" x14ac:dyDescent="0.35">
      <c r="A584" s="184">
        <v>1581</v>
      </c>
      <c r="B584" s="185"/>
      <c r="C584" s="186">
        <f>'Informations personnelles'!C584</f>
        <v>0</v>
      </c>
      <c r="P584" s="307"/>
      <c r="AW584" s="204">
        <f>VLOOKUP($AX584,CHOOSE({1,2},$C$3:$C$1003,$A$3:$A$1003),2,FALSE)</f>
        <v>1089</v>
      </c>
      <c r="AX584" s="174"/>
      <c r="AY584" s="175"/>
      <c r="AZ584" s="203"/>
      <c r="BA584" s="170">
        <f>VLOOKUP($AZ584,CHOOSE({1,2},$C$3:$C$1003,$A$3:$A$1003),2,FALSE)</f>
        <v>1089</v>
      </c>
      <c r="BB584" s="171"/>
      <c r="BC584" s="205"/>
    </row>
    <row r="585" spans="1:55" ht="15" thickBot="1" x14ac:dyDescent="0.35">
      <c r="A585" s="184">
        <v>1582</v>
      </c>
      <c r="B585" s="185"/>
      <c r="C585" s="186">
        <f>'Informations personnelles'!C585</f>
        <v>0</v>
      </c>
      <c r="P585" s="307"/>
      <c r="AW585" s="204">
        <f>VLOOKUP($AX585,CHOOSE({1,2},$C$3:$C$1003,$A$3:$A$1003),2,FALSE)</f>
        <v>1089</v>
      </c>
      <c r="AX585" s="174"/>
      <c r="AY585" s="175"/>
      <c r="AZ585" s="203"/>
      <c r="BA585" s="170">
        <f>VLOOKUP($AZ585,CHOOSE({1,2},$C$3:$C$1003,$A$3:$A$1003),2,FALSE)</f>
        <v>1089</v>
      </c>
      <c r="BB585" s="171"/>
      <c r="BC585" s="205"/>
    </row>
    <row r="586" spans="1:55" ht="15" thickBot="1" x14ac:dyDescent="0.35">
      <c r="A586" s="184">
        <v>1583</v>
      </c>
      <c r="B586" s="185"/>
      <c r="C586" s="186">
        <f>'Informations personnelles'!C586</f>
        <v>0</v>
      </c>
      <c r="P586" s="307"/>
      <c r="AW586" s="204">
        <f>VLOOKUP($AX586,CHOOSE({1,2},$C$3:$C$1003,$A$3:$A$1003),2,FALSE)</f>
        <v>1089</v>
      </c>
      <c r="AX586" s="174"/>
      <c r="AY586" s="175"/>
      <c r="AZ586" s="203"/>
      <c r="BA586" s="170">
        <f>VLOOKUP($AZ586,CHOOSE({1,2},$C$3:$C$1003,$A$3:$A$1003),2,FALSE)</f>
        <v>1089</v>
      </c>
      <c r="BB586" s="171"/>
      <c r="BC586" s="205"/>
    </row>
    <row r="587" spans="1:55" ht="15" thickBot="1" x14ac:dyDescent="0.35">
      <c r="A587" s="184">
        <v>1584</v>
      </c>
      <c r="B587" s="185"/>
      <c r="C587" s="186">
        <f>'Informations personnelles'!C587</f>
        <v>0</v>
      </c>
      <c r="P587" s="307"/>
      <c r="AW587" s="204">
        <f>VLOOKUP($AX587,CHOOSE({1,2},$C$3:$C$1003,$A$3:$A$1003),2,FALSE)</f>
        <v>1089</v>
      </c>
      <c r="AX587" s="174"/>
      <c r="AY587" s="175"/>
      <c r="AZ587" s="203"/>
      <c r="BA587" s="170">
        <f>VLOOKUP($AZ587,CHOOSE({1,2},$C$3:$C$1003,$A$3:$A$1003),2,FALSE)</f>
        <v>1089</v>
      </c>
      <c r="BB587" s="171"/>
      <c r="BC587" s="205"/>
    </row>
    <row r="588" spans="1:55" ht="15" thickBot="1" x14ac:dyDescent="0.35">
      <c r="A588" s="184">
        <v>1585</v>
      </c>
      <c r="B588" s="185"/>
      <c r="C588" s="186">
        <f>'Informations personnelles'!C588</f>
        <v>0</v>
      </c>
      <c r="P588" s="307"/>
      <c r="AW588" s="204">
        <f>VLOOKUP($AX588,CHOOSE({1,2},$C$3:$C$1003,$A$3:$A$1003),2,FALSE)</f>
        <v>1089</v>
      </c>
      <c r="AX588" s="174"/>
      <c r="AY588" s="175"/>
      <c r="AZ588" s="203"/>
      <c r="BA588" s="170">
        <f>VLOOKUP($AZ588,CHOOSE({1,2},$C$3:$C$1003,$A$3:$A$1003),2,FALSE)</f>
        <v>1089</v>
      </c>
      <c r="BB588" s="171"/>
      <c r="BC588" s="205"/>
    </row>
    <row r="589" spans="1:55" ht="15" thickBot="1" x14ac:dyDescent="0.35">
      <c r="A589" s="184">
        <v>1586</v>
      </c>
      <c r="B589" s="185"/>
      <c r="C589" s="186">
        <f>'Informations personnelles'!C589</f>
        <v>0</v>
      </c>
      <c r="P589" s="307"/>
      <c r="AW589" s="204">
        <f>VLOOKUP($AX589,CHOOSE({1,2},$C$3:$C$1003,$A$3:$A$1003),2,FALSE)</f>
        <v>1089</v>
      </c>
      <c r="AX589" s="174"/>
      <c r="AY589" s="175"/>
      <c r="AZ589" s="203"/>
      <c r="BA589" s="170">
        <f>VLOOKUP($AZ589,CHOOSE({1,2},$C$3:$C$1003,$A$3:$A$1003),2,FALSE)</f>
        <v>1089</v>
      </c>
      <c r="BB589" s="171"/>
      <c r="BC589" s="205"/>
    </row>
    <row r="590" spans="1:55" ht="15" thickBot="1" x14ac:dyDescent="0.35">
      <c r="A590" s="184">
        <v>1587</v>
      </c>
      <c r="B590" s="185"/>
      <c r="C590" s="186">
        <f>'Informations personnelles'!C590</f>
        <v>0</v>
      </c>
      <c r="P590" s="307"/>
      <c r="AW590" s="204">
        <f>VLOOKUP($AX590,CHOOSE({1,2},$C$3:$C$1003,$A$3:$A$1003),2,FALSE)</f>
        <v>1089</v>
      </c>
      <c r="AX590" s="174"/>
      <c r="AY590" s="175"/>
      <c r="AZ590" s="203"/>
      <c r="BA590" s="170">
        <f>VLOOKUP($AZ590,CHOOSE({1,2},$C$3:$C$1003,$A$3:$A$1003),2,FALSE)</f>
        <v>1089</v>
      </c>
      <c r="BB590" s="171"/>
      <c r="BC590" s="205"/>
    </row>
    <row r="591" spans="1:55" ht="15" thickBot="1" x14ac:dyDescent="0.35">
      <c r="A591" s="184">
        <v>1588</v>
      </c>
      <c r="B591" s="185"/>
      <c r="C591" s="186">
        <f>'Informations personnelles'!C591</f>
        <v>0</v>
      </c>
      <c r="P591" s="307"/>
      <c r="AW591" s="204">
        <f>VLOOKUP($AX591,CHOOSE({1,2},$C$3:$C$1003,$A$3:$A$1003),2,FALSE)</f>
        <v>1089</v>
      </c>
      <c r="AX591" s="174"/>
      <c r="AY591" s="175"/>
      <c r="AZ591" s="203"/>
      <c r="BA591" s="170">
        <f>VLOOKUP($AZ591,CHOOSE({1,2},$C$3:$C$1003,$A$3:$A$1003),2,FALSE)</f>
        <v>1089</v>
      </c>
      <c r="BB591" s="171"/>
      <c r="BC591" s="205"/>
    </row>
    <row r="592" spans="1:55" ht="15" thickBot="1" x14ac:dyDescent="0.35">
      <c r="A592" s="184">
        <v>1589</v>
      </c>
      <c r="B592" s="185"/>
      <c r="C592" s="186">
        <f>'Informations personnelles'!C592</f>
        <v>0</v>
      </c>
      <c r="P592" s="307"/>
      <c r="AW592" s="204">
        <f>VLOOKUP($AX592,CHOOSE({1,2},$C$3:$C$1003,$A$3:$A$1003),2,FALSE)</f>
        <v>1089</v>
      </c>
      <c r="AX592" s="174"/>
      <c r="AY592" s="175"/>
      <c r="AZ592" s="203"/>
      <c r="BA592" s="170">
        <f>VLOOKUP($AZ592,CHOOSE({1,2},$C$3:$C$1003,$A$3:$A$1003),2,FALSE)</f>
        <v>1089</v>
      </c>
      <c r="BB592" s="171"/>
      <c r="BC592" s="205"/>
    </row>
    <row r="593" spans="1:55" ht="15" thickBot="1" x14ac:dyDescent="0.35">
      <c r="A593" s="184">
        <v>1590</v>
      </c>
      <c r="B593" s="185"/>
      <c r="C593" s="186">
        <f>'Informations personnelles'!C593</f>
        <v>0</v>
      </c>
      <c r="P593" s="307"/>
      <c r="AW593" s="204">
        <f>VLOOKUP($AX593,CHOOSE({1,2},$C$3:$C$1003,$A$3:$A$1003),2,FALSE)</f>
        <v>1089</v>
      </c>
      <c r="AX593" s="174"/>
      <c r="AY593" s="175"/>
      <c r="AZ593" s="203"/>
      <c r="BA593" s="170">
        <f>VLOOKUP($AZ593,CHOOSE({1,2},$C$3:$C$1003,$A$3:$A$1003),2,FALSE)</f>
        <v>1089</v>
      </c>
      <c r="BB593" s="171"/>
      <c r="BC593" s="205"/>
    </row>
    <row r="594" spans="1:55" ht="15" thickBot="1" x14ac:dyDescent="0.35">
      <c r="A594" s="184">
        <v>1591</v>
      </c>
      <c r="B594" s="185"/>
      <c r="C594" s="186">
        <f>'Informations personnelles'!C594</f>
        <v>0</v>
      </c>
      <c r="P594" s="307"/>
      <c r="AW594" s="204">
        <f>VLOOKUP($AX594,CHOOSE({1,2},$C$3:$C$1003,$A$3:$A$1003),2,FALSE)</f>
        <v>1089</v>
      </c>
      <c r="AX594" s="174"/>
      <c r="AY594" s="175"/>
      <c r="AZ594" s="203"/>
      <c r="BA594" s="170">
        <f>VLOOKUP($AZ594,CHOOSE({1,2},$C$3:$C$1003,$A$3:$A$1003),2,FALSE)</f>
        <v>1089</v>
      </c>
      <c r="BB594" s="171"/>
      <c r="BC594" s="205"/>
    </row>
    <row r="595" spans="1:55" ht="15" thickBot="1" x14ac:dyDescent="0.35">
      <c r="A595" s="184">
        <v>1592</v>
      </c>
      <c r="B595" s="185"/>
      <c r="C595" s="186">
        <f>'Informations personnelles'!C595</f>
        <v>0</v>
      </c>
      <c r="P595" s="307"/>
      <c r="AW595" s="204">
        <f>VLOOKUP($AX595,CHOOSE({1,2},$C$3:$C$1003,$A$3:$A$1003),2,FALSE)</f>
        <v>1089</v>
      </c>
      <c r="AX595" s="174"/>
      <c r="AY595" s="175"/>
      <c r="AZ595" s="203"/>
      <c r="BA595" s="170">
        <f>VLOOKUP($AZ595,CHOOSE({1,2},$C$3:$C$1003,$A$3:$A$1003),2,FALSE)</f>
        <v>1089</v>
      </c>
      <c r="BB595" s="171"/>
      <c r="BC595" s="205"/>
    </row>
    <row r="596" spans="1:55" ht="15" thickBot="1" x14ac:dyDescent="0.35">
      <c r="A596" s="184">
        <v>1593</v>
      </c>
      <c r="B596" s="185"/>
      <c r="C596" s="186">
        <f>'Informations personnelles'!C596</f>
        <v>0</v>
      </c>
      <c r="P596" s="307"/>
      <c r="AW596" s="204">
        <f>VLOOKUP($AX596,CHOOSE({1,2},$C$3:$C$1003,$A$3:$A$1003),2,FALSE)</f>
        <v>1089</v>
      </c>
      <c r="AX596" s="174"/>
      <c r="AY596" s="175"/>
      <c r="AZ596" s="203"/>
      <c r="BA596" s="170">
        <f>VLOOKUP($AZ596,CHOOSE({1,2},$C$3:$C$1003,$A$3:$A$1003),2,FALSE)</f>
        <v>1089</v>
      </c>
      <c r="BB596" s="171"/>
      <c r="BC596" s="205"/>
    </row>
    <row r="597" spans="1:55" ht="15" thickBot="1" x14ac:dyDescent="0.35">
      <c r="A597" s="184">
        <v>1594</v>
      </c>
      <c r="B597" s="185"/>
      <c r="C597" s="186">
        <f>'Informations personnelles'!C597</f>
        <v>0</v>
      </c>
      <c r="P597" s="307"/>
      <c r="AW597" s="204">
        <f>VLOOKUP($AX597,CHOOSE({1,2},$C$3:$C$1003,$A$3:$A$1003),2,FALSE)</f>
        <v>1089</v>
      </c>
      <c r="AX597" s="174"/>
      <c r="AY597" s="175"/>
      <c r="AZ597" s="203"/>
      <c r="BA597" s="170">
        <f>VLOOKUP($AZ597,CHOOSE({1,2},$C$3:$C$1003,$A$3:$A$1003),2,FALSE)</f>
        <v>1089</v>
      </c>
      <c r="BB597" s="171"/>
      <c r="BC597" s="205"/>
    </row>
    <row r="598" spans="1:55" ht="15" thickBot="1" x14ac:dyDescent="0.35">
      <c r="A598" s="184">
        <v>1595</v>
      </c>
      <c r="B598" s="185"/>
      <c r="C598" s="186">
        <f>'Informations personnelles'!C598</f>
        <v>0</v>
      </c>
      <c r="P598" s="307"/>
      <c r="AW598" s="204">
        <f>VLOOKUP($AX598,CHOOSE({1,2},$C$3:$C$1003,$A$3:$A$1003),2,FALSE)</f>
        <v>1089</v>
      </c>
      <c r="AX598" s="174"/>
      <c r="AY598" s="175"/>
      <c r="AZ598" s="203"/>
      <c r="BA598" s="170">
        <f>VLOOKUP($AZ598,CHOOSE({1,2},$C$3:$C$1003,$A$3:$A$1003),2,FALSE)</f>
        <v>1089</v>
      </c>
      <c r="BB598" s="171"/>
      <c r="BC598" s="205"/>
    </row>
    <row r="599" spans="1:55" ht="15" thickBot="1" x14ac:dyDescent="0.35">
      <c r="A599" s="184">
        <v>1596</v>
      </c>
      <c r="B599" s="185"/>
      <c r="C599" s="186">
        <f>'Informations personnelles'!C599</f>
        <v>0</v>
      </c>
      <c r="P599" s="307"/>
      <c r="AW599" s="204">
        <f>VLOOKUP($AX599,CHOOSE({1,2},$C$3:$C$1003,$A$3:$A$1003),2,FALSE)</f>
        <v>1089</v>
      </c>
      <c r="AX599" s="174"/>
      <c r="AY599" s="175"/>
      <c r="AZ599" s="203"/>
      <c r="BA599" s="170">
        <f>VLOOKUP($AZ599,CHOOSE({1,2},$C$3:$C$1003,$A$3:$A$1003),2,FALSE)</f>
        <v>1089</v>
      </c>
      <c r="BB599" s="171"/>
      <c r="BC599" s="205"/>
    </row>
    <row r="600" spans="1:55" ht="15" thickBot="1" x14ac:dyDescent="0.35">
      <c r="A600" s="184">
        <v>1597</v>
      </c>
      <c r="B600" s="185"/>
      <c r="C600" s="186">
        <f>'Informations personnelles'!C600</f>
        <v>0</v>
      </c>
      <c r="P600" s="307"/>
      <c r="AW600" s="204">
        <f>VLOOKUP($AX600,CHOOSE({1,2},$C$3:$C$1003,$A$3:$A$1003),2,FALSE)</f>
        <v>1089</v>
      </c>
      <c r="AX600" s="174"/>
      <c r="AY600" s="175"/>
      <c r="AZ600" s="203"/>
      <c r="BA600" s="170">
        <f>VLOOKUP($AZ600,CHOOSE({1,2},$C$3:$C$1003,$A$3:$A$1003),2,FALSE)</f>
        <v>1089</v>
      </c>
      <c r="BB600" s="171"/>
      <c r="BC600" s="205"/>
    </row>
    <row r="601" spans="1:55" ht="15" thickBot="1" x14ac:dyDescent="0.35">
      <c r="A601" s="184">
        <v>1598</v>
      </c>
      <c r="B601" s="185"/>
      <c r="C601" s="186">
        <f>'Informations personnelles'!C601</f>
        <v>0</v>
      </c>
      <c r="P601" s="307"/>
      <c r="AW601" s="204">
        <f>VLOOKUP($AX601,CHOOSE({1,2},$C$3:$C$1003,$A$3:$A$1003),2,FALSE)</f>
        <v>1089</v>
      </c>
      <c r="AX601" s="174"/>
      <c r="AY601" s="175"/>
      <c r="AZ601" s="203"/>
      <c r="BA601" s="170">
        <f>VLOOKUP($AZ601,CHOOSE({1,2},$C$3:$C$1003,$A$3:$A$1003),2,FALSE)</f>
        <v>1089</v>
      </c>
      <c r="BB601" s="171"/>
      <c r="BC601" s="205"/>
    </row>
    <row r="602" spans="1:55" ht="15" thickBot="1" x14ac:dyDescent="0.35">
      <c r="A602" s="184">
        <v>1599</v>
      </c>
      <c r="B602" s="185"/>
      <c r="C602" s="186">
        <f>'Informations personnelles'!C602</f>
        <v>0</v>
      </c>
      <c r="P602" s="307"/>
      <c r="AW602" s="204">
        <f>VLOOKUP($AX602,CHOOSE({1,2},$C$3:$C$1003,$A$3:$A$1003),2,FALSE)</f>
        <v>1089</v>
      </c>
      <c r="AX602" s="174"/>
      <c r="AY602" s="175"/>
      <c r="AZ602" s="203"/>
      <c r="BA602" s="170">
        <f>VLOOKUP($AZ602,CHOOSE({1,2},$C$3:$C$1003,$A$3:$A$1003),2,FALSE)</f>
        <v>1089</v>
      </c>
      <c r="BB602" s="171"/>
      <c r="BC602" s="205"/>
    </row>
    <row r="603" spans="1:55" ht="15" thickBot="1" x14ac:dyDescent="0.35">
      <c r="A603" s="184">
        <v>1600</v>
      </c>
      <c r="B603" s="185"/>
      <c r="C603" s="186">
        <f>'Informations personnelles'!C603</f>
        <v>0</v>
      </c>
      <c r="P603" s="307"/>
      <c r="AW603" s="204">
        <f>VLOOKUP($AX603,CHOOSE({1,2},$C$3:$C$1003,$A$3:$A$1003),2,FALSE)</f>
        <v>1089</v>
      </c>
      <c r="AX603" s="174"/>
      <c r="AY603" s="175"/>
      <c r="AZ603" s="203"/>
      <c r="BA603" s="170">
        <f>VLOOKUP($AZ603,CHOOSE({1,2},$C$3:$C$1003,$A$3:$A$1003),2,FALSE)</f>
        <v>1089</v>
      </c>
      <c r="BB603" s="171"/>
      <c r="BC603" s="205"/>
    </row>
    <row r="604" spans="1:55" ht="15" thickBot="1" x14ac:dyDescent="0.35">
      <c r="A604" s="184">
        <v>1601</v>
      </c>
      <c r="B604" s="185"/>
      <c r="C604" s="186">
        <f>'Informations personnelles'!C604</f>
        <v>0</v>
      </c>
      <c r="P604" s="307"/>
      <c r="AW604" s="204">
        <f>VLOOKUP($AX604,CHOOSE({1,2},$C$3:$C$1003,$A$3:$A$1003),2,FALSE)</f>
        <v>1089</v>
      </c>
      <c r="AX604" s="174"/>
      <c r="AY604" s="175"/>
      <c r="AZ604" s="203"/>
      <c r="BA604" s="170">
        <f>VLOOKUP($AZ604,CHOOSE({1,2},$C$3:$C$1003,$A$3:$A$1003),2,FALSE)</f>
        <v>1089</v>
      </c>
      <c r="BB604" s="171"/>
      <c r="BC604" s="205"/>
    </row>
    <row r="605" spans="1:55" ht="15" thickBot="1" x14ac:dyDescent="0.35">
      <c r="A605" s="184">
        <v>1602</v>
      </c>
      <c r="B605" s="185"/>
      <c r="C605" s="186">
        <f>'Informations personnelles'!C605</f>
        <v>0</v>
      </c>
      <c r="P605" s="307"/>
      <c r="AW605" s="204">
        <f>VLOOKUP($AX605,CHOOSE({1,2},$C$3:$C$1003,$A$3:$A$1003),2,FALSE)</f>
        <v>1089</v>
      </c>
      <c r="AX605" s="174"/>
      <c r="AY605" s="175"/>
      <c r="AZ605" s="203"/>
      <c r="BA605" s="170">
        <f>VLOOKUP($AZ605,CHOOSE({1,2},$C$3:$C$1003,$A$3:$A$1003),2,FALSE)</f>
        <v>1089</v>
      </c>
      <c r="BB605" s="171"/>
      <c r="BC605" s="205"/>
    </row>
    <row r="606" spans="1:55" ht="15" thickBot="1" x14ac:dyDescent="0.35">
      <c r="A606" s="184">
        <v>1603</v>
      </c>
      <c r="B606" s="185"/>
      <c r="C606" s="186">
        <f>'Informations personnelles'!C606</f>
        <v>0</v>
      </c>
      <c r="P606" s="307"/>
      <c r="AW606" s="204">
        <f>VLOOKUP($AX606,CHOOSE({1,2},$C$3:$C$1003,$A$3:$A$1003),2,FALSE)</f>
        <v>1089</v>
      </c>
      <c r="AX606" s="174"/>
      <c r="AY606" s="175"/>
      <c r="AZ606" s="203"/>
      <c r="BA606" s="170">
        <f>VLOOKUP($AZ606,CHOOSE({1,2},$C$3:$C$1003,$A$3:$A$1003),2,FALSE)</f>
        <v>1089</v>
      </c>
      <c r="BB606" s="171"/>
      <c r="BC606" s="205"/>
    </row>
    <row r="607" spans="1:55" ht="15" thickBot="1" x14ac:dyDescent="0.35">
      <c r="A607" s="184">
        <v>1604</v>
      </c>
      <c r="B607" s="185"/>
      <c r="C607" s="186">
        <f>'Informations personnelles'!C607</f>
        <v>0</v>
      </c>
      <c r="P607" s="307"/>
      <c r="AW607" s="204">
        <f>VLOOKUP($AX607,CHOOSE({1,2},$C$3:$C$1003,$A$3:$A$1003),2,FALSE)</f>
        <v>1089</v>
      </c>
      <c r="AX607" s="174"/>
      <c r="AY607" s="175"/>
      <c r="AZ607" s="203"/>
      <c r="BA607" s="170">
        <f>VLOOKUP($AZ607,CHOOSE({1,2},$C$3:$C$1003,$A$3:$A$1003),2,FALSE)</f>
        <v>1089</v>
      </c>
      <c r="BB607" s="171"/>
      <c r="BC607" s="205"/>
    </row>
    <row r="608" spans="1:55" ht="15" thickBot="1" x14ac:dyDescent="0.35">
      <c r="A608" s="184">
        <v>1605</v>
      </c>
      <c r="B608" s="185"/>
      <c r="C608" s="186">
        <f>'Informations personnelles'!C608</f>
        <v>0</v>
      </c>
      <c r="P608" s="307"/>
      <c r="AW608" s="204">
        <f>VLOOKUP($AX608,CHOOSE({1,2},$C$3:$C$1003,$A$3:$A$1003),2,FALSE)</f>
        <v>1089</v>
      </c>
      <c r="AX608" s="174"/>
      <c r="AY608" s="175"/>
      <c r="AZ608" s="203"/>
      <c r="BA608" s="170">
        <f>VLOOKUP($AZ608,CHOOSE({1,2},$C$3:$C$1003,$A$3:$A$1003),2,FALSE)</f>
        <v>1089</v>
      </c>
      <c r="BB608" s="171"/>
      <c r="BC608" s="205"/>
    </row>
    <row r="609" spans="1:55" ht="15" thickBot="1" x14ac:dyDescent="0.35">
      <c r="A609" s="184">
        <v>1606</v>
      </c>
      <c r="B609" s="185"/>
      <c r="C609" s="186">
        <f>'Informations personnelles'!C609</f>
        <v>0</v>
      </c>
      <c r="P609" s="307"/>
      <c r="AW609" s="204">
        <f>VLOOKUP($AX609,CHOOSE({1,2},$C$3:$C$1003,$A$3:$A$1003),2,FALSE)</f>
        <v>1089</v>
      </c>
      <c r="AX609" s="174"/>
      <c r="AY609" s="175"/>
      <c r="AZ609" s="203"/>
      <c r="BA609" s="170">
        <f>VLOOKUP($AZ609,CHOOSE({1,2},$C$3:$C$1003,$A$3:$A$1003),2,FALSE)</f>
        <v>1089</v>
      </c>
      <c r="BB609" s="171"/>
      <c r="BC609" s="205"/>
    </row>
    <row r="610" spans="1:55" ht="15" thickBot="1" x14ac:dyDescent="0.35">
      <c r="A610" s="184">
        <v>1607</v>
      </c>
      <c r="B610" s="185"/>
      <c r="C610" s="186">
        <f>'Informations personnelles'!C610</f>
        <v>0</v>
      </c>
      <c r="P610" s="307"/>
      <c r="AW610" s="204">
        <f>VLOOKUP($AX610,CHOOSE({1,2},$C$3:$C$1003,$A$3:$A$1003),2,FALSE)</f>
        <v>1089</v>
      </c>
      <c r="AX610" s="174"/>
      <c r="AY610" s="175"/>
      <c r="AZ610" s="203"/>
      <c r="BA610" s="170">
        <f>VLOOKUP($AZ610,CHOOSE({1,2},$C$3:$C$1003,$A$3:$A$1003),2,FALSE)</f>
        <v>1089</v>
      </c>
      <c r="BB610" s="171"/>
      <c r="BC610" s="205"/>
    </row>
    <row r="611" spans="1:55" ht="15" thickBot="1" x14ac:dyDescent="0.35">
      <c r="A611" s="184">
        <v>1608</v>
      </c>
      <c r="B611" s="185"/>
      <c r="C611" s="186">
        <f>'Informations personnelles'!C611</f>
        <v>0</v>
      </c>
      <c r="P611" s="307"/>
      <c r="AW611" s="204">
        <f>VLOOKUP($AX611,CHOOSE({1,2},$C$3:$C$1003,$A$3:$A$1003),2,FALSE)</f>
        <v>1089</v>
      </c>
      <c r="AX611" s="174"/>
      <c r="AY611" s="175"/>
      <c r="AZ611" s="203"/>
      <c r="BA611" s="170">
        <f>VLOOKUP($AZ611,CHOOSE({1,2},$C$3:$C$1003,$A$3:$A$1003),2,FALSE)</f>
        <v>1089</v>
      </c>
      <c r="BB611" s="171"/>
      <c r="BC611" s="205"/>
    </row>
    <row r="612" spans="1:55" ht="15" thickBot="1" x14ac:dyDescent="0.35">
      <c r="A612" s="184">
        <v>1609</v>
      </c>
      <c r="B612" s="185"/>
      <c r="C612" s="186">
        <f>'Informations personnelles'!C612</f>
        <v>0</v>
      </c>
      <c r="P612" s="307"/>
      <c r="AW612" s="204">
        <f>VLOOKUP($AX612,CHOOSE({1,2},$C$3:$C$1003,$A$3:$A$1003),2,FALSE)</f>
        <v>1089</v>
      </c>
      <c r="AX612" s="174"/>
      <c r="AY612" s="175"/>
      <c r="AZ612" s="203"/>
      <c r="BA612" s="170">
        <f>VLOOKUP($AZ612,CHOOSE({1,2},$C$3:$C$1003,$A$3:$A$1003),2,FALSE)</f>
        <v>1089</v>
      </c>
      <c r="BB612" s="171"/>
      <c r="BC612" s="205"/>
    </row>
    <row r="613" spans="1:55" ht="15" thickBot="1" x14ac:dyDescent="0.35">
      <c r="A613" s="184">
        <v>1610</v>
      </c>
      <c r="B613" s="185"/>
      <c r="C613" s="186">
        <f>'Informations personnelles'!C613</f>
        <v>0</v>
      </c>
      <c r="P613" s="307"/>
      <c r="AW613" s="204">
        <f>VLOOKUP($AX613,CHOOSE({1,2},$C$3:$C$1003,$A$3:$A$1003),2,FALSE)</f>
        <v>1089</v>
      </c>
      <c r="AX613" s="174"/>
      <c r="AY613" s="175"/>
      <c r="AZ613" s="203"/>
      <c r="BA613" s="170">
        <f>VLOOKUP($AZ613,CHOOSE({1,2},$C$3:$C$1003,$A$3:$A$1003),2,FALSE)</f>
        <v>1089</v>
      </c>
      <c r="BB613" s="171"/>
      <c r="BC613" s="205"/>
    </row>
    <row r="614" spans="1:55" ht="15" thickBot="1" x14ac:dyDescent="0.35">
      <c r="A614" s="184">
        <v>1611</v>
      </c>
      <c r="B614" s="185"/>
      <c r="C614" s="186">
        <f>'Informations personnelles'!C614</f>
        <v>0</v>
      </c>
      <c r="P614" s="307"/>
      <c r="AW614" s="204">
        <f>VLOOKUP($AX614,CHOOSE({1,2},$C$3:$C$1003,$A$3:$A$1003),2,FALSE)</f>
        <v>1089</v>
      </c>
      <c r="AX614" s="174"/>
      <c r="AY614" s="175"/>
      <c r="AZ614" s="203"/>
      <c r="BA614" s="170">
        <f>VLOOKUP($AZ614,CHOOSE({1,2},$C$3:$C$1003,$A$3:$A$1003),2,FALSE)</f>
        <v>1089</v>
      </c>
      <c r="BB614" s="171"/>
      <c r="BC614" s="205"/>
    </row>
    <row r="615" spans="1:55" ht="15" thickBot="1" x14ac:dyDescent="0.35">
      <c r="A615" s="184">
        <v>1612</v>
      </c>
      <c r="B615" s="185"/>
      <c r="C615" s="186">
        <f>'Informations personnelles'!C615</f>
        <v>0</v>
      </c>
      <c r="P615" s="307"/>
      <c r="AW615" s="204">
        <f>VLOOKUP($AX615,CHOOSE({1,2},$C$3:$C$1003,$A$3:$A$1003),2,FALSE)</f>
        <v>1089</v>
      </c>
      <c r="AX615" s="174"/>
      <c r="AY615" s="175"/>
      <c r="AZ615" s="203"/>
      <c r="BA615" s="170">
        <f>VLOOKUP($AZ615,CHOOSE({1,2},$C$3:$C$1003,$A$3:$A$1003),2,FALSE)</f>
        <v>1089</v>
      </c>
      <c r="BB615" s="171"/>
      <c r="BC615" s="205"/>
    </row>
    <row r="616" spans="1:55" ht="15" thickBot="1" x14ac:dyDescent="0.35">
      <c r="A616" s="184">
        <v>1613</v>
      </c>
      <c r="B616" s="185"/>
      <c r="C616" s="186">
        <f>'Informations personnelles'!C616</f>
        <v>0</v>
      </c>
      <c r="P616" s="307"/>
      <c r="AW616" s="204">
        <f>VLOOKUP($AX616,CHOOSE({1,2},$C$3:$C$1003,$A$3:$A$1003),2,FALSE)</f>
        <v>1089</v>
      </c>
      <c r="AX616" s="174"/>
      <c r="AY616" s="175"/>
      <c r="AZ616" s="203"/>
      <c r="BA616" s="170">
        <f>VLOOKUP($AZ616,CHOOSE({1,2},$C$3:$C$1003,$A$3:$A$1003),2,FALSE)</f>
        <v>1089</v>
      </c>
      <c r="BB616" s="171"/>
      <c r="BC616" s="205"/>
    </row>
    <row r="617" spans="1:55" ht="15" thickBot="1" x14ac:dyDescent="0.35">
      <c r="A617" s="184">
        <v>1614</v>
      </c>
      <c r="B617" s="185"/>
      <c r="C617" s="186">
        <f>'Informations personnelles'!C617</f>
        <v>0</v>
      </c>
      <c r="P617" s="307"/>
      <c r="AW617" s="204">
        <f>VLOOKUP($AX617,CHOOSE({1,2},$C$3:$C$1003,$A$3:$A$1003),2,FALSE)</f>
        <v>1089</v>
      </c>
      <c r="AX617" s="174"/>
      <c r="AY617" s="175"/>
      <c r="AZ617" s="203"/>
      <c r="BA617" s="170">
        <f>VLOOKUP($AZ617,CHOOSE({1,2},$C$3:$C$1003,$A$3:$A$1003),2,FALSE)</f>
        <v>1089</v>
      </c>
      <c r="BB617" s="171"/>
      <c r="BC617" s="205"/>
    </row>
    <row r="618" spans="1:55" ht="15" thickBot="1" x14ac:dyDescent="0.35">
      <c r="A618" s="184">
        <v>1615</v>
      </c>
      <c r="B618" s="185"/>
      <c r="C618" s="186">
        <f>'Informations personnelles'!C618</f>
        <v>0</v>
      </c>
      <c r="P618" s="307"/>
      <c r="AW618" s="204">
        <f>VLOOKUP($AX618,CHOOSE({1,2},$C$3:$C$1003,$A$3:$A$1003),2,FALSE)</f>
        <v>1089</v>
      </c>
      <c r="AX618" s="174"/>
      <c r="AY618" s="175"/>
      <c r="AZ618" s="203"/>
      <c r="BA618" s="170">
        <f>VLOOKUP($AZ618,CHOOSE({1,2},$C$3:$C$1003,$A$3:$A$1003),2,FALSE)</f>
        <v>1089</v>
      </c>
      <c r="BB618" s="171"/>
      <c r="BC618" s="205"/>
    </row>
    <row r="619" spans="1:55" ht="15" thickBot="1" x14ac:dyDescent="0.35">
      <c r="A619" s="184">
        <v>1616</v>
      </c>
      <c r="B619" s="185"/>
      <c r="C619" s="186">
        <f>'Informations personnelles'!C619</f>
        <v>0</v>
      </c>
      <c r="P619" s="307"/>
      <c r="AW619" s="204">
        <f>VLOOKUP($AX619,CHOOSE({1,2},$C$3:$C$1003,$A$3:$A$1003),2,FALSE)</f>
        <v>1089</v>
      </c>
      <c r="AX619" s="174"/>
      <c r="AY619" s="175"/>
      <c r="AZ619" s="203"/>
      <c r="BA619" s="170">
        <f>VLOOKUP($AZ619,CHOOSE({1,2},$C$3:$C$1003,$A$3:$A$1003),2,FALSE)</f>
        <v>1089</v>
      </c>
      <c r="BB619" s="171"/>
      <c r="BC619" s="205"/>
    </row>
    <row r="620" spans="1:55" ht="15" thickBot="1" x14ac:dyDescent="0.35">
      <c r="A620" s="184">
        <v>1617</v>
      </c>
      <c r="B620" s="185"/>
      <c r="C620" s="186">
        <f>'Informations personnelles'!C620</f>
        <v>0</v>
      </c>
      <c r="P620" s="307"/>
      <c r="AW620" s="204">
        <f>VLOOKUP($AX620,CHOOSE({1,2},$C$3:$C$1003,$A$3:$A$1003),2,FALSE)</f>
        <v>1089</v>
      </c>
      <c r="AX620" s="174"/>
      <c r="AY620" s="175"/>
      <c r="AZ620" s="203"/>
      <c r="BA620" s="170">
        <f>VLOOKUP($AZ620,CHOOSE({1,2},$C$3:$C$1003,$A$3:$A$1003),2,FALSE)</f>
        <v>1089</v>
      </c>
      <c r="BB620" s="171"/>
      <c r="BC620" s="205"/>
    </row>
    <row r="621" spans="1:55" ht="15" thickBot="1" x14ac:dyDescent="0.35">
      <c r="A621" s="184">
        <v>1618</v>
      </c>
      <c r="B621" s="185"/>
      <c r="C621" s="186">
        <f>'Informations personnelles'!C621</f>
        <v>0</v>
      </c>
      <c r="P621" s="307"/>
      <c r="AW621" s="204">
        <f>VLOOKUP($AX621,CHOOSE({1,2},$C$3:$C$1003,$A$3:$A$1003),2,FALSE)</f>
        <v>1089</v>
      </c>
      <c r="AX621" s="174"/>
      <c r="AY621" s="175"/>
      <c r="AZ621" s="203"/>
      <c r="BA621" s="170">
        <f>VLOOKUP($AZ621,CHOOSE({1,2},$C$3:$C$1003,$A$3:$A$1003),2,FALSE)</f>
        <v>1089</v>
      </c>
      <c r="BB621" s="171"/>
      <c r="BC621" s="205"/>
    </row>
    <row r="622" spans="1:55" ht="15" thickBot="1" x14ac:dyDescent="0.35">
      <c r="A622" s="184">
        <v>1619</v>
      </c>
      <c r="B622" s="185"/>
      <c r="C622" s="186">
        <f>'Informations personnelles'!C622</f>
        <v>0</v>
      </c>
      <c r="P622" s="307"/>
      <c r="AW622" s="204">
        <f>VLOOKUP($AX622,CHOOSE({1,2},$C$3:$C$1003,$A$3:$A$1003),2,FALSE)</f>
        <v>1089</v>
      </c>
      <c r="AX622" s="174"/>
      <c r="AY622" s="175"/>
      <c r="AZ622" s="203"/>
      <c r="BA622" s="170">
        <f>VLOOKUP($AZ622,CHOOSE({1,2},$C$3:$C$1003,$A$3:$A$1003),2,FALSE)</f>
        <v>1089</v>
      </c>
      <c r="BB622" s="171"/>
      <c r="BC622" s="205"/>
    </row>
    <row r="623" spans="1:55" ht="15" thickBot="1" x14ac:dyDescent="0.35">
      <c r="A623" s="184">
        <v>1620</v>
      </c>
      <c r="B623" s="185"/>
      <c r="C623" s="186">
        <f>'Informations personnelles'!C623</f>
        <v>0</v>
      </c>
      <c r="P623" s="307"/>
      <c r="AW623" s="204">
        <f>VLOOKUP($AX623,CHOOSE({1,2},$C$3:$C$1003,$A$3:$A$1003),2,FALSE)</f>
        <v>1089</v>
      </c>
      <c r="AX623" s="174"/>
      <c r="AY623" s="175"/>
      <c r="AZ623" s="203"/>
      <c r="BA623" s="170">
        <f>VLOOKUP($AZ623,CHOOSE({1,2},$C$3:$C$1003,$A$3:$A$1003),2,FALSE)</f>
        <v>1089</v>
      </c>
      <c r="BB623" s="171"/>
      <c r="BC623" s="205"/>
    </row>
    <row r="624" spans="1:55" ht="15" thickBot="1" x14ac:dyDescent="0.35">
      <c r="A624" s="184">
        <v>1621</v>
      </c>
      <c r="B624" s="185"/>
      <c r="C624" s="186">
        <f>'Informations personnelles'!C624</f>
        <v>0</v>
      </c>
      <c r="P624" s="307"/>
      <c r="AW624" s="204">
        <f>VLOOKUP($AX624,CHOOSE({1,2},$C$3:$C$1003,$A$3:$A$1003),2,FALSE)</f>
        <v>1089</v>
      </c>
      <c r="AX624" s="174"/>
      <c r="AY624" s="175"/>
      <c r="AZ624" s="203"/>
      <c r="BA624" s="170">
        <f>VLOOKUP($AZ624,CHOOSE({1,2},$C$3:$C$1003,$A$3:$A$1003),2,FALSE)</f>
        <v>1089</v>
      </c>
      <c r="BB624" s="171"/>
      <c r="BC624" s="205"/>
    </row>
    <row r="625" spans="1:55" ht="15" thickBot="1" x14ac:dyDescent="0.35">
      <c r="A625" s="184">
        <v>1622</v>
      </c>
      <c r="B625" s="185"/>
      <c r="C625" s="186">
        <f>'Informations personnelles'!C625</f>
        <v>0</v>
      </c>
      <c r="P625" s="307"/>
      <c r="AW625" s="204">
        <f>VLOOKUP($AX625,CHOOSE({1,2},$C$3:$C$1003,$A$3:$A$1003),2,FALSE)</f>
        <v>1089</v>
      </c>
      <c r="AX625" s="174"/>
      <c r="AY625" s="175"/>
      <c r="AZ625" s="203"/>
      <c r="BA625" s="170">
        <f>VLOOKUP($AZ625,CHOOSE({1,2},$C$3:$C$1003,$A$3:$A$1003),2,FALSE)</f>
        <v>1089</v>
      </c>
      <c r="BB625" s="171"/>
      <c r="BC625" s="205"/>
    </row>
    <row r="626" spans="1:55" ht="15" thickBot="1" x14ac:dyDescent="0.35">
      <c r="A626" s="184">
        <v>1623</v>
      </c>
      <c r="B626" s="185"/>
      <c r="C626" s="186">
        <f>'Informations personnelles'!C626</f>
        <v>0</v>
      </c>
      <c r="P626" s="307"/>
      <c r="AW626" s="204">
        <f>VLOOKUP($AX626,CHOOSE({1,2},$C$3:$C$1003,$A$3:$A$1003),2,FALSE)</f>
        <v>1089</v>
      </c>
      <c r="AX626" s="174"/>
      <c r="AY626" s="175"/>
      <c r="AZ626" s="203"/>
      <c r="BA626" s="170">
        <f>VLOOKUP($AZ626,CHOOSE({1,2},$C$3:$C$1003,$A$3:$A$1003),2,FALSE)</f>
        <v>1089</v>
      </c>
      <c r="BB626" s="171"/>
      <c r="BC626" s="205"/>
    </row>
    <row r="627" spans="1:55" ht="15" thickBot="1" x14ac:dyDescent="0.35">
      <c r="A627" s="184">
        <v>1624</v>
      </c>
      <c r="B627" s="185"/>
      <c r="C627" s="186">
        <f>'Informations personnelles'!C627</f>
        <v>0</v>
      </c>
      <c r="P627" s="307"/>
      <c r="AW627" s="204">
        <f>VLOOKUP($AX627,CHOOSE({1,2},$C$3:$C$1003,$A$3:$A$1003),2,FALSE)</f>
        <v>1089</v>
      </c>
      <c r="AX627" s="174"/>
      <c r="AY627" s="175"/>
      <c r="AZ627" s="203"/>
      <c r="BA627" s="170">
        <f>VLOOKUP($AZ627,CHOOSE({1,2},$C$3:$C$1003,$A$3:$A$1003),2,FALSE)</f>
        <v>1089</v>
      </c>
      <c r="BB627" s="171"/>
      <c r="BC627" s="205"/>
    </row>
    <row r="628" spans="1:55" ht="15" thickBot="1" x14ac:dyDescent="0.35">
      <c r="A628" s="184">
        <v>1625</v>
      </c>
      <c r="B628" s="185"/>
      <c r="C628" s="186">
        <f>'Informations personnelles'!C628</f>
        <v>0</v>
      </c>
      <c r="P628" s="307"/>
      <c r="AW628" s="204">
        <f>VLOOKUP($AX628,CHOOSE({1,2},$C$3:$C$1003,$A$3:$A$1003),2,FALSE)</f>
        <v>1089</v>
      </c>
      <c r="AX628" s="174"/>
      <c r="AY628" s="175"/>
      <c r="AZ628" s="203"/>
      <c r="BA628" s="170">
        <f>VLOOKUP($AZ628,CHOOSE({1,2},$C$3:$C$1003,$A$3:$A$1003),2,FALSE)</f>
        <v>1089</v>
      </c>
      <c r="BB628" s="171"/>
      <c r="BC628" s="205"/>
    </row>
    <row r="629" spans="1:55" ht="15" thickBot="1" x14ac:dyDescent="0.35">
      <c r="A629" s="184">
        <v>1626</v>
      </c>
      <c r="B629" s="185"/>
      <c r="C629" s="186">
        <f>'Informations personnelles'!C629</f>
        <v>0</v>
      </c>
      <c r="P629" s="307"/>
      <c r="AW629" s="204">
        <f>VLOOKUP($AX629,CHOOSE({1,2},$C$3:$C$1003,$A$3:$A$1003),2,FALSE)</f>
        <v>1089</v>
      </c>
      <c r="AX629" s="174"/>
      <c r="AY629" s="175"/>
      <c r="AZ629" s="203"/>
      <c r="BA629" s="170">
        <f>VLOOKUP($AZ629,CHOOSE({1,2},$C$3:$C$1003,$A$3:$A$1003),2,FALSE)</f>
        <v>1089</v>
      </c>
      <c r="BB629" s="171"/>
      <c r="BC629" s="205"/>
    </row>
    <row r="630" spans="1:55" ht="15" thickBot="1" x14ac:dyDescent="0.35">
      <c r="A630" s="184">
        <v>1627</v>
      </c>
      <c r="B630" s="185"/>
      <c r="C630" s="186">
        <f>'Informations personnelles'!C630</f>
        <v>0</v>
      </c>
      <c r="P630" s="307"/>
      <c r="AW630" s="204">
        <f>VLOOKUP($AX630,CHOOSE({1,2},$C$3:$C$1003,$A$3:$A$1003),2,FALSE)</f>
        <v>1089</v>
      </c>
      <c r="AX630" s="174"/>
      <c r="AY630" s="175"/>
      <c r="AZ630" s="203"/>
      <c r="BA630" s="170">
        <f>VLOOKUP($AZ630,CHOOSE({1,2},$C$3:$C$1003,$A$3:$A$1003),2,FALSE)</f>
        <v>1089</v>
      </c>
      <c r="BB630" s="171"/>
      <c r="BC630" s="205"/>
    </row>
    <row r="631" spans="1:55" ht="15" thickBot="1" x14ac:dyDescent="0.35">
      <c r="A631" s="184">
        <v>1628</v>
      </c>
      <c r="B631" s="185"/>
      <c r="C631" s="186">
        <f>'Informations personnelles'!C631</f>
        <v>0</v>
      </c>
      <c r="P631" s="307"/>
      <c r="AW631" s="204">
        <f>VLOOKUP($AX631,CHOOSE({1,2},$C$3:$C$1003,$A$3:$A$1003),2,FALSE)</f>
        <v>1089</v>
      </c>
      <c r="AX631" s="174"/>
      <c r="AY631" s="175"/>
      <c r="AZ631" s="203"/>
      <c r="BA631" s="170">
        <f>VLOOKUP($AZ631,CHOOSE({1,2},$C$3:$C$1003,$A$3:$A$1003),2,FALSE)</f>
        <v>1089</v>
      </c>
      <c r="BB631" s="171"/>
      <c r="BC631" s="205"/>
    </row>
    <row r="632" spans="1:55" ht="15" thickBot="1" x14ac:dyDescent="0.35">
      <c r="A632" s="184">
        <v>1629</v>
      </c>
      <c r="B632" s="185"/>
      <c r="C632" s="186">
        <f>'Informations personnelles'!C632</f>
        <v>0</v>
      </c>
      <c r="P632" s="307"/>
      <c r="AW632" s="204">
        <f>VLOOKUP($AX632,CHOOSE({1,2},$C$3:$C$1003,$A$3:$A$1003),2,FALSE)</f>
        <v>1089</v>
      </c>
      <c r="AX632" s="174"/>
      <c r="AY632" s="175"/>
      <c r="AZ632" s="203"/>
      <c r="BA632" s="170">
        <f>VLOOKUP($AZ632,CHOOSE({1,2},$C$3:$C$1003,$A$3:$A$1003),2,FALSE)</f>
        <v>1089</v>
      </c>
      <c r="BB632" s="171"/>
      <c r="BC632" s="205"/>
    </row>
    <row r="633" spans="1:55" ht="15" thickBot="1" x14ac:dyDescent="0.35">
      <c r="A633" s="184">
        <v>1630</v>
      </c>
      <c r="B633" s="185"/>
      <c r="C633" s="186">
        <f>'Informations personnelles'!C633</f>
        <v>0</v>
      </c>
      <c r="P633" s="307"/>
      <c r="AW633" s="204">
        <f>VLOOKUP($AX633,CHOOSE({1,2},$C$3:$C$1003,$A$3:$A$1003),2,FALSE)</f>
        <v>1089</v>
      </c>
      <c r="AX633" s="174"/>
      <c r="AY633" s="175"/>
      <c r="AZ633" s="203"/>
      <c r="BA633" s="170">
        <f>VLOOKUP($AZ633,CHOOSE({1,2},$C$3:$C$1003,$A$3:$A$1003),2,FALSE)</f>
        <v>1089</v>
      </c>
      <c r="BB633" s="171"/>
      <c r="BC633" s="205"/>
    </row>
    <row r="634" spans="1:55" ht="15" thickBot="1" x14ac:dyDescent="0.35">
      <c r="A634" s="184">
        <v>1631</v>
      </c>
      <c r="B634" s="185"/>
      <c r="C634" s="186">
        <f>'Informations personnelles'!C634</f>
        <v>0</v>
      </c>
      <c r="P634" s="307"/>
      <c r="AW634" s="204">
        <f>VLOOKUP($AX634,CHOOSE({1,2},$C$3:$C$1003,$A$3:$A$1003),2,FALSE)</f>
        <v>1089</v>
      </c>
      <c r="AX634" s="174"/>
      <c r="AY634" s="175"/>
      <c r="AZ634" s="203"/>
      <c r="BA634" s="170">
        <f>VLOOKUP($AZ634,CHOOSE({1,2},$C$3:$C$1003,$A$3:$A$1003),2,FALSE)</f>
        <v>1089</v>
      </c>
      <c r="BB634" s="171"/>
      <c r="BC634" s="205"/>
    </row>
    <row r="635" spans="1:55" ht="15" thickBot="1" x14ac:dyDescent="0.35">
      <c r="A635" s="184">
        <v>1632</v>
      </c>
      <c r="B635" s="185"/>
      <c r="C635" s="186">
        <f>'Informations personnelles'!C635</f>
        <v>0</v>
      </c>
      <c r="P635" s="307"/>
      <c r="AW635" s="204">
        <f>VLOOKUP($AX635,CHOOSE({1,2},$C$3:$C$1003,$A$3:$A$1003),2,FALSE)</f>
        <v>1089</v>
      </c>
      <c r="AX635" s="174"/>
      <c r="AY635" s="175"/>
      <c r="AZ635" s="203"/>
      <c r="BA635" s="170">
        <f>VLOOKUP($AZ635,CHOOSE({1,2},$C$3:$C$1003,$A$3:$A$1003),2,FALSE)</f>
        <v>1089</v>
      </c>
      <c r="BB635" s="171"/>
      <c r="BC635" s="205"/>
    </row>
    <row r="636" spans="1:55" ht="15" thickBot="1" x14ac:dyDescent="0.35">
      <c r="A636" s="184">
        <v>1633</v>
      </c>
      <c r="B636" s="185"/>
      <c r="C636" s="186">
        <f>'Informations personnelles'!C636</f>
        <v>0</v>
      </c>
      <c r="P636" s="307"/>
      <c r="AW636" s="204">
        <f>VLOOKUP($AX636,CHOOSE({1,2},$C$3:$C$1003,$A$3:$A$1003),2,FALSE)</f>
        <v>1089</v>
      </c>
      <c r="AX636" s="174"/>
      <c r="AY636" s="175"/>
      <c r="AZ636" s="203"/>
      <c r="BA636" s="170">
        <f>VLOOKUP($AZ636,CHOOSE({1,2},$C$3:$C$1003,$A$3:$A$1003),2,FALSE)</f>
        <v>1089</v>
      </c>
      <c r="BB636" s="171"/>
      <c r="BC636" s="205"/>
    </row>
    <row r="637" spans="1:55" ht="15" thickBot="1" x14ac:dyDescent="0.35">
      <c r="A637" s="184">
        <v>1634</v>
      </c>
      <c r="B637" s="185"/>
      <c r="C637" s="186">
        <f>'Informations personnelles'!C637</f>
        <v>0</v>
      </c>
      <c r="P637" s="307"/>
      <c r="AW637" s="204">
        <f>VLOOKUP($AX637,CHOOSE({1,2},$C$3:$C$1003,$A$3:$A$1003),2,FALSE)</f>
        <v>1089</v>
      </c>
      <c r="AX637" s="174"/>
      <c r="AY637" s="175"/>
      <c r="AZ637" s="203"/>
      <c r="BA637" s="170">
        <f>VLOOKUP($AZ637,CHOOSE({1,2},$C$3:$C$1003,$A$3:$A$1003),2,FALSE)</f>
        <v>1089</v>
      </c>
      <c r="BB637" s="171"/>
      <c r="BC637" s="205"/>
    </row>
    <row r="638" spans="1:55" ht="15" thickBot="1" x14ac:dyDescent="0.35">
      <c r="A638" s="184">
        <v>1635</v>
      </c>
      <c r="B638" s="185"/>
      <c r="C638" s="186">
        <f>'Informations personnelles'!C638</f>
        <v>0</v>
      </c>
      <c r="P638" s="307"/>
      <c r="AW638" s="204">
        <f>VLOOKUP($AX638,CHOOSE({1,2},$C$3:$C$1003,$A$3:$A$1003),2,FALSE)</f>
        <v>1089</v>
      </c>
      <c r="AX638" s="174"/>
      <c r="AY638" s="175"/>
      <c r="AZ638" s="203"/>
      <c r="BA638" s="170">
        <f>VLOOKUP($AZ638,CHOOSE({1,2},$C$3:$C$1003,$A$3:$A$1003),2,FALSE)</f>
        <v>1089</v>
      </c>
      <c r="BB638" s="171"/>
      <c r="BC638" s="205"/>
    </row>
    <row r="639" spans="1:55" ht="15" thickBot="1" x14ac:dyDescent="0.35">
      <c r="A639" s="184">
        <v>1636</v>
      </c>
      <c r="B639" s="185"/>
      <c r="C639" s="186">
        <f>'Informations personnelles'!C639</f>
        <v>0</v>
      </c>
      <c r="P639" s="307"/>
      <c r="AW639" s="204">
        <f>VLOOKUP($AX639,CHOOSE({1,2},$C$3:$C$1003,$A$3:$A$1003),2,FALSE)</f>
        <v>1089</v>
      </c>
      <c r="AX639" s="174"/>
      <c r="AY639" s="175"/>
      <c r="AZ639" s="203"/>
      <c r="BA639" s="170">
        <f>VLOOKUP($AZ639,CHOOSE({1,2},$C$3:$C$1003,$A$3:$A$1003),2,FALSE)</f>
        <v>1089</v>
      </c>
      <c r="BB639" s="171"/>
      <c r="BC639" s="205"/>
    </row>
    <row r="640" spans="1:55" ht="15" thickBot="1" x14ac:dyDescent="0.35">
      <c r="A640" s="184">
        <v>1637</v>
      </c>
      <c r="B640" s="185"/>
      <c r="C640" s="186">
        <f>'Informations personnelles'!C640</f>
        <v>0</v>
      </c>
      <c r="P640" s="307"/>
      <c r="AW640" s="204">
        <f>VLOOKUP($AX640,CHOOSE({1,2},$C$3:$C$1003,$A$3:$A$1003),2,FALSE)</f>
        <v>1089</v>
      </c>
      <c r="AX640" s="174"/>
      <c r="AY640" s="175"/>
      <c r="AZ640" s="203"/>
      <c r="BA640" s="170">
        <f>VLOOKUP($AZ640,CHOOSE({1,2},$C$3:$C$1003,$A$3:$A$1003),2,FALSE)</f>
        <v>1089</v>
      </c>
      <c r="BB640" s="171"/>
      <c r="BC640" s="205"/>
    </row>
    <row r="641" spans="1:55" ht="15" thickBot="1" x14ac:dyDescent="0.35">
      <c r="A641" s="184">
        <v>1638</v>
      </c>
      <c r="B641" s="185"/>
      <c r="C641" s="186">
        <f>'Informations personnelles'!C641</f>
        <v>0</v>
      </c>
      <c r="P641" s="307"/>
      <c r="AW641" s="204">
        <f>VLOOKUP($AX641,CHOOSE({1,2},$C$3:$C$1003,$A$3:$A$1003),2,FALSE)</f>
        <v>1089</v>
      </c>
      <c r="AX641" s="174"/>
      <c r="AY641" s="175"/>
      <c r="AZ641" s="203"/>
      <c r="BA641" s="170">
        <f>VLOOKUP($AZ641,CHOOSE({1,2},$C$3:$C$1003,$A$3:$A$1003),2,FALSE)</f>
        <v>1089</v>
      </c>
      <c r="BB641" s="171"/>
      <c r="BC641" s="205"/>
    </row>
    <row r="642" spans="1:55" ht="15" thickBot="1" x14ac:dyDescent="0.35">
      <c r="A642" s="184">
        <v>1639</v>
      </c>
      <c r="B642" s="185"/>
      <c r="C642" s="186">
        <f>'Informations personnelles'!C642</f>
        <v>0</v>
      </c>
      <c r="P642" s="307"/>
      <c r="AW642" s="204">
        <f>VLOOKUP($AX642,CHOOSE({1,2},$C$3:$C$1003,$A$3:$A$1003),2,FALSE)</f>
        <v>1089</v>
      </c>
      <c r="AX642" s="174"/>
      <c r="AY642" s="175"/>
      <c r="AZ642" s="203"/>
      <c r="BA642" s="170">
        <f>VLOOKUP($AZ642,CHOOSE({1,2},$C$3:$C$1003,$A$3:$A$1003),2,FALSE)</f>
        <v>1089</v>
      </c>
      <c r="BB642" s="171"/>
      <c r="BC642" s="205"/>
    </row>
    <row r="643" spans="1:55" ht="15" thickBot="1" x14ac:dyDescent="0.35">
      <c r="A643" s="184">
        <v>1640</v>
      </c>
      <c r="B643" s="185"/>
      <c r="C643" s="186">
        <f>'Informations personnelles'!C643</f>
        <v>0</v>
      </c>
      <c r="P643" s="307"/>
      <c r="AW643" s="204">
        <f>VLOOKUP($AX643,CHOOSE({1,2},$C$3:$C$1003,$A$3:$A$1003),2,FALSE)</f>
        <v>1089</v>
      </c>
      <c r="AX643" s="174"/>
      <c r="AY643" s="175"/>
      <c r="AZ643" s="203"/>
      <c r="BA643" s="170">
        <f>VLOOKUP($AZ643,CHOOSE({1,2},$C$3:$C$1003,$A$3:$A$1003),2,FALSE)</f>
        <v>1089</v>
      </c>
      <c r="BB643" s="171"/>
      <c r="BC643" s="205"/>
    </row>
    <row r="644" spans="1:55" ht="15" thickBot="1" x14ac:dyDescent="0.35">
      <c r="A644" s="184">
        <v>1641</v>
      </c>
      <c r="B644" s="185"/>
      <c r="C644" s="186">
        <f>'Informations personnelles'!C644</f>
        <v>0</v>
      </c>
      <c r="P644" s="307"/>
      <c r="AW644" s="204">
        <f>VLOOKUP($AX644,CHOOSE({1,2},$C$3:$C$1003,$A$3:$A$1003),2,FALSE)</f>
        <v>1089</v>
      </c>
      <c r="AX644" s="174"/>
      <c r="AY644" s="175"/>
      <c r="AZ644" s="203"/>
      <c r="BA644" s="170">
        <f>VLOOKUP($AZ644,CHOOSE({1,2},$C$3:$C$1003,$A$3:$A$1003),2,FALSE)</f>
        <v>1089</v>
      </c>
      <c r="BB644" s="171"/>
      <c r="BC644" s="205"/>
    </row>
    <row r="645" spans="1:55" ht="15" thickBot="1" x14ac:dyDescent="0.35">
      <c r="A645" s="184">
        <v>1642</v>
      </c>
      <c r="B645" s="185"/>
      <c r="C645" s="186">
        <f>'Informations personnelles'!C645</f>
        <v>0</v>
      </c>
      <c r="P645" s="307"/>
      <c r="AW645" s="204">
        <f>VLOOKUP($AX645,CHOOSE({1,2},$C$3:$C$1003,$A$3:$A$1003),2,FALSE)</f>
        <v>1089</v>
      </c>
      <c r="AX645" s="174"/>
      <c r="AY645" s="175"/>
      <c r="AZ645" s="203"/>
      <c r="BA645" s="170">
        <f>VLOOKUP($AZ645,CHOOSE({1,2},$C$3:$C$1003,$A$3:$A$1003),2,FALSE)</f>
        <v>1089</v>
      </c>
      <c r="BB645" s="171"/>
      <c r="BC645" s="205"/>
    </row>
    <row r="646" spans="1:55" ht="15" thickBot="1" x14ac:dyDescent="0.35">
      <c r="A646" s="184">
        <v>1643</v>
      </c>
      <c r="B646" s="185"/>
      <c r="C646" s="186">
        <f>'Informations personnelles'!C646</f>
        <v>0</v>
      </c>
      <c r="P646" s="307"/>
      <c r="AW646" s="204">
        <f>VLOOKUP($AX646,CHOOSE({1,2},$C$3:$C$1003,$A$3:$A$1003),2,FALSE)</f>
        <v>1089</v>
      </c>
      <c r="AX646" s="174"/>
      <c r="AY646" s="175"/>
      <c r="AZ646" s="203"/>
      <c r="BA646" s="170">
        <f>VLOOKUP($AZ646,CHOOSE({1,2},$C$3:$C$1003,$A$3:$A$1003),2,FALSE)</f>
        <v>1089</v>
      </c>
      <c r="BB646" s="171"/>
      <c r="BC646" s="205"/>
    </row>
    <row r="647" spans="1:55" ht="15" thickBot="1" x14ac:dyDescent="0.35">
      <c r="A647" s="184">
        <v>1644</v>
      </c>
      <c r="B647" s="185"/>
      <c r="C647" s="186">
        <f>'Informations personnelles'!C647</f>
        <v>0</v>
      </c>
      <c r="P647" s="307"/>
      <c r="AW647" s="204">
        <f>VLOOKUP($AX647,CHOOSE({1,2},$C$3:$C$1003,$A$3:$A$1003),2,FALSE)</f>
        <v>1089</v>
      </c>
      <c r="AX647" s="174"/>
      <c r="AY647" s="175"/>
      <c r="AZ647" s="203"/>
      <c r="BA647" s="170">
        <f>VLOOKUP($AZ647,CHOOSE({1,2},$C$3:$C$1003,$A$3:$A$1003),2,FALSE)</f>
        <v>1089</v>
      </c>
      <c r="BB647" s="171"/>
      <c r="BC647" s="205"/>
    </row>
    <row r="648" spans="1:55" ht="15" thickBot="1" x14ac:dyDescent="0.35">
      <c r="A648" s="184">
        <v>1645</v>
      </c>
      <c r="B648" s="185"/>
      <c r="C648" s="186">
        <f>'Informations personnelles'!C648</f>
        <v>0</v>
      </c>
      <c r="P648" s="307"/>
      <c r="AW648" s="204">
        <f>VLOOKUP($AX648,CHOOSE({1,2},$C$3:$C$1003,$A$3:$A$1003),2,FALSE)</f>
        <v>1089</v>
      </c>
      <c r="AX648" s="174"/>
      <c r="AY648" s="175"/>
      <c r="AZ648" s="203"/>
      <c r="BA648" s="170">
        <f>VLOOKUP($AZ648,CHOOSE({1,2},$C$3:$C$1003,$A$3:$A$1003),2,FALSE)</f>
        <v>1089</v>
      </c>
      <c r="BB648" s="171"/>
      <c r="BC648" s="205"/>
    </row>
    <row r="649" spans="1:55" ht="15" thickBot="1" x14ac:dyDescent="0.35">
      <c r="A649" s="184">
        <v>1646</v>
      </c>
      <c r="B649" s="185"/>
      <c r="C649" s="186">
        <f>'Informations personnelles'!C649</f>
        <v>0</v>
      </c>
      <c r="P649" s="307"/>
      <c r="AW649" s="204">
        <f>VLOOKUP($AX649,CHOOSE({1,2},$C$3:$C$1003,$A$3:$A$1003),2,FALSE)</f>
        <v>1089</v>
      </c>
      <c r="AX649" s="174"/>
      <c r="AY649" s="175"/>
      <c r="AZ649" s="203"/>
      <c r="BA649" s="170">
        <f>VLOOKUP($AZ649,CHOOSE({1,2},$C$3:$C$1003,$A$3:$A$1003),2,FALSE)</f>
        <v>1089</v>
      </c>
      <c r="BB649" s="171"/>
      <c r="BC649" s="205"/>
    </row>
    <row r="650" spans="1:55" ht="15" thickBot="1" x14ac:dyDescent="0.35">
      <c r="A650" s="184">
        <v>1647</v>
      </c>
      <c r="B650" s="185"/>
      <c r="C650" s="186">
        <f>'Informations personnelles'!C650</f>
        <v>0</v>
      </c>
      <c r="P650" s="307"/>
      <c r="AW650" s="204">
        <f>VLOOKUP($AX650,CHOOSE({1,2},$C$3:$C$1003,$A$3:$A$1003),2,FALSE)</f>
        <v>1089</v>
      </c>
      <c r="AX650" s="174"/>
      <c r="AY650" s="175"/>
      <c r="AZ650" s="203"/>
      <c r="BA650" s="170">
        <f>VLOOKUP($AZ650,CHOOSE({1,2},$C$3:$C$1003,$A$3:$A$1003),2,FALSE)</f>
        <v>1089</v>
      </c>
      <c r="BB650" s="171"/>
      <c r="BC650" s="205"/>
    </row>
    <row r="651" spans="1:55" ht="15" thickBot="1" x14ac:dyDescent="0.35">
      <c r="A651" s="184">
        <v>1648</v>
      </c>
      <c r="B651" s="185"/>
      <c r="C651" s="186">
        <f>'Informations personnelles'!C651</f>
        <v>0</v>
      </c>
      <c r="P651" s="307"/>
      <c r="AW651" s="204">
        <f>VLOOKUP($AX651,CHOOSE({1,2},$C$3:$C$1003,$A$3:$A$1003),2,FALSE)</f>
        <v>1089</v>
      </c>
      <c r="AX651" s="174"/>
      <c r="AY651" s="175"/>
      <c r="AZ651" s="203"/>
      <c r="BA651" s="170">
        <f>VLOOKUP($AZ651,CHOOSE({1,2},$C$3:$C$1003,$A$3:$A$1003),2,FALSE)</f>
        <v>1089</v>
      </c>
      <c r="BB651" s="171"/>
      <c r="BC651" s="205"/>
    </row>
    <row r="652" spans="1:55" ht="15" thickBot="1" x14ac:dyDescent="0.35">
      <c r="A652" s="184">
        <v>1649</v>
      </c>
      <c r="B652" s="185"/>
      <c r="C652" s="186">
        <f>'Informations personnelles'!C652</f>
        <v>0</v>
      </c>
      <c r="P652" s="307"/>
      <c r="AW652" s="204">
        <f>VLOOKUP($AX652,CHOOSE({1,2},$C$3:$C$1003,$A$3:$A$1003),2,FALSE)</f>
        <v>1089</v>
      </c>
      <c r="AX652" s="174"/>
      <c r="AY652" s="175"/>
      <c r="AZ652" s="203"/>
      <c r="BA652" s="170">
        <f>VLOOKUP($AZ652,CHOOSE({1,2},$C$3:$C$1003,$A$3:$A$1003),2,FALSE)</f>
        <v>1089</v>
      </c>
      <c r="BB652" s="171"/>
      <c r="BC652" s="205"/>
    </row>
    <row r="653" spans="1:55" ht="15" thickBot="1" x14ac:dyDescent="0.35">
      <c r="A653" s="184">
        <v>1650</v>
      </c>
      <c r="B653" s="185"/>
      <c r="C653" s="186">
        <f>'Informations personnelles'!C653</f>
        <v>0</v>
      </c>
      <c r="P653" s="307"/>
      <c r="AW653" s="204">
        <f>VLOOKUP($AX653,CHOOSE({1,2},$C$3:$C$1003,$A$3:$A$1003),2,FALSE)</f>
        <v>1089</v>
      </c>
      <c r="AX653" s="174"/>
      <c r="AY653" s="175"/>
      <c r="AZ653" s="203"/>
      <c r="BA653" s="170">
        <f>VLOOKUP($AZ653,CHOOSE({1,2},$C$3:$C$1003,$A$3:$A$1003),2,FALSE)</f>
        <v>1089</v>
      </c>
      <c r="BB653" s="171"/>
      <c r="BC653" s="205"/>
    </row>
    <row r="654" spans="1:55" ht="15" thickBot="1" x14ac:dyDescent="0.35">
      <c r="A654" s="184">
        <v>1651</v>
      </c>
      <c r="B654" s="185"/>
      <c r="C654" s="186">
        <f>'Informations personnelles'!C654</f>
        <v>0</v>
      </c>
      <c r="P654" s="307"/>
      <c r="AW654" s="204">
        <f>VLOOKUP($AX654,CHOOSE({1,2},$C$3:$C$1003,$A$3:$A$1003),2,FALSE)</f>
        <v>1089</v>
      </c>
      <c r="AX654" s="174"/>
      <c r="AY654" s="175"/>
      <c r="AZ654" s="203"/>
      <c r="BA654" s="170">
        <f>VLOOKUP($AZ654,CHOOSE({1,2},$C$3:$C$1003,$A$3:$A$1003),2,FALSE)</f>
        <v>1089</v>
      </c>
      <c r="BB654" s="171"/>
      <c r="BC654" s="205"/>
    </row>
    <row r="655" spans="1:55" ht="15" thickBot="1" x14ac:dyDescent="0.35">
      <c r="A655" s="184">
        <v>1652</v>
      </c>
      <c r="B655" s="185"/>
      <c r="C655" s="186">
        <f>'Informations personnelles'!C655</f>
        <v>0</v>
      </c>
      <c r="P655" s="307"/>
      <c r="AW655" s="204">
        <f>VLOOKUP($AX655,CHOOSE({1,2},$C$3:$C$1003,$A$3:$A$1003),2,FALSE)</f>
        <v>1089</v>
      </c>
      <c r="AX655" s="174"/>
      <c r="AY655" s="175"/>
      <c r="AZ655" s="203"/>
      <c r="BA655" s="170">
        <f>VLOOKUP($AZ655,CHOOSE({1,2},$C$3:$C$1003,$A$3:$A$1003),2,FALSE)</f>
        <v>1089</v>
      </c>
      <c r="BB655" s="171"/>
      <c r="BC655" s="205"/>
    </row>
    <row r="656" spans="1:55" ht="15" thickBot="1" x14ac:dyDescent="0.35">
      <c r="A656" s="184">
        <v>1653</v>
      </c>
      <c r="B656" s="185"/>
      <c r="C656" s="186">
        <f>'Informations personnelles'!C656</f>
        <v>0</v>
      </c>
      <c r="P656" s="307"/>
      <c r="AW656" s="204">
        <f>VLOOKUP($AX656,CHOOSE({1,2},$C$3:$C$1003,$A$3:$A$1003),2,FALSE)</f>
        <v>1089</v>
      </c>
      <c r="AX656" s="174"/>
      <c r="AY656" s="175"/>
      <c r="AZ656" s="203"/>
      <c r="BA656" s="170">
        <f>VLOOKUP($AZ656,CHOOSE({1,2},$C$3:$C$1003,$A$3:$A$1003),2,FALSE)</f>
        <v>1089</v>
      </c>
      <c r="BB656" s="171"/>
      <c r="BC656" s="205"/>
    </row>
    <row r="657" spans="1:55" ht="15" thickBot="1" x14ac:dyDescent="0.35">
      <c r="A657" s="184">
        <v>1654</v>
      </c>
      <c r="B657" s="185"/>
      <c r="C657" s="186">
        <f>'Informations personnelles'!C657</f>
        <v>0</v>
      </c>
      <c r="P657" s="307"/>
      <c r="AW657" s="204">
        <f>VLOOKUP($AX657,CHOOSE({1,2},$C$3:$C$1003,$A$3:$A$1003),2,FALSE)</f>
        <v>1089</v>
      </c>
      <c r="AX657" s="174"/>
      <c r="AY657" s="175"/>
      <c r="AZ657" s="203"/>
      <c r="BA657" s="170">
        <f>VLOOKUP($AZ657,CHOOSE({1,2},$C$3:$C$1003,$A$3:$A$1003),2,FALSE)</f>
        <v>1089</v>
      </c>
      <c r="BB657" s="171"/>
      <c r="BC657" s="205"/>
    </row>
    <row r="658" spans="1:55" ht="15" thickBot="1" x14ac:dyDescent="0.35">
      <c r="A658" s="184">
        <v>1655</v>
      </c>
      <c r="B658" s="185"/>
      <c r="C658" s="186">
        <f>'Informations personnelles'!C658</f>
        <v>0</v>
      </c>
      <c r="P658" s="307"/>
      <c r="AW658" s="204">
        <f>VLOOKUP($AX658,CHOOSE({1,2},$C$3:$C$1003,$A$3:$A$1003),2,FALSE)</f>
        <v>1089</v>
      </c>
      <c r="AX658" s="174"/>
      <c r="AY658" s="175"/>
      <c r="AZ658" s="203"/>
      <c r="BA658" s="170">
        <f>VLOOKUP($AZ658,CHOOSE({1,2},$C$3:$C$1003,$A$3:$A$1003),2,FALSE)</f>
        <v>1089</v>
      </c>
      <c r="BB658" s="171"/>
      <c r="BC658" s="205"/>
    </row>
    <row r="659" spans="1:55" ht="15" thickBot="1" x14ac:dyDescent="0.35">
      <c r="A659" s="184">
        <v>1656</v>
      </c>
      <c r="B659" s="185"/>
      <c r="C659" s="186">
        <f>'Informations personnelles'!C659</f>
        <v>0</v>
      </c>
      <c r="P659" s="307"/>
      <c r="AW659" s="204">
        <f>VLOOKUP($AX659,CHOOSE({1,2},$C$3:$C$1003,$A$3:$A$1003),2,FALSE)</f>
        <v>1089</v>
      </c>
      <c r="AX659" s="174"/>
      <c r="AY659" s="175"/>
      <c r="AZ659" s="203"/>
      <c r="BA659" s="170">
        <f>VLOOKUP($AZ659,CHOOSE({1,2},$C$3:$C$1003,$A$3:$A$1003),2,FALSE)</f>
        <v>1089</v>
      </c>
      <c r="BB659" s="171"/>
      <c r="BC659" s="205"/>
    </row>
    <row r="660" spans="1:55" ht="15" thickBot="1" x14ac:dyDescent="0.35">
      <c r="A660" s="184">
        <v>1657</v>
      </c>
      <c r="B660" s="185"/>
      <c r="C660" s="186">
        <f>'Informations personnelles'!C660</f>
        <v>0</v>
      </c>
      <c r="P660" s="307"/>
      <c r="AW660" s="204">
        <f>VLOOKUP($AX660,CHOOSE({1,2},$C$3:$C$1003,$A$3:$A$1003),2,FALSE)</f>
        <v>1089</v>
      </c>
      <c r="AX660" s="174"/>
      <c r="AY660" s="175"/>
      <c r="AZ660" s="203"/>
      <c r="BA660" s="170">
        <f>VLOOKUP($AZ660,CHOOSE({1,2},$C$3:$C$1003,$A$3:$A$1003),2,FALSE)</f>
        <v>1089</v>
      </c>
      <c r="BB660" s="171"/>
      <c r="BC660" s="205"/>
    </row>
    <row r="661" spans="1:55" ht="15" thickBot="1" x14ac:dyDescent="0.35">
      <c r="A661" s="184">
        <v>1658</v>
      </c>
      <c r="B661" s="185"/>
      <c r="C661" s="186">
        <f>'Informations personnelles'!C661</f>
        <v>0</v>
      </c>
      <c r="P661" s="307"/>
      <c r="AW661" s="204">
        <f>VLOOKUP($AX661,CHOOSE({1,2},$C$3:$C$1003,$A$3:$A$1003),2,FALSE)</f>
        <v>1089</v>
      </c>
      <c r="AX661" s="174"/>
      <c r="AY661" s="175"/>
      <c r="AZ661" s="203"/>
      <c r="BA661" s="170">
        <f>VLOOKUP($AZ661,CHOOSE({1,2},$C$3:$C$1003,$A$3:$A$1003),2,FALSE)</f>
        <v>1089</v>
      </c>
      <c r="BB661" s="171"/>
      <c r="BC661" s="205"/>
    </row>
    <row r="662" spans="1:55" ht="15" thickBot="1" x14ac:dyDescent="0.35">
      <c r="A662" s="184">
        <v>1659</v>
      </c>
      <c r="B662" s="185"/>
      <c r="C662" s="186">
        <f>'Informations personnelles'!C662</f>
        <v>0</v>
      </c>
      <c r="P662" s="307"/>
      <c r="AW662" s="204">
        <f>VLOOKUP($AX662,CHOOSE({1,2},$C$3:$C$1003,$A$3:$A$1003),2,FALSE)</f>
        <v>1089</v>
      </c>
      <c r="AX662" s="174"/>
      <c r="AY662" s="175"/>
      <c r="AZ662" s="203"/>
      <c r="BA662" s="170">
        <f>VLOOKUP($AZ662,CHOOSE({1,2},$C$3:$C$1003,$A$3:$A$1003),2,FALSE)</f>
        <v>1089</v>
      </c>
      <c r="BB662" s="171"/>
      <c r="BC662" s="205"/>
    </row>
    <row r="663" spans="1:55" ht="15" thickBot="1" x14ac:dyDescent="0.35">
      <c r="A663" s="184">
        <v>1660</v>
      </c>
      <c r="B663" s="185"/>
      <c r="C663" s="186">
        <f>'Informations personnelles'!C663</f>
        <v>0</v>
      </c>
      <c r="P663" s="307"/>
      <c r="AW663" s="204">
        <f>VLOOKUP($AX663,CHOOSE({1,2},$C$3:$C$1003,$A$3:$A$1003),2,FALSE)</f>
        <v>1089</v>
      </c>
      <c r="AX663" s="174"/>
      <c r="AY663" s="175"/>
      <c r="AZ663" s="203"/>
      <c r="BA663" s="170">
        <f>VLOOKUP($AZ663,CHOOSE({1,2},$C$3:$C$1003,$A$3:$A$1003),2,FALSE)</f>
        <v>1089</v>
      </c>
      <c r="BB663" s="171"/>
      <c r="BC663" s="205"/>
    </row>
    <row r="664" spans="1:55" ht="15" thickBot="1" x14ac:dyDescent="0.35">
      <c r="A664" s="184">
        <v>1661</v>
      </c>
      <c r="B664" s="185"/>
      <c r="C664" s="186">
        <f>'Informations personnelles'!C664</f>
        <v>0</v>
      </c>
      <c r="P664" s="307"/>
      <c r="AW664" s="204">
        <f>VLOOKUP($AX664,CHOOSE({1,2},$C$3:$C$1003,$A$3:$A$1003),2,FALSE)</f>
        <v>1089</v>
      </c>
      <c r="AX664" s="174"/>
      <c r="AY664" s="175"/>
      <c r="AZ664" s="203"/>
      <c r="BA664" s="170">
        <f>VLOOKUP($AZ664,CHOOSE({1,2},$C$3:$C$1003,$A$3:$A$1003),2,FALSE)</f>
        <v>1089</v>
      </c>
      <c r="BB664" s="171"/>
      <c r="BC664" s="205"/>
    </row>
    <row r="665" spans="1:55" ht="15" thickBot="1" x14ac:dyDescent="0.35">
      <c r="A665" s="184">
        <v>1662</v>
      </c>
      <c r="B665" s="185"/>
      <c r="C665" s="186">
        <f>'Informations personnelles'!C665</f>
        <v>0</v>
      </c>
      <c r="P665" s="307"/>
      <c r="AW665" s="204">
        <f>VLOOKUP($AX665,CHOOSE({1,2},$C$3:$C$1003,$A$3:$A$1003),2,FALSE)</f>
        <v>1089</v>
      </c>
      <c r="AX665" s="174"/>
      <c r="AY665" s="175"/>
      <c r="AZ665" s="203"/>
      <c r="BA665" s="170">
        <f>VLOOKUP($AZ665,CHOOSE({1,2},$C$3:$C$1003,$A$3:$A$1003),2,FALSE)</f>
        <v>1089</v>
      </c>
      <c r="BB665" s="171"/>
      <c r="BC665" s="205"/>
    </row>
    <row r="666" spans="1:55" ht="15" thickBot="1" x14ac:dyDescent="0.35">
      <c r="A666" s="184">
        <v>1663</v>
      </c>
      <c r="B666" s="185"/>
      <c r="C666" s="186">
        <f>'Informations personnelles'!C666</f>
        <v>0</v>
      </c>
      <c r="P666" s="307"/>
      <c r="AW666" s="204">
        <f>VLOOKUP($AX666,CHOOSE({1,2},$C$3:$C$1003,$A$3:$A$1003),2,FALSE)</f>
        <v>1089</v>
      </c>
      <c r="AX666" s="174"/>
      <c r="AY666" s="175"/>
      <c r="AZ666" s="203"/>
      <c r="BA666" s="170">
        <f>VLOOKUP($AZ666,CHOOSE({1,2},$C$3:$C$1003,$A$3:$A$1003),2,FALSE)</f>
        <v>1089</v>
      </c>
      <c r="BB666" s="171"/>
      <c r="BC666" s="205"/>
    </row>
    <row r="667" spans="1:55" ht="15" thickBot="1" x14ac:dyDescent="0.35">
      <c r="A667" s="184">
        <v>1664</v>
      </c>
      <c r="B667" s="185"/>
      <c r="C667" s="186">
        <f>'Informations personnelles'!C667</f>
        <v>0</v>
      </c>
      <c r="P667" s="307"/>
      <c r="AW667" s="204">
        <f>VLOOKUP($AX667,CHOOSE({1,2},$C$3:$C$1003,$A$3:$A$1003),2,FALSE)</f>
        <v>1089</v>
      </c>
      <c r="AX667" s="174"/>
      <c r="AY667" s="175"/>
      <c r="AZ667" s="203"/>
      <c r="BA667" s="170">
        <f>VLOOKUP($AZ667,CHOOSE({1,2},$C$3:$C$1003,$A$3:$A$1003),2,FALSE)</f>
        <v>1089</v>
      </c>
      <c r="BB667" s="171"/>
      <c r="BC667" s="205"/>
    </row>
    <row r="668" spans="1:55" ht="15" thickBot="1" x14ac:dyDescent="0.35">
      <c r="A668" s="184">
        <v>1665</v>
      </c>
      <c r="B668" s="185"/>
      <c r="C668" s="186">
        <f>'Informations personnelles'!C668</f>
        <v>0</v>
      </c>
      <c r="P668" s="307"/>
      <c r="AW668" s="204">
        <f>VLOOKUP($AX668,CHOOSE({1,2},$C$3:$C$1003,$A$3:$A$1003),2,FALSE)</f>
        <v>1089</v>
      </c>
      <c r="AX668" s="174"/>
      <c r="AY668" s="175"/>
      <c r="AZ668" s="203"/>
      <c r="BA668" s="170">
        <f>VLOOKUP($AZ668,CHOOSE({1,2},$C$3:$C$1003,$A$3:$A$1003),2,FALSE)</f>
        <v>1089</v>
      </c>
      <c r="BB668" s="171"/>
      <c r="BC668" s="205"/>
    </row>
    <row r="669" spans="1:55" ht="15" thickBot="1" x14ac:dyDescent="0.35">
      <c r="A669" s="184">
        <v>1666</v>
      </c>
      <c r="B669" s="185"/>
      <c r="C669" s="186">
        <f>'Informations personnelles'!C669</f>
        <v>0</v>
      </c>
      <c r="P669" s="307"/>
      <c r="AW669" s="204">
        <f>VLOOKUP($AX669,CHOOSE({1,2},$C$3:$C$1003,$A$3:$A$1003),2,FALSE)</f>
        <v>1089</v>
      </c>
      <c r="AX669" s="174"/>
      <c r="AY669" s="175"/>
      <c r="AZ669" s="203"/>
      <c r="BA669" s="170">
        <f>VLOOKUP($AZ669,CHOOSE({1,2},$C$3:$C$1003,$A$3:$A$1003),2,FALSE)</f>
        <v>1089</v>
      </c>
      <c r="BB669" s="171"/>
      <c r="BC669" s="205"/>
    </row>
    <row r="670" spans="1:55" ht="15" thickBot="1" x14ac:dyDescent="0.35">
      <c r="A670" s="184">
        <v>1667</v>
      </c>
      <c r="B670" s="185"/>
      <c r="C670" s="186">
        <f>'Informations personnelles'!C670</f>
        <v>0</v>
      </c>
      <c r="P670" s="307"/>
      <c r="AW670" s="204">
        <f>VLOOKUP($AX670,CHOOSE({1,2},$C$3:$C$1003,$A$3:$A$1003),2,FALSE)</f>
        <v>1089</v>
      </c>
      <c r="AX670" s="174"/>
      <c r="AY670" s="175"/>
      <c r="AZ670" s="203"/>
      <c r="BA670" s="170">
        <f>VLOOKUP($AZ670,CHOOSE({1,2},$C$3:$C$1003,$A$3:$A$1003),2,FALSE)</f>
        <v>1089</v>
      </c>
      <c r="BB670" s="171"/>
      <c r="BC670" s="205"/>
    </row>
    <row r="671" spans="1:55" ht="15" thickBot="1" x14ac:dyDescent="0.35">
      <c r="A671" s="184">
        <v>1668</v>
      </c>
      <c r="B671" s="185"/>
      <c r="C671" s="186">
        <f>'Informations personnelles'!C671</f>
        <v>0</v>
      </c>
      <c r="P671" s="307"/>
      <c r="AW671" s="204">
        <f>VLOOKUP($AX671,CHOOSE({1,2},$C$3:$C$1003,$A$3:$A$1003),2,FALSE)</f>
        <v>1089</v>
      </c>
      <c r="AX671" s="174"/>
      <c r="AY671" s="175"/>
      <c r="AZ671" s="203"/>
      <c r="BA671" s="170">
        <f>VLOOKUP($AZ671,CHOOSE({1,2},$C$3:$C$1003,$A$3:$A$1003),2,FALSE)</f>
        <v>1089</v>
      </c>
      <c r="BB671" s="171"/>
      <c r="BC671" s="205"/>
    </row>
    <row r="672" spans="1:55" ht="15" thickBot="1" x14ac:dyDescent="0.35">
      <c r="A672" s="184">
        <v>1669</v>
      </c>
      <c r="B672" s="185"/>
      <c r="C672" s="186">
        <f>'Informations personnelles'!C672</f>
        <v>0</v>
      </c>
      <c r="P672" s="307"/>
      <c r="AW672" s="204">
        <f>VLOOKUP($AX672,CHOOSE({1,2},$C$3:$C$1003,$A$3:$A$1003),2,FALSE)</f>
        <v>1089</v>
      </c>
      <c r="AX672" s="174"/>
      <c r="AY672" s="175"/>
      <c r="AZ672" s="203"/>
      <c r="BA672" s="170">
        <f>VLOOKUP($AZ672,CHOOSE({1,2},$C$3:$C$1003,$A$3:$A$1003),2,FALSE)</f>
        <v>1089</v>
      </c>
      <c r="BB672" s="171"/>
      <c r="BC672" s="205"/>
    </row>
    <row r="673" spans="1:55" ht="15" thickBot="1" x14ac:dyDescent="0.35">
      <c r="A673" s="184">
        <v>1670</v>
      </c>
      <c r="B673" s="185"/>
      <c r="C673" s="186">
        <f>'Informations personnelles'!C673</f>
        <v>0</v>
      </c>
      <c r="P673" s="307"/>
      <c r="AW673" s="204">
        <f>VLOOKUP($AX673,CHOOSE({1,2},$C$3:$C$1003,$A$3:$A$1003),2,FALSE)</f>
        <v>1089</v>
      </c>
      <c r="AX673" s="174"/>
      <c r="AY673" s="175"/>
      <c r="AZ673" s="203"/>
      <c r="BA673" s="170">
        <f>VLOOKUP($AZ673,CHOOSE({1,2},$C$3:$C$1003,$A$3:$A$1003),2,FALSE)</f>
        <v>1089</v>
      </c>
      <c r="BB673" s="171"/>
      <c r="BC673" s="205"/>
    </row>
    <row r="674" spans="1:55" ht="15" thickBot="1" x14ac:dyDescent="0.35">
      <c r="A674" s="184">
        <v>1671</v>
      </c>
      <c r="B674" s="185"/>
      <c r="C674" s="186">
        <f>'Informations personnelles'!C674</f>
        <v>0</v>
      </c>
      <c r="P674" s="307"/>
      <c r="AW674" s="204">
        <f>VLOOKUP($AX674,CHOOSE({1,2},$C$3:$C$1003,$A$3:$A$1003),2,FALSE)</f>
        <v>1089</v>
      </c>
      <c r="AX674" s="174"/>
      <c r="AY674" s="175"/>
      <c r="AZ674" s="203"/>
      <c r="BA674" s="170">
        <f>VLOOKUP($AZ674,CHOOSE({1,2},$C$3:$C$1003,$A$3:$A$1003),2,FALSE)</f>
        <v>1089</v>
      </c>
      <c r="BB674" s="171"/>
      <c r="BC674" s="205"/>
    </row>
    <row r="675" spans="1:55" ht="15" thickBot="1" x14ac:dyDescent="0.35">
      <c r="A675" s="184">
        <v>1672</v>
      </c>
      <c r="B675" s="185"/>
      <c r="C675" s="186">
        <f>'Informations personnelles'!C675</f>
        <v>0</v>
      </c>
      <c r="P675" s="307"/>
      <c r="AW675" s="204">
        <f>VLOOKUP($AX675,CHOOSE({1,2},$C$3:$C$1003,$A$3:$A$1003),2,FALSE)</f>
        <v>1089</v>
      </c>
      <c r="AX675" s="174"/>
      <c r="AY675" s="175"/>
      <c r="AZ675" s="203"/>
      <c r="BA675" s="170">
        <f>VLOOKUP($AZ675,CHOOSE({1,2},$C$3:$C$1003,$A$3:$A$1003),2,FALSE)</f>
        <v>1089</v>
      </c>
      <c r="BB675" s="171"/>
      <c r="BC675" s="205"/>
    </row>
    <row r="676" spans="1:55" ht="15" thickBot="1" x14ac:dyDescent="0.35">
      <c r="A676" s="184">
        <v>1673</v>
      </c>
      <c r="B676" s="185"/>
      <c r="C676" s="186">
        <f>'Informations personnelles'!C676</f>
        <v>0</v>
      </c>
      <c r="P676" s="307"/>
      <c r="AW676" s="204">
        <f>VLOOKUP($AX676,CHOOSE({1,2},$C$3:$C$1003,$A$3:$A$1003),2,FALSE)</f>
        <v>1089</v>
      </c>
      <c r="AX676" s="174"/>
      <c r="AY676" s="175"/>
      <c r="AZ676" s="203"/>
      <c r="BA676" s="170">
        <f>VLOOKUP($AZ676,CHOOSE({1,2},$C$3:$C$1003,$A$3:$A$1003),2,FALSE)</f>
        <v>1089</v>
      </c>
      <c r="BB676" s="171"/>
      <c r="BC676" s="205"/>
    </row>
    <row r="677" spans="1:55" ht="15" thickBot="1" x14ac:dyDescent="0.35">
      <c r="A677" s="184">
        <v>1674</v>
      </c>
      <c r="B677" s="185"/>
      <c r="C677" s="186">
        <f>'Informations personnelles'!C677</f>
        <v>0</v>
      </c>
      <c r="P677" s="307"/>
      <c r="AW677" s="204">
        <f>VLOOKUP($AX677,CHOOSE({1,2},$C$3:$C$1003,$A$3:$A$1003),2,FALSE)</f>
        <v>1089</v>
      </c>
      <c r="AX677" s="174"/>
      <c r="AY677" s="175"/>
      <c r="AZ677" s="203"/>
      <c r="BA677" s="170">
        <f>VLOOKUP($AZ677,CHOOSE({1,2},$C$3:$C$1003,$A$3:$A$1003),2,FALSE)</f>
        <v>1089</v>
      </c>
      <c r="BB677" s="171"/>
      <c r="BC677" s="205"/>
    </row>
    <row r="678" spans="1:55" ht="15" thickBot="1" x14ac:dyDescent="0.35">
      <c r="A678" s="184">
        <v>1675</v>
      </c>
      <c r="B678" s="185"/>
      <c r="C678" s="186">
        <f>'Informations personnelles'!C678</f>
        <v>0</v>
      </c>
      <c r="P678" s="307"/>
      <c r="AW678" s="204">
        <f>VLOOKUP($AX678,CHOOSE({1,2},$C$3:$C$1003,$A$3:$A$1003),2,FALSE)</f>
        <v>1089</v>
      </c>
      <c r="AX678" s="174"/>
      <c r="AY678" s="175"/>
      <c r="AZ678" s="203"/>
      <c r="BA678" s="170">
        <f>VLOOKUP($AZ678,CHOOSE({1,2},$C$3:$C$1003,$A$3:$A$1003),2,FALSE)</f>
        <v>1089</v>
      </c>
      <c r="BB678" s="171"/>
      <c r="BC678" s="205"/>
    </row>
    <row r="679" spans="1:55" ht="15" thickBot="1" x14ac:dyDescent="0.35">
      <c r="A679" s="184">
        <v>1676</v>
      </c>
      <c r="B679" s="185"/>
      <c r="C679" s="186">
        <f>'Informations personnelles'!C679</f>
        <v>0</v>
      </c>
      <c r="P679" s="307"/>
      <c r="AW679" s="204">
        <f>VLOOKUP($AX679,CHOOSE({1,2},$C$3:$C$1003,$A$3:$A$1003),2,FALSE)</f>
        <v>1089</v>
      </c>
      <c r="AX679" s="174"/>
      <c r="AY679" s="175"/>
      <c r="AZ679" s="203"/>
      <c r="BA679" s="170">
        <f>VLOOKUP($AZ679,CHOOSE({1,2},$C$3:$C$1003,$A$3:$A$1003),2,FALSE)</f>
        <v>1089</v>
      </c>
      <c r="BB679" s="171"/>
      <c r="BC679" s="205"/>
    </row>
    <row r="680" spans="1:55" ht="15" thickBot="1" x14ac:dyDescent="0.35">
      <c r="A680" s="184">
        <v>1677</v>
      </c>
      <c r="B680" s="185"/>
      <c r="C680" s="186">
        <f>'Informations personnelles'!C680</f>
        <v>0</v>
      </c>
      <c r="P680" s="307"/>
      <c r="AW680" s="204">
        <f>VLOOKUP($AX680,CHOOSE({1,2},$C$3:$C$1003,$A$3:$A$1003),2,FALSE)</f>
        <v>1089</v>
      </c>
      <c r="AX680" s="174"/>
      <c r="AY680" s="175"/>
      <c r="AZ680" s="203"/>
      <c r="BA680" s="170">
        <f>VLOOKUP($AZ680,CHOOSE({1,2},$C$3:$C$1003,$A$3:$A$1003),2,FALSE)</f>
        <v>1089</v>
      </c>
      <c r="BB680" s="171"/>
      <c r="BC680" s="205"/>
    </row>
    <row r="681" spans="1:55" ht="15" thickBot="1" x14ac:dyDescent="0.35">
      <c r="A681" s="184">
        <v>1678</v>
      </c>
      <c r="B681" s="185"/>
      <c r="C681" s="186">
        <f>'Informations personnelles'!C681</f>
        <v>0</v>
      </c>
      <c r="P681" s="307"/>
      <c r="AW681" s="204">
        <f>VLOOKUP($AX681,CHOOSE({1,2},$C$3:$C$1003,$A$3:$A$1003),2,FALSE)</f>
        <v>1089</v>
      </c>
      <c r="AX681" s="174"/>
      <c r="AY681" s="175"/>
      <c r="AZ681" s="203"/>
      <c r="BA681" s="170">
        <f>VLOOKUP($AZ681,CHOOSE({1,2},$C$3:$C$1003,$A$3:$A$1003),2,FALSE)</f>
        <v>1089</v>
      </c>
      <c r="BB681" s="171"/>
      <c r="BC681" s="205"/>
    </row>
    <row r="682" spans="1:55" ht="15" thickBot="1" x14ac:dyDescent="0.35">
      <c r="A682" s="184">
        <v>1679</v>
      </c>
      <c r="B682" s="185"/>
      <c r="C682" s="186">
        <f>'Informations personnelles'!C682</f>
        <v>0</v>
      </c>
      <c r="P682" s="307"/>
      <c r="AW682" s="204">
        <f>VLOOKUP($AX682,CHOOSE({1,2},$C$3:$C$1003,$A$3:$A$1003),2,FALSE)</f>
        <v>1089</v>
      </c>
      <c r="AX682" s="174"/>
      <c r="AY682" s="175"/>
      <c r="AZ682" s="203"/>
      <c r="BA682" s="170">
        <f>VLOOKUP($AZ682,CHOOSE({1,2},$C$3:$C$1003,$A$3:$A$1003),2,FALSE)</f>
        <v>1089</v>
      </c>
      <c r="BB682" s="171"/>
      <c r="BC682" s="205"/>
    </row>
    <row r="683" spans="1:55" ht="15" thickBot="1" x14ac:dyDescent="0.35">
      <c r="A683" s="184">
        <v>1680</v>
      </c>
      <c r="B683" s="185"/>
      <c r="C683" s="186">
        <f>'Informations personnelles'!C683</f>
        <v>0</v>
      </c>
      <c r="P683" s="307"/>
      <c r="AW683" s="204">
        <f>VLOOKUP($AX683,CHOOSE({1,2},$C$3:$C$1003,$A$3:$A$1003),2,FALSE)</f>
        <v>1089</v>
      </c>
      <c r="AX683" s="174"/>
      <c r="AY683" s="175"/>
      <c r="AZ683" s="203"/>
      <c r="BA683" s="170">
        <f>VLOOKUP($AZ683,CHOOSE({1,2},$C$3:$C$1003,$A$3:$A$1003),2,FALSE)</f>
        <v>1089</v>
      </c>
      <c r="BB683" s="171"/>
      <c r="BC683" s="205"/>
    </row>
    <row r="684" spans="1:55" ht="15" thickBot="1" x14ac:dyDescent="0.35">
      <c r="A684" s="184">
        <v>1681</v>
      </c>
      <c r="B684" s="185"/>
      <c r="C684" s="186">
        <f>'Informations personnelles'!C684</f>
        <v>0</v>
      </c>
      <c r="P684" s="307"/>
      <c r="AW684" s="204">
        <f>VLOOKUP($AX684,CHOOSE({1,2},$C$3:$C$1003,$A$3:$A$1003),2,FALSE)</f>
        <v>1089</v>
      </c>
      <c r="AX684" s="174"/>
      <c r="AY684" s="175"/>
      <c r="AZ684" s="203"/>
      <c r="BA684" s="170">
        <f>VLOOKUP($AZ684,CHOOSE({1,2},$C$3:$C$1003,$A$3:$A$1003),2,FALSE)</f>
        <v>1089</v>
      </c>
      <c r="BB684" s="171"/>
      <c r="BC684" s="205"/>
    </row>
    <row r="685" spans="1:55" ht="15" thickBot="1" x14ac:dyDescent="0.35">
      <c r="A685" s="184">
        <v>1682</v>
      </c>
      <c r="B685" s="185"/>
      <c r="C685" s="186">
        <f>'Informations personnelles'!C685</f>
        <v>0</v>
      </c>
      <c r="P685" s="307"/>
      <c r="AW685" s="204">
        <f>VLOOKUP($AX685,CHOOSE({1,2},$C$3:$C$1003,$A$3:$A$1003),2,FALSE)</f>
        <v>1089</v>
      </c>
      <c r="AX685" s="174"/>
      <c r="AY685" s="175"/>
      <c r="AZ685" s="203"/>
      <c r="BA685" s="170">
        <f>VLOOKUP($AZ685,CHOOSE({1,2},$C$3:$C$1003,$A$3:$A$1003),2,FALSE)</f>
        <v>1089</v>
      </c>
      <c r="BB685" s="171"/>
      <c r="BC685" s="205"/>
    </row>
    <row r="686" spans="1:55" ht="15" thickBot="1" x14ac:dyDescent="0.35">
      <c r="A686" s="184">
        <v>1683</v>
      </c>
      <c r="B686" s="185"/>
      <c r="C686" s="186">
        <f>'Informations personnelles'!C686</f>
        <v>0</v>
      </c>
      <c r="P686" s="307"/>
      <c r="AW686" s="204">
        <f>VLOOKUP($AX686,CHOOSE({1,2},$C$3:$C$1003,$A$3:$A$1003),2,FALSE)</f>
        <v>1089</v>
      </c>
      <c r="AX686" s="174"/>
      <c r="AY686" s="175"/>
      <c r="AZ686" s="203"/>
      <c r="BA686" s="170">
        <f>VLOOKUP($AZ686,CHOOSE({1,2},$C$3:$C$1003,$A$3:$A$1003),2,FALSE)</f>
        <v>1089</v>
      </c>
      <c r="BB686" s="171"/>
      <c r="BC686" s="205"/>
    </row>
    <row r="687" spans="1:55" ht="15" thickBot="1" x14ac:dyDescent="0.35">
      <c r="A687" s="184">
        <v>1684</v>
      </c>
      <c r="B687" s="185"/>
      <c r="C687" s="186">
        <f>'Informations personnelles'!C687</f>
        <v>0</v>
      </c>
      <c r="P687" s="307"/>
      <c r="AW687" s="204">
        <f>VLOOKUP($AX687,CHOOSE({1,2},$C$3:$C$1003,$A$3:$A$1003),2,FALSE)</f>
        <v>1089</v>
      </c>
      <c r="AX687" s="174"/>
      <c r="AY687" s="175"/>
      <c r="AZ687" s="203"/>
      <c r="BA687" s="170">
        <f>VLOOKUP($AZ687,CHOOSE({1,2},$C$3:$C$1003,$A$3:$A$1003),2,FALSE)</f>
        <v>1089</v>
      </c>
      <c r="BB687" s="171"/>
      <c r="BC687" s="205"/>
    </row>
    <row r="688" spans="1:55" ht="15" thickBot="1" x14ac:dyDescent="0.35">
      <c r="A688" s="184">
        <v>1685</v>
      </c>
      <c r="B688" s="185"/>
      <c r="C688" s="186">
        <f>'Informations personnelles'!C688</f>
        <v>0</v>
      </c>
      <c r="P688" s="307"/>
      <c r="AW688" s="204">
        <f>VLOOKUP($AX688,CHOOSE({1,2},$C$3:$C$1003,$A$3:$A$1003),2,FALSE)</f>
        <v>1089</v>
      </c>
      <c r="AX688" s="174"/>
      <c r="AY688" s="175"/>
      <c r="AZ688" s="203"/>
      <c r="BA688" s="170">
        <f>VLOOKUP($AZ688,CHOOSE({1,2},$C$3:$C$1003,$A$3:$A$1003),2,FALSE)</f>
        <v>1089</v>
      </c>
      <c r="BB688" s="171"/>
      <c r="BC688" s="205"/>
    </row>
    <row r="689" spans="1:55" ht="15" thickBot="1" x14ac:dyDescent="0.35">
      <c r="A689" s="184">
        <v>1686</v>
      </c>
      <c r="B689" s="185"/>
      <c r="C689" s="186">
        <f>'Informations personnelles'!C689</f>
        <v>0</v>
      </c>
      <c r="P689" s="307"/>
      <c r="AW689" s="204">
        <f>VLOOKUP($AX689,CHOOSE({1,2},$C$3:$C$1003,$A$3:$A$1003),2,FALSE)</f>
        <v>1089</v>
      </c>
      <c r="AX689" s="174"/>
      <c r="AY689" s="175"/>
      <c r="AZ689" s="203"/>
      <c r="BA689" s="170">
        <f>VLOOKUP($AZ689,CHOOSE({1,2},$C$3:$C$1003,$A$3:$A$1003),2,FALSE)</f>
        <v>1089</v>
      </c>
      <c r="BB689" s="171"/>
      <c r="BC689" s="205"/>
    </row>
    <row r="690" spans="1:55" ht="15" thickBot="1" x14ac:dyDescent="0.35">
      <c r="A690" s="184">
        <v>1687</v>
      </c>
      <c r="B690" s="185"/>
      <c r="C690" s="186">
        <f>'Informations personnelles'!C690</f>
        <v>0</v>
      </c>
      <c r="P690" s="307"/>
      <c r="AW690" s="204">
        <f>VLOOKUP($AX690,CHOOSE({1,2},$C$3:$C$1003,$A$3:$A$1003),2,FALSE)</f>
        <v>1089</v>
      </c>
      <c r="AX690" s="174"/>
      <c r="AY690" s="175"/>
      <c r="AZ690" s="203"/>
      <c r="BA690" s="170">
        <f>VLOOKUP($AZ690,CHOOSE({1,2},$C$3:$C$1003,$A$3:$A$1003),2,FALSE)</f>
        <v>1089</v>
      </c>
      <c r="BB690" s="171"/>
      <c r="BC690" s="205"/>
    </row>
    <row r="691" spans="1:55" ht="15" thickBot="1" x14ac:dyDescent="0.35">
      <c r="A691" s="184">
        <v>1688</v>
      </c>
      <c r="B691" s="185"/>
      <c r="C691" s="186">
        <f>'Informations personnelles'!C691</f>
        <v>0</v>
      </c>
      <c r="P691" s="307"/>
      <c r="AW691" s="204">
        <f>VLOOKUP($AX691,CHOOSE({1,2},$C$3:$C$1003,$A$3:$A$1003),2,FALSE)</f>
        <v>1089</v>
      </c>
      <c r="AX691" s="174"/>
      <c r="AY691" s="175"/>
      <c r="AZ691" s="203"/>
      <c r="BA691" s="170">
        <f>VLOOKUP($AZ691,CHOOSE({1,2},$C$3:$C$1003,$A$3:$A$1003),2,FALSE)</f>
        <v>1089</v>
      </c>
      <c r="BB691" s="171"/>
      <c r="BC691" s="205"/>
    </row>
    <row r="692" spans="1:55" ht="15" thickBot="1" x14ac:dyDescent="0.35">
      <c r="A692" s="184">
        <v>1689</v>
      </c>
      <c r="B692" s="185"/>
      <c r="C692" s="186">
        <f>'Informations personnelles'!C692</f>
        <v>0</v>
      </c>
      <c r="P692" s="307"/>
      <c r="AW692" s="204">
        <f>VLOOKUP($AX692,CHOOSE({1,2},$C$3:$C$1003,$A$3:$A$1003),2,FALSE)</f>
        <v>1089</v>
      </c>
      <c r="AX692" s="174"/>
      <c r="AY692" s="175"/>
      <c r="AZ692" s="203"/>
      <c r="BA692" s="170">
        <f>VLOOKUP($AZ692,CHOOSE({1,2},$C$3:$C$1003,$A$3:$A$1003),2,FALSE)</f>
        <v>1089</v>
      </c>
      <c r="BB692" s="171"/>
      <c r="BC692" s="205"/>
    </row>
    <row r="693" spans="1:55" ht="15" thickBot="1" x14ac:dyDescent="0.35">
      <c r="A693" s="184">
        <v>1690</v>
      </c>
      <c r="B693" s="185"/>
      <c r="C693" s="186">
        <f>'Informations personnelles'!C693</f>
        <v>0</v>
      </c>
      <c r="P693" s="307"/>
      <c r="AW693" s="204">
        <f>VLOOKUP($AX693,CHOOSE({1,2},$C$3:$C$1003,$A$3:$A$1003),2,FALSE)</f>
        <v>1089</v>
      </c>
      <c r="AX693" s="174"/>
      <c r="AY693" s="175"/>
      <c r="AZ693" s="203"/>
      <c r="BA693" s="170">
        <f>VLOOKUP($AZ693,CHOOSE({1,2},$C$3:$C$1003,$A$3:$A$1003),2,FALSE)</f>
        <v>1089</v>
      </c>
      <c r="BB693" s="171"/>
      <c r="BC693" s="205"/>
    </row>
    <row r="694" spans="1:55" ht="15" thickBot="1" x14ac:dyDescent="0.35">
      <c r="A694" s="184">
        <v>1691</v>
      </c>
      <c r="B694" s="185"/>
      <c r="C694" s="186">
        <f>'Informations personnelles'!C694</f>
        <v>0</v>
      </c>
      <c r="P694" s="307"/>
      <c r="AW694" s="204">
        <f>VLOOKUP($AX694,CHOOSE({1,2},$C$3:$C$1003,$A$3:$A$1003),2,FALSE)</f>
        <v>1089</v>
      </c>
      <c r="AX694" s="174"/>
      <c r="AY694" s="175"/>
      <c r="AZ694" s="203"/>
      <c r="BA694" s="170">
        <f>VLOOKUP($AZ694,CHOOSE({1,2},$C$3:$C$1003,$A$3:$A$1003),2,FALSE)</f>
        <v>1089</v>
      </c>
      <c r="BB694" s="171"/>
      <c r="BC694" s="205"/>
    </row>
    <row r="695" spans="1:55" ht="15" thickBot="1" x14ac:dyDescent="0.35">
      <c r="A695" s="184">
        <v>1692</v>
      </c>
      <c r="B695" s="185"/>
      <c r="C695" s="186">
        <f>'Informations personnelles'!C695</f>
        <v>0</v>
      </c>
      <c r="P695" s="307"/>
      <c r="AW695" s="204">
        <f>VLOOKUP($AX695,CHOOSE({1,2},$C$3:$C$1003,$A$3:$A$1003),2,FALSE)</f>
        <v>1089</v>
      </c>
      <c r="AX695" s="174"/>
      <c r="AY695" s="175"/>
      <c r="AZ695" s="203"/>
      <c r="BA695" s="170">
        <f>VLOOKUP($AZ695,CHOOSE({1,2},$C$3:$C$1003,$A$3:$A$1003),2,FALSE)</f>
        <v>1089</v>
      </c>
      <c r="BB695" s="171"/>
      <c r="BC695" s="205"/>
    </row>
    <row r="696" spans="1:55" ht="15" thickBot="1" x14ac:dyDescent="0.35">
      <c r="A696" s="184">
        <v>1693</v>
      </c>
      <c r="B696" s="185"/>
      <c r="C696" s="186">
        <f>'Informations personnelles'!C696</f>
        <v>0</v>
      </c>
      <c r="P696" s="307"/>
      <c r="AW696" s="204">
        <f>VLOOKUP($AX696,CHOOSE({1,2},$C$3:$C$1003,$A$3:$A$1003),2,FALSE)</f>
        <v>1089</v>
      </c>
      <c r="AX696" s="174"/>
      <c r="AY696" s="175"/>
      <c r="AZ696" s="203"/>
      <c r="BA696" s="170">
        <f>VLOOKUP($AZ696,CHOOSE({1,2},$C$3:$C$1003,$A$3:$A$1003),2,FALSE)</f>
        <v>1089</v>
      </c>
      <c r="BB696" s="171"/>
      <c r="BC696" s="205"/>
    </row>
    <row r="697" spans="1:55" ht="15" thickBot="1" x14ac:dyDescent="0.35">
      <c r="A697" s="184">
        <v>1694</v>
      </c>
      <c r="B697" s="185"/>
      <c r="C697" s="186">
        <f>'Informations personnelles'!C697</f>
        <v>0</v>
      </c>
      <c r="P697" s="307"/>
      <c r="AW697" s="204">
        <f>VLOOKUP($AX697,CHOOSE({1,2},$C$3:$C$1003,$A$3:$A$1003),2,FALSE)</f>
        <v>1089</v>
      </c>
      <c r="AX697" s="174"/>
      <c r="AY697" s="175"/>
      <c r="AZ697" s="203"/>
      <c r="BA697" s="170">
        <f>VLOOKUP($AZ697,CHOOSE({1,2},$C$3:$C$1003,$A$3:$A$1003),2,FALSE)</f>
        <v>1089</v>
      </c>
      <c r="BB697" s="171"/>
      <c r="BC697" s="205"/>
    </row>
    <row r="698" spans="1:55" ht="15" thickBot="1" x14ac:dyDescent="0.35">
      <c r="A698" s="184">
        <v>1695</v>
      </c>
      <c r="B698" s="185"/>
      <c r="C698" s="186">
        <f>'Informations personnelles'!C698</f>
        <v>0</v>
      </c>
      <c r="P698" s="307"/>
      <c r="AW698" s="204">
        <f>VLOOKUP($AX698,CHOOSE({1,2},$C$3:$C$1003,$A$3:$A$1003),2,FALSE)</f>
        <v>1089</v>
      </c>
      <c r="AX698" s="174"/>
      <c r="AY698" s="175"/>
      <c r="AZ698" s="203"/>
      <c r="BA698" s="170">
        <f>VLOOKUP($AZ698,CHOOSE({1,2},$C$3:$C$1003,$A$3:$A$1003),2,FALSE)</f>
        <v>1089</v>
      </c>
      <c r="BB698" s="171"/>
      <c r="BC698" s="205"/>
    </row>
    <row r="699" spans="1:55" ht="15" thickBot="1" x14ac:dyDescent="0.35">
      <c r="A699" s="184">
        <v>1696</v>
      </c>
      <c r="B699" s="185"/>
      <c r="C699" s="186">
        <f>'Informations personnelles'!C699</f>
        <v>0</v>
      </c>
      <c r="P699" s="307"/>
      <c r="AW699" s="204">
        <f>VLOOKUP($AX699,CHOOSE({1,2},$C$3:$C$1003,$A$3:$A$1003),2,FALSE)</f>
        <v>1089</v>
      </c>
      <c r="AX699" s="174"/>
      <c r="AY699" s="175"/>
      <c r="AZ699" s="203"/>
      <c r="BA699" s="170">
        <f>VLOOKUP($AZ699,CHOOSE({1,2},$C$3:$C$1003,$A$3:$A$1003),2,FALSE)</f>
        <v>1089</v>
      </c>
      <c r="BB699" s="171"/>
      <c r="BC699" s="205"/>
    </row>
    <row r="700" spans="1:55" ht="15" thickBot="1" x14ac:dyDescent="0.35">
      <c r="A700" s="184">
        <v>1697</v>
      </c>
      <c r="B700" s="185"/>
      <c r="C700" s="186">
        <f>'Informations personnelles'!C700</f>
        <v>0</v>
      </c>
      <c r="P700" s="307"/>
      <c r="AW700" s="204">
        <f>VLOOKUP($AX700,CHOOSE({1,2},$C$3:$C$1003,$A$3:$A$1003),2,FALSE)</f>
        <v>1089</v>
      </c>
      <c r="AX700" s="174"/>
      <c r="AY700" s="175"/>
      <c r="AZ700" s="203"/>
      <c r="BA700" s="170">
        <f>VLOOKUP($AZ700,CHOOSE({1,2},$C$3:$C$1003,$A$3:$A$1003),2,FALSE)</f>
        <v>1089</v>
      </c>
      <c r="BB700" s="171"/>
      <c r="BC700" s="205"/>
    </row>
    <row r="701" spans="1:55" ht="15" thickBot="1" x14ac:dyDescent="0.35">
      <c r="A701" s="184">
        <v>1698</v>
      </c>
      <c r="B701" s="185"/>
      <c r="C701" s="186">
        <f>'Informations personnelles'!C701</f>
        <v>0</v>
      </c>
      <c r="P701" s="307"/>
      <c r="AW701" s="204">
        <f>VLOOKUP($AX701,CHOOSE({1,2},$C$3:$C$1003,$A$3:$A$1003),2,FALSE)</f>
        <v>1089</v>
      </c>
      <c r="AX701" s="174"/>
      <c r="AY701" s="175"/>
      <c r="AZ701" s="203"/>
      <c r="BA701" s="170">
        <f>VLOOKUP($AZ701,CHOOSE({1,2},$C$3:$C$1003,$A$3:$A$1003),2,FALSE)</f>
        <v>1089</v>
      </c>
      <c r="BB701" s="171"/>
      <c r="BC701" s="205"/>
    </row>
    <row r="702" spans="1:55" ht="15" thickBot="1" x14ac:dyDescent="0.35">
      <c r="A702" s="184">
        <v>1699</v>
      </c>
      <c r="B702" s="185"/>
      <c r="C702" s="186">
        <f>'Informations personnelles'!C702</f>
        <v>0</v>
      </c>
      <c r="P702" s="307"/>
      <c r="AW702" s="204">
        <f>VLOOKUP($AX702,CHOOSE({1,2},$C$3:$C$1003,$A$3:$A$1003),2,FALSE)</f>
        <v>1089</v>
      </c>
      <c r="AX702" s="174"/>
      <c r="AY702" s="175"/>
      <c r="AZ702" s="203"/>
      <c r="BA702" s="170">
        <f>VLOOKUP($AZ702,CHOOSE({1,2},$C$3:$C$1003,$A$3:$A$1003),2,FALSE)</f>
        <v>1089</v>
      </c>
      <c r="BB702" s="171"/>
      <c r="BC702" s="205"/>
    </row>
    <row r="703" spans="1:55" ht="15" thickBot="1" x14ac:dyDescent="0.35">
      <c r="A703" s="184">
        <v>1700</v>
      </c>
      <c r="B703" s="185"/>
      <c r="C703" s="186">
        <f>'Informations personnelles'!C703</f>
        <v>0</v>
      </c>
      <c r="P703" s="307"/>
      <c r="AW703" s="204">
        <f>VLOOKUP($AX703,CHOOSE({1,2},$C$3:$C$1003,$A$3:$A$1003),2,FALSE)</f>
        <v>1089</v>
      </c>
      <c r="AX703" s="174"/>
      <c r="AY703" s="175"/>
      <c r="AZ703" s="203"/>
      <c r="BA703" s="170">
        <f>VLOOKUP($AZ703,CHOOSE({1,2},$C$3:$C$1003,$A$3:$A$1003),2,FALSE)</f>
        <v>1089</v>
      </c>
      <c r="BB703" s="171"/>
      <c r="BC703" s="205"/>
    </row>
    <row r="704" spans="1:55" ht="15" thickBot="1" x14ac:dyDescent="0.35">
      <c r="A704" s="184">
        <v>1701</v>
      </c>
      <c r="B704" s="185"/>
      <c r="C704" s="186">
        <f>'Informations personnelles'!C704</f>
        <v>0</v>
      </c>
      <c r="P704" s="307"/>
      <c r="AW704" s="204">
        <f>VLOOKUP($AX704,CHOOSE({1,2},$C$3:$C$1003,$A$3:$A$1003),2,FALSE)</f>
        <v>1089</v>
      </c>
      <c r="AX704" s="174"/>
      <c r="AY704" s="175"/>
      <c r="AZ704" s="203"/>
      <c r="BA704" s="170">
        <f>VLOOKUP($AZ704,CHOOSE({1,2},$C$3:$C$1003,$A$3:$A$1003),2,FALSE)</f>
        <v>1089</v>
      </c>
      <c r="BB704" s="171"/>
      <c r="BC704" s="205"/>
    </row>
    <row r="705" spans="1:55" ht="15" thickBot="1" x14ac:dyDescent="0.35">
      <c r="A705" s="184">
        <v>1702</v>
      </c>
      <c r="B705" s="185"/>
      <c r="C705" s="186">
        <f>'Informations personnelles'!C705</f>
        <v>0</v>
      </c>
      <c r="P705" s="307"/>
      <c r="AW705" s="204">
        <f>VLOOKUP($AX705,CHOOSE({1,2},$C$3:$C$1003,$A$3:$A$1003),2,FALSE)</f>
        <v>1089</v>
      </c>
      <c r="AX705" s="174"/>
      <c r="AY705" s="175"/>
      <c r="AZ705" s="203"/>
      <c r="BA705" s="170">
        <f>VLOOKUP($AZ705,CHOOSE({1,2},$C$3:$C$1003,$A$3:$A$1003),2,FALSE)</f>
        <v>1089</v>
      </c>
      <c r="BB705" s="171"/>
      <c r="BC705" s="205"/>
    </row>
    <row r="706" spans="1:55" ht="15" thickBot="1" x14ac:dyDescent="0.35">
      <c r="A706" s="184">
        <v>1703</v>
      </c>
      <c r="B706" s="185"/>
      <c r="C706" s="186">
        <f>'Informations personnelles'!C706</f>
        <v>0</v>
      </c>
      <c r="P706" s="307"/>
      <c r="AW706" s="204">
        <f>VLOOKUP($AX706,CHOOSE({1,2},$C$3:$C$1003,$A$3:$A$1003),2,FALSE)</f>
        <v>1089</v>
      </c>
      <c r="AX706" s="174"/>
      <c r="AY706" s="175"/>
      <c r="AZ706" s="203"/>
      <c r="BA706" s="170">
        <f>VLOOKUP($AZ706,CHOOSE({1,2},$C$3:$C$1003,$A$3:$A$1003),2,FALSE)</f>
        <v>1089</v>
      </c>
      <c r="BB706" s="171"/>
      <c r="BC706" s="205"/>
    </row>
    <row r="707" spans="1:55" ht="15" thickBot="1" x14ac:dyDescent="0.35">
      <c r="A707" s="184">
        <v>1704</v>
      </c>
      <c r="B707" s="185"/>
      <c r="C707" s="186">
        <f>'Informations personnelles'!C707</f>
        <v>0</v>
      </c>
      <c r="P707" s="307"/>
      <c r="AW707" s="204">
        <f>VLOOKUP($AX707,CHOOSE({1,2},$C$3:$C$1003,$A$3:$A$1003),2,FALSE)</f>
        <v>1089</v>
      </c>
      <c r="AX707" s="174"/>
      <c r="AY707" s="175"/>
      <c r="AZ707" s="203"/>
      <c r="BA707" s="170">
        <f>VLOOKUP($AZ707,CHOOSE({1,2},$C$3:$C$1003,$A$3:$A$1003),2,FALSE)</f>
        <v>1089</v>
      </c>
      <c r="BB707" s="171"/>
      <c r="BC707" s="205"/>
    </row>
    <row r="708" spans="1:55" ht="15" thickBot="1" x14ac:dyDescent="0.35">
      <c r="A708" s="184">
        <v>1705</v>
      </c>
      <c r="B708" s="185"/>
      <c r="C708" s="186">
        <f>'Informations personnelles'!C708</f>
        <v>0</v>
      </c>
      <c r="P708" s="307"/>
      <c r="AW708" s="204">
        <f>VLOOKUP($AX708,CHOOSE({1,2},$C$3:$C$1003,$A$3:$A$1003),2,FALSE)</f>
        <v>1089</v>
      </c>
      <c r="AX708" s="174"/>
      <c r="AY708" s="175"/>
      <c r="AZ708" s="203"/>
      <c r="BA708" s="170">
        <f>VLOOKUP($AZ708,CHOOSE({1,2},$C$3:$C$1003,$A$3:$A$1003),2,FALSE)</f>
        <v>1089</v>
      </c>
      <c r="BB708" s="171"/>
      <c r="BC708" s="205"/>
    </row>
    <row r="709" spans="1:55" ht="15" thickBot="1" x14ac:dyDescent="0.35">
      <c r="A709" s="184">
        <v>1706</v>
      </c>
      <c r="B709" s="185"/>
      <c r="C709" s="186">
        <f>'Informations personnelles'!C709</f>
        <v>0</v>
      </c>
      <c r="P709" s="307"/>
      <c r="AW709" s="204">
        <f>VLOOKUP($AX709,CHOOSE({1,2},$C$3:$C$1003,$A$3:$A$1003),2,FALSE)</f>
        <v>1089</v>
      </c>
      <c r="AX709" s="174"/>
      <c r="AY709" s="175"/>
      <c r="AZ709" s="203"/>
      <c r="BA709" s="170">
        <f>VLOOKUP($AZ709,CHOOSE({1,2},$C$3:$C$1003,$A$3:$A$1003),2,FALSE)</f>
        <v>1089</v>
      </c>
      <c r="BB709" s="171"/>
      <c r="BC709" s="205"/>
    </row>
    <row r="710" spans="1:55" ht="15" thickBot="1" x14ac:dyDescent="0.35">
      <c r="A710" s="184">
        <v>1707</v>
      </c>
      <c r="B710" s="185"/>
      <c r="C710" s="186">
        <f>'Informations personnelles'!C710</f>
        <v>0</v>
      </c>
      <c r="P710" s="307"/>
      <c r="AW710" s="204">
        <f>VLOOKUP($AX710,CHOOSE({1,2},$C$3:$C$1003,$A$3:$A$1003),2,FALSE)</f>
        <v>1089</v>
      </c>
      <c r="AX710" s="174"/>
      <c r="AY710" s="175"/>
      <c r="AZ710" s="203"/>
      <c r="BA710" s="170">
        <f>VLOOKUP($AZ710,CHOOSE({1,2},$C$3:$C$1003,$A$3:$A$1003),2,FALSE)</f>
        <v>1089</v>
      </c>
      <c r="BB710" s="171"/>
      <c r="BC710" s="205"/>
    </row>
    <row r="711" spans="1:55" ht="15" thickBot="1" x14ac:dyDescent="0.35">
      <c r="A711" s="184">
        <v>1708</v>
      </c>
      <c r="B711" s="185"/>
      <c r="C711" s="186">
        <f>'Informations personnelles'!C711</f>
        <v>0</v>
      </c>
      <c r="P711" s="307"/>
      <c r="AW711" s="204">
        <f>VLOOKUP($AX711,CHOOSE({1,2},$C$3:$C$1003,$A$3:$A$1003),2,FALSE)</f>
        <v>1089</v>
      </c>
      <c r="AX711" s="174"/>
      <c r="AY711" s="175"/>
      <c r="AZ711" s="203"/>
      <c r="BA711" s="170">
        <f>VLOOKUP($AZ711,CHOOSE({1,2},$C$3:$C$1003,$A$3:$A$1003),2,FALSE)</f>
        <v>1089</v>
      </c>
      <c r="BB711" s="171"/>
      <c r="BC711" s="205"/>
    </row>
    <row r="712" spans="1:55" ht="15" thickBot="1" x14ac:dyDescent="0.35">
      <c r="A712" s="184">
        <v>1709</v>
      </c>
      <c r="B712" s="185"/>
      <c r="C712" s="186">
        <f>'Informations personnelles'!C712</f>
        <v>0</v>
      </c>
      <c r="P712" s="307"/>
      <c r="AW712" s="204">
        <f>VLOOKUP($AX712,CHOOSE({1,2},$C$3:$C$1003,$A$3:$A$1003),2,FALSE)</f>
        <v>1089</v>
      </c>
      <c r="AX712" s="174"/>
      <c r="AY712" s="175"/>
      <c r="AZ712" s="203"/>
      <c r="BA712" s="170">
        <f>VLOOKUP($AZ712,CHOOSE({1,2},$C$3:$C$1003,$A$3:$A$1003),2,FALSE)</f>
        <v>1089</v>
      </c>
      <c r="BB712" s="171"/>
      <c r="BC712" s="205"/>
    </row>
    <row r="713" spans="1:55" ht="15" thickBot="1" x14ac:dyDescent="0.35">
      <c r="A713" s="184">
        <v>1710</v>
      </c>
      <c r="B713" s="185"/>
      <c r="C713" s="186">
        <f>'Informations personnelles'!C713</f>
        <v>0</v>
      </c>
      <c r="P713" s="307"/>
      <c r="AW713" s="204">
        <f>VLOOKUP($AX713,CHOOSE({1,2},$C$3:$C$1003,$A$3:$A$1003),2,FALSE)</f>
        <v>1089</v>
      </c>
      <c r="AX713" s="174"/>
      <c r="AY713" s="175"/>
      <c r="AZ713" s="203"/>
      <c r="BA713" s="170">
        <f>VLOOKUP($AZ713,CHOOSE({1,2},$C$3:$C$1003,$A$3:$A$1003),2,FALSE)</f>
        <v>1089</v>
      </c>
      <c r="BB713" s="171"/>
      <c r="BC713" s="205"/>
    </row>
    <row r="714" spans="1:55" ht="15" thickBot="1" x14ac:dyDescent="0.35">
      <c r="A714" s="184">
        <v>1711</v>
      </c>
      <c r="B714" s="185"/>
      <c r="C714" s="186">
        <f>'Informations personnelles'!C714</f>
        <v>0</v>
      </c>
      <c r="P714" s="307"/>
      <c r="AW714" s="204">
        <f>VLOOKUP($AX714,CHOOSE({1,2},$C$3:$C$1003,$A$3:$A$1003),2,FALSE)</f>
        <v>1089</v>
      </c>
      <c r="AX714" s="174"/>
      <c r="AY714" s="175"/>
      <c r="AZ714" s="203"/>
      <c r="BA714" s="170">
        <f>VLOOKUP($AZ714,CHOOSE({1,2},$C$3:$C$1003,$A$3:$A$1003),2,FALSE)</f>
        <v>1089</v>
      </c>
      <c r="BB714" s="171"/>
      <c r="BC714" s="205"/>
    </row>
    <row r="715" spans="1:55" ht="15" thickBot="1" x14ac:dyDescent="0.35">
      <c r="A715" s="184">
        <v>1712</v>
      </c>
      <c r="B715" s="185"/>
      <c r="C715" s="186">
        <f>'Informations personnelles'!C715</f>
        <v>0</v>
      </c>
      <c r="P715" s="307"/>
      <c r="AW715" s="204">
        <f>VLOOKUP($AX715,CHOOSE({1,2},$C$3:$C$1003,$A$3:$A$1003),2,FALSE)</f>
        <v>1089</v>
      </c>
      <c r="AX715" s="174"/>
      <c r="AY715" s="175"/>
      <c r="AZ715" s="203"/>
      <c r="BA715" s="170">
        <f>VLOOKUP($AZ715,CHOOSE({1,2},$C$3:$C$1003,$A$3:$A$1003),2,FALSE)</f>
        <v>1089</v>
      </c>
      <c r="BB715" s="171"/>
      <c r="BC715" s="205"/>
    </row>
    <row r="716" spans="1:55" ht="15" thickBot="1" x14ac:dyDescent="0.35">
      <c r="A716" s="184">
        <v>1713</v>
      </c>
      <c r="B716" s="185"/>
      <c r="C716" s="186">
        <f>'Informations personnelles'!C716</f>
        <v>0</v>
      </c>
      <c r="P716" s="307"/>
      <c r="AW716" s="204">
        <f>VLOOKUP($AX716,CHOOSE({1,2},$C$3:$C$1003,$A$3:$A$1003),2,FALSE)</f>
        <v>1089</v>
      </c>
      <c r="AX716" s="174"/>
      <c r="AY716" s="175"/>
      <c r="AZ716" s="203"/>
      <c r="BA716" s="170">
        <f>VLOOKUP($AZ716,CHOOSE({1,2},$C$3:$C$1003,$A$3:$A$1003),2,FALSE)</f>
        <v>1089</v>
      </c>
      <c r="BB716" s="171"/>
      <c r="BC716" s="205"/>
    </row>
    <row r="717" spans="1:55" ht="15" thickBot="1" x14ac:dyDescent="0.35">
      <c r="A717" s="184">
        <v>1714</v>
      </c>
      <c r="B717" s="185"/>
      <c r="C717" s="186">
        <f>'Informations personnelles'!C717</f>
        <v>0</v>
      </c>
      <c r="P717" s="307"/>
      <c r="AW717" s="204">
        <f>VLOOKUP($AX717,CHOOSE({1,2},$C$3:$C$1003,$A$3:$A$1003),2,FALSE)</f>
        <v>1089</v>
      </c>
      <c r="AX717" s="174"/>
      <c r="AY717" s="175"/>
      <c r="AZ717" s="203"/>
      <c r="BA717" s="170">
        <f>VLOOKUP($AZ717,CHOOSE({1,2},$C$3:$C$1003,$A$3:$A$1003),2,FALSE)</f>
        <v>1089</v>
      </c>
      <c r="BB717" s="171"/>
      <c r="BC717" s="205"/>
    </row>
    <row r="718" spans="1:55" ht="15" thickBot="1" x14ac:dyDescent="0.35">
      <c r="A718" s="184">
        <v>1715</v>
      </c>
      <c r="B718" s="185"/>
      <c r="C718" s="186">
        <f>'Informations personnelles'!C718</f>
        <v>0</v>
      </c>
      <c r="P718" s="307"/>
      <c r="AW718" s="204">
        <f>VLOOKUP($AX718,CHOOSE({1,2},$C$3:$C$1003,$A$3:$A$1003),2,FALSE)</f>
        <v>1089</v>
      </c>
      <c r="AX718" s="174"/>
      <c r="AY718" s="175"/>
      <c r="AZ718" s="203"/>
      <c r="BA718" s="170">
        <f>VLOOKUP($AZ718,CHOOSE({1,2},$C$3:$C$1003,$A$3:$A$1003),2,FALSE)</f>
        <v>1089</v>
      </c>
      <c r="BB718" s="171"/>
      <c r="BC718" s="205"/>
    </row>
    <row r="719" spans="1:55" ht="15" thickBot="1" x14ac:dyDescent="0.35">
      <c r="A719" s="184">
        <v>1716</v>
      </c>
      <c r="B719" s="185"/>
      <c r="C719" s="186">
        <f>'Informations personnelles'!C719</f>
        <v>0</v>
      </c>
      <c r="P719" s="307"/>
      <c r="AW719" s="204">
        <f>VLOOKUP($AX719,CHOOSE({1,2},$C$3:$C$1003,$A$3:$A$1003),2,FALSE)</f>
        <v>1089</v>
      </c>
      <c r="AX719" s="174"/>
      <c r="AY719" s="175"/>
      <c r="AZ719" s="203"/>
      <c r="BA719" s="170">
        <f>VLOOKUP($AZ719,CHOOSE({1,2},$C$3:$C$1003,$A$3:$A$1003),2,FALSE)</f>
        <v>1089</v>
      </c>
      <c r="BB719" s="171"/>
      <c r="BC719" s="205"/>
    </row>
    <row r="720" spans="1:55" ht="15" thickBot="1" x14ac:dyDescent="0.35">
      <c r="A720" s="184">
        <v>1717</v>
      </c>
      <c r="B720" s="185"/>
      <c r="C720" s="186">
        <f>'Informations personnelles'!C720</f>
        <v>0</v>
      </c>
      <c r="P720" s="307"/>
      <c r="AW720" s="204">
        <f>VLOOKUP($AX720,CHOOSE({1,2},$C$3:$C$1003,$A$3:$A$1003),2,FALSE)</f>
        <v>1089</v>
      </c>
      <c r="AX720" s="174"/>
      <c r="AY720" s="175"/>
      <c r="AZ720" s="203"/>
      <c r="BA720" s="170">
        <f>VLOOKUP($AZ720,CHOOSE({1,2},$C$3:$C$1003,$A$3:$A$1003),2,FALSE)</f>
        <v>1089</v>
      </c>
      <c r="BB720" s="171"/>
      <c r="BC720" s="205"/>
    </row>
    <row r="721" spans="1:55" ht="15" thickBot="1" x14ac:dyDescent="0.35">
      <c r="A721" s="184">
        <v>1718</v>
      </c>
      <c r="B721" s="185"/>
      <c r="C721" s="186">
        <f>'Informations personnelles'!C721</f>
        <v>0</v>
      </c>
      <c r="P721" s="307"/>
      <c r="AW721" s="204">
        <f>VLOOKUP($AX721,CHOOSE({1,2},$C$3:$C$1003,$A$3:$A$1003),2,FALSE)</f>
        <v>1089</v>
      </c>
      <c r="AX721" s="174"/>
      <c r="AY721" s="175"/>
      <c r="AZ721" s="203"/>
      <c r="BA721" s="170">
        <f>VLOOKUP($AZ721,CHOOSE({1,2},$C$3:$C$1003,$A$3:$A$1003),2,FALSE)</f>
        <v>1089</v>
      </c>
      <c r="BB721" s="171"/>
      <c r="BC721" s="205"/>
    </row>
    <row r="722" spans="1:55" ht="15" thickBot="1" x14ac:dyDescent="0.35">
      <c r="A722" s="184">
        <v>1719</v>
      </c>
      <c r="B722" s="185"/>
      <c r="C722" s="186">
        <f>'Informations personnelles'!C722</f>
        <v>0</v>
      </c>
      <c r="P722" s="307"/>
      <c r="AW722" s="204">
        <f>VLOOKUP($AX722,CHOOSE({1,2},$C$3:$C$1003,$A$3:$A$1003),2,FALSE)</f>
        <v>1089</v>
      </c>
      <c r="AX722" s="174"/>
      <c r="AY722" s="175"/>
      <c r="AZ722" s="203"/>
      <c r="BA722" s="170">
        <f>VLOOKUP($AZ722,CHOOSE({1,2},$C$3:$C$1003,$A$3:$A$1003),2,FALSE)</f>
        <v>1089</v>
      </c>
      <c r="BB722" s="171"/>
      <c r="BC722" s="205"/>
    </row>
    <row r="723" spans="1:55" ht="15" thickBot="1" x14ac:dyDescent="0.35">
      <c r="A723" s="184">
        <v>1720</v>
      </c>
      <c r="B723" s="185"/>
      <c r="C723" s="186">
        <f>'Informations personnelles'!C723</f>
        <v>0</v>
      </c>
      <c r="P723" s="307"/>
      <c r="AW723" s="204">
        <f>VLOOKUP($AX723,CHOOSE({1,2},$C$3:$C$1003,$A$3:$A$1003),2,FALSE)</f>
        <v>1089</v>
      </c>
      <c r="AX723" s="174"/>
      <c r="AY723" s="175"/>
      <c r="AZ723" s="203"/>
      <c r="BA723" s="170">
        <f>VLOOKUP($AZ723,CHOOSE({1,2},$C$3:$C$1003,$A$3:$A$1003),2,FALSE)</f>
        <v>1089</v>
      </c>
      <c r="BB723" s="171"/>
      <c r="BC723" s="205"/>
    </row>
    <row r="724" spans="1:55" ht="15" thickBot="1" x14ac:dyDescent="0.35">
      <c r="A724" s="184">
        <v>1721</v>
      </c>
      <c r="B724" s="185"/>
      <c r="C724" s="186">
        <f>'Informations personnelles'!C724</f>
        <v>0</v>
      </c>
      <c r="P724" s="307"/>
      <c r="AW724" s="204">
        <f>VLOOKUP($AX724,CHOOSE({1,2},$C$3:$C$1003,$A$3:$A$1003),2,FALSE)</f>
        <v>1089</v>
      </c>
      <c r="AX724" s="174"/>
      <c r="AY724" s="175"/>
      <c r="AZ724" s="203"/>
      <c r="BA724" s="170">
        <f>VLOOKUP($AZ724,CHOOSE({1,2},$C$3:$C$1003,$A$3:$A$1003),2,FALSE)</f>
        <v>1089</v>
      </c>
      <c r="BB724" s="171"/>
      <c r="BC724" s="205"/>
    </row>
    <row r="725" spans="1:55" ht="15" thickBot="1" x14ac:dyDescent="0.35">
      <c r="A725" s="184">
        <v>1722</v>
      </c>
      <c r="B725" s="185"/>
      <c r="C725" s="186">
        <f>'Informations personnelles'!C725</f>
        <v>0</v>
      </c>
      <c r="P725" s="307"/>
      <c r="AW725" s="204">
        <f>VLOOKUP($AX725,CHOOSE({1,2},$C$3:$C$1003,$A$3:$A$1003),2,FALSE)</f>
        <v>1089</v>
      </c>
      <c r="AX725" s="174"/>
      <c r="AY725" s="175"/>
      <c r="AZ725" s="203"/>
      <c r="BA725" s="170">
        <f>VLOOKUP($AZ725,CHOOSE({1,2},$C$3:$C$1003,$A$3:$A$1003),2,FALSE)</f>
        <v>1089</v>
      </c>
      <c r="BB725" s="171"/>
      <c r="BC725" s="205"/>
    </row>
    <row r="726" spans="1:55" ht="15" thickBot="1" x14ac:dyDescent="0.35">
      <c r="A726" s="184">
        <v>1723</v>
      </c>
      <c r="B726" s="185"/>
      <c r="C726" s="186">
        <f>'Informations personnelles'!C726</f>
        <v>0</v>
      </c>
      <c r="P726" s="307"/>
      <c r="AW726" s="204">
        <f>VLOOKUP($AX726,CHOOSE({1,2},$C$3:$C$1003,$A$3:$A$1003),2,FALSE)</f>
        <v>1089</v>
      </c>
      <c r="AX726" s="174"/>
      <c r="AY726" s="175"/>
      <c r="AZ726" s="203"/>
      <c r="BA726" s="170">
        <f>VLOOKUP($AZ726,CHOOSE({1,2},$C$3:$C$1003,$A$3:$A$1003),2,FALSE)</f>
        <v>1089</v>
      </c>
      <c r="BB726" s="171"/>
      <c r="BC726" s="205"/>
    </row>
    <row r="727" spans="1:55" ht="15" thickBot="1" x14ac:dyDescent="0.35">
      <c r="A727" s="184">
        <v>1724</v>
      </c>
      <c r="B727" s="185"/>
      <c r="C727" s="186">
        <f>'Informations personnelles'!C727</f>
        <v>0</v>
      </c>
      <c r="P727" s="307"/>
      <c r="AW727" s="204">
        <f>VLOOKUP($AX727,CHOOSE({1,2},$C$3:$C$1003,$A$3:$A$1003),2,FALSE)</f>
        <v>1089</v>
      </c>
      <c r="AX727" s="174"/>
      <c r="AY727" s="175"/>
      <c r="AZ727" s="203"/>
      <c r="BA727" s="170">
        <f>VLOOKUP($AZ727,CHOOSE({1,2},$C$3:$C$1003,$A$3:$A$1003),2,FALSE)</f>
        <v>1089</v>
      </c>
      <c r="BB727" s="171"/>
      <c r="BC727" s="205"/>
    </row>
    <row r="728" spans="1:55" ht="15" thickBot="1" x14ac:dyDescent="0.35">
      <c r="A728" s="184">
        <v>1725</v>
      </c>
      <c r="B728" s="185"/>
      <c r="C728" s="186">
        <f>'Informations personnelles'!C728</f>
        <v>0</v>
      </c>
      <c r="P728" s="307"/>
      <c r="AW728" s="204">
        <f>VLOOKUP($AX728,CHOOSE({1,2},$C$3:$C$1003,$A$3:$A$1003),2,FALSE)</f>
        <v>1089</v>
      </c>
      <c r="AX728" s="174"/>
      <c r="AY728" s="175"/>
      <c r="AZ728" s="203"/>
      <c r="BA728" s="170">
        <f>VLOOKUP($AZ728,CHOOSE({1,2},$C$3:$C$1003,$A$3:$A$1003),2,FALSE)</f>
        <v>1089</v>
      </c>
      <c r="BB728" s="171"/>
      <c r="BC728" s="205"/>
    </row>
    <row r="729" spans="1:55" ht="15" thickBot="1" x14ac:dyDescent="0.35">
      <c r="A729" s="184">
        <v>1726</v>
      </c>
      <c r="B729" s="185"/>
      <c r="C729" s="186">
        <f>'Informations personnelles'!C729</f>
        <v>0</v>
      </c>
      <c r="P729" s="307"/>
      <c r="AW729" s="204">
        <f>VLOOKUP($AX729,CHOOSE({1,2},$C$3:$C$1003,$A$3:$A$1003),2,FALSE)</f>
        <v>1089</v>
      </c>
      <c r="AX729" s="174"/>
      <c r="AY729" s="175"/>
      <c r="AZ729" s="203"/>
      <c r="BA729" s="170">
        <f>VLOOKUP($AZ729,CHOOSE({1,2},$C$3:$C$1003,$A$3:$A$1003),2,FALSE)</f>
        <v>1089</v>
      </c>
      <c r="BB729" s="171"/>
      <c r="BC729" s="205"/>
    </row>
    <row r="730" spans="1:55" ht="15" thickBot="1" x14ac:dyDescent="0.35">
      <c r="A730" s="184">
        <v>1727</v>
      </c>
      <c r="B730" s="185"/>
      <c r="C730" s="186">
        <f>'Informations personnelles'!C730</f>
        <v>0</v>
      </c>
      <c r="P730" s="307"/>
      <c r="AW730" s="204">
        <f>VLOOKUP($AX730,CHOOSE({1,2},$C$3:$C$1003,$A$3:$A$1003),2,FALSE)</f>
        <v>1089</v>
      </c>
      <c r="AX730" s="174"/>
      <c r="AY730" s="175"/>
      <c r="AZ730" s="203"/>
      <c r="BA730" s="170">
        <f>VLOOKUP($AZ730,CHOOSE({1,2},$C$3:$C$1003,$A$3:$A$1003),2,FALSE)</f>
        <v>1089</v>
      </c>
      <c r="BB730" s="171"/>
      <c r="BC730" s="205"/>
    </row>
    <row r="731" spans="1:55" ht="15" thickBot="1" x14ac:dyDescent="0.35">
      <c r="A731" s="184">
        <v>1728</v>
      </c>
      <c r="B731" s="185"/>
      <c r="C731" s="186">
        <f>'Informations personnelles'!C731</f>
        <v>0</v>
      </c>
      <c r="P731" s="307"/>
      <c r="AW731" s="204">
        <f>VLOOKUP($AX731,CHOOSE({1,2},$C$3:$C$1003,$A$3:$A$1003),2,FALSE)</f>
        <v>1089</v>
      </c>
      <c r="AX731" s="174"/>
      <c r="AY731" s="175"/>
      <c r="AZ731" s="203"/>
      <c r="BA731" s="170">
        <f>VLOOKUP($AZ731,CHOOSE({1,2},$C$3:$C$1003,$A$3:$A$1003),2,FALSE)</f>
        <v>1089</v>
      </c>
      <c r="BB731" s="171"/>
      <c r="BC731" s="205"/>
    </row>
    <row r="732" spans="1:55" ht="15" thickBot="1" x14ac:dyDescent="0.35">
      <c r="A732" s="184">
        <v>1729</v>
      </c>
      <c r="B732" s="185"/>
      <c r="C732" s="186">
        <f>'Informations personnelles'!C732</f>
        <v>0</v>
      </c>
      <c r="P732" s="307"/>
      <c r="AW732" s="204">
        <f>VLOOKUP($AX732,CHOOSE({1,2},$C$3:$C$1003,$A$3:$A$1003),2,FALSE)</f>
        <v>1089</v>
      </c>
      <c r="AX732" s="174"/>
      <c r="AY732" s="175"/>
      <c r="AZ732" s="203"/>
      <c r="BA732" s="170">
        <f>VLOOKUP($AZ732,CHOOSE({1,2},$C$3:$C$1003,$A$3:$A$1003),2,FALSE)</f>
        <v>1089</v>
      </c>
      <c r="BB732" s="171"/>
      <c r="BC732" s="205"/>
    </row>
    <row r="733" spans="1:55" ht="15" thickBot="1" x14ac:dyDescent="0.35">
      <c r="A733" s="184">
        <v>1730</v>
      </c>
      <c r="B733" s="185"/>
      <c r="C733" s="186">
        <f>'Informations personnelles'!C733</f>
        <v>0</v>
      </c>
      <c r="P733" s="307"/>
      <c r="AW733" s="204">
        <f>VLOOKUP($AX733,CHOOSE({1,2},$C$3:$C$1003,$A$3:$A$1003),2,FALSE)</f>
        <v>1089</v>
      </c>
      <c r="AX733" s="174"/>
      <c r="AY733" s="175"/>
      <c r="AZ733" s="203"/>
      <c r="BA733" s="170">
        <f>VLOOKUP($AZ733,CHOOSE({1,2},$C$3:$C$1003,$A$3:$A$1003),2,FALSE)</f>
        <v>1089</v>
      </c>
      <c r="BB733" s="171"/>
      <c r="BC733" s="205"/>
    </row>
    <row r="734" spans="1:55" ht="15" thickBot="1" x14ac:dyDescent="0.35">
      <c r="A734" s="184">
        <v>1731</v>
      </c>
      <c r="B734" s="185"/>
      <c r="C734" s="186">
        <f>'Informations personnelles'!C734</f>
        <v>0</v>
      </c>
      <c r="P734" s="307"/>
      <c r="AW734" s="204">
        <f>VLOOKUP($AX734,CHOOSE({1,2},$C$3:$C$1003,$A$3:$A$1003),2,FALSE)</f>
        <v>1089</v>
      </c>
      <c r="AX734" s="174"/>
      <c r="AY734" s="175"/>
      <c r="AZ734" s="203"/>
      <c r="BA734" s="170">
        <f>VLOOKUP($AZ734,CHOOSE({1,2},$C$3:$C$1003,$A$3:$A$1003),2,FALSE)</f>
        <v>1089</v>
      </c>
      <c r="BB734" s="171"/>
      <c r="BC734" s="205"/>
    </row>
    <row r="735" spans="1:55" ht="15" thickBot="1" x14ac:dyDescent="0.35">
      <c r="A735" s="184">
        <v>1732</v>
      </c>
      <c r="B735" s="185"/>
      <c r="C735" s="186">
        <f>'Informations personnelles'!C735</f>
        <v>0</v>
      </c>
      <c r="P735" s="307"/>
      <c r="AW735" s="204">
        <f>VLOOKUP($AX735,CHOOSE({1,2},$C$3:$C$1003,$A$3:$A$1003),2,FALSE)</f>
        <v>1089</v>
      </c>
      <c r="AX735" s="174"/>
      <c r="AY735" s="175"/>
      <c r="AZ735" s="203"/>
      <c r="BA735" s="170">
        <f>VLOOKUP($AZ735,CHOOSE({1,2},$C$3:$C$1003,$A$3:$A$1003),2,FALSE)</f>
        <v>1089</v>
      </c>
      <c r="BB735" s="171"/>
      <c r="BC735" s="205"/>
    </row>
    <row r="736" spans="1:55" ht="15" thickBot="1" x14ac:dyDescent="0.35">
      <c r="A736" s="184">
        <v>1733</v>
      </c>
      <c r="B736" s="185"/>
      <c r="C736" s="186">
        <f>'Informations personnelles'!C736</f>
        <v>0</v>
      </c>
      <c r="P736" s="307"/>
      <c r="AW736" s="204">
        <f>VLOOKUP($AX736,CHOOSE({1,2},$C$3:$C$1003,$A$3:$A$1003),2,FALSE)</f>
        <v>1089</v>
      </c>
      <c r="AX736" s="174"/>
      <c r="AY736" s="175"/>
      <c r="AZ736" s="203"/>
      <c r="BA736" s="170">
        <f>VLOOKUP($AZ736,CHOOSE({1,2},$C$3:$C$1003,$A$3:$A$1003),2,FALSE)</f>
        <v>1089</v>
      </c>
      <c r="BB736" s="171"/>
      <c r="BC736" s="205"/>
    </row>
    <row r="737" spans="1:55" ht="15" thickBot="1" x14ac:dyDescent="0.35">
      <c r="A737" s="184">
        <v>1734</v>
      </c>
      <c r="B737" s="185"/>
      <c r="C737" s="186">
        <f>'Informations personnelles'!C737</f>
        <v>0</v>
      </c>
      <c r="P737" s="307"/>
      <c r="AW737" s="204">
        <f>VLOOKUP($AX737,CHOOSE({1,2},$C$3:$C$1003,$A$3:$A$1003),2,FALSE)</f>
        <v>1089</v>
      </c>
      <c r="AX737" s="174"/>
      <c r="AY737" s="175"/>
      <c r="AZ737" s="203"/>
      <c r="BA737" s="170">
        <f>VLOOKUP($AZ737,CHOOSE({1,2},$C$3:$C$1003,$A$3:$A$1003),2,FALSE)</f>
        <v>1089</v>
      </c>
      <c r="BB737" s="171"/>
      <c r="BC737" s="205"/>
    </row>
    <row r="738" spans="1:55" ht="15" thickBot="1" x14ac:dyDescent="0.35">
      <c r="A738" s="184">
        <v>1735</v>
      </c>
      <c r="B738" s="185"/>
      <c r="C738" s="186">
        <f>'Informations personnelles'!C738</f>
        <v>0</v>
      </c>
      <c r="P738" s="307"/>
      <c r="AW738" s="204">
        <f>VLOOKUP($AX738,CHOOSE({1,2},$C$3:$C$1003,$A$3:$A$1003),2,FALSE)</f>
        <v>1089</v>
      </c>
      <c r="AX738" s="174"/>
      <c r="AY738" s="175"/>
      <c r="AZ738" s="203"/>
      <c r="BA738" s="170">
        <f>VLOOKUP($AZ738,CHOOSE({1,2},$C$3:$C$1003,$A$3:$A$1003),2,FALSE)</f>
        <v>1089</v>
      </c>
      <c r="BB738" s="171"/>
      <c r="BC738" s="205"/>
    </row>
    <row r="739" spans="1:55" ht="15" thickBot="1" x14ac:dyDescent="0.35">
      <c r="A739" s="184">
        <v>1736</v>
      </c>
      <c r="B739" s="185"/>
      <c r="C739" s="186">
        <f>'Informations personnelles'!C739</f>
        <v>0</v>
      </c>
      <c r="P739" s="307"/>
      <c r="AW739" s="204">
        <f>VLOOKUP($AX739,CHOOSE({1,2},$C$3:$C$1003,$A$3:$A$1003),2,FALSE)</f>
        <v>1089</v>
      </c>
      <c r="AX739" s="174"/>
      <c r="AY739" s="175"/>
      <c r="AZ739" s="203"/>
      <c r="BA739" s="170">
        <f>VLOOKUP($AZ739,CHOOSE({1,2},$C$3:$C$1003,$A$3:$A$1003),2,FALSE)</f>
        <v>1089</v>
      </c>
      <c r="BB739" s="171"/>
      <c r="BC739" s="205"/>
    </row>
    <row r="740" spans="1:55" ht="15" thickBot="1" x14ac:dyDescent="0.35">
      <c r="A740" s="184">
        <v>1737</v>
      </c>
      <c r="B740" s="185"/>
      <c r="C740" s="186">
        <f>'Informations personnelles'!C740</f>
        <v>0</v>
      </c>
      <c r="P740" s="307"/>
      <c r="AW740" s="204">
        <f>VLOOKUP($AX740,CHOOSE({1,2},$C$3:$C$1003,$A$3:$A$1003),2,FALSE)</f>
        <v>1089</v>
      </c>
      <c r="AX740" s="174"/>
      <c r="AY740" s="175"/>
      <c r="AZ740" s="203"/>
      <c r="BA740" s="170">
        <f>VLOOKUP($AZ740,CHOOSE({1,2},$C$3:$C$1003,$A$3:$A$1003),2,FALSE)</f>
        <v>1089</v>
      </c>
      <c r="BB740" s="171"/>
      <c r="BC740" s="205"/>
    </row>
    <row r="741" spans="1:55" ht="15" thickBot="1" x14ac:dyDescent="0.35">
      <c r="A741" s="184">
        <v>1738</v>
      </c>
      <c r="B741" s="185"/>
      <c r="C741" s="186">
        <f>'Informations personnelles'!C741</f>
        <v>0</v>
      </c>
      <c r="P741" s="307"/>
      <c r="AW741" s="204">
        <f>VLOOKUP($AX741,CHOOSE({1,2},$C$3:$C$1003,$A$3:$A$1003),2,FALSE)</f>
        <v>1089</v>
      </c>
      <c r="AX741" s="174"/>
      <c r="AY741" s="175"/>
      <c r="AZ741" s="203"/>
      <c r="BA741" s="170">
        <f>VLOOKUP($AZ741,CHOOSE({1,2},$C$3:$C$1003,$A$3:$A$1003),2,FALSE)</f>
        <v>1089</v>
      </c>
      <c r="BB741" s="171"/>
      <c r="BC741" s="205"/>
    </row>
    <row r="742" spans="1:55" ht="15" thickBot="1" x14ac:dyDescent="0.35">
      <c r="A742" s="184">
        <v>1739</v>
      </c>
      <c r="B742" s="185"/>
      <c r="C742" s="186">
        <f>'Informations personnelles'!C742</f>
        <v>0</v>
      </c>
      <c r="P742" s="307"/>
      <c r="AW742" s="204">
        <f>VLOOKUP($AX742,CHOOSE({1,2},$C$3:$C$1003,$A$3:$A$1003),2,FALSE)</f>
        <v>1089</v>
      </c>
      <c r="AX742" s="174"/>
      <c r="AY742" s="175"/>
      <c r="AZ742" s="203"/>
      <c r="BA742" s="170">
        <f>VLOOKUP($AZ742,CHOOSE({1,2},$C$3:$C$1003,$A$3:$A$1003),2,FALSE)</f>
        <v>1089</v>
      </c>
      <c r="BB742" s="171"/>
      <c r="BC742" s="205"/>
    </row>
    <row r="743" spans="1:55" ht="15" thickBot="1" x14ac:dyDescent="0.35">
      <c r="A743" s="184">
        <v>1740</v>
      </c>
      <c r="B743" s="185"/>
      <c r="C743" s="186">
        <f>'Informations personnelles'!C743</f>
        <v>0</v>
      </c>
      <c r="P743" s="307"/>
      <c r="AW743" s="204">
        <f>VLOOKUP($AX743,CHOOSE({1,2},$C$3:$C$1003,$A$3:$A$1003),2,FALSE)</f>
        <v>1089</v>
      </c>
      <c r="AX743" s="174"/>
      <c r="AY743" s="175"/>
      <c r="AZ743" s="203"/>
      <c r="BA743" s="170">
        <f>VLOOKUP($AZ743,CHOOSE({1,2},$C$3:$C$1003,$A$3:$A$1003),2,FALSE)</f>
        <v>1089</v>
      </c>
      <c r="BB743" s="171"/>
      <c r="BC743" s="205"/>
    </row>
    <row r="744" spans="1:55" ht="15" thickBot="1" x14ac:dyDescent="0.35">
      <c r="A744" s="184">
        <v>1741</v>
      </c>
      <c r="B744" s="185"/>
      <c r="C744" s="186">
        <f>'Informations personnelles'!C744</f>
        <v>0</v>
      </c>
      <c r="P744" s="307"/>
      <c r="AW744" s="204">
        <f>VLOOKUP($AX744,CHOOSE({1,2},$C$3:$C$1003,$A$3:$A$1003),2,FALSE)</f>
        <v>1089</v>
      </c>
      <c r="AX744" s="174"/>
      <c r="AY744" s="175"/>
      <c r="AZ744" s="203"/>
      <c r="BA744" s="170">
        <f>VLOOKUP($AZ744,CHOOSE({1,2},$C$3:$C$1003,$A$3:$A$1003),2,FALSE)</f>
        <v>1089</v>
      </c>
      <c r="BB744" s="171"/>
      <c r="BC744" s="205"/>
    </row>
    <row r="745" spans="1:55" ht="15" thickBot="1" x14ac:dyDescent="0.35">
      <c r="A745" s="184">
        <v>1742</v>
      </c>
      <c r="B745" s="185"/>
      <c r="C745" s="186">
        <f>'Informations personnelles'!C745</f>
        <v>0</v>
      </c>
      <c r="P745" s="307"/>
      <c r="AW745" s="204">
        <f>VLOOKUP($AX745,CHOOSE({1,2},$C$3:$C$1003,$A$3:$A$1003),2,FALSE)</f>
        <v>1089</v>
      </c>
      <c r="AX745" s="174"/>
      <c r="AY745" s="175"/>
      <c r="AZ745" s="203"/>
      <c r="BA745" s="170">
        <f>VLOOKUP($AZ745,CHOOSE({1,2},$C$3:$C$1003,$A$3:$A$1003),2,FALSE)</f>
        <v>1089</v>
      </c>
      <c r="BB745" s="171"/>
      <c r="BC745" s="205"/>
    </row>
    <row r="746" spans="1:55" ht="15" thickBot="1" x14ac:dyDescent="0.35">
      <c r="A746" s="184">
        <v>1743</v>
      </c>
      <c r="B746" s="185"/>
      <c r="C746" s="186">
        <f>'Informations personnelles'!C746</f>
        <v>0</v>
      </c>
      <c r="P746" s="307"/>
      <c r="AW746" s="204">
        <f>VLOOKUP($AX746,CHOOSE({1,2},$C$3:$C$1003,$A$3:$A$1003),2,FALSE)</f>
        <v>1089</v>
      </c>
      <c r="AX746" s="174"/>
      <c r="AY746" s="175"/>
      <c r="AZ746" s="203"/>
      <c r="BA746" s="170">
        <f>VLOOKUP($AZ746,CHOOSE({1,2},$C$3:$C$1003,$A$3:$A$1003),2,FALSE)</f>
        <v>1089</v>
      </c>
      <c r="BB746" s="171"/>
      <c r="BC746" s="205"/>
    </row>
    <row r="747" spans="1:55" ht="15" thickBot="1" x14ac:dyDescent="0.35">
      <c r="A747" s="184">
        <v>1744</v>
      </c>
      <c r="B747" s="185"/>
      <c r="C747" s="186">
        <f>'Informations personnelles'!C747</f>
        <v>0</v>
      </c>
      <c r="P747" s="307"/>
      <c r="AW747" s="204">
        <f>VLOOKUP($AX747,CHOOSE({1,2},$C$3:$C$1003,$A$3:$A$1003),2,FALSE)</f>
        <v>1089</v>
      </c>
      <c r="AX747" s="174"/>
      <c r="AY747" s="175"/>
      <c r="AZ747" s="203"/>
      <c r="BA747" s="170">
        <f>VLOOKUP($AZ747,CHOOSE({1,2},$C$3:$C$1003,$A$3:$A$1003),2,FALSE)</f>
        <v>1089</v>
      </c>
      <c r="BB747" s="171"/>
      <c r="BC747" s="205"/>
    </row>
    <row r="748" spans="1:55" ht="15" thickBot="1" x14ac:dyDescent="0.35">
      <c r="A748" s="184">
        <v>1745</v>
      </c>
      <c r="B748" s="185"/>
      <c r="C748" s="186">
        <f>'Informations personnelles'!C748</f>
        <v>0</v>
      </c>
      <c r="P748" s="307"/>
      <c r="AW748" s="204">
        <f>VLOOKUP($AX748,CHOOSE({1,2},$C$3:$C$1003,$A$3:$A$1003),2,FALSE)</f>
        <v>1089</v>
      </c>
      <c r="AX748" s="174"/>
      <c r="AY748" s="175"/>
      <c r="AZ748" s="203"/>
      <c r="BA748" s="170">
        <f>VLOOKUP($AZ748,CHOOSE({1,2},$C$3:$C$1003,$A$3:$A$1003),2,FALSE)</f>
        <v>1089</v>
      </c>
      <c r="BB748" s="171"/>
      <c r="BC748" s="205"/>
    </row>
    <row r="749" spans="1:55" ht="15" thickBot="1" x14ac:dyDescent="0.35">
      <c r="A749" s="184">
        <v>1746</v>
      </c>
      <c r="B749" s="185"/>
      <c r="C749" s="186">
        <f>'Informations personnelles'!C749</f>
        <v>0</v>
      </c>
      <c r="P749" s="307"/>
      <c r="AW749" s="204">
        <f>VLOOKUP($AX749,CHOOSE({1,2},$C$3:$C$1003,$A$3:$A$1003),2,FALSE)</f>
        <v>1089</v>
      </c>
      <c r="AX749" s="174"/>
      <c r="AY749" s="175"/>
      <c r="AZ749" s="203"/>
      <c r="BA749" s="170">
        <f>VLOOKUP($AZ749,CHOOSE({1,2},$C$3:$C$1003,$A$3:$A$1003),2,FALSE)</f>
        <v>1089</v>
      </c>
      <c r="BB749" s="171"/>
      <c r="BC749" s="205"/>
    </row>
    <row r="750" spans="1:55" ht="15" thickBot="1" x14ac:dyDescent="0.35">
      <c r="A750" s="184">
        <v>1747</v>
      </c>
      <c r="B750" s="185"/>
      <c r="C750" s="186">
        <f>'Informations personnelles'!C750</f>
        <v>0</v>
      </c>
      <c r="P750" s="307"/>
      <c r="AW750" s="204">
        <f>VLOOKUP($AX750,CHOOSE({1,2},$C$3:$C$1003,$A$3:$A$1003),2,FALSE)</f>
        <v>1089</v>
      </c>
      <c r="AX750" s="174"/>
      <c r="AY750" s="175"/>
      <c r="AZ750" s="203"/>
      <c r="BA750" s="170">
        <f>VLOOKUP($AZ750,CHOOSE({1,2},$C$3:$C$1003,$A$3:$A$1003),2,FALSE)</f>
        <v>1089</v>
      </c>
      <c r="BB750" s="171"/>
      <c r="BC750" s="205"/>
    </row>
    <row r="751" spans="1:55" ht="15" thickBot="1" x14ac:dyDescent="0.35">
      <c r="A751" s="184">
        <v>1748</v>
      </c>
      <c r="B751" s="185"/>
      <c r="C751" s="186">
        <f>'Informations personnelles'!C751</f>
        <v>0</v>
      </c>
      <c r="P751" s="307"/>
      <c r="AW751" s="204">
        <f>VLOOKUP($AX751,CHOOSE({1,2},$C$3:$C$1003,$A$3:$A$1003),2,FALSE)</f>
        <v>1089</v>
      </c>
      <c r="AX751" s="174"/>
      <c r="AY751" s="175"/>
      <c r="AZ751" s="203"/>
      <c r="BA751" s="170">
        <f>VLOOKUP($AZ751,CHOOSE({1,2},$C$3:$C$1003,$A$3:$A$1003),2,FALSE)</f>
        <v>1089</v>
      </c>
      <c r="BB751" s="171"/>
      <c r="BC751" s="205"/>
    </row>
    <row r="752" spans="1:55" ht="15" thickBot="1" x14ac:dyDescent="0.35">
      <c r="A752" s="184">
        <v>1749</v>
      </c>
      <c r="B752" s="185"/>
      <c r="C752" s="186">
        <f>'Informations personnelles'!C752</f>
        <v>0</v>
      </c>
      <c r="P752" s="307"/>
      <c r="AW752" s="204">
        <f>VLOOKUP($AX752,CHOOSE({1,2},$C$3:$C$1003,$A$3:$A$1003),2,FALSE)</f>
        <v>1089</v>
      </c>
      <c r="AX752" s="174"/>
      <c r="AY752" s="175"/>
      <c r="AZ752" s="203"/>
      <c r="BA752" s="170">
        <f>VLOOKUP($AZ752,CHOOSE({1,2},$C$3:$C$1003,$A$3:$A$1003),2,FALSE)</f>
        <v>1089</v>
      </c>
      <c r="BB752" s="171"/>
      <c r="BC752" s="205"/>
    </row>
    <row r="753" spans="1:55" ht="15" thickBot="1" x14ac:dyDescent="0.35">
      <c r="A753" s="184">
        <v>1750</v>
      </c>
      <c r="B753" s="185"/>
      <c r="C753" s="186">
        <f>'Informations personnelles'!C753</f>
        <v>0</v>
      </c>
      <c r="P753" s="307"/>
      <c r="AW753" s="204">
        <f>VLOOKUP($AX753,CHOOSE({1,2},$C$3:$C$1003,$A$3:$A$1003),2,FALSE)</f>
        <v>1089</v>
      </c>
      <c r="AX753" s="174"/>
      <c r="AY753" s="175"/>
      <c r="AZ753" s="203"/>
      <c r="BA753" s="170">
        <f>VLOOKUP($AZ753,CHOOSE({1,2},$C$3:$C$1003,$A$3:$A$1003),2,FALSE)</f>
        <v>1089</v>
      </c>
      <c r="BB753" s="171"/>
      <c r="BC753" s="205"/>
    </row>
    <row r="754" spans="1:55" ht="15" thickBot="1" x14ac:dyDescent="0.35">
      <c r="A754" s="184">
        <v>1751</v>
      </c>
      <c r="B754" s="185"/>
      <c r="C754" s="186">
        <f>'Informations personnelles'!C754</f>
        <v>0</v>
      </c>
      <c r="P754" s="307"/>
      <c r="AW754" s="204">
        <f>VLOOKUP($AX754,CHOOSE({1,2},$C$3:$C$1003,$A$3:$A$1003),2,FALSE)</f>
        <v>1089</v>
      </c>
      <c r="AX754" s="174"/>
      <c r="AY754" s="175"/>
      <c r="AZ754" s="203"/>
      <c r="BA754" s="170">
        <f>VLOOKUP($AZ754,CHOOSE({1,2},$C$3:$C$1003,$A$3:$A$1003),2,FALSE)</f>
        <v>1089</v>
      </c>
      <c r="BB754" s="171"/>
      <c r="BC754" s="205"/>
    </row>
    <row r="755" spans="1:55" ht="15" thickBot="1" x14ac:dyDescent="0.35">
      <c r="A755" s="184">
        <v>1752</v>
      </c>
      <c r="B755" s="185"/>
      <c r="C755" s="186">
        <f>'Informations personnelles'!C755</f>
        <v>0</v>
      </c>
      <c r="P755" s="307"/>
      <c r="AW755" s="204">
        <f>VLOOKUP($AX755,CHOOSE({1,2},$C$3:$C$1003,$A$3:$A$1003),2,FALSE)</f>
        <v>1089</v>
      </c>
      <c r="AX755" s="174"/>
      <c r="AY755" s="175"/>
      <c r="AZ755" s="203"/>
      <c r="BA755" s="170">
        <f>VLOOKUP($AZ755,CHOOSE({1,2},$C$3:$C$1003,$A$3:$A$1003),2,FALSE)</f>
        <v>1089</v>
      </c>
      <c r="BB755" s="171"/>
      <c r="BC755" s="205"/>
    </row>
    <row r="756" spans="1:55" ht="15" thickBot="1" x14ac:dyDescent="0.35">
      <c r="A756" s="184">
        <v>1753</v>
      </c>
      <c r="B756" s="185"/>
      <c r="C756" s="186">
        <f>'Informations personnelles'!C756</f>
        <v>0</v>
      </c>
      <c r="P756" s="307"/>
      <c r="AW756" s="204">
        <f>VLOOKUP($AX756,CHOOSE({1,2},$C$3:$C$1003,$A$3:$A$1003),2,FALSE)</f>
        <v>1089</v>
      </c>
      <c r="AX756" s="174"/>
      <c r="AY756" s="175"/>
      <c r="AZ756" s="203"/>
      <c r="BA756" s="170">
        <f>VLOOKUP($AZ756,CHOOSE({1,2},$C$3:$C$1003,$A$3:$A$1003),2,FALSE)</f>
        <v>1089</v>
      </c>
      <c r="BB756" s="171"/>
      <c r="BC756" s="205"/>
    </row>
    <row r="757" spans="1:55" ht="15" thickBot="1" x14ac:dyDescent="0.35">
      <c r="A757" s="184">
        <v>1754</v>
      </c>
      <c r="B757" s="185"/>
      <c r="C757" s="186">
        <f>'Informations personnelles'!C757</f>
        <v>0</v>
      </c>
      <c r="P757" s="307"/>
      <c r="AW757" s="204">
        <f>VLOOKUP($AX757,CHOOSE({1,2},$C$3:$C$1003,$A$3:$A$1003),2,FALSE)</f>
        <v>1089</v>
      </c>
      <c r="AX757" s="174"/>
      <c r="AY757" s="175"/>
      <c r="AZ757" s="203"/>
      <c r="BA757" s="170">
        <f>VLOOKUP($AZ757,CHOOSE({1,2},$C$3:$C$1003,$A$3:$A$1003),2,FALSE)</f>
        <v>1089</v>
      </c>
      <c r="BB757" s="171"/>
      <c r="BC757" s="205"/>
    </row>
    <row r="758" spans="1:55" ht="15" thickBot="1" x14ac:dyDescent="0.35">
      <c r="A758" s="184">
        <v>1755</v>
      </c>
      <c r="B758" s="185"/>
      <c r="C758" s="186">
        <f>'Informations personnelles'!C758</f>
        <v>0</v>
      </c>
      <c r="P758" s="307"/>
      <c r="AW758" s="204">
        <f>VLOOKUP($AX758,CHOOSE({1,2},$C$3:$C$1003,$A$3:$A$1003),2,FALSE)</f>
        <v>1089</v>
      </c>
      <c r="AX758" s="174"/>
      <c r="AY758" s="175"/>
      <c r="AZ758" s="203"/>
      <c r="BA758" s="170">
        <f>VLOOKUP($AZ758,CHOOSE({1,2},$C$3:$C$1003,$A$3:$A$1003),2,FALSE)</f>
        <v>1089</v>
      </c>
      <c r="BB758" s="171"/>
      <c r="BC758" s="205"/>
    </row>
    <row r="759" spans="1:55" ht="15" thickBot="1" x14ac:dyDescent="0.35">
      <c r="A759" s="184">
        <v>1756</v>
      </c>
      <c r="B759" s="185"/>
      <c r="C759" s="186">
        <f>'Informations personnelles'!C759</f>
        <v>0</v>
      </c>
      <c r="P759" s="307"/>
      <c r="AW759" s="204">
        <f>VLOOKUP($AX759,CHOOSE({1,2},$C$3:$C$1003,$A$3:$A$1003),2,FALSE)</f>
        <v>1089</v>
      </c>
      <c r="AX759" s="174"/>
      <c r="AY759" s="175"/>
      <c r="AZ759" s="203"/>
      <c r="BA759" s="170">
        <f>VLOOKUP($AZ759,CHOOSE({1,2},$C$3:$C$1003,$A$3:$A$1003),2,FALSE)</f>
        <v>1089</v>
      </c>
      <c r="BB759" s="171"/>
      <c r="BC759" s="205"/>
    </row>
    <row r="760" spans="1:55" ht="15" thickBot="1" x14ac:dyDescent="0.35">
      <c r="A760" s="184">
        <v>1757</v>
      </c>
      <c r="B760" s="185"/>
      <c r="C760" s="186">
        <f>'Informations personnelles'!C760</f>
        <v>0</v>
      </c>
      <c r="P760" s="307"/>
      <c r="AW760" s="204">
        <f>VLOOKUP($AX760,CHOOSE({1,2},$C$3:$C$1003,$A$3:$A$1003),2,FALSE)</f>
        <v>1089</v>
      </c>
      <c r="AX760" s="174"/>
      <c r="AY760" s="175"/>
      <c r="AZ760" s="203"/>
      <c r="BA760" s="170">
        <f>VLOOKUP($AZ760,CHOOSE({1,2},$C$3:$C$1003,$A$3:$A$1003),2,FALSE)</f>
        <v>1089</v>
      </c>
      <c r="BB760" s="171"/>
      <c r="BC760" s="205"/>
    </row>
    <row r="761" spans="1:55" ht="15" thickBot="1" x14ac:dyDescent="0.35">
      <c r="A761" s="184">
        <v>1758</v>
      </c>
      <c r="B761" s="185"/>
      <c r="C761" s="186">
        <f>'Informations personnelles'!C761</f>
        <v>0</v>
      </c>
      <c r="P761" s="307"/>
      <c r="AW761" s="204">
        <f>VLOOKUP($AX761,CHOOSE({1,2},$C$3:$C$1003,$A$3:$A$1003),2,FALSE)</f>
        <v>1089</v>
      </c>
      <c r="AX761" s="174"/>
      <c r="AY761" s="175"/>
      <c r="AZ761" s="203"/>
      <c r="BA761" s="170">
        <f>VLOOKUP($AZ761,CHOOSE({1,2},$C$3:$C$1003,$A$3:$A$1003),2,FALSE)</f>
        <v>1089</v>
      </c>
      <c r="BB761" s="171"/>
      <c r="BC761" s="205"/>
    </row>
    <row r="762" spans="1:55" ht="15" thickBot="1" x14ac:dyDescent="0.35">
      <c r="A762" s="184">
        <v>1759</v>
      </c>
      <c r="B762" s="185"/>
      <c r="C762" s="186">
        <f>'Informations personnelles'!C762</f>
        <v>0</v>
      </c>
      <c r="P762" s="307"/>
      <c r="AW762" s="204">
        <f>VLOOKUP($AX762,CHOOSE({1,2},$C$3:$C$1003,$A$3:$A$1003),2,FALSE)</f>
        <v>1089</v>
      </c>
      <c r="AX762" s="174"/>
      <c r="AY762" s="175"/>
      <c r="AZ762" s="203"/>
      <c r="BA762" s="170">
        <f>VLOOKUP($AZ762,CHOOSE({1,2},$C$3:$C$1003,$A$3:$A$1003),2,FALSE)</f>
        <v>1089</v>
      </c>
      <c r="BB762" s="171"/>
      <c r="BC762" s="205"/>
    </row>
    <row r="763" spans="1:55" ht="15" thickBot="1" x14ac:dyDescent="0.35">
      <c r="A763" s="184">
        <v>1760</v>
      </c>
      <c r="B763" s="185"/>
      <c r="C763" s="186">
        <f>'Informations personnelles'!C763</f>
        <v>0</v>
      </c>
      <c r="P763" s="307"/>
      <c r="AW763" s="204">
        <f>VLOOKUP($AX763,CHOOSE({1,2},$C$3:$C$1003,$A$3:$A$1003),2,FALSE)</f>
        <v>1089</v>
      </c>
      <c r="AX763" s="174"/>
      <c r="AY763" s="175"/>
      <c r="AZ763" s="203"/>
      <c r="BA763" s="170">
        <f>VLOOKUP($AZ763,CHOOSE({1,2},$C$3:$C$1003,$A$3:$A$1003),2,FALSE)</f>
        <v>1089</v>
      </c>
      <c r="BB763" s="171"/>
      <c r="BC763" s="205"/>
    </row>
    <row r="764" spans="1:55" ht="15" thickBot="1" x14ac:dyDescent="0.35">
      <c r="A764" s="184">
        <v>1761</v>
      </c>
      <c r="B764" s="185"/>
      <c r="C764" s="186">
        <f>'Informations personnelles'!C764</f>
        <v>0</v>
      </c>
      <c r="P764" s="307"/>
      <c r="AW764" s="204">
        <f>VLOOKUP($AX764,CHOOSE({1,2},$C$3:$C$1003,$A$3:$A$1003),2,FALSE)</f>
        <v>1089</v>
      </c>
      <c r="AX764" s="174"/>
      <c r="AY764" s="175"/>
      <c r="AZ764" s="203"/>
      <c r="BA764" s="170">
        <f>VLOOKUP($AZ764,CHOOSE({1,2},$C$3:$C$1003,$A$3:$A$1003),2,FALSE)</f>
        <v>1089</v>
      </c>
      <c r="BB764" s="171"/>
      <c r="BC764" s="205"/>
    </row>
    <row r="765" spans="1:55" ht="15" thickBot="1" x14ac:dyDescent="0.35">
      <c r="A765" s="184">
        <v>1762</v>
      </c>
      <c r="B765" s="185"/>
      <c r="C765" s="186">
        <f>'Informations personnelles'!C765</f>
        <v>0</v>
      </c>
      <c r="P765" s="307"/>
      <c r="AW765" s="204">
        <f>VLOOKUP($AX765,CHOOSE({1,2},$C$3:$C$1003,$A$3:$A$1003),2,FALSE)</f>
        <v>1089</v>
      </c>
      <c r="AX765" s="174"/>
      <c r="AY765" s="175"/>
      <c r="AZ765" s="203"/>
      <c r="BA765" s="170">
        <f>VLOOKUP($AZ765,CHOOSE({1,2},$C$3:$C$1003,$A$3:$A$1003),2,FALSE)</f>
        <v>1089</v>
      </c>
      <c r="BB765" s="171"/>
      <c r="BC765" s="205"/>
    </row>
    <row r="766" spans="1:55" ht="15" thickBot="1" x14ac:dyDescent="0.35">
      <c r="A766" s="184">
        <v>1763</v>
      </c>
      <c r="B766" s="185"/>
      <c r="C766" s="186">
        <f>'Informations personnelles'!C766</f>
        <v>0</v>
      </c>
      <c r="P766" s="307"/>
      <c r="AW766" s="204">
        <f>VLOOKUP($AX766,CHOOSE({1,2},$C$3:$C$1003,$A$3:$A$1003),2,FALSE)</f>
        <v>1089</v>
      </c>
      <c r="AX766" s="174"/>
      <c r="AY766" s="175"/>
      <c r="AZ766" s="203"/>
      <c r="BA766" s="170">
        <f>VLOOKUP($AZ766,CHOOSE({1,2},$C$3:$C$1003,$A$3:$A$1003),2,FALSE)</f>
        <v>1089</v>
      </c>
      <c r="BB766" s="171"/>
      <c r="BC766" s="205"/>
    </row>
    <row r="767" spans="1:55" ht="15" thickBot="1" x14ac:dyDescent="0.35">
      <c r="A767" s="184">
        <v>1764</v>
      </c>
      <c r="B767" s="185"/>
      <c r="C767" s="186">
        <f>'Informations personnelles'!C767</f>
        <v>0</v>
      </c>
      <c r="P767" s="307"/>
      <c r="AW767" s="204">
        <f>VLOOKUP($AX767,CHOOSE({1,2},$C$3:$C$1003,$A$3:$A$1003),2,FALSE)</f>
        <v>1089</v>
      </c>
      <c r="AX767" s="174"/>
      <c r="AY767" s="175"/>
      <c r="AZ767" s="203"/>
      <c r="BA767" s="170">
        <f>VLOOKUP($AZ767,CHOOSE({1,2},$C$3:$C$1003,$A$3:$A$1003),2,FALSE)</f>
        <v>1089</v>
      </c>
      <c r="BB767" s="171"/>
      <c r="BC767" s="205"/>
    </row>
    <row r="768" spans="1:55" ht="15" thickBot="1" x14ac:dyDescent="0.35">
      <c r="A768" s="184">
        <v>1765</v>
      </c>
      <c r="B768" s="185"/>
      <c r="C768" s="186">
        <f>'Informations personnelles'!C768</f>
        <v>0</v>
      </c>
      <c r="P768" s="307"/>
      <c r="AW768" s="204">
        <f>VLOOKUP($AX768,CHOOSE({1,2},$C$3:$C$1003,$A$3:$A$1003),2,FALSE)</f>
        <v>1089</v>
      </c>
      <c r="AX768" s="174"/>
      <c r="AY768" s="175"/>
      <c r="AZ768" s="203"/>
      <c r="BA768" s="170">
        <f>VLOOKUP($AZ768,CHOOSE({1,2},$C$3:$C$1003,$A$3:$A$1003),2,FALSE)</f>
        <v>1089</v>
      </c>
      <c r="BB768" s="171"/>
      <c r="BC768" s="205"/>
    </row>
    <row r="769" spans="1:55" ht="15" thickBot="1" x14ac:dyDescent="0.35">
      <c r="A769" s="184">
        <v>1766</v>
      </c>
      <c r="B769" s="185"/>
      <c r="C769" s="186">
        <f>'Informations personnelles'!C769</f>
        <v>0</v>
      </c>
      <c r="P769" s="307"/>
      <c r="AW769" s="204">
        <f>VLOOKUP($AX769,CHOOSE({1,2},$C$3:$C$1003,$A$3:$A$1003),2,FALSE)</f>
        <v>1089</v>
      </c>
      <c r="AX769" s="174"/>
      <c r="AY769" s="175"/>
      <c r="AZ769" s="203"/>
      <c r="BA769" s="170">
        <f>VLOOKUP($AZ769,CHOOSE({1,2},$C$3:$C$1003,$A$3:$A$1003),2,FALSE)</f>
        <v>1089</v>
      </c>
      <c r="BB769" s="171"/>
      <c r="BC769" s="205"/>
    </row>
    <row r="770" spans="1:55" ht="15" thickBot="1" x14ac:dyDescent="0.35">
      <c r="A770" s="184">
        <v>1767</v>
      </c>
      <c r="B770" s="185"/>
      <c r="C770" s="186">
        <f>'Informations personnelles'!C770</f>
        <v>0</v>
      </c>
      <c r="P770" s="307"/>
      <c r="AW770" s="204">
        <f>VLOOKUP($AX770,CHOOSE({1,2},$C$3:$C$1003,$A$3:$A$1003),2,FALSE)</f>
        <v>1089</v>
      </c>
      <c r="AX770" s="174"/>
      <c r="AY770" s="175"/>
      <c r="AZ770" s="203"/>
      <c r="BA770" s="170">
        <f>VLOOKUP($AZ770,CHOOSE({1,2},$C$3:$C$1003,$A$3:$A$1003),2,FALSE)</f>
        <v>1089</v>
      </c>
      <c r="BB770" s="171"/>
      <c r="BC770" s="205"/>
    </row>
    <row r="771" spans="1:55" ht="15" thickBot="1" x14ac:dyDescent="0.35">
      <c r="A771" s="184">
        <v>1768</v>
      </c>
      <c r="B771" s="185"/>
      <c r="C771" s="186">
        <f>'Informations personnelles'!C771</f>
        <v>0</v>
      </c>
      <c r="P771" s="307"/>
      <c r="AW771" s="204">
        <f>VLOOKUP($AX771,CHOOSE({1,2},$C$3:$C$1003,$A$3:$A$1003),2,FALSE)</f>
        <v>1089</v>
      </c>
      <c r="AX771" s="174"/>
      <c r="AY771" s="175"/>
      <c r="AZ771" s="203"/>
      <c r="BA771" s="170">
        <f>VLOOKUP($AZ771,CHOOSE({1,2},$C$3:$C$1003,$A$3:$A$1003),2,FALSE)</f>
        <v>1089</v>
      </c>
      <c r="BB771" s="171"/>
      <c r="BC771" s="205"/>
    </row>
    <row r="772" spans="1:55" ht="15" thickBot="1" x14ac:dyDescent="0.35">
      <c r="A772" s="184">
        <v>1769</v>
      </c>
      <c r="B772" s="185"/>
      <c r="C772" s="186">
        <f>'Informations personnelles'!C772</f>
        <v>0</v>
      </c>
      <c r="P772" s="307"/>
      <c r="AW772" s="204">
        <f>VLOOKUP($AX772,CHOOSE({1,2},$C$3:$C$1003,$A$3:$A$1003),2,FALSE)</f>
        <v>1089</v>
      </c>
      <c r="AX772" s="174"/>
      <c r="AY772" s="175"/>
      <c r="AZ772" s="203"/>
      <c r="BA772" s="170">
        <f>VLOOKUP($AZ772,CHOOSE({1,2},$C$3:$C$1003,$A$3:$A$1003),2,FALSE)</f>
        <v>1089</v>
      </c>
      <c r="BB772" s="171"/>
      <c r="BC772" s="205"/>
    </row>
    <row r="773" spans="1:55" ht="15" thickBot="1" x14ac:dyDescent="0.35">
      <c r="A773" s="184">
        <v>1770</v>
      </c>
      <c r="B773" s="185"/>
      <c r="C773" s="186">
        <f>'Informations personnelles'!C773</f>
        <v>0</v>
      </c>
      <c r="P773" s="307"/>
      <c r="AW773" s="204">
        <f>VLOOKUP($AX773,CHOOSE({1,2},$C$3:$C$1003,$A$3:$A$1003),2,FALSE)</f>
        <v>1089</v>
      </c>
      <c r="AX773" s="174"/>
      <c r="AY773" s="175"/>
      <c r="AZ773" s="203"/>
      <c r="BA773" s="170">
        <f>VLOOKUP($AZ773,CHOOSE({1,2},$C$3:$C$1003,$A$3:$A$1003),2,FALSE)</f>
        <v>1089</v>
      </c>
      <c r="BB773" s="171"/>
      <c r="BC773" s="205"/>
    </row>
    <row r="774" spans="1:55" ht="15" thickBot="1" x14ac:dyDescent="0.35">
      <c r="A774" s="184">
        <v>1771</v>
      </c>
      <c r="B774" s="185"/>
      <c r="C774" s="186">
        <f>'Informations personnelles'!C774</f>
        <v>0</v>
      </c>
      <c r="P774" s="307"/>
      <c r="AW774" s="204">
        <f>VLOOKUP($AX774,CHOOSE({1,2},$C$3:$C$1003,$A$3:$A$1003),2,FALSE)</f>
        <v>1089</v>
      </c>
      <c r="AX774" s="174"/>
      <c r="AY774" s="175"/>
      <c r="AZ774" s="203"/>
      <c r="BA774" s="170">
        <f>VLOOKUP($AZ774,CHOOSE({1,2},$C$3:$C$1003,$A$3:$A$1003),2,FALSE)</f>
        <v>1089</v>
      </c>
      <c r="BB774" s="171"/>
      <c r="BC774" s="205"/>
    </row>
    <row r="775" spans="1:55" ht="15" thickBot="1" x14ac:dyDescent="0.35">
      <c r="A775" s="184">
        <v>1772</v>
      </c>
      <c r="B775" s="185"/>
      <c r="C775" s="186">
        <f>'Informations personnelles'!C775</f>
        <v>0</v>
      </c>
      <c r="P775" s="307"/>
      <c r="AW775" s="204">
        <f>VLOOKUP($AX775,CHOOSE({1,2},$C$3:$C$1003,$A$3:$A$1003),2,FALSE)</f>
        <v>1089</v>
      </c>
      <c r="AX775" s="174"/>
      <c r="AY775" s="175"/>
      <c r="AZ775" s="203"/>
      <c r="BA775" s="170">
        <f>VLOOKUP($AZ775,CHOOSE({1,2},$C$3:$C$1003,$A$3:$A$1003),2,FALSE)</f>
        <v>1089</v>
      </c>
      <c r="BB775" s="171"/>
      <c r="BC775" s="205"/>
    </row>
    <row r="776" spans="1:55" ht="15" thickBot="1" x14ac:dyDescent="0.35">
      <c r="A776" s="184">
        <v>1773</v>
      </c>
      <c r="B776" s="185"/>
      <c r="C776" s="186">
        <f>'Informations personnelles'!C776</f>
        <v>0</v>
      </c>
      <c r="P776" s="307"/>
      <c r="AW776" s="204">
        <f>VLOOKUP($AX776,CHOOSE({1,2},$C$3:$C$1003,$A$3:$A$1003),2,FALSE)</f>
        <v>1089</v>
      </c>
      <c r="AX776" s="174"/>
      <c r="AY776" s="175"/>
      <c r="AZ776" s="203"/>
      <c r="BA776" s="170">
        <f>VLOOKUP($AZ776,CHOOSE({1,2},$C$3:$C$1003,$A$3:$A$1003),2,FALSE)</f>
        <v>1089</v>
      </c>
      <c r="BB776" s="171"/>
      <c r="BC776" s="205"/>
    </row>
    <row r="777" spans="1:55" ht="15" thickBot="1" x14ac:dyDescent="0.35">
      <c r="A777" s="184">
        <v>1774</v>
      </c>
      <c r="B777" s="185"/>
      <c r="C777" s="186">
        <f>'Informations personnelles'!C777</f>
        <v>0</v>
      </c>
      <c r="P777" s="307"/>
      <c r="AW777" s="204">
        <f>VLOOKUP($AX777,CHOOSE({1,2},$C$3:$C$1003,$A$3:$A$1003),2,FALSE)</f>
        <v>1089</v>
      </c>
      <c r="AX777" s="174"/>
      <c r="AY777" s="175"/>
      <c r="AZ777" s="203"/>
      <c r="BA777" s="170">
        <f>VLOOKUP($AZ777,CHOOSE({1,2},$C$3:$C$1003,$A$3:$A$1003),2,FALSE)</f>
        <v>1089</v>
      </c>
      <c r="BB777" s="171"/>
      <c r="BC777" s="205"/>
    </row>
    <row r="778" spans="1:55" ht="15" thickBot="1" x14ac:dyDescent="0.35">
      <c r="A778" s="184">
        <v>1775</v>
      </c>
      <c r="B778" s="185"/>
      <c r="C778" s="186">
        <f>'Informations personnelles'!C778</f>
        <v>0</v>
      </c>
      <c r="P778" s="307"/>
      <c r="AW778" s="204">
        <f>VLOOKUP($AX778,CHOOSE({1,2},$C$3:$C$1003,$A$3:$A$1003),2,FALSE)</f>
        <v>1089</v>
      </c>
      <c r="AX778" s="174"/>
      <c r="AY778" s="175"/>
      <c r="AZ778" s="203"/>
      <c r="BA778" s="170">
        <f>VLOOKUP($AZ778,CHOOSE({1,2},$C$3:$C$1003,$A$3:$A$1003),2,FALSE)</f>
        <v>1089</v>
      </c>
      <c r="BB778" s="171"/>
      <c r="BC778" s="205"/>
    </row>
    <row r="779" spans="1:55" ht="15" thickBot="1" x14ac:dyDescent="0.35">
      <c r="A779" s="184">
        <v>1776</v>
      </c>
      <c r="B779" s="185"/>
      <c r="C779" s="186">
        <f>'Informations personnelles'!C779</f>
        <v>0</v>
      </c>
      <c r="P779" s="307"/>
      <c r="AW779" s="204">
        <f>VLOOKUP($AX779,CHOOSE({1,2},$C$3:$C$1003,$A$3:$A$1003),2,FALSE)</f>
        <v>1089</v>
      </c>
      <c r="AX779" s="174"/>
      <c r="AY779" s="175"/>
      <c r="AZ779" s="203"/>
      <c r="BA779" s="170">
        <f>VLOOKUP($AZ779,CHOOSE({1,2},$C$3:$C$1003,$A$3:$A$1003),2,FALSE)</f>
        <v>1089</v>
      </c>
      <c r="BB779" s="171"/>
      <c r="BC779" s="205"/>
    </row>
    <row r="780" spans="1:55" ht="15" thickBot="1" x14ac:dyDescent="0.35">
      <c r="A780" s="184">
        <v>1777</v>
      </c>
      <c r="B780" s="185"/>
      <c r="C780" s="186">
        <f>'Informations personnelles'!C780</f>
        <v>0</v>
      </c>
      <c r="P780" s="307"/>
      <c r="AW780" s="204">
        <f>VLOOKUP($AX780,CHOOSE({1,2},$C$3:$C$1003,$A$3:$A$1003),2,FALSE)</f>
        <v>1089</v>
      </c>
      <c r="AX780" s="174"/>
      <c r="AY780" s="175"/>
      <c r="AZ780" s="203"/>
      <c r="BA780" s="170">
        <f>VLOOKUP($AZ780,CHOOSE({1,2},$C$3:$C$1003,$A$3:$A$1003),2,FALSE)</f>
        <v>1089</v>
      </c>
      <c r="BB780" s="171"/>
      <c r="BC780" s="205"/>
    </row>
    <row r="781" spans="1:55" ht="15" thickBot="1" x14ac:dyDescent="0.35">
      <c r="A781" s="184">
        <v>1778</v>
      </c>
      <c r="B781" s="185"/>
      <c r="C781" s="186">
        <f>'Informations personnelles'!C781</f>
        <v>0</v>
      </c>
      <c r="P781" s="307"/>
      <c r="AW781" s="204">
        <f>VLOOKUP($AX781,CHOOSE({1,2},$C$3:$C$1003,$A$3:$A$1003),2,FALSE)</f>
        <v>1089</v>
      </c>
      <c r="AX781" s="174"/>
      <c r="AY781" s="175"/>
      <c r="AZ781" s="203"/>
      <c r="BA781" s="170">
        <f>VLOOKUP($AZ781,CHOOSE({1,2},$C$3:$C$1003,$A$3:$A$1003),2,FALSE)</f>
        <v>1089</v>
      </c>
      <c r="BB781" s="171"/>
      <c r="BC781" s="205"/>
    </row>
    <row r="782" spans="1:55" ht="15" thickBot="1" x14ac:dyDescent="0.35">
      <c r="A782" s="184">
        <v>1779</v>
      </c>
      <c r="B782" s="185"/>
      <c r="C782" s="186">
        <f>'Informations personnelles'!C782</f>
        <v>0</v>
      </c>
      <c r="P782" s="307"/>
      <c r="AW782" s="204">
        <f>VLOOKUP($AX782,CHOOSE({1,2},$C$3:$C$1003,$A$3:$A$1003),2,FALSE)</f>
        <v>1089</v>
      </c>
      <c r="AX782" s="174"/>
      <c r="AY782" s="175"/>
      <c r="AZ782" s="203"/>
      <c r="BA782" s="170">
        <f>VLOOKUP($AZ782,CHOOSE({1,2},$C$3:$C$1003,$A$3:$A$1003),2,FALSE)</f>
        <v>1089</v>
      </c>
      <c r="BB782" s="171"/>
      <c r="BC782" s="205"/>
    </row>
    <row r="783" spans="1:55" ht="15" thickBot="1" x14ac:dyDescent="0.35">
      <c r="A783" s="184">
        <v>1780</v>
      </c>
      <c r="B783" s="185"/>
      <c r="C783" s="186">
        <f>'Informations personnelles'!C783</f>
        <v>0</v>
      </c>
      <c r="P783" s="307"/>
      <c r="AW783" s="204">
        <f>VLOOKUP($AX783,CHOOSE({1,2},$C$3:$C$1003,$A$3:$A$1003),2,FALSE)</f>
        <v>1089</v>
      </c>
      <c r="AX783" s="174"/>
      <c r="AY783" s="175"/>
      <c r="AZ783" s="203"/>
      <c r="BA783" s="170">
        <f>VLOOKUP($AZ783,CHOOSE({1,2},$C$3:$C$1003,$A$3:$A$1003),2,FALSE)</f>
        <v>1089</v>
      </c>
      <c r="BB783" s="171"/>
      <c r="BC783" s="205"/>
    </row>
    <row r="784" spans="1:55" ht="15" thickBot="1" x14ac:dyDescent="0.35">
      <c r="A784" s="184">
        <v>1781</v>
      </c>
      <c r="B784" s="185"/>
      <c r="C784" s="186">
        <f>'Informations personnelles'!C784</f>
        <v>0</v>
      </c>
      <c r="P784" s="307"/>
      <c r="AW784" s="204">
        <f>VLOOKUP($AX784,CHOOSE({1,2},$C$3:$C$1003,$A$3:$A$1003),2,FALSE)</f>
        <v>1089</v>
      </c>
      <c r="AX784" s="174"/>
      <c r="AY784" s="175"/>
      <c r="AZ784" s="203"/>
      <c r="BA784" s="170">
        <f>VLOOKUP($AZ784,CHOOSE({1,2},$C$3:$C$1003,$A$3:$A$1003),2,FALSE)</f>
        <v>1089</v>
      </c>
      <c r="BB784" s="171"/>
      <c r="BC784" s="205"/>
    </row>
    <row r="785" spans="1:55" ht="15" thickBot="1" x14ac:dyDescent="0.35">
      <c r="A785" s="184">
        <v>1782</v>
      </c>
      <c r="B785" s="185"/>
      <c r="C785" s="186">
        <f>'Informations personnelles'!C785</f>
        <v>0</v>
      </c>
      <c r="P785" s="307"/>
      <c r="AW785" s="204">
        <f>VLOOKUP($AX785,CHOOSE({1,2},$C$3:$C$1003,$A$3:$A$1003),2,FALSE)</f>
        <v>1089</v>
      </c>
      <c r="AX785" s="174"/>
      <c r="AY785" s="175"/>
      <c r="AZ785" s="203"/>
      <c r="BA785" s="170">
        <f>VLOOKUP($AZ785,CHOOSE({1,2},$C$3:$C$1003,$A$3:$A$1003),2,FALSE)</f>
        <v>1089</v>
      </c>
      <c r="BB785" s="171"/>
      <c r="BC785" s="205"/>
    </row>
    <row r="786" spans="1:55" ht="15" thickBot="1" x14ac:dyDescent="0.35">
      <c r="A786" s="184">
        <v>1783</v>
      </c>
      <c r="B786" s="185"/>
      <c r="C786" s="186">
        <f>'Informations personnelles'!C786</f>
        <v>0</v>
      </c>
      <c r="P786" s="307"/>
      <c r="AW786" s="204">
        <f>VLOOKUP($AX786,CHOOSE({1,2},$C$3:$C$1003,$A$3:$A$1003),2,FALSE)</f>
        <v>1089</v>
      </c>
      <c r="AX786" s="174"/>
      <c r="AY786" s="175"/>
      <c r="AZ786" s="203"/>
      <c r="BA786" s="170">
        <f>VLOOKUP($AZ786,CHOOSE({1,2},$C$3:$C$1003,$A$3:$A$1003),2,FALSE)</f>
        <v>1089</v>
      </c>
      <c r="BB786" s="171"/>
      <c r="BC786" s="205"/>
    </row>
    <row r="787" spans="1:55" ht="15" thickBot="1" x14ac:dyDescent="0.35">
      <c r="A787" s="184">
        <v>1784</v>
      </c>
      <c r="B787" s="185"/>
      <c r="C787" s="186">
        <f>'Informations personnelles'!C787</f>
        <v>0</v>
      </c>
      <c r="P787" s="307"/>
      <c r="AW787" s="204">
        <f>VLOOKUP($AX787,CHOOSE({1,2},$C$3:$C$1003,$A$3:$A$1003),2,FALSE)</f>
        <v>1089</v>
      </c>
      <c r="AX787" s="174"/>
      <c r="AY787" s="175"/>
      <c r="AZ787" s="203"/>
      <c r="BA787" s="170">
        <f>VLOOKUP($AZ787,CHOOSE({1,2},$C$3:$C$1003,$A$3:$A$1003),2,FALSE)</f>
        <v>1089</v>
      </c>
      <c r="BB787" s="171"/>
      <c r="BC787" s="205"/>
    </row>
    <row r="788" spans="1:55" ht="15" thickBot="1" x14ac:dyDescent="0.35">
      <c r="A788" s="184">
        <v>1785</v>
      </c>
      <c r="B788" s="185"/>
      <c r="C788" s="186">
        <f>'Informations personnelles'!C788</f>
        <v>0</v>
      </c>
      <c r="P788" s="307"/>
      <c r="AW788" s="204">
        <f>VLOOKUP($AX788,CHOOSE({1,2},$C$3:$C$1003,$A$3:$A$1003),2,FALSE)</f>
        <v>1089</v>
      </c>
      <c r="AX788" s="174"/>
      <c r="AY788" s="175"/>
      <c r="AZ788" s="203"/>
      <c r="BA788" s="170">
        <f>VLOOKUP($AZ788,CHOOSE({1,2},$C$3:$C$1003,$A$3:$A$1003),2,FALSE)</f>
        <v>1089</v>
      </c>
      <c r="BB788" s="171"/>
      <c r="BC788" s="205"/>
    </row>
    <row r="789" spans="1:55" ht="15" thickBot="1" x14ac:dyDescent="0.35">
      <c r="A789" s="184">
        <v>1786</v>
      </c>
      <c r="B789" s="185"/>
      <c r="C789" s="186">
        <f>'Informations personnelles'!C789</f>
        <v>0</v>
      </c>
      <c r="P789" s="307"/>
      <c r="AW789" s="204">
        <f>VLOOKUP($AX789,CHOOSE({1,2},$C$3:$C$1003,$A$3:$A$1003),2,FALSE)</f>
        <v>1089</v>
      </c>
      <c r="AX789" s="174"/>
      <c r="AY789" s="175"/>
      <c r="AZ789" s="203"/>
      <c r="BA789" s="170">
        <f>VLOOKUP($AZ789,CHOOSE({1,2},$C$3:$C$1003,$A$3:$A$1003),2,FALSE)</f>
        <v>1089</v>
      </c>
      <c r="BB789" s="171"/>
      <c r="BC789" s="205"/>
    </row>
    <row r="790" spans="1:55" ht="15" thickBot="1" x14ac:dyDescent="0.35">
      <c r="A790" s="184">
        <v>1787</v>
      </c>
      <c r="B790" s="185"/>
      <c r="C790" s="186">
        <f>'Informations personnelles'!C790</f>
        <v>0</v>
      </c>
      <c r="P790" s="307"/>
      <c r="AW790" s="204">
        <f>VLOOKUP($AX790,CHOOSE({1,2},$C$3:$C$1003,$A$3:$A$1003),2,FALSE)</f>
        <v>1089</v>
      </c>
      <c r="AX790" s="174"/>
      <c r="AY790" s="175"/>
      <c r="AZ790" s="203"/>
      <c r="BA790" s="170">
        <f>VLOOKUP($AZ790,CHOOSE({1,2},$C$3:$C$1003,$A$3:$A$1003),2,FALSE)</f>
        <v>1089</v>
      </c>
      <c r="BB790" s="171"/>
      <c r="BC790" s="205"/>
    </row>
    <row r="791" spans="1:55" ht="15" thickBot="1" x14ac:dyDescent="0.35">
      <c r="A791" s="184">
        <v>1788</v>
      </c>
      <c r="B791" s="185"/>
      <c r="C791" s="186">
        <f>'Informations personnelles'!C791</f>
        <v>0</v>
      </c>
      <c r="P791" s="307"/>
      <c r="AW791" s="204">
        <f>VLOOKUP($AX791,CHOOSE({1,2},$C$3:$C$1003,$A$3:$A$1003),2,FALSE)</f>
        <v>1089</v>
      </c>
      <c r="AX791" s="174"/>
      <c r="AY791" s="175"/>
      <c r="AZ791" s="203"/>
      <c r="BA791" s="170">
        <f>VLOOKUP($AZ791,CHOOSE({1,2},$C$3:$C$1003,$A$3:$A$1003),2,FALSE)</f>
        <v>1089</v>
      </c>
      <c r="BB791" s="171"/>
      <c r="BC791" s="205"/>
    </row>
    <row r="792" spans="1:55" ht="15" thickBot="1" x14ac:dyDescent="0.35">
      <c r="A792" s="184">
        <v>1789</v>
      </c>
      <c r="B792" s="185"/>
      <c r="C792" s="186">
        <f>'Informations personnelles'!C792</f>
        <v>0</v>
      </c>
      <c r="P792" s="307"/>
      <c r="AW792" s="204">
        <f>VLOOKUP($AX792,CHOOSE({1,2},$C$3:$C$1003,$A$3:$A$1003),2,FALSE)</f>
        <v>1089</v>
      </c>
      <c r="AX792" s="174"/>
      <c r="AY792" s="175"/>
      <c r="AZ792" s="203"/>
      <c r="BA792" s="170">
        <f>VLOOKUP($AZ792,CHOOSE({1,2},$C$3:$C$1003,$A$3:$A$1003),2,FALSE)</f>
        <v>1089</v>
      </c>
      <c r="BB792" s="171"/>
      <c r="BC792" s="205"/>
    </row>
    <row r="793" spans="1:55" ht="15" thickBot="1" x14ac:dyDescent="0.35">
      <c r="A793" s="184">
        <v>1790</v>
      </c>
      <c r="B793" s="185"/>
      <c r="C793" s="186">
        <f>'Informations personnelles'!C793</f>
        <v>0</v>
      </c>
      <c r="P793" s="307"/>
      <c r="AW793" s="204">
        <f>VLOOKUP($AX793,CHOOSE({1,2},$C$3:$C$1003,$A$3:$A$1003),2,FALSE)</f>
        <v>1089</v>
      </c>
      <c r="AX793" s="174"/>
      <c r="AY793" s="175"/>
      <c r="AZ793" s="203"/>
      <c r="BA793" s="170">
        <f>VLOOKUP($AZ793,CHOOSE({1,2},$C$3:$C$1003,$A$3:$A$1003),2,FALSE)</f>
        <v>1089</v>
      </c>
      <c r="BB793" s="171"/>
      <c r="BC793" s="205"/>
    </row>
    <row r="794" spans="1:55" ht="15" thickBot="1" x14ac:dyDescent="0.35">
      <c r="A794" s="184">
        <v>1791</v>
      </c>
      <c r="B794" s="185"/>
      <c r="C794" s="186">
        <f>'Informations personnelles'!C794</f>
        <v>0</v>
      </c>
      <c r="P794" s="307"/>
      <c r="AW794" s="204">
        <f>VLOOKUP($AX794,CHOOSE({1,2},$C$3:$C$1003,$A$3:$A$1003),2,FALSE)</f>
        <v>1089</v>
      </c>
      <c r="AX794" s="174"/>
      <c r="AY794" s="175"/>
      <c r="AZ794" s="203"/>
      <c r="BA794" s="170">
        <f>VLOOKUP($AZ794,CHOOSE({1,2},$C$3:$C$1003,$A$3:$A$1003),2,FALSE)</f>
        <v>1089</v>
      </c>
      <c r="BB794" s="171"/>
      <c r="BC794" s="205"/>
    </row>
    <row r="795" spans="1:55" ht="15" thickBot="1" x14ac:dyDescent="0.35">
      <c r="A795" s="184">
        <v>1792</v>
      </c>
      <c r="B795" s="185"/>
      <c r="C795" s="186">
        <f>'Informations personnelles'!C795</f>
        <v>0</v>
      </c>
      <c r="P795" s="307"/>
      <c r="AW795" s="204">
        <f>VLOOKUP($AX795,CHOOSE({1,2},$C$3:$C$1003,$A$3:$A$1003),2,FALSE)</f>
        <v>1089</v>
      </c>
      <c r="AX795" s="174"/>
      <c r="AY795" s="175"/>
      <c r="AZ795" s="203"/>
      <c r="BA795" s="170">
        <f>VLOOKUP($AZ795,CHOOSE({1,2},$C$3:$C$1003,$A$3:$A$1003),2,FALSE)</f>
        <v>1089</v>
      </c>
      <c r="BB795" s="171"/>
      <c r="BC795" s="205"/>
    </row>
    <row r="796" spans="1:55" ht="15" thickBot="1" x14ac:dyDescent="0.35">
      <c r="A796" s="184">
        <v>1793</v>
      </c>
      <c r="B796" s="185"/>
      <c r="C796" s="186">
        <f>'Informations personnelles'!C796</f>
        <v>0</v>
      </c>
      <c r="P796" s="307"/>
      <c r="AW796" s="204">
        <f>VLOOKUP($AX796,CHOOSE({1,2},$C$3:$C$1003,$A$3:$A$1003),2,FALSE)</f>
        <v>1089</v>
      </c>
      <c r="AX796" s="174"/>
      <c r="AY796" s="175"/>
      <c r="AZ796" s="203"/>
      <c r="BA796" s="170">
        <f>VLOOKUP($AZ796,CHOOSE({1,2},$C$3:$C$1003,$A$3:$A$1003),2,FALSE)</f>
        <v>1089</v>
      </c>
      <c r="BB796" s="171"/>
      <c r="BC796" s="205"/>
    </row>
    <row r="797" spans="1:55" ht="15" thickBot="1" x14ac:dyDescent="0.35">
      <c r="A797" s="184">
        <v>1794</v>
      </c>
      <c r="B797" s="185"/>
      <c r="C797" s="186">
        <f>'Informations personnelles'!C797</f>
        <v>0</v>
      </c>
      <c r="P797" s="307"/>
      <c r="AW797" s="204">
        <f>VLOOKUP($AX797,CHOOSE({1,2},$C$3:$C$1003,$A$3:$A$1003),2,FALSE)</f>
        <v>1089</v>
      </c>
      <c r="AX797" s="174"/>
      <c r="AY797" s="175"/>
      <c r="AZ797" s="203"/>
      <c r="BA797" s="170">
        <f>VLOOKUP($AZ797,CHOOSE({1,2},$C$3:$C$1003,$A$3:$A$1003),2,FALSE)</f>
        <v>1089</v>
      </c>
      <c r="BB797" s="171"/>
      <c r="BC797" s="205"/>
    </row>
    <row r="798" spans="1:55" ht="15" thickBot="1" x14ac:dyDescent="0.35">
      <c r="A798" s="184">
        <v>1795</v>
      </c>
      <c r="B798" s="185"/>
      <c r="C798" s="186">
        <f>'Informations personnelles'!C798</f>
        <v>0</v>
      </c>
      <c r="P798" s="307"/>
      <c r="AW798" s="204">
        <f>VLOOKUP($AX798,CHOOSE({1,2},$C$3:$C$1003,$A$3:$A$1003),2,FALSE)</f>
        <v>1089</v>
      </c>
      <c r="AX798" s="174"/>
      <c r="AY798" s="175"/>
      <c r="AZ798" s="203"/>
      <c r="BA798" s="170">
        <f>VLOOKUP($AZ798,CHOOSE({1,2},$C$3:$C$1003,$A$3:$A$1003),2,FALSE)</f>
        <v>1089</v>
      </c>
      <c r="BB798" s="171"/>
      <c r="BC798" s="205"/>
    </row>
    <row r="799" spans="1:55" ht="15" thickBot="1" x14ac:dyDescent="0.35">
      <c r="A799" s="184">
        <v>1796</v>
      </c>
      <c r="B799" s="185"/>
      <c r="C799" s="186">
        <f>'Informations personnelles'!C799</f>
        <v>0</v>
      </c>
      <c r="P799" s="307"/>
      <c r="AW799" s="204">
        <f>VLOOKUP($AX799,CHOOSE({1,2},$C$3:$C$1003,$A$3:$A$1003),2,FALSE)</f>
        <v>1089</v>
      </c>
      <c r="AX799" s="174"/>
      <c r="AY799" s="175"/>
      <c r="AZ799" s="203"/>
      <c r="BA799" s="170">
        <f>VLOOKUP($AZ799,CHOOSE({1,2},$C$3:$C$1003,$A$3:$A$1003),2,FALSE)</f>
        <v>1089</v>
      </c>
      <c r="BB799" s="171"/>
      <c r="BC799" s="205"/>
    </row>
    <row r="800" spans="1:55" ht="15" thickBot="1" x14ac:dyDescent="0.35">
      <c r="A800" s="184">
        <v>1797</v>
      </c>
      <c r="B800" s="185"/>
      <c r="C800" s="186">
        <f>'Informations personnelles'!C800</f>
        <v>0</v>
      </c>
      <c r="P800" s="307"/>
      <c r="AW800" s="204">
        <f>VLOOKUP($AX800,CHOOSE({1,2},$C$3:$C$1003,$A$3:$A$1003),2,FALSE)</f>
        <v>1089</v>
      </c>
      <c r="AX800" s="174"/>
      <c r="AY800" s="175"/>
      <c r="AZ800" s="203"/>
      <c r="BA800" s="170">
        <f>VLOOKUP($AZ800,CHOOSE({1,2},$C$3:$C$1003,$A$3:$A$1003),2,FALSE)</f>
        <v>1089</v>
      </c>
      <c r="BB800" s="171"/>
      <c r="BC800" s="205"/>
    </row>
    <row r="801" spans="1:55" ht="15" thickBot="1" x14ac:dyDescent="0.35">
      <c r="A801" s="184">
        <v>1798</v>
      </c>
      <c r="B801" s="185"/>
      <c r="C801" s="186">
        <f>'Informations personnelles'!C801</f>
        <v>0</v>
      </c>
      <c r="P801" s="307"/>
      <c r="AW801" s="204">
        <f>VLOOKUP($AX801,CHOOSE({1,2},$C$3:$C$1003,$A$3:$A$1003),2,FALSE)</f>
        <v>1089</v>
      </c>
      <c r="AX801" s="174"/>
      <c r="AY801" s="175"/>
      <c r="AZ801" s="203"/>
      <c r="BA801" s="170">
        <f>VLOOKUP($AZ801,CHOOSE({1,2},$C$3:$C$1003,$A$3:$A$1003),2,FALSE)</f>
        <v>1089</v>
      </c>
      <c r="BB801" s="171"/>
      <c r="BC801" s="205"/>
    </row>
    <row r="802" spans="1:55" ht="15" thickBot="1" x14ac:dyDescent="0.35">
      <c r="A802" s="184">
        <v>1799</v>
      </c>
      <c r="B802" s="185"/>
      <c r="C802" s="186">
        <f>'Informations personnelles'!C802</f>
        <v>0</v>
      </c>
      <c r="P802" s="307"/>
      <c r="AW802" s="204">
        <f>VLOOKUP($AX802,CHOOSE({1,2},$C$3:$C$1003,$A$3:$A$1003),2,FALSE)</f>
        <v>1089</v>
      </c>
      <c r="AX802" s="174"/>
      <c r="AY802" s="175"/>
      <c r="AZ802" s="203"/>
      <c r="BA802" s="170">
        <f>VLOOKUP($AZ802,CHOOSE({1,2},$C$3:$C$1003,$A$3:$A$1003),2,FALSE)</f>
        <v>1089</v>
      </c>
      <c r="BB802" s="171"/>
      <c r="BC802" s="205"/>
    </row>
    <row r="803" spans="1:55" ht="15" thickBot="1" x14ac:dyDescent="0.35">
      <c r="A803" s="184">
        <v>1800</v>
      </c>
      <c r="B803" s="185"/>
      <c r="C803" s="186">
        <f>'Informations personnelles'!C803</f>
        <v>0</v>
      </c>
      <c r="P803" s="307"/>
      <c r="AW803" s="204">
        <f>VLOOKUP($AX803,CHOOSE({1,2},$C$3:$C$1003,$A$3:$A$1003),2,FALSE)</f>
        <v>1089</v>
      </c>
      <c r="AX803" s="174"/>
      <c r="AY803" s="175"/>
      <c r="AZ803" s="203"/>
      <c r="BA803" s="170">
        <f>VLOOKUP($AZ803,CHOOSE({1,2},$C$3:$C$1003,$A$3:$A$1003),2,FALSE)</f>
        <v>1089</v>
      </c>
      <c r="BB803" s="171"/>
      <c r="BC803" s="205"/>
    </row>
    <row r="804" spans="1:55" ht="15" thickBot="1" x14ac:dyDescent="0.35">
      <c r="A804" s="184">
        <v>1801</v>
      </c>
      <c r="B804" s="185"/>
      <c r="C804" s="186">
        <f>'Informations personnelles'!C804</f>
        <v>0</v>
      </c>
      <c r="P804" s="307"/>
      <c r="AW804" s="204">
        <f>VLOOKUP($AX804,CHOOSE({1,2},$C$3:$C$1003,$A$3:$A$1003),2,FALSE)</f>
        <v>1089</v>
      </c>
      <c r="AX804" s="174"/>
      <c r="AY804" s="175"/>
      <c r="AZ804" s="203"/>
      <c r="BA804" s="170">
        <f>VLOOKUP($AZ804,CHOOSE({1,2},$C$3:$C$1003,$A$3:$A$1003),2,FALSE)</f>
        <v>1089</v>
      </c>
      <c r="BB804" s="171"/>
      <c r="BC804" s="205"/>
    </row>
    <row r="805" spans="1:55" ht="15" thickBot="1" x14ac:dyDescent="0.35">
      <c r="A805" s="184">
        <v>1802</v>
      </c>
      <c r="B805" s="185"/>
      <c r="C805" s="186">
        <f>'Informations personnelles'!C805</f>
        <v>0</v>
      </c>
      <c r="P805" s="307"/>
      <c r="AW805" s="204">
        <f>VLOOKUP($AX805,CHOOSE({1,2},$C$3:$C$1003,$A$3:$A$1003),2,FALSE)</f>
        <v>1089</v>
      </c>
      <c r="AX805" s="174"/>
      <c r="AY805" s="175"/>
      <c r="AZ805" s="203"/>
      <c r="BA805" s="170">
        <f>VLOOKUP($AZ805,CHOOSE({1,2},$C$3:$C$1003,$A$3:$A$1003),2,FALSE)</f>
        <v>1089</v>
      </c>
      <c r="BB805" s="171"/>
      <c r="BC805" s="205"/>
    </row>
    <row r="806" spans="1:55" ht="15" thickBot="1" x14ac:dyDescent="0.35">
      <c r="A806" s="184">
        <v>1803</v>
      </c>
      <c r="B806" s="185"/>
      <c r="C806" s="186">
        <f>'Informations personnelles'!C806</f>
        <v>0</v>
      </c>
      <c r="P806" s="307"/>
      <c r="AW806" s="204">
        <f>VLOOKUP($AX806,CHOOSE({1,2},$C$3:$C$1003,$A$3:$A$1003),2,FALSE)</f>
        <v>1089</v>
      </c>
      <c r="AX806" s="174"/>
      <c r="AY806" s="175"/>
      <c r="AZ806" s="203"/>
      <c r="BA806" s="170">
        <f>VLOOKUP($AZ806,CHOOSE({1,2},$C$3:$C$1003,$A$3:$A$1003),2,FALSE)</f>
        <v>1089</v>
      </c>
      <c r="BB806" s="171"/>
      <c r="BC806" s="205"/>
    </row>
    <row r="807" spans="1:55" ht="15" thickBot="1" x14ac:dyDescent="0.35">
      <c r="A807" s="184">
        <v>1804</v>
      </c>
      <c r="B807" s="185"/>
      <c r="C807" s="186">
        <f>'Informations personnelles'!C807</f>
        <v>0</v>
      </c>
      <c r="P807" s="307"/>
      <c r="AW807" s="204">
        <f>VLOOKUP($AX807,CHOOSE({1,2},$C$3:$C$1003,$A$3:$A$1003),2,FALSE)</f>
        <v>1089</v>
      </c>
      <c r="AX807" s="174"/>
      <c r="AY807" s="175"/>
      <c r="AZ807" s="203"/>
      <c r="BA807" s="170">
        <f>VLOOKUP($AZ807,CHOOSE({1,2},$C$3:$C$1003,$A$3:$A$1003),2,FALSE)</f>
        <v>1089</v>
      </c>
      <c r="BB807" s="171"/>
      <c r="BC807" s="205"/>
    </row>
    <row r="808" spans="1:55" ht="15" thickBot="1" x14ac:dyDescent="0.35">
      <c r="A808" s="184">
        <v>1805</v>
      </c>
      <c r="B808" s="185"/>
      <c r="C808" s="186">
        <f>'Informations personnelles'!C808</f>
        <v>0</v>
      </c>
      <c r="P808" s="307"/>
      <c r="AW808" s="204">
        <f>VLOOKUP($AX808,CHOOSE({1,2},$C$3:$C$1003,$A$3:$A$1003),2,FALSE)</f>
        <v>1089</v>
      </c>
      <c r="AX808" s="174"/>
      <c r="AY808" s="175"/>
      <c r="AZ808" s="203"/>
      <c r="BA808" s="170">
        <f>VLOOKUP($AZ808,CHOOSE({1,2},$C$3:$C$1003,$A$3:$A$1003),2,FALSE)</f>
        <v>1089</v>
      </c>
      <c r="BB808" s="171"/>
      <c r="BC808" s="205"/>
    </row>
    <row r="809" spans="1:55" ht="15" thickBot="1" x14ac:dyDescent="0.35">
      <c r="A809" s="184">
        <v>1806</v>
      </c>
      <c r="B809" s="185"/>
      <c r="C809" s="186">
        <f>'Informations personnelles'!C809</f>
        <v>0</v>
      </c>
      <c r="P809" s="307"/>
      <c r="AW809" s="204">
        <f>VLOOKUP($AX809,CHOOSE({1,2},$C$3:$C$1003,$A$3:$A$1003),2,FALSE)</f>
        <v>1089</v>
      </c>
      <c r="AX809" s="174"/>
      <c r="AY809" s="175"/>
      <c r="AZ809" s="203"/>
      <c r="BA809" s="170">
        <f>VLOOKUP($AZ809,CHOOSE({1,2},$C$3:$C$1003,$A$3:$A$1003),2,FALSE)</f>
        <v>1089</v>
      </c>
      <c r="BB809" s="171"/>
      <c r="BC809" s="205"/>
    </row>
    <row r="810" spans="1:55" ht="15" thickBot="1" x14ac:dyDescent="0.35">
      <c r="A810" s="184">
        <v>1807</v>
      </c>
      <c r="B810" s="185"/>
      <c r="C810" s="186">
        <f>'Informations personnelles'!C810</f>
        <v>0</v>
      </c>
      <c r="P810" s="307"/>
      <c r="AW810" s="204">
        <f>VLOOKUP($AX810,CHOOSE({1,2},$C$3:$C$1003,$A$3:$A$1003),2,FALSE)</f>
        <v>1089</v>
      </c>
      <c r="AX810" s="174"/>
      <c r="AY810" s="175"/>
      <c r="AZ810" s="203"/>
      <c r="BA810" s="170">
        <f>VLOOKUP($AZ810,CHOOSE({1,2},$C$3:$C$1003,$A$3:$A$1003),2,FALSE)</f>
        <v>1089</v>
      </c>
      <c r="BB810" s="171"/>
      <c r="BC810" s="205"/>
    </row>
    <row r="811" spans="1:55" ht="15" thickBot="1" x14ac:dyDescent="0.35">
      <c r="A811" s="184">
        <v>1808</v>
      </c>
      <c r="B811" s="185"/>
      <c r="C811" s="186">
        <f>'Informations personnelles'!C811</f>
        <v>0</v>
      </c>
      <c r="P811" s="307"/>
      <c r="AW811" s="204">
        <f>VLOOKUP($AX811,CHOOSE({1,2},$C$3:$C$1003,$A$3:$A$1003),2,FALSE)</f>
        <v>1089</v>
      </c>
      <c r="AX811" s="174"/>
      <c r="AY811" s="175"/>
      <c r="AZ811" s="203"/>
      <c r="BA811" s="170">
        <f>VLOOKUP($AZ811,CHOOSE({1,2},$C$3:$C$1003,$A$3:$A$1003),2,FALSE)</f>
        <v>1089</v>
      </c>
      <c r="BB811" s="171"/>
      <c r="BC811" s="205"/>
    </row>
    <row r="812" spans="1:55" ht="15" thickBot="1" x14ac:dyDescent="0.35">
      <c r="A812" s="184">
        <v>1809</v>
      </c>
      <c r="B812" s="185"/>
      <c r="C812" s="186">
        <f>'Informations personnelles'!C812</f>
        <v>0</v>
      </c>
      <c r="P812" s="307"/>
      <c r="AW812" s="204">
        <f>VLOOKUP($AX812,CHOOSE({1,2},$C$3:$C$1003,$A$3:$A$1003),2,FALSE)</f>
        <v>1089</v>
      </c>
      <c r="AX812" s="174"/>
      <c r="AY812" s="175"/>
      <c r="AZ812" s="203"/>
      <c r="BA812" s="170">
        <f>VLOOKUP($AZ812,CHOOSE({1,2},$C$3:$C$1003,$A$3:$A$1003),2,FALSE)</f>
        <v>1089</v>
      </c>
      <c r="BB812" s="171"/>
      <c r="BC812" s="205"/>
    </row>
    <row r="813" spans="1:55" ht="15" thickBot="1" x14ac:dyDescent="0.35">
      <c r="A813" s="184">
        <v>1810</v>
      </c>
      <c r="B813" s="185"/>
      <c r="C813" s="186">
        <f>'Informations personnelles'!C813</f>
        <v>0</v>
      </c>
      <c r="P813" s="307"/>
      <c r="AW813" s="204">
        <f>VLOOKUP($AX813,CHOOSE({1,2},$C$3:$C$1003,$A$3:$A$1003),2,FALSE)</f>
        <v>1089</v>
      </c>
      <c r="AX813" s="174"/>
      <c r="AY813" s="175"/>
      <c r="AZ813" s="203"/>
      <c r="BA813" s="170">
        <f>VLOOKUP($AZ813,CHOOSE({1,2},$C$3:$C$1003,$A$3:$A$1003),2,FALSE)</f>
        <v>1089</v>
      </c>
      <c r="BB813" s="171"/>
      <c r="BC813" s="205"/>
    </row>
    <row r="814" spans="1:55" ht="15" thickBot="1" x14ac:dyDescent="0.35">
      <c r="A814" s="184">
        <v>1811</v>
      </c>
      <c r="B814" s="185"/>
      <c r="C814" s="186">
        <f>'Informations personnelles'!C814</f>
        <v>0</v>
      </c>
      <c r="P814" s="307"/>
      <c r="AW814" s="204">
        <f>VLOOKUP($AX814,CHOOSE({1,2},$C$3:$C$1003,$A$3:$A$1003),2,FALSE)</f>
        <v>1089</v>
      </c>
      <c r="AX814" s="174"/>
      <c r="AY814" s="175"/>
      <c r="AZ814" s="203"/>
      <c r="BA814" s="170">
        <f>VLOOKUP($AZ814,CHOOSE({1,2},$C$3:$C$1003,$A$3:$A$1003),2,FALSE)</f>
        <v>1089</v>
      </c>
      <c r="BB814" s="171"/>
      <c r="BC814" s="205"/>
    </row>
    <row r="815" spans="1:55" ht="15" thickBot="1" x14ac:dyDescent="0.35">
      <c r="A815" s="184">
        <v>1812</v>
      </c>
      <c r="B815" s="185"/>
      <c r="C815" s="186">
        <f>'Informations personnelles'!C815</f>
        <v>0</v>
      </c>
      <c r="P815" s="307"/>
      <c r="AW815" s="204">
        <f>VLOOKUP($AX815,CHOOSE({1,2},$C$3:$C$1003,$A$3:$A$1003),2,FALSE)</f>
        <v>1089</v>
      </c>
      <c r="AX815" s="174"/>
      <c r="AY815" s="175"/>
      <c r="AZ815" s="203"/>
      <c r="BA815" s="170">
        <f>VLOOKUP($AZ815,CHOOSE({1,2},$C$3:$C$1003,$A$3:$A$1003),2,FALSE)</f>
        <v>1089</v>
      </c>
      <c r="BB815" s="171"/>
      <c r="BC815" s="205"/>
    </row>
    <row r="816" spans="1:55" ht="15" thickBot="1" x14ac:dyDescent="0.35">
      <c r="A816" s="184">
        <v>1813</v>
      </c>
      <c r="B816" s="185"/>
      <c r="C816" s="186">
        <f>'Informations personnelles'!C816</f>
        <v>0</v>
      </c>
      <c r="P816" s="307"/>
      <c r="AW816" s="204">
        <f>VLOOKUP($AX816,CHOOSE({1,2},$C$3:$C$1003,$A$3:$A$1003),2,FALSE)</f>
        <v>1089</v>
      </c>
      <c r="AX816" s="174"/>
      <c r="AY816" s="175"/>
      <c r="AZ816" s="203"/>
      <c r="BA816" s="170">
        <f>VLOOKUP($AZ816,CHOOSE({1,2},$C$3:$C$1003,$A$3:$A$1003),2,FALSE)</f>
        <v>1089</v>
      </c>
      <c r="BB816" s="171"/>
      <c r="BC816" s="205"/>
    </row>
    <row r="817" spans="1:55" ht="15" thickBot="1" x14ac:dyDescent="0.35">
      <c r="A817" s="184">
        <v>1814</v>
      </c>
      <c r="B817" s="185"/>
      <c r="C817" s="186">
        <f>'Informations personnelles'!C817</f>
        <v>0</v>
      </c>
      <c r="P817" s="307"/>
      <c r="AW817" s="204">
        <f>VLOOKUP($AX817,CHOOSE({1,2},$C$3:$C$1003,$A$3:$A$1003),2,FALSE)</f>
        <v>1089</v>
      </c>
      <c r="AX817" s="174"/>
      <c r="AY817" s="175"/>
      <c r="AZ817" s="203"/>
      <c r="BA817" s="170">
        <f>VLOOKUP($AZ817,CHOOSE({1,2},$C$3:$C$1003,$A$3:$A$1003),2,FALSE)</f>
        <v>1089</v>
      </c>
      <c r="BB817" s="171"/>
      <c r="BC817" s="205"/>
    </row>
    <row r="818" spans="1:55" ht="15" thickBot="1" x14ac:dyDescent="0.35">
      <c r="A818" s="184">
        <v>1815</v>
      </c>
      <c r="B818" s="185"/>
      <c r="C818" s="186">
        <f>'Informations personnelles'!C818</f>
        <v>0</v>
      </c>
      <c r="P818" s="307"/>
      <c r="AW818" s="204">
        <f>VLOOKUP($AX818,CHOOSE({1,2},$C$3:$C$1003,$A$3:$A$1003),2,FALSE)</f>
        <v>1089</v>
      </c>
      <c r="AX818" s="174"/>
      <c r="AY818" s="175"/>
      <c r="AZ818" s="203"/>
      <c r="BA818" s="170">
        <f>VLOOKUP($AZ818,CHOOSE({1,2},$C$3:$C$1003,$A$3:$A$1003),2,FALSE)</f>
        <v>1089</v>
      </c>
      <c r="BB818" s="171"/>
      <c r="BC818" s="205"/>
    </row>
    <row r="819" spans="1:55" ht="15" thickBot="1" x14ac:dyDescent="0.35">
      <c r="A819" s="184">
        <v>1816</v>
      </c>
      <c r="B819" s="185"/>
      <c r="C819" s="186">
        <f>'Informations personnelles'!C819</f>
        <v>0</v>
      </c>
      <c r="P819" s="307"/>
      <c r="AW819" s="204">
        <f>VLOOKUP($AX819,CHOOSE({1,2},$C$3:$C$1003,$A$3:$A$1003),2,FALSE)</f>
        <v>1089</v>
      </c>
      <c r="AX819" s="174"/>
      <c r="AY819" s="175"/>
      <c r="AZ819" s="203"/>
      <c r="BA819" s="170">
        <f>VLOOKUP($AZ819,CHOOSE({1,2},$C$3:$C$1003,$A$3:$A$1003),2,FALSE)</f>
        <v>1089</v>
      </c>
      <c r="BB819" s="171"/>
      <c r="BC819" s="205"/>
    </row>
    <row r="820" spans="1:55" ht="15" thickBot="1" x14ac:dyDescent="0.35">
      <c r="A820" s="184">
        <v>1817</v>
      </c>
      <c r="B820" s="185"/>
      <c r="C820" s="186">
        <f>'Informations personnelles'!C820</f>
        <v>0</v>
      </c>
      <c r="P820" s="307"/>
      <c r="AW820" s="204">
        <f>VLOOKUP($AX820,CHOOSE({1,2},$C$3:$C$1003,$A$3:$A$1003),2,FALSE)</f>
        <v>1089</v>
      </c>
      <c r="AX820" s="174"/>
      <c r="AY820" s="175"/>
      <c r="AZ820" s="203"/>
      <c r="BA820" s="170">
        <f>VLOOKUP($AZ820,CHOOSE({1,2},$C$3:$C$1003,$A$3:$A$1003),2,FALSE)</f>
        <v>1089</v>
      </c>
      <c r="BB820" s="171"/>
      <c r="BC820" s="205"/>
    </row>
    <row r="821" spans="1:55" ht="15" thickBot="1" x14ac:dyDescent="0.35">
      <c r="A821" s="184">
        <v>1818</v>
      </c>
      <c r="B821" s="185"/>
      <c r="C821" s="186">
        <f>'Informations personnelles'!C821</f>
        <v>0</v>
      </c>
      <c r="P821" s="307"/>
      <c r="AW821" s="204">
        <f>VLOOKUP($AX821,CHOOSE({1,2},$C$3:$C$1003,$A$3:$A$1003),2,FALSE)</f>
        <v>1089</v>
      </c>
      <c r="AX821" s="174"/>
      <c r="AY821" s="175"/>
      <c r="AZ821" s="203"/>
      <c r="BA821" s="170">
        <f>VLOOKUP($AZ821,CHOOSE({1,2},$C$3:$C$1003,$A$3:$A$1003),2,FALSE)</f>
        <v>1089</v>
      </c>
      <c r="BB821" s="171"/>
      <c r="BC821" s="205"/>
    </row>
    <row r="822" spans="1:55" ht="15" thickBot="1" x14ac:dyDescent="0.35">
      <c r="A822" s="184">
        <v>1819</v>
      </c>
      <c r="B822" s="185"/>
      <c r="C822" s="186">
        <f>'Informations personnelles'!C822</f>
        <v>0</v>
      </c>
      <c r="P822" s="307"/>
      <c r="AW822" s="204">
        <f>VLOOKUP($AX822,CHOOSE({1,2},$C$3:$C$1003,$A$3:$A$1003),2,FALSE)</f>
        <v>1089</v>
      </c>
      <c r="AX822" s="174"/>
      <c r="AY822" s="175"/>
      <c r="AZ822" s="203"/>
      <c r="BA822" s="170">
        <f>VLOOKUP($AZ822,CHOOSE({1,2},$C$3:$C$1003,$A$3:$A$1003),2,FALSE)</f>
        <v>1089</v>
      </c>
      <c r="BB822" s="171"/>
      <c r="BC822" s="205"/>
    </row>
    <row r="823" spans="1:55" ht="15" thickBot="1" x14ac:dyDescent="0.35">
      <c r="A823" s="184">
        <v>1820</v>
      </c>
      <c r="B823" s="185"/>
      <c r="C823" s="186">
        <f>'Informations personnelles'!C823</f>
        <v>0</v>
      </c>
      <c r="P823" s="307"/>
      <c r="AW823" s="204">
        <f>VLOOKUP($AX823,CHOOSE({1,2},$C$3:$C$1003,$A$3:$A$1003),2,FALSE)</f>
        <v>1089</v>
      </c>
      <c r="AX823" s="174"/>
      <c r="AY823" s="175"/>
      <c r="AZ823" s="203"/>
      <c r="BA823" s="170">
        <f>VLOOKUP($AZ823,CHOOSE({1,2},$C$3:$C$1003,$A$3:$A$1003),2,FALSE)</f>
        <v>1089</v>
      </c>
      <c r="BB823" s="171"/>
      <c r="BC823" s="205"/>
    </row>
    <row r="824" spans="1:55" ht="15" thickBot="1" x14ac:dyDescent="0.35">
      <c r="A824" s="184">
        <v>1821</v>
      </c>
      <c r="B824" s="185"/>
      <c r="C824" s="186">
        <f>'Informations personnelles'!C824</f>
        <v>0</v>
      </c>
      <c r="P824" s="307"/>
      <c r="AW824" s="204">
        <f>VLOOKUP($AX824,CHOOSE({1,2},$C$3:$C$1003,$A$3:$A$1003),2,FALSE)</f>
        <v>1089</v>
      </c>
      <c r="AX824" s="174"/>
      <c r="AY824" s="175"/>
      <c r="AZ824" s="203"/>
      <c r="BA824" s="170">
        <f>VLOOKUP($AZ824,CHOOSE({1,2},$C$3:$C$1003,$A$3:$A$1003),2,FALSE)</f>
        <v>1089</v>
      </c>
      <c r="BB824" s="171"/>
      <c r="BC824" s="205"/>
    </row>
    <row r="825" spans="1:55" ht="15" thickBot="1" x14ac:dyDescent="0.35">
      <c r="A825" s="184">
        <v>1822</v>
      </c>
      <c r="B825" s="185"/>
      <c r="C825" s="186">
        <f>'Informations personnelles'!C825</f>
        <v>0</v>
      </c>
      <c r="P825" s="307"/>
      <c r="AW825" s="204">
        <f>VLOOKUP($AX825,CHOOSE({1,2},$C$3:$C$1003,$A$3:$A$1003),2,FALSE)</f>
        <v>1089</v>
      </c>
      <c r="AX825" s="174"/>
      <c r="AY825" s="175"/>
      <c r="AZ825" s="203"/>
      <c r="BA825" s="170">
        <f>VLOOKUP($AZ825,CHOOSE({1,2},$C$3:$C$1003,$A$3:$A$1003),2,FALSE)</f>
        <v>1089</v>
      </c>
      <c r="BB825" s="171"/>
      <c r="BC825" s="205"/>
    </row>
    <row r="826" spans="1:55" ht="15" thickBot="1" x14ac:dyDescent="0.35">
      <c r="A826" s="184">
        <v>1823</v>
      </c>
      <c r="B826" s="185"/>
      <c r="C826" s="186">
        <f>'Informations personnelles'!C826</f>
        <v>0</v>
      </c>
      <c r="P826" s="307"/>
      <c r="AW826" s="204">
        <f>VLOOKUP($AX826,CHOOSE({1,2},$C$3:$C$1003,$A$3:$A$1003),2,FALSE)</f>
        <v>1089</v>
      </c>
      <c r="AX826" s="174"/>
      <c r="AY826" s="175"/>
      <c r="AZ826" s="203"/>
      <c r="BA826" s="170">
        <f>VLOOKUP($AZ826,CHOOSE({1,2},$C$3:$C$1003,$A$3:$A$1003),2,FALSE)</f>
        <v>1089</v>
      </c>
      <c r="BB826" s="171"/>
      <c r="BC826" s="205"/>
    </row>
    <row r="827" spans="1:55" ht="15" thickBot="1" x14ac:dyDescent="0.35">
      <c r="A827" s="184">
        <v>1824</v>
      </c>
      <c r="B827" s="185"/>
      <c r="C827" s="186">
        <f>'Informations personnelles'!C827</f>
        <v>0</v>
      </c>
      <c r="P827" s="307"/>
      <c r="AW827" s="204">
        <f>VLOOKUP($AX827,CHOOSE({1,2},$C$3:$C$1003,$A$3:$A$1003),2,FALSE)</f>
        <v>1089</v>
      </c>
      <c r="AX827" s="174"/>
      <c r="AY827" s="175"/>
      <c r="AZ827" s="203"/>
      <c r="BA827" s="170">
        <f>VLOOKUP($AZ827,CHOOSE({1,2},$C$3:$C$1003,$A$3:$A$1003),2,FALSE)</f>
        <v>1089</v>
      </c>
      <c r="BB827" s="171"/>
      <c r="BC827" s="205"/>
    </row>
    <row r="828" spans="1:55" ht="15" thickBot="1" x14ac:dyDescent="0.35">
      <c r="A828" s="184">
        <v>1825</v>
      </c>
      <c r="B828" s="185"/>
      <c r="C828" s="186">
        <f>'Informations personnelles'!C828</f>
        <v>0</v>
      </c>
      <c r="P828" s="307"/>
      <c r="AW828" s="204">
        <f>VLOOKUP($AX828,CHOOSE({1,2},$C$3:$C$1003,$A$3:$A$1003),2,FALSE)</f>
        <v>1089</v>
      </c>
      <c r="AX828" s="174"/>
      <c r="AY828" s="175"/>
      <c r="AZ828" s="203"/>
      <c r="BA828" s="170">
        <f>VLOOKUP($AZ828,CHOOSE({1,2},$C$3:$C$1003,$A$3:$A$1003),2,FALSE)</f>
        <v>1089</v>
      </c>
      <c r="BB828" s="171"/>
      <c r="BC828" s="205"/>
    </row>
    <row r="829" spans="1:55" ht="15" thickBot="1" x14ac:dyDescent="0.35">
      <c r="A829" s="184">
        <v>1826</v>
      </c>
      <c r="B829" s="185"/>
      <c r="C829" s="186">
        <f>'Informations personnelles'!C829</f>
        <v>0</v>
      </c>
      <c r="P829" s="307"/>
      <c r="AW829" s="204">
        <f>VLOOKUP($AX829,CHOOSE({1,2},$C$3:$C$1003,$A$3:$A$1003),2,FALSE)</f>
        <v>1089</v>
      </c>
      <c r="AX829" s="174"/>
      <c r="AY829" s="175"/>
      <c r="AZ829" s="203"/>
      <c r="BA829" s="170">
        <f>VLOOKUP($AZ829,CHOOSE({1,2},$C$3:$C$1003,$A$3:$A$1003),2,FALSE)</f>
        <v>1089</v>
      </c>
      <c r="BB829" s="171"/>
      <c r="BC829" s="205"/>
    </row>
    <row r="830" spans="1:55" ht="15" thickBot="1" x14ac:dyDescent="0.35">
      <c r="A830" s="184">
        <v>1827</v>
      </c>
      <c r="B830" s="185"/>
      <c r="C830" s="186">
        <f>'Informations personnelles'!C830</f>
        <v>0</v>
      </c>
      <c r="P830" s="307"/>
      <c r="AW830" s="204">
        <f>VLOOKUP($AX830,CHOOSE({1,2},$C$3:$C$1003,$A$3:$A$1003),2,FALSE)</f>
        <v>1089</v>
      </c>
      <c r="AX830" s="174"/>
      <c r="AY830" s="175"/>
      <c r="AZ830" s="203"/>
      <c r="BA830" s="170">
        <f>VLOOKUP($AZ830,CHOOSE({1,2},$C$3:$C$1003,$A$3:$A$1003),2,FALSE)</f>
        <v>1089</v>
      </c>
      <c r="BB830" s="171"/>
      <c r="BC830" s="205"/>
    </row>
    <row r="831" spans="1:55" ht="15" thickBot="1" x14ac:dyDescent="0.35">
      <c r="A831" s="184">
        <v>1828</v>
      </c>
      <c r="B831" s="185"/>
      <c r="C831" s="186">
        <f>'Informations personnelles'!C831</f>
        <v>0</v>
      </c>
      <c r="P831" s="307"/>
      <c r="AW831" s="204">
        <f>VLOOKUP($AX831,CHOOSE({1,2},$C$3:$C$1003,$A$3:$A$1003),2,FALSE)</f>
        <v>1089</v>
      </c>
      <c r="AX831" s="174"/>
      <c r="AY831" s="175"/>
      <c r="AZ831" s="203"/>
      <c r="BA831" s="170">
        <f>VLOOKUP($AZ831,CHOOSE({1,2},$C$3:$C$1003,$A$3:$A$1003),2,FALSE)</f>
        <v>1089</v>
      </c>
      <c r="BB831" s="171"/>
      <c r="BC831" s="205"/>
    </row>
    <row r="832" spans="1:55" ht="15" thickBot="1" x14ac:dyDescent="0.35">
      <c r="A832" s="184">
        <v>1829</v>
      </c>
      <c r="B832" s="185"/>
      <c r="C832" s="186">
        <f>'Informations personnelles'!C832</f>
        <v>0</v>
      </c>
      <c r="P832" s="307"/>
      <c r="AW832" s="204">
        <f>VLOOKUP($AX832,CHOOSE({1,2},$C$3:$C$1003,$A$3:$A$1003),2,FALSE)</f>
        <v>1089</v>
      </c>
      <c r="AX832" s="174"/>
      <c r="AY832" s="175"/>
      <c r="AZ832" s="203"/>
      <c r="BA832" s="170">
        <f>VLOOKUP($AZ832,CHOOSE({1,2},$C$3:$C$1003,$A$3:$A$1003),2,FALSE)</f>
        <v>1089</v>
      </c>
      <c r="BB832" s="171"/>
      <c r="BC832" s="205"/>
    </row>
    <row r="833" spans="1:55" ht="15" thickBot="1" x14ac:dyDescent="0.35">
      <c r="A833" s="184">
        <v>1830</v>
      </c>
      <c r="B833" s="185"/>
      <c r="C833" s="186">
        <f>'Informations personnelles'!C833</f>
        <v>0</v>
      </c>
      <c r="P833" s="307"/>
      <c r="AW833" s="204">
        <f>VLOOKUP($AX833,CHOOSE({1,2},$C$3:$C$1003,$A$3:$A$1003),2,FALSE)</f>
        <v>1089</v>
      </c>
      <c r="AX833" s="174"/>
      <c r="AY833" s="175"/>
      <c r="AZ833" s="203"/>
      <c r="BA833" s="170">
        <f>VLOOKUP($AZ833,CHOOSE({1,2},$C$3:$C$1003,$A$3:$A$1003),2,FALSE)</f>
        <v>1089</v>
      </c>
      <c r="BB833" s="171"/>
      <c r="BC833" s="205"/>
    </row>
    <row r="834" spans="1:55" ht="15" thickBot="1" x14ac:dyDescent="0.35">
      <c r="A834" s="184">
        <v>1831</v>
      </c>
      <c r="B834" s="185"/>
      <c r="C834" s="186">
        <f>'Informations personnelles'!C834</f>
        <v>0</v>
      </c>
      <c r="P834" s="307"/>
      <c r="AW834" s="204">
        <f>VLOOKUP($AX834,CHOOSE({1,2},$C$3:$C$1003,$A$3:$A$1003),2,FALSE)</f>
        <v>1089</v>
      </c>
      <c r="AX834" s="174"/>
      <c r="AY834" s="175"/>
      <c r="AZ834" s="203"/>
      <c r="BA834" s="170">
        <f>VLOOKUP($AZ834,CHOOSE({1,2},$C$3:$C$1003,$A$3:$A$1003),2,FALSE)</f>
        <v>1089</v>
      </c>
      <c r="BB834" s="171"/>
      <c r="BC834" s="205"/>
    </row>
    <row r="835" spans="1:55" ht="15" thickBot="1" x14ac:dyDescent="0.35">
      <c r="A835" s="184">
        <v>1832</v>
      </c>
      <c r="B835" s="185"/>
      <c r="C835" s="186">
        <f>'Informations personnelles'!C835</f>
        <v>0</v>
      </c>
      <c r="P835" s="307"/>
      <c r="AW835" s="204">
        <f>VLOOKUP($AX835,CHOOSE({1,2},$C$3:$C$1003,$A$3:$A$1003),2,FALSE)</f>
        <v>1089</v>
      </c>
      <c r="AX835" s="174"/>
      <c r="AY835" s="175"/>
      <c r="AZ835" s="203"/>
      <c r="BA835" s="170">
        <f>VLOOKUP($AZ835,CHOOSE({1,2},$C$3:$C$1003,$A$3:$A$1003),2,FALSE)</f>
        <v>1089</v>
      </c>
      <c r="BB835" s="171"/>
      <c r="BC835" s="205"/>
    </row>
    <row r="836" spans="1:55" ht="15" thickBot="1" x14ac:dyDescent="0.35">
      <c r="A836" s="184">
        <v>1833</v>
      </c>
      <c r="B836" s="185"/>
      <c r="C836" s="186">
        <f>'Informations personnelles'!C836</f>
        <v>0</v>
      </c>
      <c r="P836" s="307"/>
      <c r="AW836" s="204">
        <f>VLOOKUP($AX836,CHOOSE({1,2},$C$3:$C$1003,$A$3:$A$1003),2,FALSE)</f>
        <v>1089</v>
      </c>
      <c r="AX836" s="174"/>
      <c r="AY836" s="175"/>
      <c r="AZ836" s="203"/>
      <c r="BA836" s="170">
        <f>VLOOKUP($AZ836,CHOOSE({1,2},$C$3:$C$1003,$A$3:$A$1003),2,FALSE)</f>
        <v>1089</v>
      </c>
      <c r="BB836" s="171"/>
      <c r="BC836" s="205"/>
    </row>
    <row r="837" spans="1:55" ht="15" thickBot="1" x14ac:dyDescent="0.35">
      <c r="A837" s="184">
        <v>1834</v>
      </c>
      <c r="B837" s="185"/>
      <c r="C837" s="186">
        <f>'Informations personnelles'!C837</f>
        <v>0</v>
      </c>
      <c r="P837" s="307"/>
      <c r="AW837" s="204">
        <f>VLOOKUP($AX837,CHOOSE({1,2},$C$3:$C$1003,$A$3:$A$1003),2,FALSE)</f>
        <v>1089</v>
      </c>
      <c r="AX837" s="174"/>
      <c r="AY837" s="175"/>
      <c r="AZ837" s="203"/>
      <c r="BA837" s="170">
        <f>VLOOKUP($AZ837,CHOOSE({1,2},$C$3:$C$1003,$A$3:$A$1003),2,FALSE)</f>
        <v>1089</v>
      </c>
      <c r="BB837" s="171"/>
      <c r="BC837" s="205"/>
    </row>
    <row r="838" spans="1:55" ht="15" thickBot="1" x14ac:dyDescent="0.35">
      <c r="A838" s="184">
        <v>1835</v>
      </c>
      <c r="B838" s="185"/>
      <c r="C838" s="186">
        <f>'Informations personnelles'!C838</f>
        <v>0</v>
      </c>
      <c r="P838" s="307"/>
      <c r="AW838" s="204">
        <f>VLOOKUP($AX838,CHOOSE({1,2},$C$3:$C$1003,$A$3:$A$1003),2,FALSE)</f>
        <v>1089</v>
      </c>
      <c r="AX838" s="174"/>
      <c r="AY838" s="175"/>
      <c r="AZ838" s="203"/>
      <c r="BA838" s="170">
        <f>VLOOKUP($AZ838,CHOOSE({1,2},$C$3:$C$1003,$A$3:$A$1003),2,FALSE)</f>
        <v>1089</v>
      </c>
      <c r="BB838" s="171"/>
      <c r="BC838" s="205"/>
    </row>
    <row r="839" spans="1:55" ht="15" thickBot="1" x14ac:dyDescent="0.35">
      <c r="A839" s="184">
        <v>1836</v>
      </c>
      <c r="B839" s="185"/>
      <c r="C839" s="186">
        <f>'Informations personnelles'!C839</f>
        <v>0</v>
      </c>
      <c r="P839" s="307"/>
      <c r="AW839" s="204">
        <f>VLOOKUP($AX839,CHOOSE({1,2},$C$3:$C$1003,$A$3:$A$1003),2,FALSE)</f>
        <v>1089</v>
      </c>
      <c r="AX839" s="174"/>
      <c r="AY839" s="175"/>
      <c r="AZ839" s="203"/>
      <c r="BA839" s="170">
        <f>VLOOKUP($AZ839,CHOOSE({1,2},$C$3:$C$1003,$A$3:$A$1003),2,FALSE)</f>
        <v>1089</v>
      </c>
      <c r="BB839" s="171"/>
      <c r="BC839" s="205"/>
    </row>
    <row r="840" spans="1:55" ht="15" thickBot="1" x14ac:dyDescent="0.35">
      <c r="A840" s="184">
        <v>1837</v>
      </c>
      <c r="B840" s="185"/>
      <c r="C840" s="186">
        <f>'Informations personnelles'!C840</f>
        <v>0</v>
      </c>
      <c r="P840" s="307"/>
      <c r="AW840" s="204">
        <f>VLOOKUP($AX840,CHOOSE({1,2},$C$3:$C$1003,$A$3:$A$1003),2,FALSE)</f>
        <v>1089</v>
      </c>
      <c r="AX840" s="174"/>
      <c r="AY840" s="175"/>
      <c r="AZ840" s="203"/>
      <c r="BA840" s="170">
        <f>VLOOKUP($AZ840,CHOOSE({1,2},$C$3:$C$1003,$A$3:$A$1003),2,FALSE)</f>
        <v>1089</v>
      </c>
      <c r="BB840" s="171"/>
      <c r="BC840" s="205"/>
    </row>
    <row r="841" spans="1:55" ht="15" thickBot="1" x14ac:dyDescent="0.35">
      <c r="A841" s="184">
        <v>1838</v>
      </c>
      <c r="B841" s="185"/>
      <c r="C841" s="186">
        <f>'Informations personnelles'!C841</f>
        <v>0</v>
      </c>
      <c r="P841" s="307"/>
      <c r="AW841" s="204">
        <f>VLOOKUP($AX841,CHOOSE({1,2},$C$3:$C$1003,$A$3:$A$1003),2,FALSE)</f>
        <v>1089</v>
      </c>
      <c r="AX841" s="174"/>
      <c r="AY841" s="175"/>
      <c r="AZ841" s="203"/>
      <c r="BA841" s="170">
        <f>VLOOKUP($AZ841,CHOOSE({1,2},$C$3:$C$1003,$A$3:$A$1003),2,FALSE)</f>
        <v>1089</v>
      </c>
      <c r="BB841" s="171"/>
      <c r="BC841" s="205"/>
    </row>
    <row r="842" spans="1:55" ht="15" thickBot="1" x14ac:dyDescent="0.35">
      <c r="A842" s="184">
        <v>1839</v>
      </c>
      <c r="B842" s="185"/>
      <c r="C842" s="186">
        <f>'Informations personnelles'!C842</f>
        <v>0</v>
      </c>
      <c r="P842" s="307"/>
      <c r="AW842" s="204">
        <f>VLOOKUP($AX842,CHOOSE({1,2},$C$3:$C$1003,$A$3:$A$1003),2,FALSE)</f>
        <v>1089</v>
      </c>
      <c r="AX842" s="174"/>
      <c r="AY842" s="175"/>
      <c r="AZ842" s="203"/>
      <c r="BA842" s="170">
        <f>VLOOKUP($AZ842,CHOOSE({1,2},$C$3:$C$1003,$A$3:$A$1003),2,FALSE)</f>
        <v>1089</v>
      </c>
      <c r="BB842" s="171"/>
      <c r="BC842" s="205"/>
    </row>
    <row r="843" spans="1:55" ht="15" thickBot="1" x14ac:dyDescent="0.35">
      <c r="A843" s="184">
        <v>1840</v>
      </c>
      <c r="B843" s="185"/>
      <c r="C843" s="186">
        <f>'Informations personnelles'!C843</f>
        <v>0</v>
      </c>
      <c r="P843" s="307"/>
      <c r="AW843" s="204">
        <f>VLOOKUP($AX843,CHOOSE({1,2},$C$3:$C$1003,$A$3:$A$1003),2,FALSE)</f>
        <v>1089</v>
      </c>
      <c r="AX843" s="174"/>
      <c r="AY843" s="175"/>
      <c r="AZ843" s="203"/>
      <c r="BA843" s="170">
        <f>VLOOKUP($AZ843,CHOOSE({1,2},$C$3:$C$1003,$A$3:$A$1003),2,FALSE)</f>
        <v>1089</v>
      </c>
      <c r="BB843" s="171"/>
      <c r="BC843" s="205"/>
    </row>
    <row r="844" spans="1:55" ht="15" thickBot="1" x14ac:dyDescent="0.35">
      <c r="A844" s="184">
        <v>1841</v>
      </c>
      <c r="B844" s="185"/>
      <c r="C844" s="186">
        <f>'Informations personnelles'!C844</f>
        <v>0</v>
      </c>
      <c r="P844" s="307"/>
      <c r="AW844" s="204">
        <f>VLOOKUP($AX844,CHOOSE({1,2},$C$3:$C$1003,$A$3:$A$1003),2,FALSE)</f>
        <v>1089</v>
      </c>
      <c r="AX844" s="174"/>
      <c r="AY844" s="175"/>
      <c r="AZ844" s="203"/>
      <c r="BA844" s="170">
        <f>VLOOKUP($AZ844,CHOOSE({1,2},$C$3:$C$1003,$A$3:$A$1003),2,FALSE)</f>
        <v>1089</v>
      </c>
      <c r="BB844" s="171"/>
      <c r="BC844" s="205"/>
    </row>
    <row r="845" spans="1:55" ht="15" thickBot="1" x14ac:dyDescent="0.35">
      <c r="A845" s="184">
        <v>1842</v>
      </c>
      <c r="B845" s="185"/>
      <c r="C845" s="186">
        <f>'Informations personnelles'!C845</f>
        <v>0</v>
      </c>
      <c r="P845" s="307"/>
      <c r="AW845" s="204">
        <f>VLOOKUP($AX845,CHOOSE({1,2},$C$3:$C$1003,$A$3:$A$1003),2,FALSE)</f>
        <v>1089</v>
      </c>
      <c r="AX845" s="174"/>
      <c r="AY845" s="175"/>
      <c r="AZ845" s="203"/>
      <c r="BA845" s="170">
        <f>VLOOKUP($AZ845,CHOOSE({1,2},$C$3:$C$1003,$A$3:$A$1003),2,FALSE)</f>
        <v>1089</v>
      </c>
      <c r="BB845" s="171"/>
      <c r="BC845" s="205"/>
    </row>
    <row r="846" spans="1:55" ht="15" thickBot="1" x14ac:dyDescent="0.35">
      <c r="A846" s="184">
        <v>1843</v>
      </c>
      <c r="B846" s="185"/>
      <c r="C846" s="186">
        <f>'Informations personnelles'!C846</f>
        <v>0</v>
      </c>
      <c r="P846" s="307"/>
      <c r="AW846" s="204">
        <f>VLOOKUP($AX846,CHOOSE({1,2},$C$3:$C$1003,$A$3:$A$1003),2,FALSE)</f>
        <v>1089</v>
      </c>
      <c r="AX846" s="174"/>
      <c r="AY846" s="175"/>
      <c r="AZ846" s="203"/>
      <c r="BA846" s="170">
        <f>VLOOKUP($AZ846,CHOOSE({1,2},$C$3:$C$1003,$A$3:$A$1003),2,FALSE)</f>
        <v>1089</v>
      </c>
      <c r="BB846" s="171"/>
      <c r="BC846" s="205"/>
    </row>
    <row r="847" spans="1:55" ht="15" thickBot="1" x14ac:dyDescent="0.35">
      <c r="A847" s="184">
        <v>1844</v>
      </c>
      <c r="B847" s="185"/>
      <c r="C847" s="186">
        <f>'Informations personnelles'!C847</f>
        <v>0</v>
      </c>
      <c r="P847" s="307"/>
      <c r="AW847" s="204">
        <f>VLOOKUP($AX847,CHOOSE({1,2},$C$3:$C$1003,$A$3:$A$1003),2,FALSE)</f>
        <v>1089</v>
      </c>
      <c r="AX847" s="174"/>
      <c r="AY847" s="175"/>
      <c r="AZ847" s="203"/>
      <c r="BA847" s="170">
        <f>VLOOKUP($AZ847,CHOOSE({1,2},$C$3:$C$1003,$A$3:$A$1003),2,FALSE)</f>
        <v>1089</v>
      </c>
      <c r="BB847" s="171"/>
      <c r="BC847" s="205"/>
    </row>
    <row r="848" spans="1:55" ht="15" thickBot="1" x14ac:dyDescent="0.35">
      <c r="A848" s="184">
        <v>1845</v>
      </c>
      <c r="B848" s="185"/>
      <c r="C848" s="186">
        <f>'Informations personnelles'!C848</f>
        <v>0</v>
      </c>
      <c r="P848" s="307"/>
      <c r="AW848" s="204">
        <f>VLOOKUP($AX848,CHOOSE({1,2},$C$3:$C$1003,$A$3:$A$1003),2,FALSE)</f>
        <v>1089</v>
      </c>
      <c r="AX848" s="174"/>
      <c r="AY848" s="175"/>
      <c r="AZ848" s="203"/>
      <c r="BA848" s="170">
        <f>VLOOKUP($AZ848,CHOOSE({1,2},$C$3:$C$1003,$A$3:$A$1003),2,FALSE)</f>
        <v>1089</v>
      </c>
      <c r="BB848" s="171"/>
      <c r="BC848" s="205"/>
    </row>
    <row r="849" spans="1:55" ht="15" thickBot="1" x14ac:dyDescent="0.35">
      <c r="A849" s="184">
        <v>1846</v>
      </c>
      <c r="B849" s="185"/>
      <c r="C849" s="186">
        <f>'Informations personnelles'!C849</f>
        <v>0</v>
      </c>
      <c r="P849" s="307"/>
      <c r="AW849" s="204">
        <f>VLOOKUP($AX849,CHOOSE({1,2},$C$3:$C$1003,$A$3:$A$1003),2,FALSE)</f>
        <v>1089</v>
      </c>
      <c r="AX849" s="174"/>
      <c r="AY849" s="175"/>
      <c r="AZ849" s="203"/>
      <c r="BA849" s="170">
        <f>VLOOKUP($AZ849,CHOOSE({1,2},$C$3:$C$1003,$A$3:$A$1003),2,FALSE)</f>
        <v>1089</v>
      </c>
      <c r="BB849" s="171"/>
      <c r="BC849" s="205"/>
    </row>
    <row r="850" spans="1:55" ht="15" thickBot="1" x14ac:dyDescent="0.35">
      <c r="A850" s="184">
        <v>1847</v>
      </c>
      <c r="B850" s="185"/>
      <c r="C850" s="186">
        <f>'Informations personnelles'!C850</f>
        <v>0</v>
      </c>
      <c r="P850" s="307"/>
      <c r="AW850" s="204">
        <f>VLOOKUP($AX850,CHOOSE({1,2},$C$3:$C$1003,$A$3:$A$1003),2,FALSE)</f>
        <v>1089</v>
      </c>
      <c r="AX850" s="174"/>
      <c r="AY850" s="175"/>
      <c r="AZ850" s="203"/>
      <c r="BA850" s="170">
        <f>VLOOKUP($AZ850,CHOOSE({1,2},$C$3:$C$1003,$A$3:$A$1003),2,FALSE)</f>
        <v>1089</v>
      </c>
      <c r="BB850" s="171"/>
      <c r="BC850" s="205"/>
    </row>
    <row r="851" spans="1:55" ht="15" thickBot="1" x14ac:dyDescent="0.35">
      <c r="A851" s="184">
        <v>1848</v>
      </c>
      <c r="B851" s="185"/>
      <c r="C851" s="186">
        <f>'Informations personnelles'!C851</f>
        <v>0</v>
      </c>
      <c r="P851" s="307"/>
      <c r="AW851" s="204">
        <f>VLOOKUP($AX851,CHOOSE({1,2},$C$3:$C$1003,$A$3:$A$1003),2,FALSE)</f>
        <v>1089</v>
      </c>
      <c r="AX851" s="174"/>
      <c r="AY851" s="175"/>
      <c r="AZ851" s="203"/>
      <c r="BA851" s="170">
        <f>VLOOKUP($AZ851,CHOOSE({1,2},$C$3:$C$1003,$A$3:$A$1003),2,FALSE)</f>
        <v>1089</v>
      </c>
      <c r="BB851" s="171"/>
      <c r="BC851" s="205"/>
    </row>
    <row r="852" spans="1:55" ht="15" thickBot="1" x14ac:dyDescent="0.35">
      <c r="A852" s="184">
        <v>1849</v>
      </c>
      <c r="B852" s="185"/>
      <c r="C852" s="186">
        <f>'Informations personnelles'!C852</f>
        <v>0</v>
      </c>
      <c r="P852" s="307"/>
      <c r="AW852" s="204">
        <f>VLOOKUP($AX852,CHOOSE({1,2},$C$3:$C$1003,$A$3:$A$1003),2,FALSE)</f>
        <v>1089</v>
      </c>
      <c r="AX852" s="174"/>
      <c r="AY852" s="175"/>
      <c r="AZ852" s="203"/>
      <c r="BA852" s="170">
        <f>VLOOKUP($AZ852,CHOOSE({1,2},$C$3:$C$1003,$A$3:$A$1003),2,FALSE)</f>
        <v>1089</v>
      </c>
      <c r="BB852" s="171"/>
      <c r="BC852" s="205"/>
    </row>
    <row r="853" spans="1:55" ht="15" thickBot="1" x14ac:dyDescent="0.35">
      <c r="A853" s="184">
        <v>1850</v>
      </c>
      <c r="B853" s="185"/>
      <c r="C853" s="186">
        <f>'Informations personnelles'!C853</f>
        <v>0</v>
      </c>
      <c r="P853" s="307"/>
      <c r="AW853" s="204">
        <f>VLOOKUP($AX853,CHOOSE({1,2},$C$3:$C$1003,$A$3:$A$1003),2,FALSE)</f>
        <v>1089</v>
      </c>
      <c r="AX853" s="174"/>
      <c r="AY853" s="175"/>
      <c r="AZ853" s="203"/>
      <c r="BA853" s="170">
        <f>VLOOKUP($AZ853,CHOOSE({1,2},$C$3:$C$1003,$A$3:$A$1003),2,FALSE)</f>
        <v>1089</v>
      </c>
      <c r="BB853" s="171"/>
      <c r="BC853" s="205"/>
    </row>
    <row r="854" spans="1:55" ht="15" thickBot="1" x14ac:dyDescent="0.35">
      <c r="A854" s="184">
        <v>1851</v>
      </c>
      <c r="B854" s="185"/>
      <c r="C854" s="186">
        <f>'Informations personnelles'!C854</f>
        <v>0</v>
      </c>
      <c r="P854" s="307"/>
      <c r="AW854" s="204">
        <f>VLOOKUP($AX854,CHOOSE({1,2},$C$3:$C$1003,$A$3:$A$1003),2,FALSE)</f>
        <v>1089</v>
      </c>
      <c r="AX854" s="174"/>
      <c r="AY854" s="175"/>
      <c r="AZ854" s="203"/>
      <c r="BA854" s="170">
        <f>VLOOKUP($AZ854,CHOOSE({1,2},$C$3:$C$1003,$A$3:$A$1003),2,FALSE)</f>
        <v>1089</v>
      </c>
      <c r="BB854" s="171"/>
      <c r="BC854" s="205"/>
    </row>
    <row r="855" spans="1:55" ht="15" thickBot="1" x14ac:dyDescent="0.35">
      <c r="A855" s="184">
        <v>1852</v>
      </c>
      <c r="B855" s="185"/>
      <c r="C855" s="186">
        <f>'Informations personnelles'!C855</f>
        <v>0</v>
      </c>
      <c r="P855" s="307"/>
      <c r="AW855" s="204">
        <f>VLOOKUP($AX855,CHOOSE({1,2},$C$3:$C$1003,$A$3:$A$1003),2,FALSE)</f>
        <v>1089</v>
      </c>
      <c r="AX855" s="174"/>
      <c r="AY855" s="175"/>
      <c r="AZ855" s="203"/>
      <c r="BA855" s="170">
        <f>VLOOKUP($AZ855,CHOOSE({1,2},$C$3:$C$1003,$A$3:$A$1003),2,FALSE)</f>
        <v>1089</v>
      </c>
      <c r="BB855" s="171"/>
      <c r="BC855" s="205"/>
    </row>
    <row r="856" spans="1:55" ht="15" thickBot="1" x14ac:dyDescent="0.35">
      <c r="A856" s="184">
        <v>1853</v>
      </c>
      <c r="B856" s="185"/>
      <c r="C856" s="186">
        <f>'Informations personnelles'!C856</f>
        <v>0</v>
      </c>
      <c r="P856" s="307"/>
      <c r="AW856" s="204">
        <f>VLOOKUP($AX856,CHOOSE({1,2},$C$3:$C$1003,$A$3:$A$1003),2,FALSE)</f>
        <v>1089</v>
      </c>
      <c r="AX856" s="174"/>
      <c r="AY856" s="175"/>
      <c r="AZ856" s="203"/>
      <c r="BA856" s="170">
        <f>VLOOKUP($AZ856,CHOOSE({1,2},$C$3:$C$1003,$A$3:$A$1003),2,FALSE)</f>
        <v>1089</v>
      </c>
      <c r="BB856" s="171"/>
      <c r="BC856" s="205"/>
    </row>
    <row r="857" spans="1:55" ht="15" thickBot="1" x14ac:dyDescent="0.35">
      <c r="A857" s="184">
        <v>1854</v>
      </c>
      <c r="B857" s="185"/>
      <c r="C857" s="186">
        <f>'Informations personnelles'!C857</f>
        <v>0</v>
      </c>
      <c r="P857" s="307"/>
      <c r="AW857" s="204">
        <f>VLOOKUP($AX857,CHOOSE({1,2},$C$3:$C$1003,$A$3:$A$1003),2,FALSE)</f>
        <v>1089</v>
      </c>
      <c r="AX857" s="174"/>
      <c r="AY857" s="175"/>
      <c r="AZ857" s="203"/>
      <c r="BA857" s="170">
        <f>VLOOKUP($AZ857,CHOOSE({1,2},$C$3:$C$1003,$A$3:$A$1003),2,FALSE)</f>
        <v>1089</v>
      </c>
      <c r="BB857" s="171"/>
      <c r="BC857" s="205"/>
    </row>
    <row r="858" spans="1:55" ht="15" thickBot="1" x14ac:dyDescent="0.35">
      <c r="A858" s="184">
        <v>1855</v>
      </c>
      <c r="B858" s="185"/>
      <c r="C858" s="186">
        <f>'Informations personnelles'!C858</f>
        <v>0</v>
      </c>
      <c r="P858" s="307"/>
      <c r="AW858" s="204">
        <f>VLOOKUP($AX858,CHOOSE({1,2},$C$3:$C$1003,$A$3:$A$1003),2,FALSE)</f>
        <v>1089</v>
      </c>
      <c r="AX858" s="174"/>
      <c r="AY858" s="175"/>
      <c r="AZ858" s="203"/>
      <c r="BA858" s="170">
        <f>VLOOKUP($AZ858,CHOOSE({1,2},$C$3:$C$1003,$A$3:$A$1003),2,FALSE)</f>
        <v>1089</v>
      </c>
      <c r="BB858" s="171"/>
      <c r="BC858" s="205"/>
    </row>
    <row r="859" spans="1:55" ht="15" thickBot="1" x14ac:dyDescent="0.35">
      <c r="A859" s="184">
        <v>1856</v>
      </c>
      <c r="B859" s="185"/>
      <c r="C859" s="186">
        <f>'Informations personnelles'!C859</f>
        <v>0</v>
      </c>
      <c r="P859" s="307"/>
      <c r="AW859" s="204">
        <f>VLOOKUP($AX859,CHOOSE({1,2},$C$3:$C$1003,$A$3:$A$1003),2,FALSE)</f>
        <v>1089</v>
      </c>
      <c r="AX859" s="174"/>
      <c r="AY859" s="175"/>
      <c r="AZ859" s="203"/>
      <c r="BA859" s="170">
        <f>VLOOKUP($AZ859,CHOOSE({1,2},$C$3:$C$1003,$A$3:$A$1003),2,FALSE)</f>
        <v>1089</v>
      </c>
      <c r="BB859" s="171"/>
      <c r="BC859" s="205"/>
    </row>
    <row r="860" spans="1:55" ht="15" thickBot="1" x14ac:dyDescent="0.35">
      <c r="A860" s="184">
        <v>1857</v>
      </c>
      <c r="B860" s="185"/>
      <c r="C860" s="186">
        <f>'Informations personnelles'!C860</f>
        <v>0</v>
      </c>
      <c r="P860" s="307"/>
      <c r="AW860" s="204">
        <f>VLOOKUP($AX860,CHOOSE({1,2},$C$3:$C$1003,$A$3:$A$1003),2,FALSE)</f>
        <v>1089</v>
      </c>
      <c r="AX860" s="174"/>
      <c r="AY860" s="175"/>
      <c r="AZ860" s="203"/>
      <c r="BA860" s="170">
        <f>VLOOKUP($AZ860,CHOOSE({1,2},$C$3:$C$1003,$A$3:$A$1003),2,FALSE)</f>
        <v>1089</v>
      </c>
      <c r="BB860" s="171"/>
      <c r="BC860" s="205"/>
    </row>
    <row r="861" spans="1:55" ht="15" thickBot="1" x14ac:dyDescent="0.35">
      <c r="A861" s="184">
        <v>1858</v>
      </c>
      <c r="B861" s="185"/>
      <c r="C861" s="186">
        <f>'Informations personnelles'!C861</f>
        <v>0</v>
      </c>
      <c r="P861" s="307"/>
      <c r="AW861" s="204">
        <f>VLOOKUP($AX861,CHOOSE({1,2},$C$3:$C$1003,$A$3:$A$1003),2,FALSE)</f>
        <v>1089</v>
      </c>
      <c r="AX861" s="174"/>
      <c r="AY861" s="175"/>
      <c r="AZ861" s="203"/>
      <c r="BA861" s="170">
        <f>VLOOKUP($AZ861,CHOOSE({1,2},$C$3:$C$1003,$A$3:$A$1003),2,FALSE)</f>
        <v>1089</v>
      </c>
      <c r="BB861" s="171"/>
      <c r="BC861" s="205"/>
    </row>
    <row r="862" spans="1:55" ht="15" thickBot="1" x14ac:dyDescent="0.35">
      <c r="A862" s="184">
        <v>1859</v>
      </c>
      <c r="B862" s="185"/>
      <c r="C862" s="186">
        <f>'Informations personnelles'!C862</f>
        <v>0</v>
      </c>
      <c r="P862" s="307"/>
      <c r="AW862" s="204">
        <f>VLOOKUP($AX862,CHOOSE({1,2},$C$3:$C$1003,$A$3:$A$1003),2,FALSE)</f>
        <v>1089</v>
      </c>
      <c r="AX862" s="174"/>
      <c r="AY862" s="175"/>
      <c r="AZ862" s="203"/>
      <c r="BA862" s="170">
        <f>VLOOKUP($AZ862,CHOOSE({1,2},$C$3:$C$1003,$A$3:$A$1003),2,FALSE)</f>
        <v>1089</v>
      </c>
      <c r="BB862" s="171"/>
      <c r="BC862" s="205"/>
    </row>
    <row r="863" spans="1:55" ht="15" thickBot="1" x14ac:dyDescent="0.35">
      <c r="A863" s="184">
        <v>1860</v>
      </c>
      <c r="B863" s="185"/>
      <c r="C863" s="186">
        <f>'Informations personnelles'!C863</f>
        <v>0</v>
      </c>
      <c r="P863" s="307"/>
      <c r="AW863" s="204">
        <f>VLOOKUP($AX863,CHOOSE({1,2},$C$3:$C$1003,$A$3:$A$1003),2,FALSE)</f>
        <v>1089</v>
      </c>
      <c r="AX863" s="174"/>
      <c r="AY863" s="175"/>
      <c r="AZ863" s="203"/>
      <c r="BA863" s="170">
        <f>VLOOKUP($AZ863,CHOOSE({1,2},$C$3:$C$1003,$A$3:$A$1003),2,FALSE)</f>
        <v>1089</v>
      </c>
      <c r="BB863" s="171"/>
      <c r="BC863" s="205"/>
    </row>
    <row r="864" spans="1:55" ht="15" thickBot="1" x14ac:dyDescent="0.35">
      <c r="A864" s="184">
        <v>1861</v>
      </c>
      <c r="B864" s="185"/>
      <c r="C864" s="186">
        <f>'Informations personnelles'!C864</f>
        <v>0</v>
      </c>
      <c r="P864" s="307"/>
      <c r="AW864" s="204">
        <f>VLOOKUP($AX864,CHOOSE({1,2},$C$3:$C$1003,$A$3:$A$1003),2,FALSE)</f>
        <v>1089</v>
      </c>
      <c r="AX864" s="174"/>
      <c r="AY864" s="175"/>
      <c r="AZ864" s="203"/>
      <c r="BA864" s="170">
        <f>VLOOKUP($AZ864,CHOOSE({1,2},$C$3:$C$1003,$A$3:$A$1003),2,FALSE)</f>
        <v>1089</v>
      </c>
      <c r="BB864" s="171"/>
      <c r="BC864" s="205"/>
    </row>
    <row r="865" spans="1:55" ht="15" thickBot="1" x14ac:dyDescent="0.35">
      <c r="A865" s="184">
        <v>1862</v>
      </c>
      <c r="B865" s="185"/>
      <c r="C865" s="186">
        <f>'Informations personnelles'!C865</f>
        <v>0</v>
      </c>
      <c r="P865" s="307"/>
      <c r="AW865" s="204">
        <f>VLOOKUP($AX865,CHOOSE({1,2},$C$3:$C$1003,$A$3:$A$1003),2,FALSE)</f>
        <v>1089</v>
      </c>
      <c r="AX865" s="174"/>
      <c r="AY865" s="175"/>
      <c r="AZ865" s="203"/>
      <c r="BA865" s="170">
        <f>VLOOKUP($AZ865,CHOOSE({1,2},$C$3:$C$1003,$A$3:$A$1003),2,FALSE)</f>
        <v>1089</v>
      </c>
      <c r="BB865" s="171"/>
      <c r="BC865" s="205"/>
    </row>
    <row r="866" spans="1:55" ht="15" thickBot="1" x14ac:dyDescent="0.35">
      <c r="A866" s="184">
        <v>1863</v>
      </c>
      <c r="B866" s="185"/>
      <c r="C866" s="186">
        <f>'Informations personnelles'!C866</f>
        <v>0</v>
      </c>
      <c r="P866" s="307"/>
      <c r="AW866" s="204">
        <f>VLOOKUP($AX866,CHOOSE({1,2},$C$3:$C$1003,$A$3:$A$1003),2,FALSE)</f>
        <v>1089</v>
      </c>
      <c r="AX866" s="174"/>
      <c r="AY866" s="175"/>
      <c r="AZ866" s="203"/>
      <c r="BA866" s="170">
        <f>VLOOKUP($AZ866,CHOOSE({1,2},$C$3:$C$1003,$A$3:$A$1003),2,FALSE)</f>
        <v>1089</v>
      </c>
      <c r="BB866" s="171"/>
      <c r="BC866" s="205"/>
    </row>
    <row r="867" spans="1:55" ht="15" thickBot="1" x14ac:dyDescent="0.35">
      <c r="A867" s="184">
        <v>1864</v>
      </c>
      <c r="B867" s="185"/>
      <c r="C867" s="186">
        <f>'Informations personnelles'!C867</f>
        <v>0</v>
      </c>
      <c r="P867" s="307"/>
      <c r="AW867" s="204">
        <f>VLOOKUP($AX867,CHOOSE({1,2},$C$3:$C$1003,$A$3:$A$1003),2,FALSE)</f>
        <v>1089</v>
      </c>
      <c r="AX867" s="174"/>
      <c r="AY867" s="175"/>
      <c r="AZ867" s="203"/>
      <c r="BA867" s="170">
        <f>VLOOKUP($AZ867,CHOOSE({1,2},$C$3:$C$1003,$A$3:$A$1003),2,FALSE)</f>
        <v>1089</v>
      </c>
      <c r="BB867" s="171"/>
      <c r="BC867" s="205"/>
    </row>
    <row r="868" spans="1:55" ht="15" thickBot="1" x14ac:dyDescent="0.35">
      <c r="A868" s="184">
        <v>1865</v>
      </c>
      <c r="B868" s="185"/>
      <c r="C868" s="186">
        <f>'Informations personnelles'!C868</f>
        <v>0</v>
      </c>
      <c r="P868" s="307"/>
      <c r="AW868" s="204">
        <f>VLOOKUP($AX868,CHOOSE({1,2},$C$3:$C$1003,$A$3:$A$1003),2,FALSE)</f>
        <v>1089</v>
      </c>
      <c r="AX868" s="174"/>
      <c r="AY868" s="175"/>
      <c r="AZ868" s="203"/>
      <c r="BA868" s="170">
        <f>VLOOKUP($AZ868,CHOOSE({1,2},$C$3:$C$1003,$A$3:$A$1003),2,FALSE)</f>
        <v>1089</v>
      </c>
      <c r="BB868" s="171"/>
      <c r="BC868" s="205"/>
    </row>
    <row r="869" spans="1:55" ht="15" thickBot="1" x14ac:dyDescent="0.35">
      <c r="A869" s="184">
        <v>1866</v>
      </c>
      <c r="B869" s="185"/>
      <c r="C869" s="186">
        <f>'Informations personnelles'!C869</f>
        <v>0</v>
      </c>
      <c r="P869" s="307"/>
      <c r="AW869" s="204">
        <f>VLOOKUP($AX869,CHOOSE({1,2},$C$3:$C$1003,$A$3:$A$1003),2,FALSE)</f>
        <v>1089</v>
      </c>
      <c r="AX869" s="174"/>
      <c r="AY869" s="175"/>
      <c r="AZ869" s="203"/>
      <c r="BA869" s="170">
        <f>VLOOKUP($AZ869,CHOOSE({1,2},$C$3:$C$1003,$A$3:$A$1003),2,FALSE)</f>
        <v>1089</v>
      </c>
      <c r="BB869" s="171"/>
      <c r="BC869" s="205"/>
    </row>
    <row r="870" spans="1:55" ht="15" thickBot="1" x14ac:dyDescent="0.35">
      <c r="A870" s="184">
        <v>1867</v>
      </c>
      <c r="B870" s="185"/>
      <c r="C870" s="186">
        <f>'Informations personnelles'!C870</f>
        <v>0</v>
      </c>
      <c r="P870" s="307"/>
      <c r="AW870" s="204">
        <f>VLOOKUP($AX870,CHOOSE({1,2},$C$3:$C$1003,$A$3:$A$1003),2,FALSE)</f>
        <v>1089</v>
      </c>
      <c r="AX870" s="174"/>
      <c r="AY870" s="175"/>
      <c r="AZ870" s="203"/>
      <c r="BA870" s="170">
        <f>VLOOKUP($AZ870,CHOOSE({1,2},$C$3:$C$1003,$A$3:$A$1003),2,FALSE)</f>
        <v>1089</v>
      </c>
      <c r="BB870" s="171"/>
      <c r="BC870" s="205"/>
    </row>
    <row r="871" spans="1:55" ht="15" thickBot="1" x14ac:dyDescent="0.35">
      <c r="A871" s="184">
        <v>1868</v>
      </c>
      <c r="B871" s="185"/>
      <c r="C871" s="186">
        <f>'Informations personnelles'!C871</f>
        <v>0</v>
      </c>
      <c r="P871" s="307"/>
      <c r="AW871" s="204">
        <f>VLOOKUP($AX871,CHOOSE({1,2},$C$3:$C$1003,$A$3:$A$1003),2,FALSE)</f>
        <v>1089</v>
      </c>
      <c r="AX871" s="174"/>
      <c r="AY871" s="175"/>
      <c r="AZ871" s="203"/>
      <c r="BA871" s="170">
        <f>VLOOKUP($AZ871,CHOOSE({1,2},$C$3:$C$1003,$A$3:$A$1003),2,FALSE)</f>
        <v>1089</v>
      </c>
      <c r="BB871" s="171"/>
      <c r="BC871" s="205"/>
    </row>
    <row r="872" spans="1:55" ht="15" thickBot="1" x14ac:dyDescent="0.35">
      <c r="A872" s="184">
        <v>1869</v>
      </c>
      <c r="B872" s="185"/>
      <c r="C872" s="186">
        <f>'Informations personnelles'!C872</f>
        <v>0</v>
      </c>
      <c r="P872" s="307"/>
      <c r="AW872" s="204">
        <f>VLOOKUP($AX872,CHOOSE({1,2},$C$3:$C$1003,$A$3:$A$1003),2,FALSE)</f>
        <v>1089</v>
      </c>
      <c r="AX872" s="174"/>
      <c r="AY872" s="175"/>
      <c r="AZ872" s="203"/>
      <c r="BA872" s="170">
        <f>VLOOKUP($AZ872,CHOOSE({1,2},$C$3:$C$1003,$A$3:$A$1003),2,FALSE)</f>
        <v>1089</v>
      </c>
      <c r="BB872" s="171"/>
      <c r="BC872" s="205"/>
    </row>
    <row r="873" spans="1:55" ht="15" thickBot="1" x14ac:dyDescent="0.35">
      <c r="A873" s="184">
        <v>1870</v>
      </c>
      <c r="B873" s="185"/>
      <c r="C873" s="186">
        <f>'Informations personnelles'!C873</f>
        <v>0</v>
      </c>
      <c r="P873" s="307"/>
      <c r="AW873" s="204">
        <f>VLOOKUP($AX873,CHOOSE({1,2},$C$3:$C$1003,$A$3:$A$1003),2,FALSE)</f>
        <v>1089</v>
      </c>
      <c r="AX873" s="174"/>
      <c r="AY873" s="175"/>
      <c r="AZ873" s="203"/>
      <c r="BA873" s="170">
        <f>VLOOKUP($AZ873,CHOOSE({1,2},$C$3:$C$1003,$A$3:$A$1003),2,FALSE)</f>
        <v>1089</v>
      </c>
      <c r="BB873" s="171"/>
      <c r="BC873" s="205"/>
    </row>
    <row r="874" spans="1:55" ht="15" thickBot="1" x14ac:dyDescent="0.35">
      <c r="A874" s="184">
        <v>1871</v>
      </c>
      <c r="B874" s="185"/>
      <c r="C874" s="186">
        <f>'Informations personnelles'!C874</f>
        <v>0</v>
      </c>
      <c r="P874" s="307"/>
      <c r="AW874" s="204">
        <f>VLOOKUP($AX874,CHOOSE({1,2},$C$3:$C$1003,$A$3:$A$1003),2,FALSE)</f>
        <v>1089</v>
      </c>
      <c r="AX874" s="174"/>
      <c r="AY874" s="175"/>
      <c r="AZ874" s="203"/>
      <c r="BA874" s="170">
        <f>VLOOKUP($AZ874,CHOOSE({1,2},$C$3:$C$1003,$A$3:$A$1003),2,FALSE)</f>
        <v>1089</v>
      </c>
      <c r="BB874" s="171"/>
      <c r="BC874" s="205"/>
    </row>
    <row r="875" spans="1:55" ht="15" thickBot="1" x14ac:dyDescent="0.35">
      <c r="A875" s="184">
        <v>1872</v>
      </c>
      <c r="B875" s="185"/>
      <c r="C875" s="186">
        <f>'Informations personnelles'!C875</f>
        <v>0</v>
      </c>
      <c r="P875" s="307"/>
      <c r="AW875" s="204">
        <f>VLOOKUP($AX875,CHOOSE({1,2},$C$3:$C$1003,$A$3:$A$1003),2,FALSE)</f>
        <v>1089</v>
      </c>
      <c r="AX875" s="174"/>
      <c r="AY875" s="175"/>
      <c r="AZ875" s="203"/>
      <c r="BA875" s="170">
        <f>VLOOKUP($AZ875,CHOOSE({1,2},$C$3:$C$1003,$A$3:$A$1003),2,FALSE)</f>
        <v>1089</v>
      </c>
      <c r="BB875" s="171"/>
      <c r="BC875" s="205"/>
    </row>
    <row r="876" spans="1:55" ht="15" thickBot="1" x14ac:dyDescent="0.35">
      <c r="A876" s="184">
        <v>1873</v>
      </c>
      <c r="B876" s="185"/>
      <c r="C876" s="186">
        <f>'Informations personnelles'!C876</f>
        <v>0</v>
      </c>
      <c r="P876" s="307"/>
      <c r="AW876" s="204">
        <f>VLOOKUP($AX876,CHOOSE({1,2},$C$3:$C$1003,$A$3:$A$1003),2,FALSE)</f>
        <v>1089</v>
      </c>
      <c r="AX876" s="174"/>
      <c r="AY876" s="175"/>
      <c r="AZ876" s="203"/>
      <c r="BA876" s="170">
        <f>VLOOKUP($AZ876,CHOOSE({1,2},$C$3:$C$1003,$A$3:$A$1003),2,FALSE)</f>
        <v>1089</v>
      </c>
      <c r="BB876" s="171"/>
      <c r="BC876" s="205"/>
    </row>
    <row r="877" spans="1:55" ht="15" thickBot="1" x14ac:dyDescent="0.35">
      <c r="A877" s="184">
        <v>1874</v>
      </c>
      <c r="B877" s="185"/>
      <c r="C877" s="186">
        <f>'Informations personnelles'!C877</f>
        <v>0</v>
      </c>
      <c r="P877" s="307"/>
      <c r="AW877" s="204">
        <f>VLOOKUP($AX877,CHOOSE({1,2},$C$3:$C$1003,$A$3:$A$1003),2,FALSE)</f>
        <v>1089</v>
      </c>
      <c r="AX877" s="174"/>
      <c r="AY877" s="175"/>
      <c r="AZ877" s="203"/>
      <c r="BA877" s="170">
        <f>VLOOKUP($AZ877,CHOOSE({1,2},$C$3:$C$1003,$A$3:$A$1003),2,FALSE)</f>
        <v>1089</v>
      </c>
      <c r="BB877" s="171"/>
      <c r="BC877" s="205"/>
    </row>
    <row r="878" spans="1:55" ht="15" thickBot="1" x14ac:dyDescent="0.35">
      <c r="A878" s="184">
        <v>1875</v>
      </c>
      <c r="B878" s="185"/>
      <c r="C878" s="186">
        <f>'Informations personnelles'!C878</f>
        <v>0</v>
      </c>
      <c r="P878" s="307"/>
      <c r="AW878" s="204">
        <f>VLOOKUP($AX878,CHOOSE({1,2},$C$3:$C$1003,$A$3:$A$1003),2,FALSE)</f>
        <v>1089</v>
      </c>
      <c r="AX878" s="174"/>
      <c r="AY878" s="175"/>
      <c r="AZ878" s="203"/>
      <c r="BA878" s="170">
        <f>VLOOKUP($AZ878,CHOOSE({1,2},$C$3:$C$1003,$A$3:$A$1003),2,FALSE)</f>
        <v>1089</v>
      </c>
      <c r="BB878" s="171"/>
      <c r="BC878" s="205"/>
    </row>
    <row r="879" spans="1:55" ht="15" thickBot="1" x14ac:dyDescent="0.35">
      <c r="A879" s="184">
        <v>1876</v>
      </c>
      <c r="B879" s="185"/>
      <c r="C879" s="186">
        <f>'Informations personnelles'!C879</f>
        <v>0</v>
      </c>
      <c r="P879" s="307"/>
      <c r="AW879" s="204">
        <f>VLOOKUP($AX879,CHOOSE({1,2},$C$3:$C$1003,$A$3:$A$1003),2,FALSE)</f>
        <v>1089</v>
      </c>
      <c r="AX879" s="174"/>
      <c r="AY879" s="175"/>
      <c r="AZ879" s="203"/>
      <c r="BA879" s="170">
        <f>VLOOKUP($AZ879,CHOOSE({1,2},$C$3:$C$1003,$A$3:$A$1003),2,FALSE)</f>
        <v>1089</v>
      </c>
      <c r="BB879" s="171"/>
      <c r="BC879" s="205"/>
    </row>
    <row r="880" spans="1:55" ht="15" thickBot="1" x14ac:dyDescent="0.35">
      <c r="A880" s="184">
        <v>1877</v>
      </c>
      <c r="B880" s="185"/>
      <c r="C880" s="186">
        <f>'Informations personnelles'!C880</f>
        <v>0</v>
      </c>
      <c r="P880" s="307"/>
      <c r="AW880" s="204">
        <f>VLOOKUP($AX880,CHOOSE({1,2},$C$3:$C$1003,$A$3:$A$1003),2,FALSE)</f>
        <v>1089</v>
      </c>
      <c r="AX880" s="174"/>
      <c r="AY880" s="175"/>
      <c r="AZ880" s="203"/>
      <c r="BA880" s="170">
        <f>VLOOKUP($AZ880,CHOOSE({1,2},$C$3:$C$1003,$A$3:$A$1003),2,FALSE)</f>
        <v>1089</v>
      </c>
      <c r="BB880" s="171"/>
      <c r="BC880" s="205"/>
    </row>
    <row r="881" spans="1:55" ht="15" thickBot="1" x14ac:dyDescent="0.35">
      <c r="A881" s="184">
        <v>1878</v>
      </c>
      <c r="B881" s="185"/>
      <c r="C881" s="186">
        <f>'Informations personnelles'!C881</f>
        <v>0</v>
      </c>
      <c r="P881" s="307"/>
      <c r="AW881" s="204">
        <f>VLOOKUP($AX881,CHOOSE({1,2},$C$3:$C$1003,$A$3:$A$1003),2,FALSE)</f>
        <v>1089</v>
      </c>
      <c r="AX881" s="174"/>
      <c r="AY881" s="175"/>
      <c r="AZ881" s="203"/>
      <c r="BA881" s="170">
        <f>VLOOKUP($AZ881,CHOOSE({1,2},$C$3:$C$1003,$A$3:$A$1003),2,FALSE)</f>
        <v>1089</v>
      </c>
      <c r="BB881" s="171"/>
      <c r="BC881" s="205"/>
    </row>
    <row r="882" spans="1:55" ht="15" thickBot="1" x14ac:dyDescent="0.35">
      <c r="A882" s="184">
        <v>1879</v>
      </c>
      <c r="B882" s="185"/>
      <c r="C882" s="186">
        <f>'Informations personnelles'!C882</f>
        <v>0</v>
      </c>
      <c r="P882" s="307"/>
      <c r="AW882" s="204">
        <f>VLOOKUP($AX882,CHOOSE({1,2},$C$3:$C$1003,$A$3:$A$1003),2,FALSE)</f>
        <v>1089</v>
      </c>
      <c r="AX882" s="174"/>
      <c r="AY882" s="175"/>
      <c r="AZ882" s="203"/>
      <c r="BA882" s="170">
        <f>VLOOKUP($AZ882,CHOOSE({1,2},$C$3:$C$1003,$A$3:$A$1003),2,FALSE)</f>
        <v>1089</v>
      </c>
      <c r="BB882" s="171"/>
      <c r="BC882" s="205"/>
    </row>
    <row r="883" spans="1:55" ht="15" thickBot="1" x14ac:dyDescent="0.35">
      <c r="A883" s="184">
        <v>1880</v>
      </c>
      <c r="B883" s="185"/>
      <c r="C883" s="186">
        <f>'Informations personnelles'!C883</f>
        <v>0</v>
      </c>
      <c r="P883" s="307"/>
      <c r="AW883" s="204">
        <f>VLOOKUP($AX883,CHOOSE({1,2},$C$3:$C$1003,$A$3:$A$1003),2,FALSE)</f>
        <v>1089</v>
      </c>
      <c r="AX883" s="174"/>
      <c r="AY883" s="175"/>
      <c r="AZ883" s="203"/>
      <c r="BA883" s="170">
        <f>VLOOKUP($AZ883,CHOOSE({1,2},$C$3:$C$1003,$A$3:$A$1003),2,FALSE)</f>
        <v>1089</v>
      </c>
      <c r="BB883" s="171"/>
      <c r="BC883" s="205"/>
    </row>
    <row r="884" spans="1:55" ht="15" thickBot="1" x14ac:dyDescent="0.35">
      <c r="A884" s="184">
        <v>1881</v>
      </c>
      <c r="B884" s="185"/>
      <c r="C884" s="186">
        <f>'Informations personnelles'!C884</f>
        <v>0</v>
      </c>
      <c r="P884" s="307"/>
      <c r="AW884" s="204">
        <f>VLOOKUP($AX884,CHOOSE({1,2},$C$3:$C$1003,$A$3:$A$1003),2,FALSE)</f>
        <v>1089</v>
      </c>
      <c r="AX884" s="174"/>
      <c r="AY884" s="175"/>
      <c r="AZ884" s="203"/>
      <c r="BA884" s="170">
        <f>VLOOKUP($AZ884,CHOOSE({1,2},$C$3:$C$1003,$A$3:$A$1003),2,FALSE)</f>
        <v>1089</v>
      </c>
      <c r="BB884" s="171"/>
      <c r="BC884" s="205"/>
    </row>
    <row r="885" spans="1:55" ht="15" thickBot="1" x14ac:dyDescent="0.35">
      <c r="A885" s="184">
        <v>1882</v>
      </c>
      <c r="B885" s="185"/>
      <c r="C885" s="186">
        <f>'Informations personnelles'!C885</f>
        <v>0</v>
      </c>
      <c r="P885" s="307"/>
      <c r="AW885" s="204">
        <f>VLOOKUP($AX885,CHOOSE({1,2},$C$3:$C$1003,$A$3:$A$1003),2,FALSE)</f>
        <v>1089</v>
      </c>
      <c r="AX885" s="174"/>
      <c r="AY885" s="175"/>
      <c r="AZ885" s="203"/>
      <c r="BA885" s="170">
        <f>VLOOKUP($AZ885,CHOOSE({1,2},$C$3:$C$1003,$A$3:$A$1003),2,FALSE)</f>
        <v>1089</v>
      </c>
      <c r="BB885" s="171"/>
      <c r="BC885" s="205"/>
    </row>
    <row r="886" spans="1:55" ht="15" thickBot="1" x14ac:dyDescent="0.35">
      <c r="A886" s="184">
        <v>1883</v>
      </c>
      <c r="B886" s="185"/>
      <c r="C886" s="186">
        <f>'Informations personnelles'!C886</f>
        <v>0</v>
      </c>
      <c r="P886" s="307"/>
      <c r="AW886" s="204">
        <f>VLOOKUP($AX886,CHOOSE({1,2},$C$3:$C$1003,$A$3:$A$1003),2,FALSE)</f>
        <v>1089</v>
      </c>
      <c r="AX886" s="174"/>
      <c r="AY886" s="175"/>
      <c r="AZ886" s="203"/>
      <c r="BA886" s="170">
        <f>VLOOKUP($AZ886,CHOOSE({1,2},$C$3:$C$1003,$A$3:$A$1003),2,FALSE)</f>
        <v>1089</v>
      </c>
      <c r="BB886" s="171"/>
      <c r="BC886" s="205"/>
    </row>
    <row r="887" spans="1:55" ht="15" thickBot="1" x14ac:dyDescent="0.35">
      <c r="A887" s="184">
        <v>1884</v>
      </c>
      <c r="B887" s="185"/>
      <c r="C887" s="186">
        <f>'Informations personnelles'!C887</f>
        <v>0</v>
      </c>
      <c r="P887" s="307"/>
      <c r="AW887" s="204">
        <f>VLOOKUP($AX887,CHOOSE({1,2},$C$3:$C$1003,$A$3:$A$1003),2,FALSE)</f>
        <v>1089</v>
      </c>
      <c r="AX887" s="174"/>
      <c r="AY887" s="175"/>
      <c r="AZ887" s="203"/>
      <c r="BA887" s="170">
        <f>VLOOKUP($AZ887,CHOOSE({1,2},$C$3:$C$1003,$A$3:$A$1003),2,FALSE)</f>
        <v>1089</v>
      </c>
      <c r="BB887" s="171"/>
      <c r="BC887" s="205"/>
    </row>
    <row r="888" spans="1:55" ht="15" thickBot="1" x14ac:dyDescent="0.35">
      <c r="A888" s="184">
        <v>1885</v>
      </c>
      <c r="B888" s="185"/>
      <c r="C888" s="186">
        <f>'Informations personnelles'!C888</f>
        <v>0</v>
      </c>
      <c r="P888" s="307"/>
      <c r="AW888" s="204">
        <f>VLOOKUP($AX888,CHOOSE({1,2},$C$3:$C$1003,$A$3:$A$1003),2,FALSE)</f>
        <v>1089</v>
      </c>
      <c r="AX888" s="174"/>
      <c r="AY888" s="175"/>
      <c r="AZ888" s="203"/>
      <c r="BA888" s="170">
        <f>VLOOKUP($AZ888,CHOOSE({1,2},$C$3:$C$1003,$A$3:$A$1003),2,FALSE)</f>
        <v>1089</v>
      </c>
      <c r="BB888" s="171"/>
      <c r="BC888" s="205"/>
    </row>
    <row r="889" spans="1:55" ht="15" thickBot="1" x14ac:dyDescent="0.35">
      <c r="A889" s="184">
        <v>1886</v>
      </c>
      <c r="B889" s="185"/>
      <c r="C889" s="186">
        <f>'Informations personnelles'!C889</f>
        <v>0</v>
      </c>
      <c r="P889" s="307"/>
      <c r="AW889" s="204">
        <f>VLOOKUP($AX889,CHOOSE({1,2},$C$3:$C$1003,$A$3:$A$1003),2,FALSE)</f>
        <v>1089</v>
      </c>
      <c r="AX889" s="174"/>
      <c r="AY889" s="175"/>
      <c r="AZ889" s="203"/>
      <c r="BA889" s="170">
        <f>VLOOKUP($AZ889,CHOOSE({1,2},$C$3:$C$1003,$A$3:$A$1003),2,FALSE)</f>
        <v>1089</v>
      </c>
      <c r="BB889" s="171"/>
      <c r="BC889" s="205"/>
    </row>
    <row r="890" spans="1:55" ht="15" thickBot="1" x14ac:dyDescent="0.35">
      <c r="A890" s="184">
        <v>1887</v>
      </c>
      <c r="B890" s="185"/>
      <c r="C890" s="186">
        <f>'Informations personnelles'!C890</f>
        <v>0</v>
      </c>
      <c r="P890" s="307"/>
      <c r="AW890" s="204">
        <f>VLOOKUP($AX890,CHOOSE({1,2},$C$3:$C$1003,$A$3:$A$1003),2,FALSE)</f>
        <v>1089</v>
      </c>
      <c r="AX890" s="174"/>
      <c r="AY890" s="175"/>
      <c r="AZ890" s="203"/>
      <c r="BA890" s="170">
        <f>VLOOKUP($AZ890,CHOOSE({1,2},$C$3:$C$1003,$A$3:$A$1003),2,FALSE)</f>
        <v>1089</v>
      </c>
      <c r="BB890" s="171"/>
      <c r="BC890" s="205"/>
    </row>
    <row r="891" spans="1:55" ht="15" thickBot="1" x14ac:dyDescent="0.35">
      <c r="A891" s="184">
        <v>1888</v>
      </c>
      <c r="B891" s="185"/>
      <c r="C891" s="186">
        <f>'Informations personnelles'!C891</f>
        <v>0</v>
      </c>
      <c r="P891" s="307"/>
      <c r="AW891" s="204">
        <f>VLOOKUP($AX891,CHOOSE({1,2},$C$3:$C$1003,$A$3:$A$1003),2,FALSE)</f>
        <v>1089</v>
      </c>
      <c r="AX891" s="174"/>
      <c r="AY891" s="175"/>
      <c r="AZ891" s="203"/>
      <c r="BA891" s="170">
        <f>VLOOKUP($AZ891,CHOOSE({1,2},$C$3:$C$1003,$A$3:$A$1003),2,FALSE)</f>
        <v>1089</v>
      </c>
      <c r="BB891" s="171"/>
      <c r="BC891" s="205"/>
    </row>
    <row r="892" spans="1:55" ht="15" thickBot="1" x14ac:dyDescent="0.35">
      <c r="A892" s="184">
        <v>1889</v>
      </c>
      <c r="B892" s="185"/>
      <c r="C892" s="186">
        <f>'Informations personnelles'!C892</f>
        <v>0</v>
      </c>
      <c r="P892" s="307"/>
      <c r="AW892" s="204">
        <f>VLOOKUP($AX892,CHOOSE({1,2},$C$3:$C$1003,$A$3:$A$1003),2,FALSE)</f>
        <v>1089</v>
      </c>
      <c r="AX892" s="174"/>
      <c r="AY892" s="175"/>
      <c r="AZ892" s="203"/>
      <c r="BA892" s="170">
        <f>VLOOKUP($AZ892,CHOOSE({1,2},$C$3:$C$1003,$A$3:$A$1003),2,FALSE)</f>
        <v>1089</v>
      </c>
      <c r="BB892" s="171"/>
      <c r="BC892" s="205"/>
    </row>
    <row r="893" spans="1:55" ht="15" thickBot="1" x14ac:dyDescent="0.35">
      <c r="A893" s="184">
        <v>1890</v>
      </c>
      <c r="B893" s="185"/>
      <c r="C893" s="186">
        <f>'Informations personnelles'!C893</f>
        <v>0</v>
      </c>
      <c r="P893" s="307"/>
      <c r="AW893" s="204">
        <f>VLOOKUP($AX893,CHOOSE({1,2},$C$3:$C$1003,$A$3:$A$1003),2,FALSE)</f>
        <v>1089</v>
      </c>
      <c r="AX893" s="174"/>
      <c r="AY893" s="175"/>
      <c r="AZ893" s="203"/>
      <c r="BA893" s="170">
        <f>VLOOKUP($AZ893,CHOOSE({1,2},$C$3:$C$1003,$A$3:$A$1003),2,FALSE)</f>
        <v>1089</v>
      </c>
      <c r="BB893" s="171"/>
      <c r="BC893" s="205"/>
    </row>
    <row r="894" spans="1:55" ht="15" thickBot="1" x14ac:dyDescent="0.35">
      <c r="A894" s="184">
        <v>1891</v>
      </c>
      <c r="B894" s="185"/>
      <c r="C894" s="186">
        <f>'Informations personnelles'!C894</f>
        <v>0</v>
      </c>
      <c r="P894" s="307"/>
      <c r="AW894" s="204">
        <f>VLOOKUP($AX894,CHOOSE({1,2},$C$3:$C$1003,$A$3:$A$1003),2,FALSE)</f>
        <v>1089</v>
      </c>
      <c r="AX894" s="174"/>
      <c r="AY894" s="175"/>
      <c r="AZ894" s="203"/>
      <c r="BA894" s="170">
        <f>VLOOKUP($AZ894,CHOOSE({1,2},$C$3:$C$1003,$A$3:$A$1003),2,FALSE)</f>
        <v>1089</v>
      </c>
      <c r="BB894" s="171"/>
      <c r="BC894" s="205"/>
    </row>
    <row r="895" spans="1:55" ht="15" thickBot="1" x14ac:dyDescent="0.35">
      <c r="A895" s="184">
        <v>1892</v>
      </c>
      <c r="B895" s="185"/>
      <c r="C895" s="186">
        <f>'Informations personnelles'!C895</f>
        <v>0</v>
      </c>
      <c r="P895" s="307"/>
      <c r="AW895" s="204">
        <f>VLOOKUP($AX895,CHOOSE({1,2},$C$3:$C$1003,$A$3:$A$1003),2,FALSE)</f>
        <v>1089</v>
      </c>
      <c r="AX895" s="174"/>
      <c r="AY895" s="175"/>
      <c r="AZ895" s="203"/>
      <c r="BA895" s="170">
        <f>VLOOKUP($AZ895,CHOOSE({1,2},$C$3:$C$1003,$A$3:$A$1003),2,FALSE)</f>
        <v>1089</v>
      </c>
      <c r="BB895" s="171"/>
      <c r="BC895" s="205"/>
    </row>
    <row r="896" spans="1:55" ht="15" thickBot="1" x14ac:dyDescent="0.35">
      <c r="A896" s="184">
        <v>1893</v>
      </c>
      <c r="B896" s="185"/>
      <c r="C896" s="186">
        <f>'Informations personnelles'!C896</f>
        <v>0</v>
      </c>
      <c r="P896" s="307"/>
      <c r="AW896" s="204">
        <f>VLOOKUP($AX896,CHOOSE({1,2},$C$3:$C$1003,$A$3:$A$1003),2,FALSE)</f>
        <v>1089</v>
      </c>
      <c r="AX896" s="174"/>
      <c r="AY896" s="175"/>
      <c r="AZ896" s="203"/>
      <c r="BA896" s="170">
        <f>VLOOKUP($AZ896,CHOOSE({1,2},$C$3:$C$1003,$A$3:$A$1003),2,FALSE)</f>
        <v>1089</v>
      </c>
      <c r="BB896" s="171"/>
      <c r="BC896" s="205"/>
    </row>
    <row r="897" spans="1:55" ht="15" thickBot="1" x14ac:dyDescent="0.35">
      <c r="A897" s="184">
        <v>1894</v>
      </c>
      <c r="B897" s="185"/>
      <c r="C897" s="186">
        <f>'Informations personnelles'!C897</f>
        <v>0</v>
      </c>
      <c r="P897" s="307"/>
      <c r="AW897" s="204">
        <f>VLOOKUP($AX897,CHOOSE({1,2},$C$3:$C$1003,$A$3:$A$1003),2,FALSE)</f>
        <v>1089</v>
      </c>
      <c r="AX897" s="174"/>
      <c r="AY897" s="175"/>
      <c r="AZ897" s="203"/>
      <c r="BA897" s="170">
        <f>VLOOKUP($AZ897,CHOOSE({1,2},$C$3:$C$1003,$A$3:$A$1003),2,FALSE)</f>
        <v>1089</v>
      </c>
      <c r="BB897" s="171"/>
      <c r="BC897" s="205"/>
    </row>
    <row r="898" spans="1:55" ht="15" thickBot="1" x14ac:dyDescent="0.35">
      <c r="A898" s="184">
        <v>1895</v>
      </c>
      <c r="B898" s="185"/>
      <c r="C898" s="186">
        <f>'Informations personnelles'!C898</f>
        <v>0</v>
      </c>
      <c r="P898" s="307"/>
      <c r="AW898" s="204">
        <f>VLOOKUP($AX898,CHOOSE({1,2},$C$3:$C$1003,$A$3:$A$1003),2,FALSE)</f>
        <v>1089</v>
      </c>
      <c r="AX898" s="174"/>
      <c r="AY898" s="175"/>
      <c r="AZ898" s="203"/>
      <c r="BA898" s="170">
        <f>VLOOKUP($AZ898,CHOOSE({1,2},$C$3:$C$1003,$A$3:$A$1003),2,FALSE)</f>
        <v>1089</v>
      </c>
      <c r="BB898" s="171"/>
      <c r="BC898" s="205"/>
    </row>
    <row r="899" spans="1:55" ht="15" thickBot="1" x14ac:dyDescent="0.35">
      <c r="A899" s="184">
        <v>1896</v>
      </c>
      <c r="B899" s="185"/>
      <c r="C899" s="186">
        <f>'Informations personnelles'!C899</f>
        <v>0</v>
      </c>
      <c r="P899" s="307"/>
      <c r="AW899" s="204">
        <f>VLOOKUP($AX899,CHOOSE({1,2},$C$3:$C$1003,$A$3:$A$1003),2,FALSE)</f>
        <v>1089</v>
      </c>
      <c r="AX899" s="174"/>
      <c r="AY899" s="175"/>
      <c r="AZ899" s="203"/>
      <c r="BA899" s="170">
        <f>VLOOKUP($AZ899,CHOOSE({1,2},$C$3:$C$1003,$A$3:$A$1003),2,FALSE)</f>
        <v>1089</v>
      </c>
      <c r="BB899" s="171"/>
      <c r="BC899" s="205"/>
    </row>
    <row r="900" spans="1:55" ht="15" thickBot="1" x14ac:dyDescent="0.35">
      <c r="A900" s="184">
        <v>1897</v>
      </c>
      <c r="B900" s="185"/>
      <c r="C900" s="186">
        <f>'Informations personnelles'!C900</f>
        <v>0</v>
      </c>
      <c r="P900" s="307"/>
      <c r="AW900" s="204">
        <f>VLOOKUP($AX900,CHOOSE({1,2},$C$3:$C$1003,$A$3:$A$1003),2,FALSE)</f>
        <v>1089</v>
      </c>
      <c r="AX900" s="174"/>
      <c r="AY900" s="175"/>
      <c r="AZ900" s="203"/>
      <c r="BA900" s="170">
        <f>VLOOKUP($AZ900,CHOOSE({1,2},$C$3:$C$1003,$A$3:$A$1003),2,FALSE)</f>
        <v>1089</v>
      </c>
      <c r="BB900" s="171"/>
      <c r="BC900" s="205"/>
    </row>
    <row r="901" spans="1:55" ht="15" thickBot="1" x14ac:dyDescent="0.35">
      <c r="A901" s="184">
        <v>1898</v>
      </c>
      <c r="B901" s="185"/>
      <c r="C901" s="186">
        <f>'Informations personnelles'!C901</f>
        <v>0</v>
      </c>
      <c r="P901" s="307"/>
      <c r="AW901" s="204">
        <f>VLOOKUP($AX901,CHOOSE({1,2},$C$3:$C$1003,$A$3:$A$1003),2,FALSE)</f>
        <v>1089</v>
      </c>
      <c r="AX901" s="174"/>
      <c r="AY901" s="175"/>
      <c r="AZ901" s="203"/>
      <c r="BA901" s="170">
        <f>VLOOKUP($AZ901,CHOOSE({1,2},$C$3:$C$1003,$A$3:$A$1003),2,FALSE)</f>
        <v>1089</v>
      </c>
      <c r="BB901" s="171"/>
      <c r="BC901" s="205"/>
    </row>
    <row r="902" spans="1:55" ht="15" thickBot="1" x14ac:dyDescent="0.35">
      <c r="A902" s="184">
        <v>1899</v>
      </c>
      <c r="B902" s="185"/>
      <c r="C902" s="186">
        <f>'Informations personnelles'!C902</f>
        <v>0</v>
      </c>
      <c r="P902" s="307"/>
      <c r="AW902" s="204">
        <f>VLOOKUP($AX902,CHOOSE({1,2},$C$3:$C$1003,$A$3:$A$1003),2,FALSE)</f>
        <v>1089</v>
      </c>
      <c r="AX902" s="174"/>
      <c r="AY902" s="175"/>
      <c r="AZ902" s="203"/>
      <c r="BA902" s="170">
        <f>VLOOKUP($AZ902,CHOOSE({1,2},$C$3:$C$1003,$A$3:$A$1003),2,FALSE)</f>
        <v>1089</v>
      </c>
      <c r="BB902" s="171"/>
      <c r="BC902" s="205"/>
    </row>
    <row r="903" spans="1:55" ht="15" thickBot="1" x14ac:dyDescent="0.35">
      <c r="A903" s="184">
        <v>1900</v>
      </c>
      <c r="B903" s="185"/>
      <c r="C903" s="186">
        <f>'Informations personnelles'!C903</f>
        <v>0</v>
      </c>
      <c r="P903" s="307"/>
      <c r="AW903" s="204">
        <f>VLOOKUP($AX903,CHOOSE({1,2},$C$3:$C$1003,$A$3:$A$1003),2,FALSE)</f>
        <v>1089</v>
      </c>
      <c r="AX903" s="174"/>
      <c r="AY903" s="175"/>
      <c r="AZ903" s="203"/>
      <c r="BA903" s="170">
        <f>VLOOKUP($AZ903,CHOOSE({1,2},$C$3:$C$1003,$A$3:$A$1003),2,FALSE)</f>
        <v>1089</v>
      </c>
      <c r="BB903" s="171"/>
      <c r="BC903" s="205"/>
    </row>
    <row r="904" spans="1:55" ht="15" thickBot="1" x14ac:dyDescent="0.35">
      <c r="A904" s="184">
        <v>1901</v>
      </c>
      <c r="B904" s="185"/>
      <c r="C904" s="186">
        <f>'Informations personnelles'!C904</f>
        <v>0</v>
      </c>
      <c r="P904" s="307"/>
      <c r="AW904" s="204">
        <f>VLOOKUP($AX904,CHOOSE({1,2},$C$3:$C$1003,$A$3:$A$1003),2,FALSE)</f>
        <v>1089</v>
      </c>
      <c r="AX904" s="174"/>
      <c r="AY904" s="175"/>
      <c r="AZ904" s="203"/>
      <c r="BA904" s="170">
        <f>VLOOKUP($AZ904,CHOOSE({1,2},$C$3:$C$1003,$A$3:$A$1003),2,FALSE)</f>
        <v>1089</v>
      </c>
      <c r="BB904" s="171"/>
      <c r="BC904" s="205"/>
    </row>
    <row r="905" spans="1:55" ht="15" thickBot="1" x14ac:dyDescent="0.35">
      <c r="A905" s="184">
        <v>1902</v>
      </c>
      <c r="B905" s="185"/>
      <c r="C905" s="186">
        <f>'Informations personnelles'!C905</f>
        <v>0</v>
      </c>
      <c r="P905" s="307"/>
      <c r="AW905" s="204">
        <f>VLOOKUP($AX905,CHOOSE({1,2},$C$3:$C$1003,$A$3:$A$1003),2,FALSE)</f>
        <v>1089</v>
      </c>
      <c r="AX905" s="174"/>
      <c r="AY905" s="175"/>
      <c r="AZ905" s="203"/>
      <c r="BA905" s="170">
        <f>VLOOKUP($AZ905,CHOOSE({1,2},$C$3:$C$1003,$A$3:$A$1003),2,FALSE)</f>
        <v>1089</v>
      </c>
      <c r="BB905" s="171"/>
      <c r="BC905" s="205"/>
    </row>
    <row r="906" spans="1:55" ht="15" thickBot="1" x14ac:dyDescent="0.35">
      <c r="A906" s="184">
        <v>1903</v>
      </c>
      <c r="B906" s="185"/>
      <c r="C906" s="186">
        <f>'Informations personnelles'!C906</f>
        <v>0</v>
      </c>
      <c r="P906" s="307"/>
      <c r="AW906" s="204">
        <f>VLOOKUP($AX906,CHOOSE({1,2},$C$3:$C$1003,$A$3:$A$1003),2,FALSE)</f>
        <v>1089</v>
      </c>
      <c r="AX906" s="174"/>
      <c r="AY906" s="175"/>
      <c r="AZ906" s="203"/>
      <c r="BA906" s="170">
        <f>VLOOKUP($AZ906,CHOOSE({1,2},$C$3:$C$1003,$A$3:$A$1003),2,FALSE)</f>
        <v>1089</v>
      </c>
      <c r="BB906" s="171"/>
      <c r="BC906" s="205"/>
    </row>
    <row r="907" spans="1:55" ht="15" thickBot="1" x14ac:dyDescent="0.35">
      <c r="A907" s="184">
        <v>1904</v>
      </c>
      <c r="B907" s="185"/>
      <c r="C907" s="186">
        <f>'Informations personnelles'!C907</f>
        <v>0</v>
      </c>
      <c r="P907" s="307"/>
      <c r="AW907" s="204">
        <f>VLOOKUP($AX907,CHOOSE({1,2},$C$3:$C$1003,$A$3:$A$1003),2,FALSE)</f>
        <v>1089</v>
      </c>
      <c r="AX907" s="174"/>
      <c r="AY907" s="175"/>
      <c r="AZ907" s="203"/>
      <c r="BA907" s="170">
        <f>VLOOKUP($AZ907,CHOOSE({1,2},$C$3:$C$1003,$A$3:$A$1003),2,FALSE)</f>
        <v>1089</v>
      </c>
      <c r="BB907" s="171"/>
      <c r="BC907" s="205"/>
    </row>
    <row r="908" spans="1:55" ht="15" thickBot="1" x14ac:dyDescent="0.35">
      <c r="A908" s="184">
        <v>1905</v>
      </c>
      <c r="B908" s="185"/>
      <c r="C908" s="186">
        <f>'Informations personnelles'!C908</f>
        <v>0</v>
      </c>
      <c r="P908" s="307"/>
      <c r="AW908" s="204">
        <f>VLOOKUP($AX908,CHOOSE({1,2},$C$3:$C$1003,$A$3:$A$1003),2,FALSE)</f>
        <v>1089</v>
      </c>
      <c r="AX908" s="174"/>
      <c r="AY908" s="175"/>
      <c r="AZ908" s="203"/>
      <c r="BA908" s="170">
        <f>VLOOKUP($AZ908,CHOOSE({1,2},$C$3:$C$1003,$A$3:$A$1003),2,FALSE)</f>
        <v>1089</v>
      </c>
      <c r="BB908" s="171"/>
      <c r="BC908" s="205"/>
    </row>
    <row r="909" spans="1:55" ht="15" thickBot="1" x14ac:dyDescent="0.35">
      <c r="A909" s="184">
        <v>1906</v>
      </c>
      <c r="B909" s="185"/>
      <c r="C909" s="186">
        <f>'Informations personnelles'!C909</f>
        <v>0</v>
      </c>
      <c r="P909" s="307"/>
      <c r="AW909" s="204">
        <f>VLOOKUP($AX909,CHOOSE({1,2},$C$3:$C$1003,$A$3:$A$1003),2,FALSE)</f>
        <v>1089</v>
      </c>
      <c r="AX909" s="174"/>
      <c r="AY909" s="175"/>
      <c r="AZ909" s="203"/>
      <c r="BA909" s="170">
        <f>VLOOKUP($AZ909,CHOOSE({1,2},$C$3:$C$1003,$A$3:$A$1003),2,FALSE)</f>
        <v>1089</v>
      </c>
      <c r="BB909" s="171"/>
      <c r="BC909" s="205"/>
    </row>
    <row r="910" spans="1:55" ht="15" thickBot="1" x14ac:dyDescent="0.35">
      <c r="A910" s="184">
        <v>1907</v>
      </c>
      <c r="B910" s="185"/>
      <c r="C910" s="186">
        <f>'Informations personnelles'!C910</f>
        <v>0</v>
      </c>
      <c r="P910" s="307"/>
      <c r="AW910" s="204">
        <f>VLOOKUP($AX910,CHOOSE({1,2},$C$3:$C$1003,$A$3:$A$1003),2,FALSE)</f>
        <v>1089</v>
      </c>
      <c r="AX910" s="174"/>
      <c r="AY910" s="175"/>
      <c r="AZ910" s="203"/>
      <c r="BA910" s="170">
        <f>VLOOKUP($AZ910,CHOOSE({1,2},$C$3:$C$1003,$A$3:$A$1003),2,FALSE)</f>
        <v>1089</v>
      </c>
      <c r="BB910" s="171"/>
      <c r="BC910" s="205"/>
    </row>
    <row r="911" spans="1:55" ht="15" thickBot="1" x14ac:dyDescent="0.35">
      <c r="A911" s="184">
        <v>1908</v>
      </c>
      <c r="B911" s="185"/>
      <c r="C911" s="186">
        <f>'Informations personnelles'!C911</f>
        <v>0</v>
      </c>
      <c r="P911" s="307"/>
      <c r="AW911" s="204">
        <f>VLOOKUP($AX911,CHOOSE({1,2},$C$3:$C$1003,$A$3:$A$1003),2,FALSE)</f>
        <v>1089</v>
      </c>
      <c r="AX911" s="174"/>
      <c r="AY911" s="175"/>
      <c r="AZ911" s="203"/>
      <c r="BA911" s="170">
        <f>VLOOKUP($AZ911,CHOOSE({1,2},$C$3:$C$1003,$A$3:$A$1003),2,FALSE)</f>
        <v>1089</v>
      </c>
      <c r="BB911" s="171"/>
      <c r="BC911" s="205"/>
    </row>
    <row r="912" spans="1:55" ht="15" thickBot="1" x14ac:dyDescent="0.35">
      <c r="A912" s="184">
        <v>1909</v>
      </c>
      <c r="B912" s="185"/>
      <c r="C912" s="186">
        <f>'Informations personnelles'!C912</f>
        <v>0</v>
      </c>
      <c r="P912" s="307"/>
      <c r="AW912" s="204">
        <f>VLOOKUP($AX912,CHOOSE({1,2},$C$3:$C$1003,$A$3:$A$1003),2,FALSE)</f>
        <v>1089</v>
      </c>
      <c r="AX912" s="174"/>
      <c r="AY912" s="175"/>
      <c r="AZ912" s="203"/>
      <c r="BA912" s="170">
        <f>VLOOKUP($AZ912,CHOOSE({1,2},$C$3:$C$1003,$A$3:$A$1003),2,FALSE)</f>
        <v>1089</v>
      </c>
      <c r="BB912" s="171"/>
      <c r="BC912" s="205"/>
    </row>
    <row r="913" spans="1:55" ht="15" thickBot="1" x14ac:dyDescent="0.35">
      <c r="A913" s="184">
        <v>1910</v>
      </c>
      <c r="B913" s="185"/>
      <c r="C913" s="186">
        <f>'Informations personnelles'!C913</f>
        <v>0</v>
      </c>
      <c r="P913" s="307"/>
      <c r="AW913" s="204">
        <f>VLOOKUP($AX913,CHOOSE({1,2},$C$3:$C$1003,$A$3:$A$1003),2,FALSE)</f>
        <v>1089</v>
      </c>
      <c r="AX913" s="174"/>
      <c r="AY913" s="175"/>
      <c r="AZ913" s="203"/>
      <c r="BA913" s="170">
        <f>VLOOKUP($AZ913,CHOOSE({1,2},$C$3:$C$1003,$A$3:$A$1003),2,FALSE)</f>
        <v>1089</v>
      </c>
      <c r="BB913" s="171"/>
      <c r="BC913" s="205"/>
    </row>
    <row r="914" spans="1:55" ht="15" thickBot="1" x14ac:dyDescent="0.35">
      <c r="A914" s="184">
        <v>1911</v>
      </c>
      <c r="B914" s="185"/>
      <c r="C914" s="186">
        <f>'Informations personnelles'!C914</f>
        <v>0</v>
      </c>
      <c r="P914" s="307"/>
      <c r="AW914" s="204">
        <f>VLOOKUP($AX914,CHOOSE({1,2},$C$3:$C$1003,$A$3:$A$1003),2,FALSE)</f>
        <v>1089</v>
      </c>
      <c r="AX914" s="174"/>
      <c r="AY914" s="175"/>
      <c r="AZ914" s="203"/>
      <c r="BA914" s="170">
        <f>VLOOKUP($AZ914,CHOOSE({1,2},$C$3:$C$1003,$A$3:$A$1003),2,FALSE)</f>
        <v>1089</v>
      </c>
      <c r="BB914" s="171"/>
      <c r="BC914" s="205"/>
    </row>
    <row r="915" spans="1:55" ht="15" thickBot="1" x14ac:dyDescent="0.35">
      <c r="A915" s="184">
        <v>1912</v>
      </c>
      <c r="B915" s="185"/>
      <c r="C915" s="186">
        <f>'Informations personnelles'!C915</f>
        <v>0</v>
      </c>
      <c r="P915" s="307"/>
      <c r="AW915" s="204">
        <f>VLOOKUP($AX915,CHOOSE({1,2},$C$3:$C$1003,$A$3:$A$1003),2,FALSE)</f>
        <v>1089</v>
      </c>
      <c r="AX915" s="174"/>
      <c r="AY915" s="175"/>
      <c r="AZ915" s="203"/>
      <c r="BA915" s="170">
        <f>VLOOKUP($AZ915,CHOOSE({1,2},$C$3:$C$1003,$A$3:$A$1003),2,FALSE)</f>
        <v>1089</v>
      </c>
      <c r="BB915" s="171"/>
      <c r="BC915" s="205"/>
    </row>
    <row r="916" spans="1:55" ht="15" thickBot="1" x14ac:dyDescent="0.35">
      <c r="A916" s="184">
        <v>1913</v>
      </c>
      <c r="B916" s="185"/>
      <c r="C916" s="186">
        <f>'Informations personnelles'!C916</f>
        <v>0</v>
      </c>
      <c r="P916" s="307"/>
      <c r="AW916" s="204">
        <f>VLOOKUP($AX916,CHOOSE({1,2},$C$3:$C$1003,$A$3:$A$1003),2,FALSE)</f>
        <v>1089</v>
      </c>
      <c r="AX916" s="174"/>
      <c r="AY916" s="175"/>
      <c r="AZ916" s="203"/>
      <c r="BA916" s="170">
        <f>VLOOKUP($AZ916,CHOOSE({1,2},$C$3:$C$1003,$A$3:$A$1003),2,FALSE)</f>
        <v>1089</v>
      </c>
      <c r="BB916" s="171"/>
      <c r="BC916" s="205"/>
    </row>
    <row r="917" spans="1:55" ht="15" thickBot="1" x14ac:dyDescent="0.35">
      <c r="A917" s="184">
        <v>1914</v>
      </c>
      <c r="B917" s="185"/>
      <c r="C917" s="186">
        <f>'Informations personnelles'!C917</f>
        <v>0</v>
      </c>
      <c r="P917" s="307"/>
      <c r="AW917" s="204">
        <f>VLOOKUP($AX917,CHOOSE({1,2},$C$3:$C$1003,$A$3:$A$1003),2,FALSE)</f>
        <v>1089</v>
      </c>
      <c r="AX917" s="174"/>
      <c r="AY917" s="175"/>
      <c r="AZ917" s="203"/>
      <c r="BA917" s="170">
        <f>VLOOKUP($AZ917,CHOOSE({1,2},$C$3:$C$1003,$A$3:$A$1003),2,FALSE)</f>
        <v>1089</v>
      </c>
      <c r="BB917" s="171"/>
      <c r="BC917" s="205"/>
    </row>
    <row r="918" spans="1:55" ht="15" thickBot="1" x14ac:dyDescent="0.35">
      <c r="A918" s="184">
        <v>1915</v>
      </c>
      <c r="B918" s="185"/>
      <c r="C918" s="186">
        <f>'Informations personnelles'!C918</f>
        <v>0</v>
      </c>
      <c r="P918" s="307"/>
      <c r="AW918" s="204">
        <f>VLOOKUP($AX918,CHOOSE({1,2},$C$3:$C$1003,$A$3:$A$1003),2,FALSE)</f>
        <v>1089</v>
      </c>
      <c r="AX918" s="174"/>
      <c r="AY918" s="175"/>
      <c r="AZ918" s="203"/>
      <c r="BA918" s="170">
        <f>VLOOKUP($AZ918,CHOOSE({1,2},$C$3:$C$1003,$A$3:$A$1003),2,FALSE)</f>
        <v>1089</v>
      </c>
      <c r="BB918" s="171"/>
      <c r="BC918" s="205"/>
    </row>
    <row r="919" spans="1:55" ht="15" thickBot="1" x14ac:dyDescent="0.35">
      <c r="A919" s="184">
        <v>1916</v>
      </c>
      <c r="B919" s="185"/>
      <c r="C919" s="186">
        <f>'Informations personnelles'!C919</f>
        <v>0</v>
      </c>
      <c r="P919" s="307"/>
      <c r="AW919" s="204">
        <f>VLOOKUP($AX919,CHOOSE({1,2},$C$3:$C$1003,$A$3:$A$1003),2,FALSE)</f>
        <v>1089</v>
      </c>
      <c r="AX919" s="174"/>
      <c r="AY919" s="175"/>
      <c r="AZ919" s="203"/>
      <c r="BA919" s="170">
        <f>VLOOKUP($AZ919,CHOOSE({1,2},$C$3:$C$1003,$A$3:$A$1003),2,FALSE)</f>
        <v>1089</v>
      </c>
      <c r="BB919" s="171"/>
      <c r="BC919" s="205"/>
    </row>
    <row r="920" spans="1:55" ht="15" thickBot="1" x14ac:dyDescent="0.35">
      <c r="A920" s="184">
        <v>1917</v>
      </c>
      <c r="B920" s="185"/>
      <c r="C920" s="186">
        <f>'Informations personnelles'!C920</f>
        <v>0</v>
      </c>
      <c r="P920" s="307"/>
      <c r="AW920" s="204">
        <f>VLOOKUP($AX920,CHOOSE({1,2},$C$3:$C$1003,$A$3:$A$1003),2,FALSE)</f>
        <v>1089</v>
      </c>
      <c r="AX920" s="174"/>
      <c r="AY920" s="175"/>
      <c r="AZ920" s="203"/>
      <c r="BA920" s="170">
        <f>VLOOKUP($AZ920,CHOOSE({1,2},$C$3:$C$1003,$A$3:$A$1003),2,FALSE)</f>
        <v>1089</v>
      </c>
      <c r="BB920" s="171"/>
      <c r="BC920" s="205"/>
    </row>
    <row r="921" spans="1:55" ht="15" thickBot="1" x14ac:dyDescent="0.35">
      <c r="A921" s="184">
        <v>1918</v>
      </c>
      <c r="B921" s="185"/>
      <c r="C921" s="186">
        <f>'Informations personnelles'!C921</f>
        <v>0</v>
      </c>
      <c r="P921" s="307"/>
      <c r="AW921" s="204">
        <f>VLOOKUP($AX921,CHOOSE({1,2},$C$3:$C$1003,$A$3:$A$1003),2,FALSE)</f>
        <v>1089</v>
      </c>
      <c r="AX921" s="174"/>
      <c r="AY921" s="175"/>
      <c r="AZ921" s="203"/>
      <c r="BA921" s="170">
        <f>VLOOKUP($AZ921,CHOOSE({1,2},$C$3:$C$1003,$A$3:$A$1003),2,FALSE)</f>
        <v>1089</v>
      </c>
      <c r="BB921" s="171"/>
      <c r="BC921" s="205"/>
    </row>
    <row r="922" spans="1:55" ht="15" thickBot="1" x14ac:dyDescent="0.35">
      <c r="A922" s="184">
        <v>1919</v>
      </c>
      <c r="B922" s="185"/>
      <c r="C922" s="186">
        <f>'Informations personnelles'!C922</f>
        <v>0</v>
      </c>
      <c r="P922" s="307"/>
      <c r="AW922" s="204">
        <f>VLOOKUP($AX922,CHOOSE({1,2},$C$3:$C$1003,$A$3:$A$1003),2,FALSE)</f>
        <v>1089</v>
      </c>
      <c r="AX922" s="174"/>
      <c r="AY922" s="175"/>
      <c r="AZ922" s="203"/>
      <c r="BA922" s="170">
        <f>VLOOKUP($AZ922,CHOOSE({1,2},$C$3:$C$1003,$A$3:$A$1003),2,FALSE)</f>
        <v>1089</v>
      </c>
      <c r="BB922" s="171"/>
      <c r="BC922" s="205"/>
    </row>
    <row r="923" spans="1:55" ht="15" thickBot="1" x14ac:dyDescent="0.35">
      <c r="A923" s="184">
        <v>1920</v>
      </c>
      <c r="B923" s="185"/>
      <c r="C923" s="186">
        <f>'Informations personnelles'!C923</f>
        <v>0</v>
      </c>
      <c r="P923" s="307"/>
      <c r="AW923" s="204">
        <f>VLOOKUP($AX923,CHOOSE({1,2},$C$3:$C$1003,$A$3:$A$1003),2,FALSE)</f>
        <v>1089</v>
      </c>
      <c r="AX923" s="174"/>
      <c r="AY923" s="175"/>
      <c r="AZ923" s="203"/>
      <c r="BA923" s="170">
        <f>VLOOKUP($AZ923,CHOOSE({1,2},$C$3:$C$1003,$A$3:$A$1003),2,FALSE)</f>
        <v>1089</v>
      </c>
      <c r="BB923" s="171"/>
      <c r="BC923" s="205"/>
    </row>
    <row r="924" spans="1:55" ht="15" thickBot="1" x14ac:dyDescent="0.35">
      <c r="A924" s="184">
        <v>1921</v>
      </c>
      <c r="B924" s="185"/>
      <c r="C924" s="186">
        <f>'Informations personnelles'!C924</f>
        <v>0</v>
      </c>
      <c r="P924" s="307"/>
      <c r="AW924" s="204">
        <f>VLOOKUP($AX924,CHOOSE({1,2},$C$3:$C$1003,$A$3:$A$1003),2,FALSE)</f>
        <v>1089</v>
      </c>
      <c r="AX924" s="174"/>
      <c r="AY924" s="175"/>
      <c r="AZ924" s="203"/>
      <c r="BA924" s="170">
        <f>VLOOKUP($AZ924,CHOOSE({1,2},$C$3:$C$1003,$A$3:$A$1003),2,FALSE)</f>
        <v>1089</v>
      </c>
      <c r="BB924" s="171"/>
      <c r="BC924" s="205"/>
    </row>
    <row r="925" spans="1:55" ht="15" thickBot="1" x14ac:dyDescent="0.35">
      <c r="A925" s="184">
        <v>1922</v>
      </c>
      <c r="B925" s="185"/>
      <c r="C925" s="186">
        <f>'Informations personnelles'!C925</f>
        <v>0</v>
      </c>
      <c r="P925" s="307"/>
      <c r="AW925" s="204">
        <f>VLOOKUP($AX925,CHOOSE({1,2},$C$3:$C$1003,$A$3:$A$1003),2,FALSE)</f>
        <v>1089</v>
      </c>
      <c r="AX925" s="174"/>
      <c r="AY925" s="175"/>
      <c r="AZ925" s="203"/>
      <c r="BA925" s="170">
        <f>VLOOKUP($AZ925,CHOOSE({1,2},$C$3:$C$1003,$A$3:$A$1003),2,FALSE)</f>
        <v>1089</v>
      </c>
      <c r="BB925" s="171"/>
      <c r="BC925" s="205"/>
    </row>
    <row r="926" spans="1:55" ht="15" thickBot="1" x14ac:dyDescent="0.35">
      <c r="A926" s="184">
        <v>1923</v>
      </c>
      <c r="B926" s="185"/>
      <c r="C926" s="186">
        <f>'Informations personnelles'!C926</f>
        <v>0</v>
      </c>
      <c r="P926" s="307"/>
      <c r="AW926" s="204">
        <f>VLOOKUP($AX926,CHOOSE({1,2},$C$3:$C$1003,$A$3:$A$1003),2,FALSE)</f>
        <v>1089</v>
      </c>
      <c r="AX926" s="174"/>
      <c r="AY926" s="175"/>
      <c r="AZ926" s="203"/>
      <c r="BA926" s="170">
        <f>VLOOKUP($AZ926,CHOOSE({1,2},$C$3:$C$1003,$A$3:$A$1003),2,FALSE)</f>
        <v>1089</v>
      </c>
      <c r="BB926" s="171"/>
      <c r="BC926" s="205"/>
    </row>
    <row r="927" spans="1:55" ht="15" thickBot="1" x14ac:dyDescent="0.35">
      <c r="A927" s="184">
        <v>1924</v>
      </c>
      <c r="B927" s="185"/>
      <c r="C927" s="186">
        <f>'Informations personnelles'!C927</f>
        <v>0</v>
      </c>
      <c r="P927" s="307"/>
      <c r="AW927" s="204">
        <f>VLOOKUP($AX927,CHOOSE({1,2},$C$3:$C$1003,$A$3:$A$1003),2,FALSE)</f>
        <v>1089</v>
      </c>
      <c r="AX927" s="174"/>
      <c r="AY927" s="175"/>
      <c r="AZ927" s="203"/>
      <c r="BA927" s="170">
        <f>VLOOKUP($AZ927,CHOOSE({1,2},$C$3:$C$1003,$A$3:$A$1003),2,FALSE)</f>
        <v>1089</v>
      </c>
      <c r="BB927" s="171"/>
      <c r="BC927" s="205"/>
    </row>
    <row r="928" spans="1:55" ht="15" thickBot="1" x14ac:dyDescent="0.35">
      <c r="A928" s="184">
        <v>1925</v>
      </c>
      <c r="B928" s="185"/>
      <c r="C928" s="186">
        <f>'Informations personnelles'!C928</f>
        <v>0</v>
      </c>
      <c r="P928" s="307"/>
      <c r="AW928" s="204">
        <f>VLOOKUP($AX928,CHOOSE({1,2},$C$3:$C$1003,$A$3:$A$1003),2,FALSE)</f>
        <v>1089</v>
      </c>
      <c r="AX928" s="174"/>
      <c r="AY928" s="175"/>
      <c r="AZ928" s="203"/>
      <c r="BA928" s="170">
        <f>VLOOKUP($AZ928,CHOOSE({1,2},$C$3:$C$1003,$A$3:$A$1003),2,FALSE)</f>
        <v>1089</v>
      </c>
      <c r="BB928" s="171"/>
      <c r="BC928" s="205"/>
    </row>
    <row r="929" spans="1:55" ht="15" thickBot="1" x14ac:dyDescent="0.35">
      <c r="A929" s="184">
        <v>1926</v>
      </c>
      <c r="B929" s="185"/>
      <c r="C929" s="186">
        <f>'Informations personnelles'!C929</f>
        <v>0</v>
      </c>
      <c r="P929" s="307"/>
      <c r="AW929" s="204">
        <f>VLOOKUP($AX929,CHOOSE({1,2},$C$3:$C$1003,$A$3:$A$1003),2,FALSE)</f>
        <v>1089</v>
      </c>
      <c r="AX929" s="174"/>
      <c r="AY929" s="175"/>
      <c r="AZ929" s="203"/>
      <c r="BA929" s="170">
        <f>VLOOKUP($AZ929,CHOOSE({1,2},$C$3:$C$1003,$A$3:$A$1003),2,FALSE)</f>
        <v>1089</v>
      </c>
      <c r="BB929" s="171"/>
      <c r="BC929" s="205"/>
    </row>
    <row r="930" spans="1:55" ht="15" thickBot="1" x14ac:dyDescent="0.35">
      <c r="A930" s="184">
        <v>1927</v>
      </c>
      <c r="B930" s="185"/>
      <c r="C930" s="186">
        <f>'Informations personnelles'!C930</f>
        <v>0</v>
      </c>
      <c r="P930" s="307"/>
      <c r="AW930" s="204">
        <f>VLOOKUP($AX930,CHOOSE({1,2},$C$3:$C$1003,$A$3:$A$1003),2,FALSE)</f>
        <v>1089</v>
      </c>
      <c r="AX930" s="174"/>
      <c r="AY930" s="175"/>
      <c r="AZ930" s="203"/>
      <c r="BA930" s="170">
        <f>VLOOKUP($AZ930,CHOOSE({1,2},$C$3:$C$1003,$A$3:$A$1003),2,FALSE)</f>
        <v>1089</v>
      </c>
      <c r="BB930" s="171"/>
      <c r="BC930" s="205"/>
    </row>
    <row r="931" spans="1:55" ht="15" thickBot="1" x14ac:dyDescent="0.35">
      <c r="A931" s="184">
        <v>1928</v>
      </c>
      <c r="B931" s="185"/>
      <c r="C931" s="186">
        <f>'Informations personnelles'!C931</f>
        <v>0</v>
      </c>
      <c r="P931" s="307"/>
      <c r="AW931" s="204">
        <f>VLOOKUP($AX931,CHOOSE({1,2},$C$3:$C$1003,$A$3:$A$1003),2,FALSE)</f>
        <v>1089</v>
      </c>
      <c r="AX931" s="174"/>
      <c r="AY931" s="175"/>
      <c r="AZ931" s="203"/>
      <c r="BA931" s="170">
        <f>VLOOKUP($AZ931,CHOOSE({1,2},$C$3:$C$1003,$A$3:$A$1003),2,FALSE)</f>
        <v>1089</v>
      </c>
      <c r="BB931" s="171"/>
      <c r="BC931" s="205"/>
    </row>
    <row r="932" spans="1:55" ht="15" thickBot="1" x14ac:dyDescent="0.35">
      <c r="A932" s="184">
        <v>1929</v>
      </c>
      <c r="B932" s="185"/>
      <c r="C932" s="186">
        <f>'Informations personnelles'!C932</f>
        <v>0</v>
      </c>
      <c r="P932" s="307"/>
      <c r="AW932" s="204">
        <f>VLOOKUP($AX932,CHOOSE({1,2},$C$3:$C$1003,$A$3:$A$1003),2,FALSE)</f>
        <v>1089</v>
      </c>
      <c r="AX932" s="174"/>
      <c r="AY932" s="175"/>
      <c r="AZ932" s="203"/>
      <c r="BA932" s="170">
        <f>VLOOKUP($AZ932,CHOOSE({1,2},$C$3:$C$1003,$A$3:$A$1003),2,FALSE)</f>
        <v>1089</v>
      </c>
      <c r="BB932" s="171"/>
      <c r="BC932" s="205"/>
    </row>
    <row r="933" spans="1:55" ht="15" thickBot="1" x14ac:dyDescent="0.35">
      <c r="A933" s="184">
        <v>1930</v>
      </c>
      <c r="B933" s="185"/>
      <c r="C933" s="186">
        <f>'Informations personnelles'!C933</f>
        <v>0</v>
      </c>
      <c r="P933" s="307"/>
      <c r="AW933" s="204">
        <f>VLOOKUP($AX933,CHOOSE({1,2},$C$3:$C$1003,$A$3:$A$1003),2,FALSE)</f>
        <v>1089</v>
      </c>
      <c r="AX933" s="174"/>
      <c r="AY933" s="175"/>
      <c r="AZ933" s="203"/>
      <c r="BA933" s="170">
        <f>VLOOKUP($AZ933,CHOOSE({1,2},$C$3:$C$1003,$A$3:$A$1003),2,FALSE)</f>
        <v>1089</v>
      </c>
      <c r="BB933" s="171"/>
      <c r="BC933" s="205"/>
    </row>
    <row r="934" spans="1:55" ht="15" thickBot="1" x14ac:dyDescent="0.35">
      <c r="A934" s="184">
        <v>1931</v>
      </c>
      <c r="B934" s="185"/>
      <c r="C934" s="186">
        <f>'Informations personnelles'!C934</f>
        <v>0</v>
      </c>
      <c r="P934" s="307"/>
      <c r="AW934" s="204">
        <f>VLOOKUP($AX934,CHOOSE({1,2},$C$3:$C$1003,$A$3:$A$1003),2,FALSE)</f>
        <v>1089</v>
      </c>
      <c r="AX934" s="174"/>
      <c r="AY934" s="175"/>
      <c r="AZ934" s="203"/>
      <c r="BA934" s="170">
        <f>VLOOKUP($AZ934,CHOOSE({1,2},$C$3:$C$1003,$A$3:$A$1003),2,FALSE)</f>
        <v>1089</v>
      </c>
      <c r="BB934" s="171"/>
      <c r="BC934" s="205"/>
    </row>
    <row r="935" spans="1:55" ht="15" thickBot="1" x14ac:dyDescent="0.35">
      <c r="A935" s="184">
        <v>1932</v>
      </c>
      <c r="B935" s="185"/>
      <c r="C935" s="186">
        <f>'Informations personnelles'!C935</f>
        <v>0</v>
      </c>
      <c r="P935" s="307"/>
      <c r="AW935" s="204">
        <f>VLOOKUP($AX935,CHOOSE({1,2},$C$3:$C$1003,$A$3:$A$1003),2,FALSE)</f>
        <v>1089</v>
      </c>
      <c r="AX935" s="174"/>
      <c r="AY935" s="175"/>
      <c r="AZ935" s="203"/>
      <c r="BA935" s="170">
        <f>VLOOKUP($AZ935,CHOOSE({1,2},$C$3:$C$1003,$A$3:$A$1003),2,FALSE)</f>
        <v>1089</v>
      </c>
      <c r="BB935" s="171"/>
      <c r="BC935" s="205"/>
    </row>
    <row r="936" spans="1:55" ht="15" thickBot="1" x14ac:dyDescent="0.35">
      <c r="A936" s="184">
        <v>1933</v>
      </c>
      <c r="B936" s="185"/>
      <c r="C936" s="186">
        <f>'Informations personnelles'!C936</f>
        <v>0</v>
      </c>
      <c r="P936" s="307"/>
      <c r="AW936" s="204">
        <f>VLOOKUP($AX936,CHOOSE({1,2},$C$3:$C$1003,$A$3:$A$1003),2,FALSE)</f>
        <v>1089</v>
      </c>
      <c r="AX936" s="174"/>
      <c r="AY936" s="175"/>
      <c r="AZ936" s="203"/>
      <c r="BA936" s="170">
        <f>VLOOKUP($AZ936,CHOOSE({1,2},$C$3:$C$1003,$A$3:$A$1003),2,FALSE)</f>
        <v>1089</v>
      </c>
      <c r="BB936" s="171"/>
      <c r="BC936" s="205"/>
    </row>
    <row r="937" spans="1:55" ht="15" thickBot="1" x14ac:dyDescent="0.35">
      <c r="A937" s="184">
        <v>1934</v>
      </c>
      <c r="B937" s="185"/>
      <c r="C937" s="186">
        <f>'Informations personnelles'!C937</f>
        <v>0</v>
      </c>
      <c r="P937" s="307"/>
      <c r="AW937" s="204">
        <f>VLOOKUP($AX937,CHOOSE({1,2},$C$3:$C$1003,$A$3:$A$1003),2,FALSE)</f>
        <v>1089</v>
      </c>
      <c r="AX937" s="174"/>
      <c r="AY937" s="175"/>
      <c r="AZ937" s="203"/>
      <c r="BA937" s="170">
        <f>VLOOKUP($AZ937,CHOOSE({1,2},$C$3:$C$1003,$A$3:$A$1003),2,FALSE)</f>
        <v>1089</v>
      </c>
      <c r="BB937" s="171"/>
      <c r="BC937" s="205"/>
    </row>
    <row r="938" spans="1:55" ht="15" thickBot="1" x14ac:dyDescent="0.35">
      <c r="A938" s="184">
        <v>1935</v>
      </c>
      <c r="B938" s="185"/>
      <c r="C938" s="186">
        <f>'Informations personnelles'!C938</f>
        <v>0</v>
      </c>
      <c r="P938" s="307"/>
      <c r="AW938" s="204">
        <f>VLOOKUP($AX938,CHOOSE({1,2},$C$3:$C$1003,$A$3:$A$1003),2,FALSE)</f>
        <v>1089</v>
      </c>
      <c r="AX938" s="174"/>
      <c r="AY938" s="175"/>
      <c r="AZ938" s="203"/>
      <c r="BA938" s="170">
        <f>VLOOKUP($AZ938,CHOOSE({1,2},$C$3:$C$1003,$A$3:$A$1003),2,FALSE)</f>
        <v>1089</v>
      </c>
      <c r="BB938" s="171"/>
      <c r="BC938" s="205"/>
    </row>
    <row r="939" spans="1:55" ht="15" thickBot="1" x14ac:dyDescent="0.35">
      <c r="A939" s="184">
        <v>1936</v>
      </c>
      <c r="B939" s="185"/>
      <c r="C939" s="186">
        <f>'Informations personnelles'!C939</f>
        <v>0</v>
      </c>
      <c r="P939" s="307"/>
      <c r="AW939" s="204">
        <f>VLOOKUP($AX939,CHOOSE({1,2},$C$3:$C$1003,$A$3:$A$1003),2,FALSE)</f>
        <v>1089</v>
      </c>
      <c r="AX939" s="174"/>
      <c r="AY939" s="175"/>
      <c r="AZ939" s="203"/>
      <c r="BA939" s="170">
        <f>VLOOKUP($AZ939,CHOOSE({1,2},$C$3:$C$1003,$A$3:$A$1003),2,FALSE)</f>
        <v>1089</v>
      </c>
      <c r="BB939" s="171"/>
      <c r="BC939" s="205"/>
    </row>
    <row r="940" spans="1:55" ht="15" thickBot="1" x14ac:dyDescent="0.35">
      <c r="A940" s="184">
        <v>1937</v>
      </c>
      <c r="B940" s="185"/>
      <c r="C940" s="186">
        <f>'Informations personnelles'!C940</f>
        <v>0</v>
      </c>
      <c r="P940" s="307"/>
      <c r="AW940" s="204">
        <f>VLOOKUP($AX940,CHOOSE({1,2},$C$3:$C$1003,$A$3:$A$1003),2,FALSE)</f>
        <v>1089</v>
      </c>
      <c r="AX940" s="174"/>
      <c r="AY940" s="175"/>
      <c r="AZ940" s="203"/>
      <c r="BA940" s="170">
        <f>VLOOKUP($AZ940,CHOOSE({1,2},$C$3:$C$1003,$A$3:$A$1003),2,FALSE)</f>
        <v>1089</v>
      </c>
      <c r="BB940" s="171"/>
      <c r="BC940" s="205"/>
    </row>
    <row r="941" spans="1:55" ht="15" thickBot="1" x14ac:dyDescent="0.35">
      <c r="A941" s="184">
        <v>1938</v>
      </c>
      <c r="B941" s="185"/>
      <c r="C941" s="186">
        <f>'Informations personnelles'!C941</f>
        <v>0</v>
      </c>
      <c r="P941" s="307"/>
      <c r="AW941" s="204">
        <f>VLOOKUP($AX941,CHOOSE({1,2},$C$3:$C$1003,$A$3:$A$1003),2,FALSE)</f>
        <v>1089</v>
      </c>
      <c r="AX941" s="174"/>
      <c r="AY941" s="175"/>
      <c r="AZ941" s="203"/>
      <c r="BA941" s="170">
        <f>VLOOKUP($AZ941,CHOOSE({1,2},$C$3:$C$1003,$A$3:$A$1003),2,FALSE)</f>
        <v>1089</v>
      </c>
      <c r="BB941" s="171"/>
      <c r="BC941" s="205"/>
    </row>
    <row r="942" spans="1:55" ht="15" thickBot="1" x14ac:dyDescent="0.35">
      <c r="A942" s="184">
        <v>1939</v>
      </c>
      <c r="B942" s="185"/>
      <c r="C942" s="186">
        <f>'Informations personnelles'!C942</f>
        <v>0</v>
      </c>
      <c r="P942" s="307"/>
      <c r="AW942" s="204">
        <f>VLOOKUP($AX942,CHOOSE({1,2},$C$3:$C$1003,$A$3:$A$1003),2,FALSE)</f>
        <v>1089</v>
      </c>
      <c r="AX942" s="174"/>
      <c r="AY942" s="175"/>
      <c r="AZ942" s="203"/>
      <c r="BA942" s="170">
        <f>VLOOKUP($AZ942,CHOOSE({1,2},$C$3:$C$1003,$A$3:$A$1003),2,FALSE)</f>
        <v>1089</v>
      </c>
      <c r="BB942" s="171"/>
      <c r="BC942" s="205"/>
    </row>
    <row r="943" spans="1:55" ht="15" thickBot="1" x14ac:dyDescent="0.35">
      <c r="A943" s="184">
        <v>1940</v>
      </c>
      <c r="B943" s="185"/>
      <c r="C943" s="186">
        <f>'Informations personnelles'!C943</f>
        <v>0</v>
      </c>
      <c r="P943" s="307"/>
      <c r="AW943" s="204">
        <f>VLOOKUP($AX943,CHOOSE({1,2},$C$3:$C$1003,$A$3:$A$1003),2,FALSE)</f>
        <v>1089</v>
      </c>
      <c r="AX943" s="174"/>
      <c r="AY943" s="175"/>
      <c r="AZ943" s="203"/>
      <c r="BA943" s="170">
        <f>VLOOKUP($AZ943,CHOOSE({1,2},$C$3:$C$1003,$A$3:$A$1003),2,FALSE)</f>
        <v>1089</v>
      </c>
      <c r="BB943" s="171"/>
      <c r="BC943" s="205"/>
    </row>
    <row r="944" spans="1:55" ht="15" thickBot="1" x14ac:dyDescent="0.35">
      <c r="A944" s="184">
        <v>1941</v>
      </c>
      <c r="B944" s="185"/>
      <c r="C944" s="186">
        <f>'Informations personnelles'!C944</f>
        <v>0</v>
      </c>
      <c r="P944" s="307"/>
      <c r="AW944" s="204">
        <f>VLOOKUP($AX944,CHOOSE({1,2},$C$3:$C$1003,$A$3:$A$1003),2,FALSE)</f>
        <v>1089</v>
      </c>
      <c r="AX944" s="174"/>
      <c r="AY944" s="175"/>
      <c r="AZ944" s="203"/>
      <c r="BA944" s="170">
        <f>VLOOKUP($AZ944,CHOOSE({1,2},$C$3:$C$1003,$A$3:$A$1003),2,FALSE)</f>
        <v>1089</v>
      </c>
      <c r="BB944" s="171"/>
      <c r="BC944" s="205"/>
    </row>
    <row r="945" spans="1:55" ht="15" thickBot="1" x14ac:dyDescent="0.35">
      <c r="A945" s="184">
        <v>1942</v>
      </c>
      <c r="B945" s="185"/>
      <c r="C945" s="186">
        <f>'Informations personnelles'!C945</f>
        <v>0</v>
      </c>
      <c r="P945" s="307"/>
      <c r="AW945" s="204">
        <f>VLOOKUP($AX945,CHOOSE({1,2},$C$3:$C$1003,$A$3:$A$1003),2,FALSE)</f>
        <v>1089</v>
      </c>
      <c r="AX945" s="174"/>
      <c r="AY945" s="175"/>
      <c r="AZ945" s="203"/>
      <c r="BA945" s="170">
        <f>VLOOKUP($AZ945,CHOOSE({1,2},$C$3:$C$1003,$A$3:$A$1003),2,FALSE)</f>
        <v>1089</v>
      </c>
      <c r="BB945" s="171"/>
      <c r="BC945" s="205"/>
    </row>
    <row r="946" spans="1:55" ht="15" thickBot="1" x14ac:dyDescent="0.35">
      <c r="A946" s="184">
        <v>1943</v>
      </c>
      <c r="B946" s="185"/>
      <c r="C946" s="186">
        <f>'Informations personnelles'!C946</f>
        <v>0</v>
      </c>
      <c r="P946" s="307"/>
      <c r="AW946" s="204">
        <f>VLOOKUP($AX946,CHOOSE({1,2},$C$3:$C$1003,$A$3:$A$1003),2,FALSE)</f>
        <v>1089</v>
      </c>
      <c r="AX946" s="174"/>
      <c r="AY946" s="175"/>
      <c r="AZ946" s="203"/>
      <c r="BA946" s="170">
        <f>VLOOKUP($AZ946,CHOOSE({1,2},$C$3:$C$1003,$A$3:$A$1003),2,FALSE)</f>
        <v>1089</v>
      </c>
      <c r="BB946" s="171"/>
      <c r="BC946" s="205"/>
    </row>
    <row r="947" spans="1:55" ht="15" thickBot="1" x14ac:dyDescent="0.35">
      <c r="A947" s="184">
        <v>1944</v>
      </c>
      <c r="B947" s="185"/>
      <c r="C947" s="186">
        <f>'Informations personnelles'!C947</f>
        <v>0</v>
      </c>
      <c r="P947" s="307"/>
      <c r="AW947" s="204">
        <f>VLOOKUP($AX947,CHOOSE({1,2},$C$3:$C$1003,$A$3:$A$1003),2,FALSE)</f>
        <v>1089</v>
      </c>
      <c r="AX947" s="174"/>
      <c r="AY947" s="175"/>
      <c r="AZ947" s="203"/>
      <c r="BA947" s="170">
        <f>VLOOKUP($AZ947,CHOOSE({1,2},$C$3:$C$1003,$A$3:$A$1003),2,FALSE)</f>
        <v>1089</v>
      </c>
      <c r="BB947" s="171"/>
      <c r="BC947" s="205"/>
    </row>
    <row r="948" spans="1:55" ht="15" thickBot="1" x14ac:dyDescent="0.35">
      <c r="A948" s="184">
        <v>1945</v>
      </c>
      <c r="B948" s="185"/>
      <c r="C948" s="186">
        <f>'Informations personnelles'!C948</f>
        <v>0</v>
      </c>
      <c r="P948" s="307"/>
      <c r="AW948" s="204">
        <f>VLOOKUP($AX948,CHOOSE({1,2},$C$3:$C$1003,$A$3:$A$1003),2,FALSE)</f>
        <v>1089</v>
      </c>
      <c r="AX948" s="174"/>
      <c r="AY948" s="175"/>
      <c r="AZ948" s="203"/>
      <c r="BA948" s="170">
        <f>VLOOKUP($AZ948,CHOOSE({1,2},$C$3:$C$1003,$A$3:$A$1003),2,FALSE)</f>
        <v>1089</v>
      </c>
      <c r="BB948" s="171"/>
      <c r="BC948" s="205"/>
    </row>
    <row r="949" spans="1:55" ht="15" thickBot="1" x14ac:dyDescent="0.35">
      <c r="A949" s="184">
        <v>1946</v>
      </c>
      <c r="B949" s="185"/>
      <c r="C949" s="186">
        <f>'Informations personnelles'!C949</f>
        <v>0</v>
      </c>
      <c r="P949" s="307"/>
      <c r="AW949" s="204">
        <f>VLOOKUP($AX949,CHOOSE({1,2},$C$3:$C$1003,$A$3:$A$1003),2,FALSE)</f>
        <v>1089</v>
      </c>
      <c r="AX949" s="174"/>
      <c r="AY949" s="175"/>
      <c r="AZ949" s="203"/>
      <c r="BA949" s="170">
        <f>VLOOKUP($AZ949,CHOOSE({1,2},$C$3:$C$1003,$A$3:$A$1003),2,FALSE)</f>
        <v>1089</v>
      </c>
      <c r="BB949" s="171"/>
      <c r="BC949" s="205"/>
    </row>
    <row r="950" spans="1:55" ht="15" thickBot="1" x14ac:dyDescent="0.35">
      <c r="A950" s="184">
        <v>1947</v>
      </c>
      <c r="B950" s="185"/>
      <c r="C950" s="186">
        <f>'Informations personnelles'!C950</f>
        <v>0</v>
      </c>
      <c r="P950" s="307"/>
      <c r="AW950" s="204">
        <f>VLOOKUP($AX950,CHOOSE({1,2},$C$3:$C$1003,$A$3:$A$1003),2,FALSE)</f>
        <v>1089</v>
      </c>
      <c r="AX950" s="174"/>
      <c r="AY950" s="175"/>
      <c r="AZ950" s="203"/>
      <c r="BA950" s="170">
        <f>VLOOKUP($AZ950,CHOOSE({1,2},$C$3:$C$1003,$A$3:$A$1003),2,FALSE)</f>
        <v>1089</v>
      </c>
      <c r="BB950" s="171"/>
      <c r="BC950" s="205"/>
    </row>
    <row r="951" spans="1:55" ht="15" thickBot="1" x14ac:dyDescent="0.35">
      <c r="A951" s="184">
        <v>1948</v>
      </c>
      <c r="B951" s="185"/>
      <c r="C951" s="186">
        <f>'Informations personnelles'!C951</f>
        <v>0</v>
      </c>
      <c r="P951" s="307"/>
      <c r="AW951" s="204">
        <f>VLOOKUP($AX951,CHOOSE({1,2},$C$3:$C$1003,$A$3:$A$1003),2,FALSE)</f>
        <v>1089</v>
      </c>
      <c r="AX951" s="174"/>
      <c r="AY951" s="175"/>
      <c r="AZ951" s="203"/>
      <c r="BA951" s="170">
        <f>VLOOKUP($AZ951,CHOOSE({1,2},$C$3:$C$1003,$A$3:$A$1003),2,FALSE)</f>
        <v>1089</v>
      </c>
      <c r="BB951" s="171"/>
      <c r="BC951" s="205"/>
    </row>
    <row r="952" spans="1:55" ht="15" thickBot="1" x14ac:dyDescent="0.35">
      <c r="A952" s="184">
        <v>1949</v>
      </c>
      <c r="B952" s="185"/>
      <c r="C952" s="186">
        <f>'Informations personnelles'!C952</f>
        <v>0</v>
      </c>
      <c r="P952" s="307"/>
      <c r="AW952" s="204">
        <f>VLOOKUP($AX952,CHOOSE({1,2},$C$3:$C$1003,$A$3:$A$1003),2,FALSE)</f>
        <v>1089</v>
      </c>
      <c r="AX952" s="174"/>
      <c r="AY952" s="175"/>
      <c r="AZ952" s="203"/>
      <c r="BA952" s="170">
        <f>VLOOKUP($AZ952,CHOOSE({1,2},$C$3:$C$1003,$A$3:$A$1003),2,FALSE)</f>
        <v>1089</v>
      </c>
      <c r="BB952" s="171"/>
      <c r="BC952" s="205"/>
    </row>
    <row r="953" spans="1:55" ht="15" thickBot="1" x14ac:dyDescent="0.35">
      <c r="A953" s="184">
        <v>1950</v>
      </c>
      <c r="B953" s="185"/>
      <c r="C953" s="186">
        <f>'Informations personnelles'!C953</f>
        <v>0</v>
      </c>
      <c r="P953" s="307"/>
      <c r="AW953" s="204">
        <f>VLOOKUP($AX953,CHOOSE({1,2},$C$3:$C$1003,$A$3:$A$1003),2,FALSE)</f>
        <v>1089</v>
      </c>
      <c r="AX953" s="174"/>
      <c r="AY953" s="175"/>
      <c r="AZ953" s="203"/>
      <c r="BA953" s="170">
        <f>VLOOKUP($AZ953,CHOOSE({1,2},$C$3:$C$1003,$A$3:$A$1003),2,FALSE)</f>
        <v>1089</v>
      </c>
      <c r="BB953" s="171"/>
      <c r="BC953" s="205"/>
    </row>
    <row r="954" spans="1:55" ht="15" thickBot="1" x14ac:dyDescent="0.35">
      <c r="A954" s="184">
        <v>1951</v>
      </c>
      <c r="B954" s="185"/>
      <c r="C954" s="186">
        <f>'Informations personnelles'!C954</f>
        <v>0</v>
      </c>
      <c r="P954" s="307"/>
      <c r="AW954" s="204">
        <f>VLOOKUP($AX954,CHOOSE({1,2},$C$3:$C$1003,$A$3:$A$1003),2,FALSE)</f>
        <v>1089</v>
      </c>
      <c r="AX954" s="174"/>
      <c r="AY954" s="175"/>
      <c r="AZ954" s="203"/>
      <c r="BA954" s="170">
        <f>VLOOKUP($AZ954,CHOOSE({1,2},$C$3:$C$1003,$A$3:$A$1003),2,FALSE)</f>
        <v>1089</v>
      </c>
      <c r="BB954" s="171"/>
      <c r="BC954" s="205"/>
    </row>
    <row r="955" spans="1:55" ht="15" thickBot="1" x14ac:dyDescent="0.35">
      <c r="A955" s="184">
        <v>1952</v>
      </c>
      <c r="B955" s="185"/>
      <c r="C955" s="186">
        <f>'Informations personnelles'!C955</f>
        <v>0</v>
      </c>
      <c r="P955" s="307"/>
      <c r="AW955" s="204">
        <f>VLOOKUP($AX955,CHOOSE({1,2},$C$3:$C$1003,$A$3:$A$1003),2,FALSE)</f>
        <v>1089</v>
      </c>
      <c r="AX955" s="174"/>
      <c r="AY955" s="175"/>
      <c r="AZ955" s="203"/>
      <c r="BA955" s="170">
        <f>VLOOKUP($AZ955,CHOOSE({1,2},$C$3:$C$1003,$A$3:$A$1003),2,FALSE)</f>
        <v>1089</v>
      </c>
      <c r="BB955" s="171"/>
      <c r="BC955" s="205"/>
    </row>
    <row r="956" spans="1:55" ht="15" thickBot="1" x14ac:dyDescent="0.35">
      <c r="A956" s="184">
        <v>1953</v>
      </c>
      <c r="B956" s="185"/>
      <c r="C956" s="186">
        <f>'Informations personnelles'!C956</f>
        <v>0</v>
      </c>
      <c r="P956" s="307"/>
      <c r="AW956" s="204">
        <f>VLOOKUP($AX956,CHOOSE({1,2},$C$3:$C$1003,$A$3:$A$1003),2,FALSE)</f>
        <v>1089</v>
      </c>
      <c r="AX956" s="174"/>
      <c r="AY956" s="175"/>
      <c r="AZ956" s="203"/>
      <c r="BA956" s="170">
        <f>VLOOKUP($AZ956,CHOOSE({1,2},$C$3:$C$1003,$A$3:$A$1003),2,FALSE)</f>
        <v>1089</v>
      </c>
      <c r="BB956" s="171"/>
      <c r="BC956" s="205"/>
    </row>
    <row r="957" spans="1:55" ht="15" thickBot="1" x14ac:dyDescent="0.35">
      <c r="A957" s="184">
        <v>1954</v>
      </c>
      <c r="B957" s="185"/>
      <c r="C957" s="186">
        <f>'Informations personnelles'!C957</f>
        <v>0</v>
      </c>
      <c r="P957" s="307"/>
      <c r="AW957" s="204">
        <f>VLOOKUP($AX957,CHOOSE({1,2},$C$3:$C$1003,$A$3:$A$1003),2,FALSE)</f>
        <v>1089</v>
      </c>
      <c r="AX957" s="174"/>
      <c r="AY957" s="175"/>
      <c r="AZ957" s="203"/>
      <c r="BA957" s="170">
        <f>VLOOKUP($AZ957,CHOOSE({1,2},$C$3:$C$1003,$A$3:$A$1003),2,FALSE)</f>
        <v>1089</v>
      </c>
      <c r="BB957" s="171"/>
      <c r="BC957" s="205"/>
    </row>
    <row r="958" spans="1:55" ht="15" thickBot="1" x14ac:dyDescent="0.35">
      <c r="A958" s="184">
        <v>1955</v>
      </c>
      <c r="B958" s="185"/>
      <c r="C958" s="186">
        <f>'Informations personnelles'!C958</f>
        <v>0</v>
      </c>
      <c r="P958" s="307"/>
      <c r="AW958" s="204">
        <f>VLOOKUP($AX958,CHOOSE({1,2},$C$3:$C$1003,$A$3:$A$1003),2,FALSE)</f>
        <v>1089</v>
      </c>
      <c r="AX958" s="174"/>
      <c r="AY958" s="175"/>
      <c r="AZ958" s="203"/>
      <c r="BA958" s="170">
        <f>VLOOKUP($AZ958,CHOOSE({1,2},$C$3:$C$1003,$A$3:$A$1003),2,FALSE)</f>
        <v>1089</v>
      </c>
      <c r="BB958" s="171"/>
      <c r="BC958" s="205"/>
    </row>
    <row r="959" spans="1:55" ht="15" thickBot="1" x14ac:dyDescent="0.35">
      <c r="A959" s="184">
        <v>1956</v>
      </c>
      <c r="B959" s="185"/>
      <c r="C959" s="186">
        <f>'Informations personnelles'!C959</f>
        <v>0</v>
      </c>
      <c r="P959" s="307"/>
      <c r="AW959" s="204">
        <f>VLOOKUP($AX959,CHOOSE({1,2},$C$3:$C$1003,$A$3:$A$1003),2,FALSE)</f>
        <v>1089</v>
      </c>
      <c r="AX959" s="174"/>
      <c r="AY959" s="175"/>
      <c r="AZ959" s="203"/>
      <c r="BA959" s="170">
        <f>VLOOKUP($AZ959,CHOOSE({1,2},$C$3:$C$1003,$A$3:$A$1003),2,FALSE)</f>
        <v>1089</v>
      </c>
      <c r="BB959" s="171"/>
      <c r="BC959" s="205"/>
    </row>
    <row r="960" spans="1:55" ht="15" thickBot="1" x14ac:dyDescent="0.35">
      <c r="A960" s="184">
        <v>1957</v>
      </c>
      <c r="B960" s="185"/>
      <c r="C960" s="186">
        <f>'Informations personnelles'!C960</f>
        <v>0</v>
      </c>
      <c r="P960" s="307"/>
      <c r="AW960" s="204">
        <f>VLOOKUP($AX960,CHOOSE({1,2},$C$3:$C$1003,$A$3:$A$1003),2,FALSE)</f>
        <v>1089</v>
      </c>
      <c r="AX960" s="174"/>
      <c r="AY960" s="175"/>
      <c r="AZ960" s="203"/>
      <c r="BA960" s="170">
        <f>VLOOKUP($AZ960,CHOOSE({1,2},$C$3:$C$1003,$A$3:$A$1003),2,FALSE)</f>
        <v>1089</v>
      </c>
      <c r="BB960" s="171"/>
      <c r="BC960" s="205"/>
    </row>
    <row r="961" spans="1:55" ht="15" thickBot="1" x14ac:dyDescent="0.35">
      <c r="A961" s="184">
        <v>1958</v>
      </c>
      <c r="B961" s="185"/>
      <c r="C961" s="186">
        <f>'Informations personnelles'!C961</f>
        <v>0</v>
      </c>
      <c r="P961" s="307"/>
      <c r="AW961" s="204">
        <f>VLOOKUP($AX961,CHOOSE({1,2},$C$3:$C$1003,$A$3:$A$1003),2,FALSE)</f>
        <v>1089</v>
      </c>
      <c r="AX961" s="174"/>
      <c r="AY961" s="175"/>
      <c r="AZ961" s="203"/>
      <c r="BA961" s="170">
        <f>VLOOKUP($AZ961,CHOOSE({1,2},$C$3:$C$1003,$A$3:$A$1003),2,FALSE)</f>
        <v>1089</v>
      </c>
      <c r="BB961" s="171"/>
      <c r="BC961" s="205"/>
    </row>
    <row r="962" spans="1:55" ht="15" thickBot="1" x14ac:dyDescent="0.35">
      <c r="A962" s="184">
        <v>1959</v>
      </c>
      <c r="B962" s="185"/>
      <c r="C962" s="186">
        <f>'Informations personnelles'!C962</f>
        <v>0</v>
      </c>
      <c r="P962" s="307"/>
      <c r="AW962" s="204">
        <f>VLOOKUP($AX962,CHOOSE({1,2},$C$3:$C$1003,$A$3:$A$1003),2,FALSE)</f>
        <v>1089</v>
      </c>
      <c r="AX962" s="174"/>
      <c r="AY962" s="175"/>
      <c r="AZ962" s="203"/>
      <c r="BA962" s="170">
        <f>VLOOKUP($AZ962,CHOOSE({1,2},$C$3:$C$1003,$A$3:$A$1003),2,FALSE)</f>
        <v>1089</v>
      </c>
      <c r="BB962" s="171"/>
      <c r="BC962" s="205"/>
    </row>
    <row r="963" spans="1:55" ht="15" thickBot="1" x14ac:dyDescent="0.35">
      <c r="A963" s="184">
        <v>1960</v>
      </c>
      <c r="B963" s="185"/>
      <c r="C963" s="186">
        <f>'Informations personnelles'!C963</f>
        <v>0</v>
      </c>
      <c r="P963" s="307"/>
      <c r="AW963" s="204">
        <f>VLOOKUP($AX963,CHOOSE({1,2},$C$3:$C$1003,$A$3:$A$1003),2,FALSE)</f>
        <v>1089</v>
      </c>
      <c r="AX963" s="174"/>
      <c r="AY963" s="175"/>
      <c r="AZ963" s="203"/>
      <c r="BA963" s="170">
        <f>VLOOKUP($AZ963,CHOOSE({1,2},$C$3:$C$1003,$A$3:$A$1003),2,FALSE)</f>
        <v>1089</v>
      </c>
      <c r="BB963" s="171"/>
      <c r="BC963" s="205"/>
    </row>
    <row r="964" spans="1:55" ht="15" thickBot="1" x14ac:dyDescent="0.35">
      <c r="A964" s="184">
        <v>1961</v>
      </c>
      <c r="B964" s="185"/>
      <c r="C964" s="186">
        <f>'Informations personnelles'!C964</f>
        <v>0</v>
      </c>
      <c r="P964" s="307"/>
      <c r="AW964" s="204">
        <f>VLOOKUP($AX964,CHOOSE({1,2},$C$3:$C$1003,$A$3:$A$1003),2,FALSE)</f>
        <v>1089</v>
      </c>
      <c r="AX964" s="174"/>
      <c r="AY964" s="175"/>
      <c r="AZ964" s="203"/>
      <c r="BA964" s="170">
        <f>VLOOKUP($AZ964,CHOOSE({1,2},$C$3:$C$1003,$A$3:$A$1003),2,FALSE)</f>
        <v>1089</v>
      </c>
      <c r="BB964" s="171"/>
      <c r="BC964" s="205"/>
    </row>
    <row r="965" spans="1:55" ht="15" thickBot="1" x14ac:dyDescent="0.35">
      <c r="A965" s="184">
        <v>1962</v>
      </c>
      <c r="B965" s="185"/>
      <c r="C965" s="186">
        <f>'Informations personnelles'!C965</f>
        <v>0</v>
      </c>
      <c r="P965" s="307"/>
      <c r="AW965" s="204">
        <f>VLOOKUP($AX965,CHOOSE({1,2},$C$3:$C$1003,$A$3:$A$1003),2,FALSE)</f>
        <v>1089</v>
      </c>
      <c r="AX965" s="174"/>
      <c r="AY965" s="175"/>
      <c r="AZ965" s="203"/>
      <c r="BA965" s="170">
        <f>VLOOKUP($AZ965,CHOOSE({1,2},$C$3:$C$1003,$A$3:$A$1003),2,FALSE)</f>
        <v>1089</v>
      </c>
      <c r="BB965" s="171"/>
      <c r="BC965" s="205"/>
    </row>
    <row r="966" spans="1:55" ht="15" thickBot="1" x14ac:dyDescent="0.35">
      <c r="A966" s="184">
        <v>1963</v>
      </c>
      <c r="B966" s="185"/>
      <c r="C966" s="186">
        <f>'Informations personnelles'!C966</f>
        <v>0</v>
      </c>
      <c r="P966" s="307"/>
      <c r="AW966" s="204">
        <f>VLOOKUP($AX966,CHOOSE({1,2},$C$3:$C$1003,$A$3:$A$1003),2,FALSE)</f>
        <v>1089</v>
      </c>
      <c r="AX966" s="174"/>
      <c r="AY966" s="175"/>
      <c r="AZ966" s="203"/>
      <c r="BA966" s="170">
        <f>VLOOKUP($AZ966,CHOOSE({1,2},$C$3:$C$1003,$A$3:$A$1003),2,FALSE)</f>
        <v>1089</v>
      </c>
      <c r="BB966" s="171"/>
      <c r="BC966" s="205"/>
    </row>
    <row r="967" spans="1:55" ht="15" thickBot="1" x14ac:dyDescent="0.35">
      <c r="A967" s="184">
        <v>1964</v>
      </c>
      <c r="B967" s="185"/>
      <c r="C967" s="186">
        <f>'Informations personnelles'!C967</f>
        <v>0</v>
      </c>
      <c r="P967" s="307"/>
      <c r="AW967" s="204">
        <f>VLOOKUP($AX967,CHOOSE({1,2},$C$3:$C$1003,$A$3:$A$1003),2,FALSE)</f>
        <v>1089</v>
      </c>
      <c r="AX967" s="174"/>
      <c r="AY967" s="175"/>
      <c r="AZ967" s="203"/>
      <c r="BA967" s="170">
        <f>VLOOKUP($AZ967,CHOOSE({1,2},$C$3:$C$1003,$A$3:$A$1003),2,FALSE)</f>
        <v>1089</v>
      </c>
      <c r="BB967" s="171"/>
      <c r="BC967" s="205"/>
    </row>
    <row r="968" spans="1:55" ht="15" thickBot="1" x14ac:dyDescent="0.35">
      <c r="A968" s="184">
        <v>1965</v>
      </c>
      <c r="B968" s="185"/>
      <c r="C968" s="186">
        <f>'Informations personnelles'!C968</f>
        <v>0</v>
      </c>
      <c r="P968" s="307"/>
      <c r="AW968" s="204">
        <f>VLOOKUP($AX968,CHOOSE({1,2},$C$3:$C$1003,$A$3:$A$1003),2,FALSE)</f>
        <v>1089</v>
      </c>
      <c r="AX968" s="174"/>
      <c r="AY968" s="175"/>
      <c r="AZ968" s="203"/>
      <c r="BA968" s="170">
        <f>VLOOKUP($AZ968,CHOOSE({1,2},$C$3:$C$1003,$A$3:$A$1003),2,FALSE)</f>
        <v>1089</v>
      </c>
      <c r="BB968" s="171"/>
      <c r="BC968" s="205"/>
    </row>
    <row r="969" spans="1:55" ht="15" thickBot="1" x14ac:dyDescent="0.35">
      <c r="A969" s="184">
        <v>1966</v>
      </c>
      <c r="B969" s="185"/>
      <c r="C969" s="186">
        <f>'Informations personnelles'!C969</f>
        <v>0</v>
      </c>
      <c r="P969" s="307"/>
      <c r="AW969" s="204">
        <f>VLOOKUP($AX969,CHOOSE({1,2},$C$3:$C$1003,$A$3:$A$1003),2,FALSE)</f>
        <v>1089</v>
      </c>
      <c r="AX969" s="174"/>
      <c r="AY969" s="175"/>
      <c r="AZ969" s="203"/>
      <c r="BA969" s="170">
        <f>VLOOKUP($AZ969,CHOOSE({1,2},$C$3:$C$1003,$A$3:$A$1003),2,FALSE)</f>
        <v>1089</v>
      </c>
      <c r="BB969" s="171"/>
      <c r="BC969" s="205"/>
    </row>
    <row r="970" spans="1:55" ht="15" thickBot="1" x14ac:dyDescent="0.35">
      <c r="A970" s="184">
        <v>1967</v>
      </c>
      <c r="B970" s="185"/>
      <c r="C970" s="186">
        <f>'Informations personnelles'!C970</f>
        <v>0</v>
      </c>
      <c r="P970" s="307"/>
      <c r="AW970" s="204">
        <f>VLOOKUP($AX970,CHOOSE({1,2},$C$3:$C$1003,$A$3:$A$1003),2,FALSE)</f>
        <v>1089</v>
      </c>
      <c r="AX970" s="174"/>
      <c r="AY970" s="175"/>
      <c r="AZ970" s="203"/>
      <c r="BA970" s="170">
        <f>VLOOKUP($AZ970,CHOOSE({1,2},$C$3:$C$1003,$A$3:$A$1003),2,FALSE)</f>
        <v>1089</v>
      </c>
      <c r="BB970" s="171"/>
      <c r="BC970" s="205"/>
    </row>
    <row r="971" spans="1:55" ht="15" thickBot="1" x14ac:dyDescent="0.35">
      <c r="A971" s="184">
        <v>1968</v>
      </c>
      <c r="B971" s="185"/>
      <c r="C971" s="186">
        <f>'Informations personnelles'!C971</f>
        <v>0</v>
      </c>
      <c r="P971" s="307"/>
      <c r="AW971" s="204">
        <f>VLOOKUP($AX971,CHOOSE({1,2},$C$3:$C$1003,$A$3:$A$1003),2,FALSE)</f>
        <v>1089</v>
      </c>
      <c r="AX971" s="174"/>
      <c r="AY971" s="175"/>
      <c r="AZ971" s="203"/>
      <c r="BA971" s="170">
        <f>VLOOKUP($AZ971,CHOOSE({1,2},$C$3:$C$1003,$A$3:$A$1003),2,FALSE)</f>
        <v>1089</v>
      </c>
      <c r="BB971" s="171"/>
      <c r="BC971" s="205"/>
    </row>
    <row r="972" spans="1:55" ht="15" thickBot="1" x14ac:dyDescent="0.35">
      <c r="A972" s="184">
        <v>1969</v>
      </c>
      <c r="B972" s="185"/>
      <c r="C972" s="186">
        <f>'Informations personnelles'!C972</f>
        <v>0</v>
      </c>
      <c r="P972" s="307"/>
      <c r="AW972" s="204">
        <f>VLOOKUP($AX972,CHOOSE({1,2},$C$3:$C$1003,$A$3:$A$1003),2,FALSE)</f>
        <v>1089</v>
      </c>
      <c r="AX972" s="174"/>
      <c r="AY972" s="175"/>
      <c r="AZ972" s="203"/>
      <c r="BA972" s="170">
        <f>VLOOKUP($AZ972,CHOOSE({1,2},$C$3:$C$1003,$A$3:$A$1003),2,FALSE)</f>
        <v>1089</v>
      </c>
      <c r="BB972" s="171"/>
      <c r="BC972" s="205"/>
    </row>
    <row r="973" spans="1:55" ht="15" thickBot="1" x14ac:dyDescent="0.35">
      <c r="A973" s="184">
        <v>1970</v>
      </c>
      <c r="B973" s="185"/>
      <c r="C973" s="186">
        <f>'Informations personnelles'!C973</f>
        <v>0</v>
      </c>
      <c r="P973" s="307"/>
      <c r="AW973" s="204">
        <f>VLOOKUP($AX973,CHOOSE({1,2},$C$3:$C$1003,$A$3:$A$1003),2,FALSE)</f>
        <v>1089</v>
      </c>
      <c r="AX973" s="174"/>
      <c r="AY973" s="175"/>
      <c r="AZ973" s="203"/>
      <c r="BA973" s="170">
        <f>VLOOKUP($AZ973,CHOOSE({1,2},$C$3:$C$1003,$A$3:$A$1003),2,FALSE)</f>
        <v>1089</v>
      </c>
      <c r="BB973" s="171"/>
      <c r="BC973" s="205"/>
    </row>
    <row r="974" spans="1:55" ht="15" thickBot="1" x14ac:dyDescent="0.35">
      <c r="A974" s="184">
        <v>1971</v>
      </c>
      <c r="B974" s="185"/>
      <c r="C974" s="186">
        <f>'Informations personnelles'!C974</f>
        <v>0</v>
      </c>
      <c r="P974" s="307"/>
      <c r="AW974" s="204">
        <f>VLOOKUP($AX974,CHOOSE({1,2},$C$3:$C$1003,$A$3:$A$1003),2,FALSE)</f>
        <v>1089</v>
      </c>
      <c r="AX974" s="174"/>
      <c r="AY974" s="175"/>
      <c r="AZ974" s="203"/>
      <c r="BA974" s="170">
        <f>VLOOKUP($AZ974,CHOOSE({1,2},$C$3:$C$1003,$A$3:$A$1003),2,FALSE)</f>
        <v>1089</v>
      </c>
      <c r="BB974" s="171"/>
      <c r="BC974" s="205"/>
    </row>
    <row r="975" spans="1:55" ht="15" thickBot="1" x14ac:dyDescent="0.35">
      <c r="A975" s="184">
        <v>1972</v>
      </c>
      <c r="B975" s="185"/>
      <c r="C975" s="186">
        <f>'Informations personnelles'!C975</f>
        <v>0</v>
      </c>
      <c r="P975" s="307"/>
      <c r="AW975" s="204">
        <f>VLOOKUP($AX975,CHOOSE({1,2},$C$3:$C$1003,$A$3:$A$1003),2,FALSE)</f>
        <v>1089</v>
      </c>
      <c r="AX975" s="174"/>
      <c r="AY975" s="175"/>
      <c r="AZ975" s="203"/>
      <c r="BA975" s="170">
        <f>VLOOKUP($AZ975,CHOOSE({1,2},$C$3:$C$1003,$A$3:$A$1003),2,FALSE)</f>
        <v>1089</v>
      </c>
      <c r="BB975" s="171"/>
      <c r="BC975" s="205"/>
    </row>
    <row r="976" spans="1:55" ht="15" thickBot="1" x14ac:dyDescent="0.35">
      <c r="A976" s="184">
        <v>1973</v>
      </c>
      <c r="B976" s="185"/>
      <c r="C976" s="186">
        <f>'Informations personnelles'!C976</f>
        <v>0</v>
      </c>
      <c r="P976" s="307"/>
      <c r="AW976" s="204">
        <f>VLOOKUP($AX976,CHOOSE({1,2},$C$3:$C$1003,$A$3:$A$1003),2,FALSE)</f>
        <v>1089</v>
      </c>
      <c r="AX976" s="174"/>
      <c r="AY976" s="175"/>
      <c r="AZ976" s="203"/>
      <c r="BA976" s="170">
        <f>VLOOKUP($AZ976,CHOOSE({1,2},$C$3:$C$1003,$A$3:$A$1003),2,FALSE)</f>
        <v>1089</v>
      </c>
      <c r="BB976" s="171"/>
      <c r="BC976" s="205"/>
    </row>
    <row r="977" spans="1:55" ht="15" thickBot="1" x14ac:dyDescent="0.35">
      <c r="A977" s="184">
        <v>1974</v>
      </c>
      <c r="B977" s="185"/>
      <c r="C977" s="186">
        <f>'Informations personnelles'!C977</f>
        <v>0</v>
      </c>
      <c r="P977" s="307"/>
      <c r="AW977" s="204">
        <f>VLOOKUP($AX977,CHOOSE({1,2},$C$3:$C$1003,$A$3:$A$1003),2,FALSE)</f>
        <v>1089</v>
      </c>
      <c r="AX977" s="174"/>
      <c r="AY977" s="175"/>
      <c r="AZ977" s="203"/>
      <c r="BA977" s="170">
        <f>VLOOKUP($AZ977,CHOOSE({1,2},$C$3:$C$1003,$A$3:$A$1003),2,FALSE)</f>
        <v>1089</v>
      </c>
      <c r="BB977" s="171"/>
      <c r="BC977" s="205"/>
    </row>
    <row r="978" spans="1:55" ht="15" thickBot="1" x14ac:dyDescent="0.35">
      <c r="A978" s="184">
        <v>1975</v>
      </c>
      <c r="B978" s="185"/>
      <c r="C978" s="186">
        <f>'Informations personnelles'!C978</f>
        <v>0</v>
      </c>
      <c r="P978" s="307"/>
      <c r="AW978" s="204">
        <f>VLOOKUP($AX978,CHOOSE({1,2},$C$3:$C$1003,$A$3:$A$1003),2,FALSE)</f>
        <v>1089</v>
      </c>
      <c r="AX978" s="174"/>
      <c r="AY978" s="175"/>
      <c r="AZ978" s="203"/>
      <c r="BA978" s="170">
        <f>VLOOKUP($AZ978,CHOOSE({1,2},$C$3:$C$1003,$A$3:$A$1003),2,FALSE)</f>
        <v>1089</v>
      </c>
      <c r="BB978" s="171"/>
      <c r="BC978" s="205"/>
    </row>
    <row r="979" spans="1:55" ht="15" thickBot="1" x14ac:dyDescent="0.35">
      <c r="A979" s="184">
        <v>1976</v>
      </c>
      <c r="B979" s="185"/>
      <c r="C979" s="186">
        <f>'Informations personnelles'!C979</f>
        <v>0</v>
      </c>
      <c r="P979" s="307"/>
      <c r="AW979" s="204">
        <f>VLOOKUP($AX979,CHOOSE({1,2},$C$3:$C$1003,$A$3:$A$1003),2,FALSE)</f>
        <v>1089</v>
      </c>
      <c r="AX979" s="174"/>
      <c r="AY979" s="175"/>
      <c r="AZ979" s="203"/>
      <c r="BA979" s="170">
        <f>VLOOKUP($AZ979,CHOOSE({1,2},$C$3:$C$1003,$A$3:$A$1003),2,FALSE)</f>
        <v>1089</v>
      </c>
      <c r="BB979" s="171"/>
      <c r="BC979" s="205"/>
    </row>
    <row r="980" spans="1:55" ht="15" thickBot="1" x14ac:dyDescent="0.35">
      <c r="A980" s="184">
        <v>1977</v>
      </c>
      <c r="B980" s="185"/>
      <c r="C980" s="186">
        <f>'Informations personnelles'!C980</f>
        <v>0</v>
      </c>
      <c r="P980" s="307"/>
      <c r="AW980" s="204">
        <f>VLOOKUP($AX980,CHOOSE({1,2},$C$3:$C$1003,$A$3:$A$1003),2,FALSE)</f>
        <v>1089</v>
      </c>
      <c r="AX980" s="174"/>
      <c r="AY980" s="175"/>
      <c r="AZ980" s="203"/>
      <c r="BA980" s="170">
        <f>VLOOKUP($AZ980,CHOOSE({1,2},$C$3:$C$1003,$A$3:$A$1003),2,FALSE)</f>
        <v>1089</v>
      </c>
      <c r="BB980" s="171"/>
      <c r="BC980" s="205"/>
    </row>
    <row r="981" spans="1:55" ht="15" thickBot="1" x14ac:dyDescent="0.35">
      <c r="A981" s="184">
        <v>1978</v>
      </c>
      <c r="B981" s="185"/>
      <c r="C981" s="186">
        <f>'Informations personnelles'!C981</f>
        <v>0</v>
      </c>
      <c r="P981" s="307"/>
      <c r="AW981" s="204">
        <f>VLOOKUP($AX981,CHOOSE({1,2},$C$3:$C$1003,$A$3:$A$1003),2,FALSE)</f>
        <v>1089</v>
      </c>
      <c r="AX981" s="174"/>
      <c r="AY981" s="175"/>
      <c r="AZ981" s="203"/>
      <c r="BA981" s="170">
        <f>VLOOKUP($AZ981,CHOOSE({1,2},$C$3:$C$1003,$A$3:$A$1003),2,FALSE)</f>
        <v>1089</v>
      </c>
      <c r="BB981" s="171"/>
      <c r="BC981" s="205"/>
    </row>
    <row r="982" spans="1:55" ht="15" thickBot="1" x14ac:dyDescent="0.35">
      <c r="A982" s="184">
        <v>1979</v>
      </c>
      <c r="B982" s="185"/>
      <c r="C982" s="186">
        <f>'Informations personnelles'!C982</f>
        <v>0</v>
      </c>
      <c r="P982" s="307"/>
      <c r="AW982" s="204">
        <f>VLOOKUP($AX982,CHOOSE({1,2},$C$3:$C$1003,$A$3:$A$1003),2,FALSE)</f>
        <v>1089</v>
      </c>
      <c r="AX982" s="174"/>
      <c r="AY982" s="175"/>
      <c r="AZ982" s="203"/>
      <c r="BA982" s="170">
        <f>VLOOKUP($AZ982,CHOOSE({1,2},$C$3:$C$1003,$A$3:$A$1003),2,FALSE)</f>
        <v>1089</v>
      </c>
      <c r="BB982" s="171"/>
      <c r="BC982" s="205"/>
    </row>
    <row r="983" spans="1:55" ht="15" thickBot="1" x14ac:dyDescent="0.35">
      <c r="A983" s="184">
        <v>1980</v>
      </c>
      <c r="B983" s="185"/>
      <c r="C983" s="186">
        <f>'Informations personnelles'!C983</f>
        <v>0</v>
      </c>
      <c r="P983" s="307"/>
      <c r="AW983" s="204">
        <f>VLOOKUP($AX983,CHOOSE({1,2},$C$3:$C$1003,$A$3:$A$1003),2,FALSE)</f>
        <v>1089</v>
      </c>
      <c r="AX983" s="174"/>
      <c r="AY983" s="175"/>
      <c r="AZ983" s="203"/>
      <c r="BA983" s="170">
        <f>VLOOKUP($AZ983,CHOOSE({1,2},$C$3:$C$1003,$A$3:$A$1003),2,FALSE)</f>
        <v>1089</v>
      </c>
      <c r="BB983" s="171"/>
      <c r="BC983" s="205"/>
    </row>
    <row r="984" spans="1:55" ht="15" thickBot="1" x14ac:dyDescent="0.35">
      <c r="A984" s="184">
        <v>1981</v>
      </c>
      <c r="B984" s="185"/>
      <c r="C984" s="186">
        <f>'Informations personnelles'!C984</f>
        <v>0</v>
      </c>
      <c r="P984" s="307"/>
      <c r="AW984" s="204">
        <f>VLOOKUP($AX984,CHOOSE({1,2},$C$3:$C$1003,$A$3:$A$1003),2,FALSE)</f>
        <v>1089</v>
      </c>
      <c r="AX984" s="174"/>
      <c r="AY984" s="175"/>
      <c r="AZ984" s="203"/>
      <c r="BA984" s="170">
        <f>VLOOKUP($AZ984,CHOOSE({1,2},$C$3:$C$1003,$A$3:$A$1003),2,FALSE)</f>
        <v>1089</v>
      </c>
      <c r="BB984" s="171"/>
      <c r="BC984" s="205"/>
    </row>
    <row r="985" spans="1:55" ht="15" thickBot="1" x14ac:dyDescent="0.35">
      <c r="A985" s="184">
        <v>1982</v>
      </c>
      <c r="B985" s="185"/>
      <c r="C985" s="186">
        <f>'Informations personnelles'!C985</f>
        <v>0</v>
      </c>
      <c r="P985" s="307"/>
      <c r="AW985" s="204">
        <f>VLOOKUP($AX985,CHOOSE({1,2},$C$3:$C$1003,$A$3:$A$1003),2,FALSE)</f>
        <v>1089</v>
      </c>
      <c r="AX985" s="174"/>
      <c r="AY985" s="175"/>
      <c r="AZ985" s="203"/>
      <c r="BA985" s="170">
        <f>VLOOKUP($AZ985,CHOOSE({1,2},$C$3:$C$1003,$A$3:$A$1003),2,FALSE)</f>
        <v>1089</v>
      </c>
      <c r="BB985" s="171"/>
      <c r="BC985" s="205"/>
    </row>
    <row r="986" spans="1:55" ht="15" thickBot="1" x14ac:dyDescent="0.35">
      <c r="A986" s="184">
        <v>1983</v>
      </c>
      <c r="B986" s="185"/>
      <c r="C986" s="186">
        <f>'Informations personnelles'!C986</f>
        <v>0</v>
      </c>
      <c r="P986" s="307"/>
      <c r="AW986" s="204">
        <f>VLOOKUP($AX986,CHOOSE({1,2},$C$3:$C$1003,$A$3:$A$1003),2,FALSE)</f>
        <v>1089</v>
      </c>
      <c r="AX986" s="174"/>
      <c r="AY986" s="175"/>
      <c r="AZ986" s="203"/>
      <c r="BA986" s="170">
        <f>VLOOKUP($AZ986,CHOOSE({1,2},$C$3:$C$1003,$A$3:$A$1003),2,FALSE)</f>
        <v>1089</v>
      </c>
      <c r="BB986" s="171"/>
      <c r="BC986" s="205"/>
    </row>
    <row r="987" spans="1:55" ht="15" thickBot="1" x14ac:dyDescent="0.35">
      <c r="A987" s="184">
        <v>1984</v>
      </c>
      <c r="B987" s="185"/>
      <c r="C987" s="186">
        <f>'Informations personnelles'!C987</f>
        <v>0</v>
      </c>
      <c r="P987" s="307"/>
      <c r="AW987" s="204">
        <f>VLOOKUP($AX987,CHOOSE({1,2},$C$3:$C$1003,$A$3:$A$1003),2,FALSE)</f>
        <v>1089</v>
      </c>
      <c r="AX987" s="174"/>
      <c r="AY987" s="175"/>
      <c r="AZ987" s="203"/>
      <c r="BA987" s="170">
        <f>VLOOKUP($AZ987,CHOOSE({1,2},$C$3:$C$1003,$A$3:$A$1003),2,FALSE)</f>
        <v>1089</v>
      </c>
      <c r="BB987" s="171"/>
      <c r="BC987" s="205"/>
    </row>
    <row r="988" spans="1:55" ht="15" thickBot="1" x14ac:dyDescent="0.35">
      <c r="A988" s="184">
        <v>1985</v>
      </c>
      <c r="B988" s="185"/>
      <c r="C988" s="186">
        <f>'Informations personnelles'!C988</f>
        <v>0</v>
      </c>
      <c r="P988" s="307"/>
      <c r="AW988" s="204">
        <f>VLOOKUP($AX988,CHOOSE({1,2},$C$3:$C$1003,$A$3:$A$1003),2,FALSE)</f>
        <v>1089</v>
      </c>
      <c r="AX988" s="174"/>
      <c r="AY988" s="175"/>
      <c r="AZ988" s="203"/>
      <c r="BA988" s="170">
        <f>VLOOKUP($AZ988,CHOOSE({1,2},$C$3:$C$1003,$A$3:$A$1003),2,FALSE)</f>
        <v>1089</v>
      </c>
      <c r="BB988" s="171"/>
      <c r="BC988" s="205"/>
    </row>
    <row r="989" spans="1:55" ht="15" thickBot="1" x14ac:dyDescent="0.35">
      <c r="A989" s="184">
        <v>1986</v>
      </c>
      <c r="B989" s="185"/>
      <c r="C989" s="186">
        <f>'Informations personnelles'!C989</f>
        <v>0</v>
      </c>
      <c r="P989" s="307"/>
      <c r="AW989" s="204">
        <f>VLOOKUP($AX989,CHOOSE({1,2},$C$3:$C$1003,$A$3:$A$1003),2,FALSE)</f>
        <v>1089</v>
      </c>
      <c r="AX989" s="174"/>
      <c r="AY989" s="175"/>
      <c r="AZ989" s="203"/>
      <c r="BA989" s="170">
        <f>VLOOKUP($AZ989,CHOOSE({1,2},$C$3:$C$1003,$A$3:$A$1003),2,FALSE)</f>
        <v>1089</v>
      </c>
      <c r="BB989" s="171"/>
      <c r="BC989" s="205"/>
    </row>
    <row r="990" spans="1:55" ht="15" thickBot="1" x14ac:dyDescent="0.35">
      <c r="A990" s="184">
        <v>1987</v>
      </c>
      <c r="B990" s="185"/>
      <c r="C990" s="186">
        <f>'Informations personnelles'!C990</f>
        <v>0</v>
      </c>
      <c r="P990" s="307"/>
      <c r="AW990" s="204">
        <f>VLOOKUP($AX990,CHOOSE({1,2},$C$3:$C$1003,$A$3:$A$1003),2,FALSE)</f>
        <v>1089</v>
      </c>
      <c r="AX990" s="174"/>
      <c r="AY990" s="175"/>
      <c r="AZ990" s="203"/>
      <c r="BA990" s="170">
        <f>VLOOKUP($AZ990,CHOOSE({1,2},$C$3:$C$1003,$A$3:$A$1003),2,FALSE)</f>
        <v>1089</v>
      </c>
      <c r="BB990" s="171"/>
      <c r="BC990" s="205"/>
    </row>
    <row r="991" spans="1:55" ht="15" thickBot="1" x14ac:dyDescent="0.35">
      <c r="A991" s="184">
        <v>1988</v>
      </c>
      <c r="B991" s="185"/>
      <c r="C991" s="186">
        <f>'Informations personnelles'!C991</f>
        <v>0</v>
      </c>
      <c r="P991" s="307"/>
      <c r="AW991" s="204">
        <f>VLOOKUP($AX991,CHOOSE({1,2},$C$3:$C$1003,$A$3:$A$1003),2,FALSE)</f>
        <v>1089</v>
      </c>
      <c r="AX991" s="174"/>
      <c r="AY991" s="175"/>
      <c r="AZ991" s="203"/>
      <c r="BA991" s="170">
        <f>VLOOKUP($AZ991,CHOOSE({1,2},$C$3:$C$1003,$A$3:$A$1003),2,FALSE)</f>
        <v>1089</v>
      </c>
      <c r="BB991" s="171"/>
      <c r="BC991" s="205"/>
    </row>
    <row r="992" spans="1:55" ht="15" thickBot="1" x14ac:dyDescent="0.35">
      <c r="A992" s="184">
        <v>1989</v>
      </c>
      <c r="B992" s="185"/>
      <c r="C992" s="186">
        <f>'Informations personnelles'!C992</f>
        <v>0</v>
      </c>
      <c r="P992" s="307"/>
      <c r="AW992" s="204">
        <f>VLOOKUP($AX992,CHOOSE({1,2},$C$3:$C$1003,$A$3:$A$1003),2,FALSE)</f>
        <v>1089</v>
      </c>
      <c r="AX992" s="174"/>
      <c r="AY992" s="175"/>
      <c r="AZ992" s="203"/>
      <c r="BA992" s="170">
        <f>VLOOKUP($AZ992,CHOOSE({1,2},$C$3:$C$1003,$A$3:$A$1003),2,FALSE)</f>
        <v>1089</v>
      </c>
      <c r="BB992" s="171"/>
      <c r="BC992" s="205"/>
    </row>
    <row r="993" spans="1:55" ht="15" thickBot="1" x14ac:dyDescent="0.35">
      <c r="A993" s="184">
        <v>1990</v>
      </c>
      <c r="B993" s="185"/>
      <c r="C993" s="186">
        <f>'Informations personnelles'!C993</f>
        <v>0</v>
      </c>
      <c r="P993" s="307"/>
      <c r="AW993" s="204">
        <f>VLOOKUP($AX993,CHOOSE({1,2},$C$3:$C$1003,$A$3:$A$1003),2,FALSE)</f>
        <v>1089</v>
      </c>
      <c r="AX993" s="174"/>
      <c r="AY993" s="175"/>
      <c r="AZ993" s="203"/>
      <c r="BA993" s="170">
        <f>VLOOKUP($AZ993,CHOOSE({1,2},$C$3:$C$1003,$A$3:$A$1003),2,FALSE)</f>
        <v>1089</v>
      </c>
      <c r="BB993" s="171"/>
      <c r="BC993" s="205"/>
    </row>
    <row r="994" spans="1:55" ht="15" thickBot="1" x14ac:dyDescent="0.35">
      <c r="A994" s="184">
        <v>1991</v>
      </c>
      <c r="B994" s="185"/>
      <c r="C994" s="186">
        <f>'Informations personnelles'!C994</f>
        <v>0</v>
      </c>
      <c r="P994" s="307"/>
      <c r="AW994" s="204">
        <f>VLOOKUP($AX994,CHOOSE({1,2},$C$3:$C$1003,$A$3:$A$1003),2,FALSE)</f>
        <v>1089</v>
      </c>
      <c r="AX994" s="174"/>
      <c r="AY994" s="175"/>
      <c r="AZ994" s="203"/>
      <c r="BA994" s="170">
        <f>VLOOKUP($AZ994,CHOOSE({1,2},$C$3:$C$1003,$A$3:$A$1003),2,FALSE)</f>
        <v>1089</v>
      </c>
      <c r="BB994" s="171"/>
      <c r="BC994" s="205"/>
    </row>
    <row r="995" spans="1:55" ht="15" thickBot="1" x14ac:dyDescent="0.35">
      <c r="A995" s="184">
        <v>1992</v>
      </c>
      <c r="B995" s="185"/>
      <c r="C995" s="186">
        <f>'Informations personnelles'!C995</f>
        <v>0</v>
      </c>
      <c r="P995" s="307"/>
      <c r="AW995" s="204">
        <f>VLOOKUP($AX995,CHOOSE({1,2},$C$3:$C$1003,$A$3:$A$1003),2,FALSE)</f>
        <v>1089</v>
      </c>
      <c r="AX995" s="174"/>
      <c r="AY995" s="175"/>
      <c r="AZ995" s="203"/>
      <c r="BA995" s="170">
        <f>VLOOKUP($AZ995,CHOOSE({1,2},$C$3:$C$1003,$A$3:$A$1003),2,FALSE)</f>
        <v>1089</v>
      </c>
      <c r="BB995" s="171"/>
      <c r="BC995" s="205"/>
    </row>
    <row r="996" spans="1:55" ht="15" thickBot="1" x14ac:dyDescent="0.35">
      <c r="A996" s="184">
        <v>1993</v>
      </c>
      <c r="B996" s="185"/>
      <c r="C996" s="186">
        <f>'Informations personnelles'!C996</f>
        <v>0</v>
      </c>
      <c r="P996" s="307"/>
      <c r="AW996" s="204">
        <f>VLOOKUP($AX996,CHOOSE({1,2},$C$3:$C$1003,$A$3:$A$1003),2,FALSE)</f>
        <v>1089</v>
      </c>
      <c r="AX996" s="174"/>
      <c r="AY996" s="175"/>
      <c r="AZ996" s="203"/>
      <c r="BA996" s="170">
        <f>VLOOKUP($AZ996,CHOOSE({1,2},$C$3:$C$1003,$A$3:$A$1003),2,FALSE)</f>
        <v>1089</v>
      </c>
      <c r="BB996" s="171"/>
      <c r="BC996" s="205"/>
    </row>
    <row r="997" spans="1:55" ht="15" thickBot="1" x14ac:dyDescent="0.35">
      <c r="A997" s="184">
        <v>1994</v>
      </c>
      <c r="B997" s="185"/>
      <c r="C997" s="186">
        <f>'Informations personnelles'!C997</f>
        <v>0</v>
      </c>
      <c r="P997" s="307"/>
      <c r="AW997" s="204">
        <f>VLOOKUP($AX997,CHOOSE({1,2},$C$3:$C$1003,$A$3:$A$1003),2,FALSE)</f>
        <v>1089</v>
      </c>
      <c r="AX997" s="174"/>
      <c r="AY997" s="175"/>
      <c r="AZ997" s="203"/>
      <c r="BA997" s="170">
        <f>VLOOKUP($AZ997,CHOOSE({1,2},$C$3:$C$1003,$A$3:$A$1003),2,FALSE)</f>
        <v>1089</v>
      </c>
      <c r="BB997" s="171"/>
      <c r="BC997" s="205"/>
    </row>
    <row r="998" spans="1:55" ht="15" thickBot="1" x14ac:dyDescent="0.35">
      <c r="A998" s="184">
        <v>1995</v>
      </c>
      <c r="B998" s="185"/>
      <c r="C998" s="186">
        <f>'Informations personnelles'!C998</f>
        <v>0</v>
      </c>
      <c r="P998" s="307"/>
      <c r="AW998" s="204">
        <f>VLOOKUP($AX998,CHOOSE({1,2},$C$3:$C$1003,$A$3:$A$1003),2,FALSE)</f>
        <v>1089</v>
      </c>
      <c r="AX998" s="174"/>
      <c r="AY998" s="175"/>
      <c r="AZ998" s="203"/>
      <c r="BA998" s="170">
        <f>VLOOKUP($AZ998,CHOOSE({1,2},$C$3:$C$1003,$A$3:$A$1003),2,FALSE)</f>
        <v>1089</v>
      </c>
      <c r="BB998" s="171"/>
      <c r="BC998" s="205"/>
    </row>
    <row r="999" spans="1:55" ht="15" thickBot="1" x14ac:dyDescent="0.35">
      <c r="A999" s="184">
        <v>1996</v>
      </c>
      <c r="B999" s="185"/>
      <c r="C999" s="186">
        <f>'Informations personnelles'!C999</f>
        <v>0</v>
      </c>
      <c r="P999" s="307"/>
      <c r="AW999" s="204">
        <f>VLOOKUP($AX999,CHOOSE({1,2},$C$3:$C$1003,$A$3:$A$1003),2,FALSE)</f>
        <v>1089</v>
      </c>
      <c r="AX999" s="174"/>
      <c r="AY999" s="175"/>
      <c r="AZ999" s="203"/>
      <c r="BA999" s="170">
        <f>VLOOKUP($AZ999,CHOOSE({1,2},$C$3:$C$1003,$A$3:$A$1003),2,FALSE)</f>
        <v>1089</v>
      </c>
      <c r="BB999" s="171"/>
      <c r="BC999" s="205"/>
    </row>
    <row r="1000" spans="1:55" ht="15" thickBot="1" x14ac:dyDescent="0.35">
      <c r="A1000" s="184">
        <v>1997</v>
      </c>
      <c r="B1000" s="185"/>
      <c r="C1000" s="186">
        <f>'Informations personnelles'!C1000</f>
        <v>0</v>
      </c>
      <c r="P1000" s="307"/>
      <c r="AW1000" s="204">
        <f>VLOOKUP($AX1000,CHOOSE({1,2},$C$3:$C$1003,$A$3:$A$1003),2,FALSE)</f>
        <v>1089</v>
      </c>
      <c r="AX1000" s="174"/>
      <c r="AY1000" s="175"/>
      <c r="AZ1000" s="203"/>
      <c r="BA1000" s="170">
        <f>VLOOKUP($AZ1000,CHOOSE({1,2},$C$3:$C$1003,$A$3:$A$1003),2,FALSE)</f>
        <v>1089</v>
      </c>
      <c r="BB1000" s="171"/>
      <c r="BC1000" s="205"/>
    </row>
    <row r="1001" spans="1:55" ht="15" thickBot="1" x14ac:dyDescent="0.35">
      <c r="A1001" s="184">
        <v>1998</v>
      </c>
      <c r="B1001" s="185"/>
      <c r="C1001" s="186">
        <f>'Informations personnelles'!C1001</f>
        <v>0</v>
      </c>
      <c r="P1001" s="307"/>
      <c r="AW1001" s="204">
        <f>VLOOKUP($AX1001,CHOOSE({1,2},$C$3:$C$1003,$A$3:$A$1003),2,FALSE)</f>
        <v>1089</v>
      </c>
      <c r="AX1001" s="174"/>
      <c r="AY1001" s="175"/>
      <c r="AZ1001" s="203"/>
      <c r="BA1001" s="170">
        <f>VLOOKUP($AZ1001,CHOOSE({1,2},$C$3:$C$1003,$A$3:$A$1003),2,FALSE)</f>
        <v>1089</v>
      </c>
      <c r="BB1001" s="171"/>
      <c r="BC1001" s="205"/>
    </row>
    <row r="1002" spans="1:55" ht="15" thickBot="1" x14ac:dyDescent="0.35">
      <c r="A1002" s="184">
        <v>1999</v>
      </c>
      <c r="B1002" s="185"/>
      <c r="C1002" s="186">
        <f>'Informations personnelles'!C1002</f>
        <v>0</v>
      </c>
      <c r="P1002" s="307"/>
      <c r="AW1002" s="204">
        <f>VLOOKUP($AX1002,CHOOSE({1,2},$C$3:$C$1003,$A$3:$A$1003),2,FALSE)</f>
        <v>1089</v>
      </c>
      <c r="AX1002" s="174"/>
      <c r="AY1002" s="175"/>
      <c r="AZ1002" s="203"/>
      <c r="BA1002" s="170">
        <f>VLOOKUP($AZ1002,CHOOSE({1,2},$C$3:$C$1003,$A$3:$A$1003),2,FALSE)</f>
        <v>1089</v>
      </c>
      <c r="BB1002" s="171"/>
      <c r="BC1002" s="205"/>
    </row>
    <row r="1003" spans="1:55" ht="15" thickBot="1" x14ac:dyDescent="0.35">
      <c r="A1003" s="187">
        <v>2000</v>
      </c>
      <c r="B1003" s="188"/>
      <c r="C1003" s="189">
        <f>'Informations personnelles'!C1003</f>
        <v>0</v>
      </c>
      <c r="P1003" s="308"/>
      <c r="AW1003" s="206">
        <f>VLOOKUP($AX1003,CHOOSE({1,2},$C$3:$C$1003,$A$3:$A$1003),2,FALSE)</f>
        <v>1089</v>
      </c>
      <c r="AX1003" s="207"/>
      <c r="AY1003" s="208"/>
      <c r="AZ1003" s="176"/>
      <c r="BA1003" s="209">
        <f>VLOOKUP($AZ1003,CHOOSE({1,2},$C$3:$C$1003,$A$3:$A$1003),2,FALSE)</f>
        <v>1089</v>
      </c>
      <c r="BB1003" s="210"/>
      <c r="BC1003" s="211"/>
    </row>
    <row r="1004" spans="1:55" x14ac:dyDescent="0.3">
      <c r="P1004" s="304"/>
    </row>
  </sheetData>
  <conditionalFormatting sqref="AW1:BC1048576">
    <cfRule type="cellIs" dxfId="1102" priority="16" operator="equal">
      <formula>0</formula>
    </cfRule>
  </conditionalFormatting>
  <conditionalFormatting sqref="AY3:AY1003">
    <cfRule type="cellIs" dxfId="1101" priority="13" operator="equal">
      <formula>0</formula>
    </cfRule>
    <cfRule type="expression" dxfId="1100" priority="15">
      <formula>IF(AY3=MAX($AW$3:$AW$1003),5)</formula>
    </cfRule>
  </conditionalFormatting>
  <conditionalFormatting sqref="BC3:BC1003">
    <cfRule type="cellIs" dxfId="1099" priority="12" operator="equal">
      <formula>0</formula>
    </cfRule>
    <cfRule type="expression" dxfId="1098" priority="14">
      <formula>IF(BC3=MAX($BA$3:$BA$1003),5)</formula>
    </cfRule>
  </conditionalFormatting>
  <conditionalFormatting sqref="A1:C1 A1004:C1048576 B2:C2">
    <cfRule type="cellIs" dxfId="1097" priority="11" operator="equal">
      <formula>0</formula>
    </cfRule>
  </conditionalFormatting>
  <conditionalFormatting sqref="A3:C1003">
    <cfRule type="cellIs" dxfId="1096" priority="10" operator="equal">
      <formula>0</formula>
    </cfRule>
  </conditionalFormatting>
  <conditionalFormatting sqref="A2">
    <cfRule type="cellIs" dxfId="1095" priority="9" operator="equal">
      <formula>0</formula>
    </cfRule>
  </conditionalFormatting>
  <conditionalFormatting sqref="BE2:BG16">
    <cfRule type="containsErrors" dxfId="1094" priority="8">
      <formula>ISERROR(BE2)</formula>
    </cfRule>
  </conditionalFormatting>
  <conditionalFormatting sqref="P1:P2 P118:P1048576">
    <cfRule type="cellIs" dxfId="1093" priority="6" operator="equal">
      <formula>0</formula>
    </cfRule>
    <cfRule type="containsErrors" dxfId="1092" priority="7">
      <formula>ISERROR(P1)</formula>
    </cfRule>
  </conditionalFormatting>
  <conditionalFormatting sqref="P1004">
    <cfRule type="cellIs" dxfId="1091" priority="5" operator="equal">
      <formula>0</formula>
    </cfRule>
  </conditionalFormatting>
  <conditionalFormatting sqref="P3:P85 P87:P117">
    <cfRule type="cellIs" dxfId="1090" priority="3" operator="equal">
      <formula>0</formula>
    </cfRule>
    <cfRule type="containsErrors" dxfId="1089" priority="4">
      <formula>ISERROR(P3)</formula>
    </cfRule>
  </conditionalFormatting>
  <conditionalFormatting sqref="P86">
    <cfRule type="cellIs" dxfId="1088" priority="1" operator="equal">
      <formula>0</formula>
    </cfRule>
    <cfRule type="containsErrors" dxfId="1087" priority="2">
      <formula>ISERROR(P86)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1"/>
  <sheetViews>
    <sheetView workbookViewId="0">
      <selection activeCell="B1" sqref="B1"/>
    </sheetView>
  </sheetViews>
  <sheetFormatPr baseColWidth="10" defaultRowHeight="14.4" x14ac:dyDescent="0.3"/>
  <cols>
    <col min="1" max="1" width="1.77734375" customWidth="1"/>
    <col min="3" max="3" width="18.77734375" customWidth="1"/>
  </cols>
  <sheetData>
    <row r="1" spans="2:3" ht="29.4" customHeight="1" thickBot="1" x14ac:dyDescent="0.35">
      <c r="B1" s="218" t="s">
        <v>164</v>
      </c>
      <c r="C1" s="259" t="s">
        <v>165</v>
      </c>
    </row>
    <row r="2" spans="2:3" x14ac:dyDescent="0.3">
      <c r="B2" s="219">
        <v>1055</v>
      </c>
      <c r="C2" s="260" t="str">
        <f>IFERROR(IF(B2=Données!X$1,Données!$X$2,VLOOKUP(B2,Données!$A$3:$I$1003,3,FALSE)),"")</f>
        <v>Pierre Clermont</v>
      </c>
    </row>
    <row r="3" spans="2:3" x14ac:dyDescent="0.3">
      <c r="B3" s="219">
        <v>1063</v>
      </c>
      <c r="C3" s="260" t="str">
        <f>IFERROR(IF(B3=Données!X$1,Données!$X$2,VLOOKUP(B3,Données!$A$3:$I$1003,3,FALSE)),"")</f>
        <v>Nicole Joly</v>
      </c>
    </row>
    <row r="4" spans="2:3" x14ac:dyDescent="0.3">
      <c r="B4" s="219">
        <v>1057</v>
      </c>
      <c r="C4" s="260" t="str">
        <f>IFERROR(IF(B4=Données!X$1,Données!$X$2,VLOOKUP(B4,Données!$A$3:$I$1003,3,FALSE)),"")</f>
        <v>Jacques Croteau</v>
      </c>
    </row>
    <row r="5" spans="2:3" x14ac:dyDescent="0.3">
      <c r="B5" s="219">
        <v>1052</v>
      </c>
      <c r="C5" s="260" t="str">
        <f>IFERROR(IF(B5=Données!X$1,Données!$X$2,VLOOKUP(B5,Données!$A$3:$I$1003,3,FALSE)),"")</f>
        <v>Richard Champagne</v>
      </c>
    </row>
    <row r="6" spans="2:3" x14ac:dyDescent="0.3">
      <c r="B6" s="219">
        <v>1034</v>
      </c>
      <c r="C6" s="260" t="str">
        <f>IFERROR(IF(B6=Données!X$1,Données!$X$2,VLOOKUP(B6,Données!$A$3:$I$1003,3,FALSE)),"")</f>
        <v>Mario Nolet</v>
      </c>
    </row>
    <row r="7" spans="2:3" x14ac:dyDescent="0.3">
      <c r="B7" s="213"/>
      <c r="C7" s="261" t="str">
        <f>IFERROR(IF(B7=Données!X$1,Données!$X$2,VLOOKUP(B7,Données!$A$3:$I$1003,3,FALSE)),"")</f>
        <v/>
      </c>
    </row>
    <row r="8" spans="2:3" x14ac:dyDescent="0.3">
      <c r="B8" s="213"/>
      <c r="C8" s="261" t="str">
        <f>IFERROR(IF(B8=Données!X$1,Données!$X$2,VLOOKUP(B8,Données!$A$3:$I$1003,3,FALSE)),"")</f>
        <v/>
      </c>
    </row>
    <row r="9" spans="2:3" x14ac:dyDescent="0.3">
      <c r="B9" s="220"/>
      <c r="C9" s="262" t="str">
        <f>IFERROR(VLOOKUP(B9,Données!$Q$3:$W$503,2,FALSE),"")</f>
        <v/>
      </c>
    </row>
    <row r="10" spans="2:3" x14ac:dyDescent="0.3">
      <c r="B10" s="221"/>
      <c r="C10" s="262" t="str">
        <f>IFERROR(VLOOKUP(B10,Données!$Q$3:$W$503,2,FALSE),"")</f>
        <v/>
      </c>
    </row>
    <row r="11" spans="2:3" ht="15.6" x14ac:dyDescent="0.3">
      <c r="B11" s="222">
        <v>33</v>
      </c>
      <c r="C11" s="263" t="s">
        <v>166</v>
      </c>
    </row>
    <row r="12" spans="2:3" x14ac:dyDescent="0.3">
      <c r="B12" s="219">
        <v>1065</v>
      </c>
      <c r="C12" s="260" t="str">
        <f>IFERROR(IF(B12=Données!X$1,Données!$X$2,VLOOKUP(B12,Données!$A$3:$I$1003,3,FALSE)),"")</f>
        <v>Diane Resler</v>
      </c>
    </row>
    <row r="13" spans="2:3" x14ac:dyDescent="0.3">
      <c r="B13" s="219">
        <v>1081</v>
      </c>
      <c r="C13" s="260" t="str">
        <f>IFERROR(IF(B13=Données!X$1,Données!$X$2,VLOOKUP(B13,Données!$A$3:$I$1003,3,FALSE)),"")</f>
        <v>Gérald Lavoie</v>
      </c>
    </row>
    <row r="14" spans="2:3" x14ac:dyDescent="0.3">
      <c r="B14" s="219">
        <v>1041</v>
      </c>
      <c r="C14" s="260" t="str">
        <f>IFERROR(IF(B14=Données!X$1,Données!$X$2,VLOOKUP(B14,Données!$A$3:$I$1003,3,FALSE)),"")</f>
        <v>Thérèse Robert</v>
      </c>
    </row>
    <row r="15" spans="2:3" x14ac:dyDescent="0.3">
      <c r="B15" s="219">
        <v>1053</v>
      </c>
      <c r="C15" s="260" t="str">
        <f>IFERROR(IF(B15=Données!X$1,Données!$X$2,VLOOKUP(B15,Données!$A$3:$I$1003,3,FALSE)),"")</f>
        <v>Dorothée Beauchesne</v>
      </c>
    </row>
    <row r="16" spans="2:3" x14ac:dyDescent="0.3">
      <c r="B16" s="219">
        <v>1062</v>
      </c>
      <c r="C16" s="260" t="str">
        <f>IFERROR(IF(B16=Données!X$1,Données!$X$2,VLOOKUP(B16,Données!$A$3:$I$1003,3,FALSE)),"")</f>
        <v>Serge Lemieux</v>
      </c>
    </row>
    <row r="17" spans="2:3" x14ac:dyDescent="0.3">
      <c r="B17" s="213"/>
      <c r="C17" s="261" t="str">
        <f>IFERROR(IF(B17=Données!X$1,Données!$X$2,VLOOKUP(B17,Données!$A$3:$I$1003,3,FALSE)),"")</f>
        <v/>
      </c>
    </row>
    <row r="18" spans="2:3" x14ac:dyDescent="0.3">
      <c r="B18" s="213"/>
      <c r="C18" s="261" t="str">
        <f>IFERROR(IF(B18=Données!X$1,Données!$X$2,VLOOKUP(B18,Données!$A$3:$I$1003,3,FALSE)),"")</f>
        <v/>
      </c>
    </row>
    <row r="19" spans="2:3" x14ac:dyDescent="0.3">
      <c r="B19" s="220">
        <v>3004</v>
      </c>
      <c r="C19" s="262" t="str">
        <f>IFERROR(VLOOKUP(B19,Données!$Q$3:$W$503,2,FALSE),"")</f>
        <v/>
      </c>
    </row>
    <row r="20" spans="2:3" x14ac:dyDescent="0.3">
      <c r="B20" s="221"/>
      <c r="C20" s="262" t="str">
        <f>IFERROR(VLOOKUP(B20,Données!$Q$3:$W$503,2,FALSE),"")</f>
        <v/>
      </c>
    </row>
    <row r="21" spans="2:3" ht="15.6" x14ac:dyDescent="0.3">
      <c r="B21" s="222">
        <v>46</v>
      </c>
      <c r="C21" s="263" t="s">
        <v>167</v>
      </c>
    </row>
    <row r="22" spans="2:3" x14ac:dyDescent="0.3">
      <c r="B22" s="213">
        <v>1078</v>
      </c>
      <c r="C22" s="260" t="str">
        <f>IFERROR(IF(B22=Données!X$1,Données!$X$2,VLOOKUP(B22,Données!$A$3:$I$1003,3,FALSE)),"")</f>
        <v>Jeanne d'Arc Collard</v>
      </c>
    </row>
    <row r="23" spans="2:3" x14ac:dyDescent="0.3">
      <c r="B23" s="213">
        <v>1026</v>
      </c>
      <c r="C23" s="260" t="str">
        <f>IFERROR(IF(B23=Données!X$1,Données!$X$2,VLOOKUP(B23,Données!$A$3:$I$1003,3,FALSE)),"")</f>
        <v>Lucie Cyr</v>
      </c>
    </row>
    <row r="24" spans="2:3" x14ac:dyDescent="0.3">
      <c r="B24" s="213">
        <v>1046</v>
      </c>
      <c r="C24" s="260" t="str">
        <f>IFERROR(IF(B24=Données!X$1,Données!$X$2,VLOOKUP(B24,Données!$A$3:$I$1003,3,FALSE)),"")</f>
        <v xml:space="preserve">Élie Issa </v>
      </c>
    </row>
    <row r="25" spans="2:3" x14ac:dyDescent="0.3">
      <c r="B25" s="213">
        <v>1074</v>
      </c>
      <c r="C25" s="260" t="str">
        <f>IFERROR(IF(B25=Données!X$1,Données!$X$2,VLOOKUP(B25,Données!$A$3:$I$1003,3,FALSE)),"")</f>
        <v>Serge Goupil</v>
      </c>
    </row>
    <row r="26" spans="2:3" x14ac:dyDescent="0.3">
      <c r="B26" s="213">
        <v>1058</v>
      </c>
      <c r="C26" s="260" t="str">
        <f>IFERROR(IF(B26=Données!X$1,Données!$X$2,VLOOKUP(B26,Données!$A$3:$I$1003,3,FALSE)),"")</f>
        <v>André Cyr</v>
      </c>
    </row>
    <row r="27" spans="2:3" x14ac:dyDescent="0.3">
      <c r="B27" s="213"/>
      <c r="C27" s="261" t="str">
        <f>IFERROR(IF(B27=Données!X$1,Données!$X$2,VLOOKUP(B27,Données!$A$3:$I$1003,3,FALSE)),"")</f>
        <v/>
      </c>
    </row>
    <row r="28" spans="2:3" x14ac:dyDescent="0.3">
      <c r="B28" s="213"/>
      <c r="C28" s="261" t="str">
        <f>IFERROR(IF(B28=Données!X$1,Données!$X$2,VLOOKUP(B28,Données!$A$3:$I$1003,3,FALSE)),"")</f>
        <v/>
      </c>
    </row>
    <row r="29" spans="2:3" x14ac:dyDescent="0.3">
      <c r="B29" s="220"/>
      <c r="C29" s="262" t="str">
        <f>IFERROR(VLOOKUP(B29,Données!$Q$3:$W$503,2,FALSE),"")</f>
        <v/>
      </c>
    </row>
    <row r="30" spans="2:3" x14ac:dyDescent="0.3">
      <c r="B30" s="221"/>
      <c r="C30" s="262" t="str">
        <f>IFERROR(VLOOKUP(B30,Données!$Q$3:$W$503,2,FALSE),"")</f>
        <v/>
      </c>
    </row>
    <row r="31" spans="2:3" ht="15.6" x14ac:dyDescent="0.3">
      <c r="B31" s="222">
        <v>42</v>
      </c>
      <c r="C31" s="263" t="s">
        <v>168</v>
      </c>
    </row>
    <row r="32" spans="2:3" x14ac:dyDescent="0.3">
      <c r="B32" s="213">
        <v>1039</v>
      </c>
      <c r="C32" s="260" t="str">
        <f>IFERROR(IF(B32=Données!X$1,Données!$X$2,VLOOKUP(B32,Données!$A$3:$I$1003,3,FALSE)),"")</f>
        <v>Johanne Champagne</v>
      </c>
    </row>
    <row r="33" spans="2:3" x14ac:dyDescent="0.3">
      <c r="B33" s="213">
        <v>1076</v>
      </c>
      <c r="C33" s="260" t="str">
        <f>IFERROR(IF(B33=Données!X$1,Données!$X$2,VLOOKUP(B33,Données!$A$3:$I$1003,3,FALSE)),"")</f>
        <v>Denise Allard</v>
      </c>
    </row>
    <row r="34" spans="2:3" x14ac:dyDescent="0.3">
      <c r="B34" s="213">
        <v>1000</v>
      </c>
      <c r="C34" s="260" t="str">
        <f>IFERROR(IF(B34=Données!X$1,Données!$X$2,VLOOKUP(B34,Données!$A$3:$I$1003,3,FALSE)),"")</f>
        <v>Pierrette Venne</v>
      </c>
    </row>
    <row r="35" spans="2:3" x14ac:dyDescent="0.3">
      <c r="B35" s="213">
        <v>1001</v>
      </c>
      <c r="C35" s="260" t="str">
        <f>IFERROR(IF(B35=Données!X$1,Données!$X$2,VLOOKUP(B35,Données!$A$3:$I$1003,3,FALSE)),"")</f>
        <v>Claire Lessard</v>
      </c>
    </row>
    <row r="36" spans="2:3" x14ac:dyDescent="0.3">
      <c r="B36" s="213">
        <v>1004</v>
      </c>
      <c r="C36" s="260" t="str">
        <f>IFERROR(IF(B36=Données!X$1,Données!$X$2,VLOOKUP(B36,Données!$A$3:$I$1003,3,FALSE)),"")</f>
        <v>Émile Beauchesne</v>
      </c>
    </row>
    <row r="37" spans="2:3" x14ac:dyDescent="0.3">
      <c r="B37" s="213"/>
      <c r="C37" s="261" t="str">
        <f>IFERROR(IF(B37=Données!X$1,Données!$X$2,VLOOKUP(B37,Données!$A$3:$I$1003,3,FALSE)),"")</f>
        <v/>
      </c>
    </row>
    <row r="38" spans="2:3" x14ac:dyDescent="0.3">
      <c r="B38" s="213"/>
      <c r="C38" s="261" t="str">
        <f>IFERROR(IF(B38=Données!X$1,Données!$X$2,VLOOKUP(B38,Données!$A$3:$I$1003,3,FALSE)),"")</f>
        <v/>
      </c>
    </row>
    <row r="39" spans="2:3" x14ac:dyDescent="0.3">
      <c r="B39" s="220"/>
      <c r="C39" s="262" t="str">
        <f>IFERROR(VLOOKUP(B39,Données!$Q$3:$W$503,2,FALSE),"")</f>
        <v/>
      </c>
    </row>
    <row r="40" spans="2:3" x14ac:dyDescent="0.3">
      <c r="B40" s="221"/>
      <c r="C40" s="262" t="str">
        <f>IFERROR(VLOOKUP(B40,Données!$Q$3:$W$503,2,FALSE),"")</f>
        <v/>
      </c>
    </row>
    <row r="41" spans="2:3" ht="15.6" x14ac:dyDescent="0.3">
      <c r="B41" s="222">
        <v>25</v>
      </c>
      <c r="C41" s="263" t="s">
        <v>169</v>
      </c>
    </row>
    <row r="42" spans="2:3" x14ac:dyDescent="0.3">
      <c r="B42" s="213">
        <v>1012</v>
      </c>
      <c r="C42" s="260" t="str">
        <f>IFERROR(IF(B42=Données!X$1,Données!$X$2,VLOOKUP(B42,Données!$A$3:$I$1003,3,FALSE)),"")</f>
        <v>Maurice Chartrand</v>
      </c>
    </row>
    <row r="43" spans="2:3" x14ac:dyDescent="0.3">
      <c r="B43" s="213">
        <v>1061</v>
      </c>
      <c r="C43" s="260" t="str">
        <f>IFERROR(IF(B43=Données!X$1,Données!$X$2,VLOOKUP(B43,Données!$A$3:$I$1003,3,FALSE)),"")</f>
        <v>Serge Belleau</v>
      </c>
    </row>
    <row r="44" spans="2:3" x14ac:dyDescent="0.3">
      <c r="B44" s="213">
        <v>1011</v>
      </c>
      <c r="C44" s="260" t="str">
        <f>IFERROR(IF(B44=Données!X$1,Données!$X$2,VLOOKUP(B44,Données!$A$3:$I$1003,3,FALSE)),"")</f>
        <v>Réal Nolet</v>
      </c>
    </row>
    <row r="45" spans="2:3" x14ac:dyDescent="0.3">
      <c r="B45" s="213">
        <v>1067</v>
      </c>
      <c r="C45" s="260" t="str">
        <f>IFERROR(IF(B45=Données!X$1,Données!$X$2,VLOOKUP(B45,Données!$A$3:$I$1003,3,FALSE)),"")</f>
        <v>Monique Boucher</v>
      </c>
    </row>
    <row r="46" spans="2:3" x14ac:dyDescent="0.3">
      <c r="B46" s="213">
        <v>1048</v>
      </c>
      <c r="C46" s="260" t="str">
        <f>IFERROR(IF(B46=Données!X$1,Données!$X$2,VLOOKUP(B46,Données!$A$3:$I$1003,3,FALSE)),"")</f>
        <v>Jacques Robillard</v>
      </c>
    </row>
    <row r="47" spans="2:3" x14ac:dyDescent="0.3">
      <c r="B47" s="213"/>
      <c r="C47" s="261" t="str">
        <f>IFERROR(IF(B47=Données!X$1,Données!$X$2,VLOOKUP(B47,Données!$A$3:$I$1003,3,FALSE)),"")</f>
        <v/>
      </c>
    </row>
    <row r="48" spans="2:3" x14ac:dyDescent="0.3">
      <c r="B48" s="213"/>
      <c r="C48" s="261" t="str">
        <f>IFERROR(IF(B48=Données!X$1,Données!$X$2,VLOOKUP(B48,Données!$A$3:$I$1003,3,FALSE)),"")</f>
        <v/>
      </c>
    </row>
    <row r="49" spans="2:3" x14ac:dyDescent="0.3">
      <c r="B49" s="220"/>
      <c r="C49" s="262" t="str">
        <f>IFERROR(VLOOKUP(B49,Données!$Q$3:$W$503,2,FALSE),"")</f>
        <v/>
      </c>
    </row>
    <row r="50" spans="2:3" x14ac:dyDescent="0.3">
      <c r="B50" s="221"/>
      <c r="C50" s="262" t="str">
        <f>IFERROR(VLOOKUP(B50,Données!$Q$3:$W$503,2,FALSE),"")</f>
        <v/>
      </c>
    </row>
    <row r="51" spans="2:3" ht="15.6" x14ac:dyDescent="0.3">
      <c r="B51" s="222">
        <v>63</v>
      </c>
      <c r="C51" s="263" t="s">
        <v>170</v>
      </c>
    </row>
    <row r="52" spans="2:3" x14ac:dyDescent="0.3">
      <c r="B52" s="213">
        <v>1022</v>
      </c>
      <c r="C52" s="260" t="str">
        <f>IFERROR(IF(B52=Données!X$1,Données!$X$2,VLOOKUP(B52,Données!$A$3:$I$1003,3,FALSE)),"")</f>
        <v>Marie Deslauriers</v>
      </c>
    </row>
    <row r="53" spans="2:3" x14ac:dyDescent="0.3">
      <c r="B53" s="213">
        <v>1025</v>
      </c>
      <c r="C53" s="260" t="str">
        <f>IFERROR(IF(B53=Données!X$1,Données!$X$2,VLOOKUP(B53,Données!$A$3:$I$1003,3,FALSE)),"")</f>
        <v>Claude Chaumont</v>
      </c>
    </row>
    <row r="54" spans="2:3" x14ac:dyDescent="0.3">
      <c r="B54" s="213">
        <v>1036</v>
      </c>
      <c r="C54" s="260" t="str">
        <f>IFERROR(IF(B54=Données!X$1,Données!$X$2,VLOOKUP(B54,Données!$A$3:$I$1003,3,FALSE)),"")</f>
        <v>Marie-Josée Bouchard</v>
      </c>
    </row>
    <row r="55" spans="2:3" x14ac:dyDescent="0.3">
      <c r="B55" s="213">
        <v>1018</v>
      </c>
      <c r="C55" s="260" t="str">
        <f>IFERROR(IF(B55=Données!X$1,Données!$X$2,VLOOKUP(B55,Données!$A$3:$I$1003,3,FALSE)),"")</f>
        <v>Roland Gariépy</v>
      </c>
    </row>
    <row r="56" spans="2:3" x14ac:dyDescent="0.3">
      <c r="B56" s="213">
        <v>1002</v>
      </c>
      <c r="C56" s="260" t="str">
        <f>IFERROR(IF(B56=Données!X$1,Données!$X$2,VLOOKUP(B56,Données!$A$3:$I$1003,3,FALSE)),"")</f>
        <v>Michel Taillon</v>
      </c>
    </row>
    <row r="57" spans="2:3" x14ac:dyDescent="0.3">
      <c r="B57" s="213"/>
      <c r="C57" s="261" t="str">
        <f>IFERROR(IF(B57=Données!X$1,Données!$X$2,VLOOKUP(B57,Données!$A$3:$I$1003,3,FALSE)),"")</f>
        <v/>
      </c>
    </row>
    <row r="58" spans="2:3" x14ac:dyDescent="0.3">
      <c r="B58" s="213"/>
      <c r="C58" s="261" t="str">
        <f>IFERROR(IF(B58=Données!X$1,Données!$X$2,VLOOKUP(B58,Données!$A$3:$I$1003,3,FALSE)),"")</f>
        <v/>
      </c>
    </row>
    <row r="59" spans="2:3" x14ac:dyDescent="0.3">
      <c r="B59" s="220">
        <v>3008</v>
      </c>
      <c r="C59" s="262" t="str">
        <f>IFERROR(VLOOKUP(B59,Données!$Q$3:$W$503,2,FALSE),"")</f>
        <v/>
      </c>
    </row>
    <row r="60" spans="2:3" x14ac:dyDescent="0.3">
      <c r="B60" s="221"/>
      <c r="C60" s="262" t="str">
        <f>IFERROR(VLOOKUP(B60,Données!$Q$3:$W$503,2,FALSE),"")</f>
        <v/>
      </c>
    </row>
    <row r="61" spans="2:3" ht="15.6" x14ac:dyDescent="0.3">
      <c r="B61" s="222">
        <v>40</v>
      </c>
      <c r="C61" s="263" t="s">
        <v>171</v>
      </c>
    </row>
    <row r="62" spans="2:3" x14ac:dyDescent="0.3">
      <c r="B62" s="213">
        <v>1073</v>
      </c>
      <c r="C62" s="260" t="str">
        <f>IFERROR(IF(B62=Données!X$1,Données!$X$2,VLOOKUP(B62,Données!$A$3:$I$1003,3,FALSE)),"")</f>
        <v>Jeannine Rossini</v>
      </c>
    </row>
    <row r="63" spans="2:3" x14ac:dyDescent="0.3">
      <c r="B63" s="213">
        <v>1006</v>
      </c>
      <c r="C63" s="260" t="str">
        <f>IFERROR(IF(B63=Données!X$1,Données!$X$2,VLOOKUP(B63,Données!$A$3:$I$1003,3,FALSE)),"")</f>
        <v>Jean-Pierre Lapointe</v>
      </c>
    </row>
    <row r="64" spans="2:3" x14ac:dyDescent="0.3">
      <c r="B64" s="213">
        <v>1080</v>
      </c>
      <c r="C64" s="260" t="str">
        <f>IFERROR(IF(B64=Données!X$1,Données!$X$2,VLOOKUP(B64,Données!$A$3:$I$1003,3,FALSE)),"")</f>
        <v>Claude Dubuc</v>
      </c>
    </row>
    <row r="65" spans="2:3" x14ac:dyDescent="0.3">
      <c r="B65" s="213">
        <v>1056</v>
      </c>
      <c r="C65" s="260" t="str">
        <f>IFERROR(IF(B65=Données!X$1,Données!$X$2,VLOOKUP(B65,Données!$A$3:$I$1003,3,FALSE)),"")</f>
        <v>Philippe Vignis</v>
      </c>
    </row>
    <row r="66" spans="2:3" x14ac:dyDescent="0.3">
      <c r="B66" s="213">
        <v>1029</v>
      </c>
      <c r="C66" s="260" t="str">
        <f>IFERROR(IF(B66=Données!X$1,Données!$X$2,VLOOKUP(B66,Données!$A$3:$I$1003,3,FALSE)),"")</f>
        <v>Gilberte Caron</v>
      </c>
    </row>
    <row r="67" spans="2:3" x14ac:dyDescent="0.3">
      <c r="B67" s="213"/>
      <c r="C67" s="261" t="str">
        <f>IFERROR(IF(B67=Données!X$1,Données!$X$2,VLOOKUP(B67,Données!$A$3:$I$1003,3,FALSE)),"")</f>
        <v/>
      </c>
    </row>
    <row r="68" spans="2:3" x14ac:dyDescent="0.3">
      <c r="B68" s="213"/>
      <c r="C68" s="261" t="str">
        <f>IFERROR(IF(B68=Données!X$1,Données!$X$2,VLOOKUP(B68,Données!$A$3:$I$1003,3,FALSE)),"")</f>
        <v/>
      </c>
    </row>
    <row r="69" spans="2:3" x14ac:dyDescent="0.3">
      <c r="B69" s="220"/>
      <c r="C69" s="262" t="str">
        <f>IFERROR(VLOOKUP(B69,Données!$Q$3:$W$503,2,FALSE),"")</f>
        <v/>
      </c>
    </row>
    <row r="70" spans="2:3" x14ac:dyDescent="0.3">
      <c r="B70" s="221"/>
      <c r="C70" s="262" t="str">
        <f>IFERROR(VLOOKUP(B70,Données!$Q$3:$W$503,2,FALSE),"")</f>
        <v/>
      </c>
    </row>
    <row r="71" spans="2:3" ht="15.6" x14ac:dyDescent="0.3">
      <c r="B71" s="222">
        <v>6</v>
      </c>
      <c r="C71" s="263" t="s">
        <v>172</v>
      </c>
    </row>
    <row r="72" spans="2:3" x14ac:dyDescent="0.3">
      <c r="B72" s="213">
        <v>1043</v>
      </c>
      <c r="C72" s="260" t="str">
        <f>IFERROR(IF(B72=Données!X$1,Données!$X$2,VLOOKUP(B72,Données!$A$3:$I$1003,3,FALSE)),"")</f>
        <v>Colombe Nolet</v>
      </c>
    </row>
    <row r="73" spans="2:3" x14ac:dyDescent="0.3">
      <c r="B73" s="213">
        <v>1050</v>
      </c>
      <c r="C73" s="260" t="str">
        <f>IFERROR(IF(B73=Données!X$1,Données!$X$2,VLOOKUP(B73,Données!$A$3:$I$1003,3,FALSE)),"")</f>
        <v>Lisette Issa</v>
      </c>
    </row>
    <row r="74" spans="2:3" x14ac:dyDescent="0.3">
      <c r="B74" s="213">
        <v>1005</v>
      </c>
      <c r="C74" s="260" t="str">
        <f>IFERROR(IF(B74=Données!X$1,Données!$X$2,VLOOKUP(B74,Données!$A$3:$I$1003,3,FALSE)),"")</f>
        <v>Martine Ouellet</v>
      </c>
    </row>
    <row r="75" spans="2:3" x14ac:dyDescent="0.3">
      <c r="B75" s="213">
        <v>1047</v>
      </c>
      <c r="C75" s="260" t="str">
        <f>IFERROR(IF(B75=Données!X$1,Données!$X$2,VLOOKUP(B75,Données!$A$3:$I$1003,3,FALSE)),"")</f>
        <v>Joël Gravel</v>
      </c>
    </row>
    <row r="76" spans="2:3" x14ac:dyDescent="0.3">
      <c r="B76" s="213">
        <v>1033</v>
      </c>
      <c r="C76" s="260" t="str">
        <f>IFERROR(IF(B76=Données!X$1,Données!$X$2,VLOOKUP(B76,Données!$A$3:$I$1003,3,FALSE)),"")</f>
        <v>Jeannine Chartré</v>
      </c>
    </row>
    <row r="77" spans="2:3" x14ac:dyDescent="0.3">
      <c r="B77" s="213"/>
      <c r="C77" s="261" t="str">
        <f>IFERROR(IF(B77=Données!X$1,Données!$X$2,VLOOKUP(B77,Données!$A$3:$I$1003,3,FALSE)),"")</f>
        <v/>
      </c>
    </row>
    <row r="78" spans="2:3" x14ac:dyDescent="0.3">
      <c r="B78" s="213"/>
      <c r="C78" s="261" t="str">
        <f>IFERROR(IF(B78=Données!X$1,Données!$X$2,VLOOKUP(B78,Données!$A$3:$I$1003,3,FALSE)),"")</f>
        <v/>
      </c>
    </row>
    <row r="79" spans="2:3" x14ac:dyDescent="0.3">
      <c r="B79" s="220"/>
      <c r="C79" s="262" t="str">
        <f>IFERROR(VLOOKUP(B79,Données!$Q$3:$W$503,2,FALSE),"")</f>
        <v/>
      </c>
    </row>
    <row r="80" spans="2:3" x14ac:dyDescent="0.3">
      <c r="B80" s="221"/>
      <c r="C80" s="262" t="str">
        <f>IFERROR(VLOOKUP(B80,Données!$Q$3:$W$503,2,FALSE),"")</f>
        <v/>
      </c>
    </row>
    <row r="81" spans="2:3" ht="15.6" x14ac:dyDescent="0.3">
      <c r="B81" s="222">
        <v>26</v>
      </c>
      <c r="C81" s="263" t="s">
        <v>173</v>
      </c>
    </row>
    <row r="82" spans="2:3" x14ac:dyDescent="0.3">
      <c r="B82" s="213">
        <v>1082</v>
      </c>
      <c r="C82" s="260" t="str">
        <f>IFERROR(IF(B82=Données!X$1,Données!$X$2,VLOOKUP(B82,Données!$A$3:$I$1003,3,FALSE)),"")</f>
        <v>Nicole Dubreuil</v>
      </c>
    </row>
    <row r="83" spans="2:3" x14ac:dyDescent="0.3">
      <c r="B83" s="213">
        <v>1030</v>
      </c>
      <c r="C83" s="260" t="str">
        <f>IFERROR(IF(B83=Données!X$1,Données!$X$2,VLOOKUP(B83,Données!$A$3:$I$1003,3,FALSE)),"")</f>
        <v>Colette Dagenais</v>
      </c>
    </row>
    <row r="84" spans="2:3" x14ac:dyDescent="0.3">
      <c r="B84" s="213">
        <v>1003</v>
      </c>
      <c r="C84" s="260" t="str">
        <f>IFERROR(IF(B84=Données!X$1,Données!$X$2,VLOOKUP(B84,Données!$A$3:$I$1003,3,FALSE)),"")</f>
        <v>Louise Robillard</v>
      </c>
    </row>
    <row r="85" spans="2:3" x14ac:dyDescent="0.3">
      <c r="B85" s="213">
        <v>1008</v>
      </c>
      <c r="C85" s="260" t="str">
        <f>IFERROR(IF(B85=Données!X$1,Données!$X$2,VLOOKUP(B85,Données!$A$3:$I$1003,3,FALSE)),"")</f>
        <v>Claude Baril</v>
      </c>
    </row>
    <row r="86" spans="2:3" x14ac:dyDescent="0.3">
      <c r="B86" s="213">
        <v>1075</v>
      </c>
      <c r="C86" s="260" t="str">
        <f>IFERROR(IF(B86=Données!X$1,Données!$X$2,VLOOKUP(B86,Données!$A$3:$I$1003,3,FALSE)),"")</f>
        <v>Gilles Thériault</v>
      </c>
    </row>
    <row r="87" spans="2:3" x14ac:dyDescent="0.3">
      <c r="B87" s="213"/>
      <c r="C87" s="261" t="str">
        <f>IFERROR(IF(B87=Données!X$1,Données!$X$2,VLOOKUP(B87,Données!$A$3:$I$1003,3,FALSE)),"")</f>
        <v/>
      </c>
    </row>
    <row r="88" spans="2:3" x14ac:dyDescent="0.3">
      <c r="B88" s="213"/>
      <c r="C88" s="261" t="str">
        <f>IFERROR(IF(B88=Données!X$1,Données!$X$2,VLOOKUP(B88,Données!$A$3:$I$1003,3,FALSE)),"")</f>
        <v/>
      </c>
    </row>
    <row r="89" spans="2:3" x14ac:dyDescent="0.3">
      <c r="B89" s="220"/>
      <c r="C89" s="262" t="str">
        <f>IFERROR(VLOOKUP(B89,Données!$Q$3:$W$503,2,FALSE),"")</f>
        <v/>
      </c>
    </row>
    <row r="90" spans="2:3" x14ac:dyDescent="0.3">
      <c r="B90" s="221"/>
      <c r="C90" s="262" t="str">
        <f>IFERROR(VLOOKUP(B90,Données!$Q$3:$W$503,2,FALSE),"")</f>
        <v/>
      </c>
    </row>
    <row r="91" spans="2:3" ht="15.6" x14ac:dyDescent="0.3">
      <c r="B91" s="222">
        <v>15</v>
      </c>
      <c r="C91" s="263" t="s">
        <v>174</v>
      </c>
    </row>
    <row r="92" spans="2:3" x14ac:dyDescent="0.3">
      <c r="B92" s="213">
        <v>1019</v>
      </c>
      <c r="C92" s="260" t="str">
        <f>IFERROR(IF(B92=Données!X$1,Données!$X$2,VLOOKUP(B92,Données!$A$3:$I$1003,3,FALSE)),"")</f>
        <v>Louise Arbour</v>
      </c>
    </row>
    <row r="93" spans="2:3" x14ac:dyDescent="0.3">
      <c r="B93" s="213">
        <v>1035</v>
      </c>
      <c r="C93" s="260" t="str">
        <f>IFERROR(IF(B93=Données!X$1,Données!$X$2,VLOOKUP(B93,Données!$A$3:$I$1003,3,FALSE)),"")</f>
        <v>Michel Tremblay</v>
      </c>
    </row>
    <row r="94" spans="2:3" x14ac:dyDescent="0.3">
      <c r="B94" s="213">
        <v>1079</v>
      </c>
      <c r="C94" s="260" t="str">
        <f>IFERROR(IF(B94=Données!X$1,Données!$X$2,VLOOKUP(B94,Données!$A$3:$I$1003,3,FALSE)),"")</f>
        <v>Jean-Pierre Beaulieu</v>
      </c>
    </row>
    <row r="95" spans="2:3" x14ac:dyDescent="0.3">
      <c r="B95" s="213">
        <v>1017</v>
      </c>
      <c r="C95" s="260" t="str">
        <f>IFERROR(IF(B95=Données!X$1,Données!$X$2,VLOOKUP(B95,Données!$A$3:$I$1003,3,FALSE)),"")</f>
        <v>Jacques Charlebois</v>
      </c>
    </row>
    <row r="96" spans="2:3" x14ac:dyDescent="0.3">
      <c r="B96" s="213">
        <v>1014</v>
      </c>
      <c r="C96" s="260" t="str">
        <f>IFERROR(IF(B96=Données!X$1,Données!$X$2,VLOOKUP(B96,Données!$A$3:$I$1003,3,FALSE)),"")</f>
        <v>Michel Moreau</v>
      </c>
    </row>
    <row r="97" spans="2:3" x14ac:dyDescent="0.3">
      <c r="B97" s="213"/>
      <c r="C97" s="261" t="str">
        <f>IFERROR(IF(B97=Données!X$1,Données!$X$2,VLOOKUP(B97,Données!$A$3:$I$1003,3,FALSE)),"")</f>
        <v/>
      </c>
    </row>
    <row r="98" spans="2:3" x14ac:dyDescent="0.3">
      <c r="B98" s="213"/>
      <c r="C98" s="261" t="str">
        <f>IFERROR(IF(B98=Données!X$1,Données!$X$2,VLOOKUP(B98,Données!$A$3:$I$1003,3,FALSE)),"")</f>
        <v/>
      </c>
    </row>
    <row r="99" spans="2:3" x14ac:dyDescent="0.3">
      <c r="B99" s="220"/>
      <c r="C99" s="262" t="str">
        <f>IFERROR(VLOOKUP(B99,Données!$Q$3:$W$503,2,FALSE),"")</f>
        <v/>
      </c>
    </row>
    <row r="100" spans="2:3" x14ac:dyDescent="0.3">
      <c r="B100" s="221"/>
      <c r="C100" s="262" t="str">
        <f>IFERROR(VLOOKUP(B100,Données!$Q$3:$W$503,2,FALSE),"")</f>
        <v/>
      </c>
    </row>
    <row r="101" spans="2:3" ht="15.6" x14ac:dyDescent="0.3">
      <c r="B101" s="222">
        <v>55</v>
      </c>
      <c r="C101" s="263" t="s">
        <v>27</v>
      </c>
    </row>
    <row r="102" spans="2:3" x14ac:dyDescent="0.3">
      <c r="B102" s="213">
        <v>1010</v>
      </c>
      <c r="C102" s="260" t="str">
        <f>IFERROR(IF(B102=Données!X$1,Données!$X$2,VLOOKUP(B102,Données!$A$3:$I$1003,3,FALSE)),"")</f>
        <v>Louise Sarrazin</v>
      </c>
    </row>
    <row r="103" spans="2:3" x14ac:dyDescent="0.3">
      <c r="B103" s="213">
        <v>1031</v>
      </c>
      <c r="C103" s="260" t="str">
        <f>IFERROR(IF(B103=Données!X$1,Données!$X$2,VLOOKUP(B103,Données!$A$3:$I$1003,3,FALSE)),"")</f>
        <v>Paul Barrette</v>
      </c>
    </row>
    <row r="104" spans="2:3" x14ac:dyDescent="0.3">
      <c r="B104" s="213">
        <v>1070</v>
      </c>
      <c r="C104" s="260" t="str">
        <f>IFERROR(IF(B104=Données!X$1,Données!$X$2,VLOOKUP(B104,Données!$A$3:$I$1003,3,FALSE)),"")</f>
        <v>Gaétan Martin</v>
      </c>
    </row>
    <row r="105" spans="2:3" x14ac:dyDescent="0.3">
      <c r="B105" s="213">
        <v>1013</v>
      </c>
      <c r="C105" s="260" t="str">
        <f>IFERROR(IF(B105=Données!X$1,Données!$X$2,VLOOKUP(B105,Données!$A$3:$I$1003,3,FALSE)),"")</f>
        <v>Nicole Sarrazin</v>
      </c>
    </row>
    <row r="106" spans="2:3" x14ac:dyDescent="0.3">
      <c r="B106" s="213">
        <v>1009</v>
      </c>
      <c r="C106" s="260" t="str">
        <f>IFERROR(IF(B106=Données!X$1,Données!$X$2,VLOOKUP(B106,Données!$A$3:$I$1003,3,FALSE)),"")</f>
        <v>Yves Chapdelaine</v>
      </c>
    </row>
    <row r="107" spans="2:3" x14ac:dyDescent="0.3">
      <c r="B107" s="213"/>
      <c r="C107" s="261" t="str">
        <f>IFERROR(IF(B107=Données!X$1,Données!$X$2,VLOOKUP(B107,Données!$A$3:$I$1003,3,FALSE)),"")</f>
        <v/>
      </c>
    </row>
    <row r="108" spans="2:3" x14ac:dyDescent="0.3">
      <c r="B108" s="213"/>
      <c r="C108" s="261" t="str">
        <f>IFERROR(IF(B108=Données!X$1,Données!$X$2,VLOOKUP(B108,Données!$A$3:$I$1003,3,FALSE)),"")</f>
        <v/>
      </c>
    </row>
    <row r="109" spans="2:3" x14ac:dyDescent="0.3">
      <c r="B109" s="220"/>
      <c r="C109" s="262" t="str">
        <f>IFERROR(VLOOKUP(B109,Données!$Q$3:$W$503,2,FALSE),"")</f>
        <v/>
      </c>
    </row>
    <row r="110" spans="2:3" x14ac:dyDescent="0.3">
      <c r="B110" s="221"/>
      <c r="C110" s="262" t="str">
        <f>IFERROR(VLOOKUP(B110,Données!$Q$3:$W$503,2,FALSE),"")</f>
        <v/>
      </c>
    </row>
    <row r="111" spans="2:3" ht="15.6" x14ac:dyDescent="0.3">
      <c r="B111" s="222">
        <v>27</v>
      </c>
      <c r="C111" s="263" t="s">
        <v>28</v>
      </c>
    </row>
    <row r="112" spans="2:3" x14ac:dyDescent="0.3">
      <c r="B112" s="213">
        <v>1059</v>
      </c>
      <c r="C112" s="260" t="str">
        <f>IFERROR(IF(B112=Données!X$1,Données!$X$2,VLOOKUP(B112,Données!$A$3:$I$1003,3,FALSE)),"")</f>
        <v>Suzanne Marinier</v>
      </c>
    </row>
    <row r="113" spans="2:3" x14ac:dyDescent="0.3">
      <c r="B113" s="213">
        <v>1007</v>
      </c>
      <c r="C113" s="260" t="str">
        <f>IFERROR(IF(B113=Données!X$1,Données!$X$2,VLOOKUP(B113,Données!$A$3:$I$1003,3,FALSE)),"")</f>
        <v xml:space="preserve">Louisette Croteau </v>
      </c>
    </row>
    <row r="114" spans="2:3" x14ac:dyDescent="0.3">
      <c r="B114" s="213">
        <v>1051</v>
      </c>
      <c r="C114" s="260" t="str">
        <f>IFERROR(IF(B114=Données!X$1,Données!$X$2,VLOOKUP(B114,Données!$A$3:$I$1003,3,FALSE)),"")</f>
        <v>Huguette Charron</v>
      </c>
    </row>
    <row r="115" spans="2:3" x14ac:dyDescent="0.3">
      <c r="B115" s="213">
        <v>1016</v>
      </c>
      <c r="C115" s="260" t="str">
        <f>IFERROR(IF(B115=Données!X$1,Données!$X$2,VLOOKUP(B115,Données!$A$3:$I$1003,3,FALSE)),"")</f>
        <v>Denis Lauzon</v>
      </c>
    </row>
    <row r="116" spans="2:3" x14ac:dyDescent="0.3">
      <c r="B116" s="213">
        <v>1032</v>
      </c>
      <c r="C116" s="260" t="str">
        <f>IFERROR(IF(B116=Données!X$1,Données!$X$2,VLOOKUP(B116,Données!$A$3:$I$1003,3,FALSE)),"")</f>
        <v>Claude Cyr</v>
      </c>
    </row>
    <row r="117" spans="2:3" x14ac:dyDescent="0.3">
      <c r="B117" s="213"/>
      <c r="C117" s="261" t="str">
        <f>IFERROR(IF(B117=Données!X$1,Données!$X$2,VLOOKUP(B117,Données!$A$3:$I$1003,3,FALSE)),"")</f>
        <v/>
      </c>
    </row>
    <row r="118" spans="2:3" x14ac:dyDescent="0.3">
      <c r="B118" s="213"/>
      <c r="C118" s="261" t="str">
        <f>IFERROR(IF(B118=Données!X$1,Données!$X$2,VLOOKUP(B118,Données!$A$3:$I$1003,3,FALSE)),"")</f>
        <v/>
      </c>
    </row>
    <row r="119" spans="2:3" x14ac:dyDescent="0.3">
      <c r="B119" s="220"/>
      <c r="C119" s="262" t="str">
        <f>IFERROR(VLOOKUP(B119,Données!$Q$3:$W$503,2,FALSE),"")</f>
        <v/>
      </c>
    </row>
    <row r="120" spans="2:3" x14ac:dyDescent="0.3">
      <c r="B120" s="221"/>
      <c r="C120" s="262" t="str">
        <f>IFERROR(VLOOKUP(B120,Données!$Q$3:$W$503,2,FALSE),"")</f>
        <v/>
      </c>
    </row>
    <row r="121" spans="2:3" ht="15.6" x14ac:dyDescent="0.3">
      <c r="B121" s="222">
        <v>0</v>
      </c>
      <c r="C121" s="263" t="s">
        <v>29</v>
      </c>
    </row>
    <row r="122" spans="2:3" x14ac:dyDescent="0.3">
      <c r="B122" s="213">
        <v>1020</v>
      </c>
      <c r="C122" s="260" t="str">
        <f>IFERROR(IF(B122=Données!X$1,Données!$X$2,VLOOKUP(B122,Données!$A$3:$I$1003,3,FALSE)),"")</f>
        <v>Alain Lamy</v>
      </c>
    </row>
    <row r="123" spans="2:3" x14ac:dyDescent="0.3">
      <c r="B123" s="213">
        <v>1069</v>
      </c>
      <c r="C123" s="260" t="str">
        <f>IFERROR(IF(B123=Données!X$1,Données!$X$2,VLOOKUP(B123,Données!$A$3:$I$1003,3,FALSE)),"")</f>
        <v>Réjean Lemay</v>
      </c>
    </row>
    <row r="124" spans="2:3" x14ac:dyDescent="0.3">
      <c r="B124" s="213">
        <v>1066</v>
      </c>
      <c r="C124" s="260" t="str">
        <f>IFERROR(IF(B124=Données!X$1,Données!$X$2,VLOOKUP(B124,Données!$A$3:$I$1003,3,FALSE)),"")</f>
        <v>Gilles Tremblay</v>
      </c>
    </row>
    <row r="125" spans="2:3" x14ac:dyDescent="0.3">
      <c r="B125" s="213">
        <v>1085</v>
      </c>
      <c r="C125" s="260" t="str">
        <f>IFERROR(IF(B125=Données!X$1,Données!$X$2,VLOOKUP(B125,Données!$A$3:$I$1003,3,FALSE)),"")</f>
        <v>Jacques Gagnon</v>
      </c>
    </row>
    <row r="126" spans="2:3" x14ac:dyDescent="0.3">
      <c r="B126" s="213">
        <v>1024</v>
      </c>
      <c r="C126" s="260" t="str">
        <f>IFERROR(IF(B126=Données!X$1,Données!$X$2,VLOOKUP(B126,Données!$A$3:$I$1003,3,FALSE)),"")</f>
        <v>Gilles Martin</v>
      </c>
    </row>
    <row r="127" spans="2:3" x14ac:dyDescent="0.3">
      <c r="B127" s="213"/>
      <c r="C127" s="261" t="str">
        <f>IFERROR(IF(B127=Données!X$1,Données!$X$2,VLOOKUP(B127,Données!$A$3:$I$1003,3,FALSE)),"")</f>
        <v/>
      </c>
    </row>
    <row r="128" spans="2:3" x14ac:dyDescent="0.3">
      <c r="B128" s="213"/>
      <c r="C128" s="261" t="str">
        <f>IFERROR(IF(B128=Données!X$1,Données!$X$2,VLOOKUP(B128,Données!$A$3:$I$1003,3,FALSE)),"")</f>
        <v/>
      </c>
    </row>
    <row r="129" spans="2:3" x14ac:dyDescent="0.3">
      <c r="B129" s="220">
        <v>3002</v>
      </c>
      <c r="C129" s="262" t="str">
        <f>IFERROR(VLOOKUP(B129,Données!$Q$3:$W$503,2,FALSE),"")</f>
        <v/>
      </c>
    </row>
    <row r="130" spans="2:3" x14ac:dyDescent="0.3">
      <c r="B130" s="221"/>
      <c r="C130" s="262" t="str">
        <f>IFERROR(VLOOKUP(B130,Données!$Q$3:$W$503,2,FALSE),"")</f>
        <v/>
      </c>
    </row>
    <row r="131" spans="2:3" ht="15.6" x14ac:dyDescent="0.3">
      <c r="B131" s="222">
        <v>28</v>
      </c>
      <c r="C131" s="263" t="s">
        <v>30</v>
      </c>
    </row>
    <row r="132" spans="2:3" x14ac:dyDescent="0.3">
      <c r="B132" s="213">
        <v>1049</v>
      </c>
      <c r="C132" s="260" t="str">
        <f>IFERROR(IF(B132=Données!X$1,Données!$X$2,VLOOKUP(B132,Données!$A$3:$I$1003,3,FALSE)),"")</f>
        <v>Juliette Lavallée</v>
      </c>
    </row>
    <row r="133" spans="2:3" x14ac:dyDescent="0.3">
      <c r="B133" s="213">
        <v>1083</v>
      </c>
      <c r="C133" s="260" t="str">
        <f>IFERROR(IF(B133=Données!X$1,Données!$X$2,VLOOKUP(B133,Données!$A$3:$I$1003,3,FALSE)),"")</f>
        <v>France Therien</v>
      </c>
    </row>
    <row r="134" spans="2:3" x14ac:dyDescent="0.3">
      <c r="B134" s="213">
        <v>1021</v>
      </c>
      <c r="C134" s="260" t="str">
        <f>IFERROR(IF(B134=Données!X$1,Données!$X$2,VLOOKUP(B134,Données!$A$3:$I$1003,3,FALSE)),"")</f>
        <v>Suzanne Turcotte</v>
      </c>
    </row>
    <row r="135" spans="2:3" x14ac:dyDescent="0.3">
      <c r="B135" s="213">
        <v>1037</v>
      </c>
      <c r="C135" s="260" t="str">
        <f>IFERROR(IF(B135=Données!X$1,Données!$X$2,VLOOKUP(B135,Données!$A$3:$I$1003,3,FALSE)),"")</f>
        <v>Rita Julien</v>
      </c>
    </row>
    <row r="136" spans="2:3" x14ac:dyDescent="0.3">
      <c r="B136" s="213">
        <v>1038</v>
      </c>
      <c r="C136" s="260" t="str">
        <f>IFERROR(IF(B136=Données!X$1,Données!$X$2,VLOOKUP(B136,Données!$A$3:$I$1003,3,FALSE)),"")</f>
        <v>Raymond Chartré</v>
      </c>
    </row>
    <row r="137" spans="2:3" x14ac:dyDescent="0.3">
      <c r="B137" s="213"/>
      <c r="C137" s="261" t="str">
        <f>IFERROR(IF(B137=Données!X$1,Données!$X$2,VLOOKUP(B137,Données!$A$3:$I$1003,3,FALSE)),"")</f>
        <v/>
      </c>
    </row>
    <row r="138" spans="2:3" x14ac:dyDescent="0.3">
      <c r="B138" s="213"/>
      <c r="C138" s="261" t="str">
        <f>IFERROR(IF(B138=Données!X$1,Données!$X$2,VLOOKUP(B138,Données!$A$3:$I$1003,3,FALSE)),"")</f>
        <v/>
      </c>
    </row>
    <row r="139" spans="2:3" x14ac:dyDescent="0.3">
      <c r="B139" s="220"/>
      <c r="C139" s="262" t="str">
        <f>IFERROR(VLOOKUP(B139,Données!$Q$3:$W$503,2,FALSE),"")</f>
        <v/>
      </c>
    </row>
    <row r="140" spans="2:3" x14ac:dyDescent="0.3">
      <c r="B140" s="221"/>
      <c r="C140" s="262" t="str">
        <f>IFERROR(VLOOKUP(B140,Données!$Q$3:$W$503,2,FALSE),"")</f>
        <v/>
      </c>
    </row>
    <row r="141" spans="2:3" ht="16.2" thickBot="1" x14ac:dyDescent="0.35">
      <c r="B141" s="223">
        <v>11</v>
      </c>
      <c r="C141" s="264" t="s">
        <v>31</v>
      </c>
    </row>
  </sheetData>
  <conditionalFormatting sqref="B1">
    <cfRule type="containsErrors" dxfId="1086" priority="196">
      <formula>ISERROR(B1)</formula>
    </cfRule>
  </conditionalFormatting>
  <conditionalFormatting sqref="B12:B16">
    <cfRule type="containsErrors" dxfId="1085" priority="195">
      <formula>ISERROR(B12)</formula>
    </cfRule>
  </conditionalFormatting>
  <conditionalFormatting sqref="B42:B46">
    <cfRule type="containsErrors" dxfId="1084" priority="192">
      <formula>ISERROR(B42)</formula>
    </cfRule>
  </conditionalFormatting>
  <conditionalFormatting sqref="B22:B26">
    <cfRule type="containsErrors" dxfId="1083" priority="194">
      <formula>ISERROR(B22)</formula>
    </cfRule>
  </conditionalFormatting>
  <conditionalFormatting sqref="B32:B36">
    <cfRule type="containsErrors" dxfId="1082" priority="193">
      <formula>ISERROR(B32)</formula>
    </cfRule>
  </conditionalFormatting>
  <conditionalFormatting sqref="B52:B56">
    <cfRule type="containsErrors" dxfId="1081" priority="191">
      <formula>ISERROR(B52)</formula>
    </cfRule>
  </conditionalFormatting>
  <conditionalFormatting sqref="B62:B66">
    <cfRule type="containsErrors" dxfId="1080" priority="190">
      <formula>ISERROR(B62)</formula>
    </cfRule>
  </conditionalFormatting>
  <conditionalFormatting sqref="B72:B76">
    <cfRule type="containsErrors" dxfId="1079" priority="189">
      <formula>ISERROR(B72)</formula>
    </cfRule>
  </conditionalFormatting>
  <conditionalFormatting sqref="B82:B86">
    <cfRule type="containsErrors" dxfId="1078" priority="188">
      <formula>ISERROR(B82)</formula>
    </cfRule>
  </conditionalFormatting>
  <conditionalFormatting sqref="B92:B96">
    <cfRule type="containsErrors" dxfId="1077" priority="187">
      <formula>ISERROR(B92)</formula>
    </cfRule>
  </conditionalFormatting>
  <conditionalFormatting sqref="B102:B106">
    <cfRule type="containsErrors" dxfId="1076" priority="186">
      <formula>ISERROR(B102)</formula>
    </cfRule>
  </conditionalFormatting>
  <conditionalFormatting sqref="B112:B116">
    <cfRule type="containsErrors" dxfId="1075" priority="185">
      <formula>ISERROR(B112)</formula>
    </cfRule>
  </conditionalFormatting>
  <conditionalFormatting sqref="B122:B126">
    <cfRule type="containsErrors" dxfId="1074" priority="184">
      <formula>ISERROR(B122)</formula>
    </cfRule>
  </conditionalFormatting>
  <conditionalFormatting sqref="B132:B136">
    <cfRule type="containsErrors" dxfId="1073" priority="183">
      <formula>ISERROR(B132)</formula>
    </cfRule>
  </conditionalFormatting>
  <conditionalFormatting sqref="B11">
    <cfRule type="cellIs" dxfId="1072" priority="154" operator="greaterThanOrEqual">
      <formula>0</formula>
    </cfRule>
  </conditionalFormatting>
  <conditionalFormatting sqref="B9:B10">
    <cfRule type="cellIs" dxfId="1071" priority="181" operator="equal">
      <formula>0</formula>
    </cfRule>
    <cfRule type="containsErrors" dxfId="1070" priority="182">
      <formula>ISERROR(B9)</formula>
    </cfRule>
  </conditionalFormatting>
  <conditionalFormatting sqref="B19:B20">
    <cfRule type="cellIs" dxfId="1069" priority="179" operator="equal">
      <formula>0</formula>
    </cfRule>
    <cfRule type="containsErrors" dxfId="1068" priority="180">
      <formula>ISERROR(B19)</formula>
    </cfRule>
  </conditionalFormatting>
  <conditionalFormatting sqref="B29:B30">
    <cfRule type="cellIs" dxfId="1067" priority="177" operator="equal">
      <formula>0</formula>
    </cfRule>
    <cfRule type="containsErrors" dxfId="1066" priority="178">
      <formula>ISERROR(B29)</formula>
    </cfRule>
  </conditionalFormatting>
  <conditionalFormatting sqref="B39:B40">
    <cfRule type="cellIs" dxfId="1065" priority="175" operator="equal">
      <formula>0</formula>
    </cfRule>
    <cfRule type="containsErrors" dxfId="1064" priority="176">
      <formula>ISERROR(B39)</formula>
    </cfRule>
  </conditionalFormatting>
  <conditionalFormatting sqref="B49:B50">
    <cfRule type="cellIs" dxfId="1063" priority="173" operator="equal">
      <formula>0</formula>
    </cfRule>
    <cfRule type="containsErrors" dxfId="1062" priority="174">
      <formula>ISERROR(B49)</formula>
    </cfRule>
  </conditionalFormatting>
  <conditionalFormatting sqref="B59:B60">
    <cfRule type="cellIs" dxfId="1061" priority="171" operator="equal">
      <formula>0</formula>
    </cfRule>
    <cfRule type="containsErrors" dxfId="1060" priority="172">
      <formula>ISERROR(B59)</formula>
    </cfRule>
  </conditionalFormatting>
  <conditionalFormatting sqref="B69:B70">
    <cfRule type="cellIs" dxfId="1059" priority="169" operator="equal">
      <formula>0</formula>
    </cfRule>
    <cfRule type="containsErrors" dxfId="1058" priority="170">
      <formula>ISERROR(B69)</formula>
    </cfRule>
  </conditionalFormatting>
  <conditionalFormatting sqref="B79:B80">
    <cfRule type="cellIs" dxfId="1057" priority="167" operator="equal">
      <formula>0</formula>
    </cfRule>
    <cfRule type="containsErrors" dxfId="1056" priority="168">
      <formula>ISERROR(B79)</formula>
    </cfRule>
  </conditionalFormatting>
  <conditionalFormatting sqref="B89:B90">
    <cfRule type="cellIs" dxfId="1055" priority="165" operator="equal">
      <formula>0</formula>
    </cfRule>
    <cfRule type="containsErrors" dxfId="1054" priority="166">
      <formula>ISERROR(B89)</formula>
    </cfRule>
  </conditionalFormatting>
  <conditionalFormatting sqref="B99:B100">
    <cfRule type="cellIs" dxfId="1053" priority="163" operator="equal">
      <formula>0</formula>
    </cfRule>
    <cfRule type="containsErrors" dxfId="1052" priority="164">
      <formula>ISERROR(B99)</formula>
    </cfRule>
  </conditionalFormatting>
  <conditionalFormatting sqref="B109:B110">
    <cfRule type="cellIs" dxfId="1051" priority="161" operator="equal">
      <formula>0</formula>
    </cfRule>
    <cfRule type="containsErrors" dxfId="1050" priority="162">
      <formula>ISERROR(B109)</formula>
    </cfRule>
  </conditionalFormatting>
  <conditionalFormatting sqref="B119:B120">
    <cfRule type="cellIs" dxfId="1049" priority="159" operator="equal">
      <formula>0</formula>
    </cfRule>
    <cfRule type="containsErrors" dxfId="1048" priority="160">
      <formula>ISERROR(B119)</formula>
    </cfRule>
  </conditionalFormatting>
  <conditionalFormatting sqref="B129:B130">
    <cfRule type="cellIs" dxfId="1047" priority="157" operator="equal">
      <formula>0</formula>
    </cfRule>
    <cfRule type="containsErrors" dxfId="1046" priority="158">
      <formula>ISERROR(B129)</formula>
    </cfRule>
  </conditionalFormatting>
  <conditionalFormatting sqref="B139:B140">
    <cfRule type="cellIs" dxfId="1045" priority="155" operator="equal">
      <formula>0</formula>
    </cfRule>
    <cfRule type="containsErrors" dxfId="1044" priority="156">
      <formula>ISERROR(B139)</formula>
    </cfRule>
  </conditionalFormatting>
  <conditionalFormatting sqref="B21">
    <cfRule type="cellIs" dxfId="1043" priority="153" operator="greaterThanOrEqual">
      <formula>0</formula>
    </cfRule>
  </conditionalFormatting>
  <conditionalFormatting sqref="B31">
    <cfRule type="cellIs" dxfId="1042" priority="152" operator="greaterThanOrEqual">
      <formula>0</formula>
    </cfRule>
  </conditionalFormatting>
  <conditionalFormatting sqref="B41">
    <cfRule type="cellIs" dxfId="1041" priority="151" operator="greaterThanOrEqual">
      <formula>0</formula>
    </cfRule>
  </conditionalFormatting>
  <conditionalFormatting sqref="B51">
    <cfRule type="cellIs" dxfId="1040" priority="150" operator="greaterThanOrEqual">
      <formula>0</formula>
    </cfRule>
  </conditionalFormatting>
  <conditionalFormatting sqref="B61">
    <cfRule type="cellIs" dxfId="1039" priority="149" operator="greaterThanOrEqual">
      <formula>0</formula>
    </cfRule>
  </conditionalFormatting>
  <conditionalFormatting sqref="B71">
    <cfRule type="cellIs" dxfId="1038" priority="148" operator="greaterThanOrEqual">
      <formula>0</formula>
    </cfRule>
  </conditionalFormatting>
  <conditionalFormatting sqref="B81">
    <cfRule type="cellIs" dxfId="1037" priority="147" operator="greaterThanOrEqual">
      <formula>0</formula>
    </cfRule>
  </conditionalFormatting>
  <conditionalFormatting sqref="B91">
    <cfRule type="cellIs" dxfId="1036" priority="146" operator="greaterThanOrEqual">
      <formula>0</formula>
    </cfRule>
  </conditionalFormatting>
  <conditionalFormatting sqref="B101">
    <cfRule type="cellIs" dxfId="1035" priority="145" operator="greaterThanOrEqual">
      <formula>0</formula>
    </cfRule>
  </conditionalFormatting>
  <conditionalFormatting sqref="B111">
    <cfRule type="cellIs" dxfId="1034" priority="144" operator="greaterThanOrEqual">
      <formula>0</formula>
    </cfRule>
  </conditionalFormatting>
  <conditionalFormatting sqref="B121">
    <cfRule type="cellIs" dxfId="1033" priority="143" operator="greaterThanOrEqual">
      <formula>0</formula>
    </cfRule>
  </conditionalFormatting>
  <conditionalFormatting sqref="B131">
    <cfRule type="cellIs" dxfId="1032" priority="142" operator="greaterThanOrEqual">
      <formula>0</formula>
    </cfRule>
  </conditionalFormatting>
  <conditionalFormatting sqref="B141">
    <cfRule type="cellIs" dxfId="1031" priority="141" operator="greaterThanOrEqual">
      <formula>0</formula>
    </cfRule>
  </conditionalFormatting>
  <conditionalFormatting sqref="C1">
    <cfRule type="containsErrors" dxfId="1030" priority="70">
      <formula>ISERROR(C1)</formula>
    </cfRule>
  </conditionalFormatting>
  <conditionalFormatting sqref="C11">
    <cfRule type="containsErrors" dxfId="1029" priority="69">
      <formula>ISERROR(C11)</formula>
    </cfRule>
  </conditionalFormatting>
  <conditionalFormatting sqref="C21">
    <cfRule type="containsErrors" dxfId="1028" priority="68">
      <formula>ISERROR(C21)</formula>
    </cfRule>
  </conditionalFormatting>
  <conditionalFormatting sqref="C31">
    <cfRule type="containsErrors" dxfId="1027" priority="67">
      <formula>ISERROR(C31)</formula>
    </cfRule>
  </conditionalFormatting>
  <conditionalFormatting sqref="C41">
    <cfRule type="containsErrors" dxfId="1026" priority="66">
      <formula>ISERROR(C41)</formula>
    </cfRule>
  </conditionalFormatting>
  <conditionalFormatting sqref="C51">
    <cfRule type="containsErrors" dxfId="1025" priority="65">
      <formula>ISERROR(C51)</formula>
    </cfRule>
  </conditionalFormatting>
  <conditionalFormatting sqref="C61">
    <cfRule type="containsErrors" dxfId="1024" priority="64">
      <formula>ISERROR(C61)</formula>
    </cfRule>
  </conditionalFormatting>
  <conditionalFormatting sqref="C71">
    <cfRule type="containsErrors" dxfId="1023" priority="63">
      <formula>ISERROR(C71)</formula>
    </cfRule>
  </conditionalFormatting>
  <conditionalFormatting sqref="C81">
    <cfRule type="containsErrors" dxfId="1022" priority="62">
      <formula>ISERROR(C81)</formula>
    </cfRule>
  </conditionalFormatting>
  <conditionalFormatting sqref="C91">
    <cfRule type="containsErrors" dxfId="1021" priority="61">
      <formula>ISERROR(C91)</formula>
    </cfRule>
  </conditionalFormatting>
  <conditionalFormatting sqref="C101">
    <cfRule type="containsErrors" dxfId="1020" priority="60">
      <formula>ISERROR(C101)</formula>
    </cfRule>
  </conditionalFormatting>
  <conditionalFormatting sqref="C111">
    <cfRule type="containsErrors" dxfId="1019" priority="59">
      <formula>ISERROR(C111)</formula>
    </cfRule>
  </conditionalFormatting>
  <conditionalFormatting sqref="C121">
    <cfRule type="containsErrors" dxfId="1018" priority="58">
      <formula>ISERROR(C121)</formula>
    </cfRule>
  </conditionalFormatting>
  <conditionalFormatting sqref="C131">
    <cfRule type="containsErrors" dxfId="1017" priority="57">
      <formula>ISERROR(C131)</formula>
    </cfRule>
  </conditionalFormatting>
  <conditionalFormatting sqref="C141">
    <cfRule type="containsErrors" dxfId="1016" priority="56">
      <formula>ISERROR(C141)</formula>
    </cfRule>
  </conditionalFormatting>
  <conditionalFormatting sqref="C2:C8">
    <cfRule type="containsErrors" dxfId="1015" priority="55">
      <formula>ISERROR(C2)</formula>
    </cfRule>
  </conditionalFormatting>
  <conditionalFormatting sqref="C9:C10">
    <cfRule type="cellIs" dxfId="1014" priority="53" operator="equal">
      <formula>0</formula>
    </cfRule>
    <cfRule type="containsErrors" dxfId="1013" priority="54">
      <formula>ISERROR(C9)</formula>
    </cfRule>
  </conditionalFormatting>
  <conditionalFormatting sqref="C12:C16">
    <cfRule type="containsErrors" dxfId="1012" priority="52">
      <formula>ISERROR(C12)</formula>
    </cfRule>
  </conditionalFormatting>
  <conditionalFormatting sqref="C19:C20">
    <cfRule type="cellIs" dxfId="1011" priority="50" operator="equal">
      <formula>0</formula>
    </cfRule>
    <cfRule type="containsErrors" dxfId="1010" priority="51">
      <formula>ISERROR(C19)</formula>
    </cfRule>
  </conditionalFormatting>
  <conditionalFormatting sqref="C22:C26">
    <cfRule type="containsErrors" dxfId="1009" priority="49">
      <formula>ISERROR(C22)</formula>
    </cfRule>
  </conditionalFormatting>
  <conditionalFormatting sqref="C29:C30">
    <cfRule type="cellIs" dxfId="1008" priority="47" operator="equal">
      <formula>0</formula>
    </cfRule>
    <cfRule type="containsErrors" dxfId="1007" priority="48">
      <formula>ISERROR(C29)</formula>
    </cfRule>
  </conditionalFormatting>
  <conditionalFormatting sqref="C32:C36">
    <cfRule type="containsErrors" dxfId="1006" priority="46">
      <formula>ISERROR(C32)</formula>
    </cfRule>
  </conditionalFormatting>
  <conditionalFormatting sqref="C39:C40">
    <cfRule type="cellIs" dxfId="1005" priority="44" operator="equal">
      <formula>0</formula>
    </cfRule>
    <cfRule type="containsErrors" dxfId="1004" priority="45">
      <formula>ISERROR(C39)</formula>
    </cfRule>
  </conditionalFormatting>
  <conditionalFormatting sqref="C42:C46">
    <cfRule type="containsErrors" dxfId="1003" priority="43">
      <formula>ISERROR(C42)</formula>
    </cfRule>
  </conditionalFormatting>
  <conditionalFormatting sqref="C49:C50">
    <cfRule type="cellIs" dxfId="1002" priority="41" operator="equal">
      <formula>0</formula>
    </cfRule>
    <cfRule type="containsErrors" dxfId="1001" priority="42">
      <formula>ISERROR(C49)</formula>
    </cfRule>
  </conditionalFormatting>
  <conditionalFormatting sqref="C52:C56">
    <cfRule type="containsErrors" dxfId="1000" priority="40">
      <formula>ISERROR(C52)</formula>
    </cfRule>
  </conditionalFormatting>
  <conditionalFormatting sqref="C59:C60">
    <cfRule type="cellIs" dxfId="999" priority="38" operator="equal">
      <formula>0</formula>
    </cfRule>
    <cfRule type="containsErrors" dxfId="998" priority="39">
      <formula>ISERROR(C59)</formula>
    </cfRule>
  </conditionalFormatting>
  <conditionalFormatting sqref="C62:C66">
    <cfRule type="containsErrors" dxfId="997" priority="37">
      <formula>ISERROR(C62)</formula>
    </cfRule>
  </conditionalFormatting>
  <conditionalFormatting sqref="C69:C70">
    <cfRule type="cellIs" dxfId="996" priority="35" operator="equal">
      <formula>0</formula>
    </cfRule>
    <cfRule type="containsErrors" dxfId="995" priority="36">
      <formula>ISERROR(C69)</formula>
    </cfRule>
  </conditionalFormatting>
  <conditionalFormatting sqref="C72:C76">
    <cfRule type="containsErrors" dxfId="994" priority="34">
      <formula>ISERROR(C72)</formula>
    </cfRule>
  </conditionalFormatting>
  <conditionalFormatting sqref="C79:C80">
    <cfRule type="cellIs" dxfId="993" priority="32" operator="equal">
      <formula>0</formula>
    </cfRule>
    <cfRule type="containsErrors" dxfId="992" priority="33">
      <formula>ISERROR(C79)</formula>
    </cfRule>
  </conditionalFormatting>
  <conditionalFormatting sqref="C82:C86">
    <cfRule type="containsErrors" dxfId="991" priority="31">
      <formula>ISERROR(C82)</formula>
    </cfRule>
  </conditionalFormatting>
  <conditionalFormatting sqref="C89:C90">
    <cfRule type="cellIs" dxfId="990" priority="29" operator="equal">
      <formula>0</formula>
    </cfRule>
    <cfRule type="containsErrors" dxfId="989" priority="30">
      <formula>ISERROR(C89)</formula>
    </cfRule>
  </conditionalFormatting>
  <conditionalFormatting sqref="C92:C96">
    <cfRule type="containsErrors" dxfId="988" priority="28">
      <formula>ISERROR(C92)</formula>
    </cfRule>
  </conditionalFormatting>
  <conditionalFormatting sqref="C99:C100">
    <cfRule type="cellIs" dxfId="987" priority="26" operator="equal">
      <formula>0</formula>
    </cfRule>
    <cfRule type="containsErrors" dxfId="986" priority="27">
      <formula>ISERROR(C99)</formula>
    </cfRule>
  </conditionalFormatting>
  <conditionalFormatting sqref="C102:C106">
    <cfRule type="containsErrors" dxfId="985" priority="25">
      <formula>ISERROR(C102)</formula>
    </cfRule>
  </conditionalFormatting>
  <conditionalFormatting sqref="C109:C110">
    <cfRule type="cellIs" dxfId="984" priority="23" operator="equal">
      <formula>0</formula>
    </cfRule>
    <cfRule type="containsErrors" dxfId="983" priority="24">
      <formula>ISERROR(C109)</formula>
    </cfRule>
  </conditionalFormatting>
  <conditionalFormatting sqref="C112:C116">
    <cfRule type="containsErrors" dxfId="982" priority="22">
      <formula>ISERROR(C112)</formula>
    </cfRule>
  </conditionalFormatting>
  <conditionalFormatting sqref="C119:C120">
    <cfRule type="cellIs" dxfId="981" priority="20" operator="equal">
      <formula>0</formula>
    </cfRule>
    <cfRule type="containsErrors" dxfId="980" priority="21">
      <formula>ISERROR(C119)</formula>
    </cfRule>
  </conditionalFormatting>
  <conditionalFormatting sqref="C122:C126">
    <cfRule type="containsErrors" dxfId="979" priority="19">
      <formula>ISERROR(C122)</formula>
    </cfRule>
  </conditionalFormatting>
  <conditionalFormatting sqref="C129:C130">
    <cfRule type="cellIs" dxfId="978" priority="17" operator="equal">
      <formula>0</formula>
    </cfRule>
    <cfRule type="containsErrors" dxfId="977" priority="18">
      <formula>ISERROR(C129)</formula>
    </cfRule>
  </conditionalFormatting>
  <conditionalFormatting sqref="C132:C136">
    <cfRule type="containsErrors" dxfId="976" priority="16">
      <formula>ISERROR(C132)</formula>
    </cfRule>
  </conditionalFormatting>
  <conditionalFormatting sqref="C139:C140">
    <cfRule type="cellIs" dxfId="975" priority="14" operator="equal">
      <formula>0</formula>
    </cfRule>
    <cfRule type="containsErrors" dxfId="974" priority="15">
      <formula>ISERROR(C139)</formula>
    </cfRule>
  </conditionalFormatting>
  <conditionalFormatting sqref="C17:C18">
    <cfRule type="containsErrors" dxfId="973" priority="13">
      <formula>ISERROR(C17)</formula>
    </cfRule>
  </conditionalFormatting>
  <conditionalFormatting sqref="C27:C28">
    <cfRule type="containsErrors" dxfId="972" priority="12">
      <formula>ISERROR(C27)</formula>
    </cfRule>
  </conditionalFormatting>
  <conditionalFormatting sqref="C37:C38">
    <cfRule type="containsErrors" dxfId="971" priority="11">
      <formula>ISERROR(C37)</formula>
    </cfRule>
  </conditionalFormatting>
  <conditionalFormatting sqref="C47:C48">
    <cfRule type="containsErrors" dxfId="970" priority="10">
      <formula>ISERROR(C47)</formula>
    </cfRule>
  </conditionalFormatting>
  <conditionalFormatting sqref="C57:C58">
    <cfRule type="containsErrors" dxfId="969" priority="9">
      <formula>ISERROR(C57)</formula>
    </cfRule>
  </conditionalFormatting>
  <conditionalFormatting sqref="C67:C68">
    <cfRule type="containsErrors" dxfId="968" priority="8">
      <formula>ISERROR(C67)</formula>
    </cfRule>
  </conditionalFormatting>
  <conditionalFormatting sqref="C77:C78">
    <cfRule type="containsErrors" dxfId="967" priority="7">
      <formula>ISERROR(C77)</formula>
    </cfRule>
  </conditionalFormatting>
  <conditionalFormatting sqref="C87:C88">
    <cfRule type="containsErrors" dxfId="966" priority="6">
      <formula>ISERROR(C87)</formula>
    </cfRule>
  </conditionalFormatting>
  <conditionalFormatting sqref="C97:C98">
    <cfRule type="containsErrors" dxfId="965" priority="5">
      <formula>ISERROR(C97)</formula>
    </cfRule>
  </conditionalFormatting>
  <conditionalFormatting sqref="C107:C108">
    <cfRule type="containsErrors" dxfId="964" priority="4">
      <formula>ISERROR(C107)</formula>
    </cfRule>
  </conditionalFormatting>
  <conditionalFormatting sqref="C117:C118">
    <cfRule type="containsErrors" dxfId="963" priority="3">
      <formula>ISERROR(C117)</formula>
    </cfRule>
  </conditionalFormatting>
  <conditionalFormatting sqref="C127:C128">
    <cfRule type="containsErrors" dxfId="962" priority="2">
      <formula>ISERROR(C127)</formula>
    </cfRule>
  </conditionalFormatting>
  <conditionalFormatting sqref="C137:C138">
    <cfRule type="containsErrors" dxfId="961" priority="1">
      <formula>ISERROR(C137)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1"/>
  <sheetViews>
    <sheetView workbookViewId="0">
      <selection activeCell="B1" sqref="B1"/>
    </sheetView>
  </sheetViews>
  <sheetFormatPr baseColWidth="10" defaultRowHeight="14.4" x14ac:dyDescent="0.3"/>
  <cols>
    <col min="1" max="1" width="1.77734375" customWidth="1"/>
    <col min="3" max="3" width="18.6640625" customWidth="1"/>
  </cols>
  <sheetData>
    <row r="1" spans="2:3" ht="29.4" thickBot="1" x14ac:dyDescent="0.35">
      <c r="B1" s="218" t="s">
        <v>164</v>
      </c>
      <c r="C1" s="224" t="s">
        <v>165</v>
      </c>
    </row>
    <row r="2" spans="2:3" x14ac:dyDescent="0.3">
      <c r="B2" s="219"/>
      <c r="C2" s="225" t="str">
        <f>IFERROR(IF(B2=Données!X$1,Données!$X$2,VLOOKUP(B2,Données!$A$3:$I$1003,3,FALSE)),"")</f>
        <v/>
      </c>
    </row>
    <row r="3" spans="2:3" x14ac:dyDescent="0.3">
      <c r="B3" s="219"/>
      <c r="C3" s="225" t="str">
        <f>IFERROR(IF(B3=Données!X$1,Données!$X$2,VLOOKUP(B3,Données!$A$3:$I$1003,3,FALSE)),"")</f>
        <v/>
      </c>
    </row>
    <row r="4" spans="2:3" x14ac:dyDescent="0.3">
      <c r="B4" s="219"/>
      <c r="C4" s="225" t="str">
        <f>IFERROR(IF(B4=Données!X$1,Données!$X$2,VLOOKUP(B4,Données!$A$3:$I$1003,3,FALSE)),"")</f>
        <v/>
      </c>
    </row>
    <row r="5" spans="2:3" x14ac:dyDescent="0.3">
      <c r="B5" s="219"/>
      <c r="C5" s="225" t="str">
        <f>IFERROR(IF(B5=Données!X$1,Données!$X$2,VLOOKUP(B5,Données!$A$3:$I$1003,3,FALSE)),"")</f>
        <v/>
      </c>
    </row>
    <row r="6" spans="2:3" x14ac:dyDescent="0.3">
      <c r="B6" s="219"/>
      <c r="C6" s="225" t="str">
        <f>IFERROR(IF(B6=Données!X$1,Données!$X$2,VLOOKUP(B6,Données!$A$3:$I$1003,3,FALSE)),"")</f>
        <v/>
      </c>
    </row>
    <row r="7" spans="2:3" x14ac:dyDescent="0.3">
      <c r="B7" s="213"/>
      <c r="C7" s="226" t="str">
        <f>IFERROR(IF(B7=Données!X$1,Données!$X$2,VLOOKUP(B7,Données!$A$3:$I$1003,3,FALSE)),"")</f>
        <v/>
      </c>
    </row>
    <row r="8" spans="2:3" x14ac:dyDescent="0.3">
      <c r="B8" s="213"/>
      <c r="C8" s="226" t="str">
        <f>IFERROR(IF(B8=Données!X$1,Données!$X$2,VLOOKUP(B8,Données!$A$3:$I$1003,3,FALSE)),"")</f>
        <v/>
      </c>
    </row>
    <row r="9" spans="2:3" x14ac:dyDescent="0.3">
      <c r="B9" s="220"/>
      <c r="C9" s="227" t="str">
        <f>IFERROR(VLOOKUP(B9,Données!$Q$3:$W$503,2,FALSE),"")</f>
        <v/>
      </c>
    </row>
    <row r="10" spans="2:3" x14ac:dyDescent="0.3">
      <c r="B10" s="221"/>
      <c r="C10" s="227" t="str">
        <f>IFERROR(VLOOKUP(B10,Données!$Q$3:$W$503,2,FALSE),"")</f>
        <v/>
      </c>
    </row>
    <row r="11" spans="2:3" ht="15.6" x14ac:dyDescent="0.3">
      <c r="B11" s="222"/>
      <c r="C11" s="228" t="s">
        <v>166</v>
      </c>
    </row>
    <row r="12" spans="2:3" x14ac:dyDescent="0.3">
      <c r="B12" s="219"/>
      <c r="C12" s="225" t="str">
        <f>IFERROR(IF(B12=Données!X$1,Données!$X$2,VLOOKUP(B12,Données!$A$3:$I$1003,3,FALSE)),"")</f>
        <v/>
      </c>
    </row>
    <row r="13" spans="2:3" x14ac:dyDescent="0.3">
      <c r="B13" s="219"/>
      <c r="C13" s="225" t="str">
        <f>IFERROR(IF(B13=Données!X$1,Données!$X$2,VLOOKUP(B13,Données!$A$3:$I$1003,3,FALSE)),"")</f>
        <v/>
      </c>
    </row>
    <row r="14" spans="2:3" x14ac:dyDescent="0.3">
      <c r="B14" s="219"/>
      <c r="C14" s="225" t="str">
        <f>IFERROR(IF(B14=Données!X$1,Données!$X$2,VLOOKUP(B14,Données!$A$3:$I$1003,3,FALSE)),"")</f>
        <v/>
      </c>
    </row>
    <row r="15" spans="2:3" x14ac:dyDescent="0.3">
      <c r="B15" s="219"/>
      <c r="C15" s="225" t="str">
        <f>IFERROR(IF(B15=Données!X$1,Données!$X$2,VLOOKUP(B15,Données!$A$3:$I$1003,3,FALSE)),"")</f>
        <v/>
      </c>
    </row>
    <row r="16" spans="2:3" x14ac:dyDescent="0.3">
      <c r="B16" s="219"/>
      <c r="C16" s="225" t="str">
        <f>IFERROR(IF(B16=Données!X$1,Données!$X$2,VLOOKUP(B16,Données!$A$3:$I$1003,3,FALSE)),"")</f>
        <v/>
      </c>
    </row>
    <row r="17" spans="2:3" x14ac:dyDescent="0.3">
      <c r="B17" s="213"/>
      <c r="C17" s="226" t="str">
        <f>IFERROR(IF(B17=Données!X$1,Données!$X$2,VLOOKUP(B17,Données!$A$3:$I$1003,3,FALSE)),"")</f>
        <v/>
      </c>
    </row>
    <row r="18" spans="2:3" x14ac:dyDescent="0.3">
      <c r="B18" s="213"/>
      <c r="C18" s="226" t="str">
        <f>IFERROR(IF(B18=Données!X$1,Données!$X$2,VLOOKUP(B18,Données!$A$3:$I$1003,3,FALSE)),"")</f>
        <v/>
      </c>
    </row>
    <row r="19" spans="2:3" x14ac:dyDescent="0.3">
      <c r="B19" s="220"/>
      <c r="C19" s="227" t="str">
        <f>IFERROR(VLOOKUP(B19,Données!$Q$3:$W$503,2,FALSE),"")</f>
        <v/>
      </c>
    </row>
    <row r="20" spans="2:3" x14ac:dyDescent="0.3">
      <c r="B20" s="221"/>
      <c r="C20" s="227" t="str">
        <f>IFERROR(VLOOKUP(B20,Données!$Q$3:$W$503,2,FALSE),"")</f>
        <v/>
      </c>
    </row>
    <row r="21" spans="2:3" ht="15.6" x14ac:dyDescent="0.3">
      <c r="B21" s="222"/>
      <c r="C21" s="228" t="s">
        <v>167</v>
      </c>
    </row>
    <row r="22" spans="2:3" x14ac:dyDescent="0.3">
      <c r="B22" s="213"/>
      <c r="C22" s="225" t="str">
        <f>IFERROR(IF(B22=Données!X$1,Données!$X$2,VLOOKUP(B22,Données!$A$3:$I$1003,3,FALSE)),"")</f>
        <v/>
      </c>
    </row>
    <row r="23" spans="2:3" x14ac:dyDescent="0.3">
      <c r="B23" s="213"/>
      <c r="C23" s="225" t="str">
        <f>IFERROR(IF(B23=Données!X$1,Données!$X$2,VLOOKUP(B23,Données!$A$3:$I$1003,3,FALSE)),"")</f>
        <v/>
      </c>
    </row>
    <row r="24" spans="2:3" x14ac:dyDescent="0.3">
      <c r="B24" s="213"/>
      <c r="C24" s="225" t="str">
        <f>IFERROR(IF(B24=Données!X$1,Données!$X$2,VLOOKUP(B24,Données!$A$3:$I$1003,3,FALSE)),"")</f>
        <v/>
      </c>
    </row>
    <row r="25" spans="2:3" x14ac:dyDescent="0.3">
      <c r="B25" s="213"/>
      <c r="C25" s="225" t="str">
        <f>IFERROR(IF(B25=Données!X$1,Données!$X$2,VLOOKUP(B25,Données!$A$3:$I$1003,3,FALSE)),"")</f>
        <v/>
      </c>
    </row>
    <row r="26" spans="2:3" x14ac:dyDescent="0.3">
      <c r="B26" s="213"/>
      <c r="C26" s="225" t="str">
        <f>IFERROR(IF(B26=Données!X$1,Données!$X$2,VLOOKUP(B26,Données!$A$3:$I$1003,3,FALSE)),"")</f>
        <v/>
      </c>
    </row>
    <row r="27" spans="2:3" x14ac:dyDescent="0.3">
      <c r="B27" s="213"/>
      <c r="C27" s="226" t="str">
        <f>IFERROR(IF(B27=Données!X$1,Données!$X$2,VLOOKUP(B27,Données!$A$3:$I$1003,3,FALSE)),"")</f>
        <v/>
      </c>
    </row>
    <row r="28" spans="2:3" x14ac:dyDescent="0.3">
      <c r="B28" s="213"/>
      <c r="C28" s="226" t="str">
        <f>IFERROR(IF(B28=Données!X$1,Données!$X$2,VLOOKUP(B28,Données!$A$3:$I$1003,3,FALSE)),"")</f>
        <v/>
      </c>
    </row>
    <row r="29" spans="2:3" x14ac:dyDescent="0.3">
      <c r="B29" s="220"/>
      <c r="C29" s="227" t="str">
        <f>IFERROR(VLOOKUP(B29,Données!$Q$3:$W$503,2,FALSE),"")</f>
        <v/>
      </c>
    </row>
    <row r="30" spans="2:3" x14ac:dyDescent="0.3">
      <c r="B30" s="221"/>
      <c r="C30" s="227" t="str">
        <f>IFERROR(VLOOKUP(B30,Données!$Q$3:$W$503,2,FALSE),"")</f>
        <v/>
      </c>
    </row>
    <row r="31" spans="2:3" ht="15.6" x14ac:dyDescent="0.3">
      <c r="B31" s="222"/>
      <c r="C31" s="228" t="s">
        <v>168</v>
      </c>
    </row>
    <row r="32" spans="2:3" x14ac:dyDescent="0.3">
      <c r="B32" s="213"/>
      <c r="C32" s="225" t="str">
        <f>IFERROR(IF(B32=Données!X$1,Données!$X$2,VLOOKUP(B32,Données!$A$3:$I$1003,3,FALSE)),"")</f>
        <v/>
      </c>
    </row>
    <row r="33" spans="2:3" x14ac:dyDescent="0.3">
      <c r="B33" s="213"/>
      <c r="C33" s="225" t="str">
        <f>IFERROR(IF(B33=Données!X$1,Données!$X$2,VLOOKUP(B33,Données!$A$3:$I$1003,3,FALSE)),"")</f>
        <v/>
      </c>
    </row>
    <row r="34" spans="2:3" x14ac:dyDescent="0.3">
      <c r="B34" s="213"/>
      <c r="C34" s="225" t="str">
        <f>IFERROR(IF(B34=Données!X$1,Données!$X$2,VLOOKUP(B34,Données!$A$3:$I$1003,3,FALSE)),"")</f>
        <v/>
      </c>
    </row>
    <row r="35" spans="2:3" x14ac:dyDescent="0.3">
      <c r="B35" s="213"/>
      <c r="C35" s="225" t="str">
        <f>IFERROR(IF(B35=Données!X$1,Données!$X$2,VLOOKUP(B35,Données!$A$3:$I$1003,3,FALSE)),"")</f>
        <v/>
      </c>
    </row>
    <row r="36" spans="2:3" x14ac:dyDescent="0.3">
      <c r="B36" s="213"/>
      <c r="C36" s="225" t="str">
        <f>IFERROR(IF(B36=Données!X$1,Données!$X$2,VLOOKUP(B36,Données!$A$3:$I$1003,3,FALSE)),"")</f>
        <v/>
      </c>
    </row>
    <row r="37" spans="2:3" x14ac:dyDescent="0.3">
      <c r="B37" s="213"/>
      <c r="C37" s="226" t="str">
        <f>IFERROR(IF(B37=Données!X$1,Données!$X$2,VLOOKUP(B37,Données!$A$3:$I$1003,3,FALSE)),"")</f>
        <v/>
      </c>
    </row>
    <row r="38" spans="2:3" x14ac:dyDescent="0.3">
      <c r="B38" s="213"/>
      <c r="C38" s="226" t="str">
        <f>IFERROR(IF(B38=Données!X$1,Données!$X$2,VLOOKUP(B38,Données!$A$3:$I$1003,3,FALSE)),"")</f>
        <v/>
      </c>
    </row>
    <row r="39" spans="2:3" x14ac:dyDescent="0.3">
      <c r="B39" s="220"/>
      <c r="C39" s="227" t="str">
        <f>IFERROR(VLOOKUP(B39,Données!$Q$3:$W$503,2,FALSE),"")</f>
        <v/>
      </c>
    </row>
    <row r="40" spans="2:3" x14ac:dyDescent="0.3">
      <c r="B40" s="221"/>
      <c r="C40" s="227" t="str">
        <f>IFERROR(VLOOKUP(B40,Données!$Q$3:$W$503,2,FALSE),"")</f>
        <v/>
      </c>
    </row>
    <row r="41" spans="2:3" ht="15.6" x14ac:dyDescent="0.3">
      <c r="B41" s="222"/>
      <c r="C41" s="228" t="s">
        <v>169</v>
      </c>
    </row>
    <row r="42" spans="2:3" x14ac:dyDescent="0.3">
      <c r="B42" s="213"/>
      <c r="C42" s="225" t="str">
        <f>IFERROR(IF(B42=Données!X$1,Données!$X$2,VLOOKUP(B42,Données!$A$3:$I$1003,3,FALSE)),"")</f>
        <v/>
      </c>
    </row>
    <row r="43" spans="2:3" x14ac:dyDescent="0.3">
      <c r="B43" s="213"/>
      <c r="C43" s="225" t="str">
        <f>IFERROR(IF(B43=Données!X$1,Données!$X$2,VLOOKUP(B43,Données!$A$3:$I$1003,3,FALSE)),"")</f>
        <v/>
      </c>
    </row>
    <row r="44" spans="2:3" x14ac:dyDescent="0.3">
      <c r="B44" s="213"/>
      <c r="C44" s="225" t="str">
        <f>IFERROR(IF(B44=Données!X$1,Données!$X$2,VLOOKUP(B44,Données!$A$3:$I$1003,3,FALSE)),"")</f>
        <v/>
      </c>
    </row>
    <row r="45" spans="2:3" x14ac:dyDescent="0.3">
      <c r="B45" s="213"/>
      <c r="C45" s="225" t="str">
        <f>IFERROR(IF(B45=Données!X$1,Données!$X$2,VLOOKUP(B45,Données!$A$3:$I$1003,3,FALSE)),"")</f>
        <v/>
      </c>
    </row>
    <row r="46" spans="2:3" x14ac:dyDescent="0.3">
      <c r="B46" s="213"/>
      <c r="C46" s="225" t="str">
        <f>IFERROR(IF(B46=Données!X$1,Données!$X$2,VLOOKUP(B46,Données!$A$3:$I$1003,3,FALSE)),"")</f>
        <v/>
      </c>
    </row>
    <row r="47" spans="2:3" x14ac:dyDescent="0.3">
      <c r="B47" s="213"/>
      <c r="C47" s="226" t="str">
        <f>IFERROR(IF(B47=Données!X$1,Données!$X$2,VLOOKUP(B47,Données!$A$3:$I$1003,3,FALSE)),"")</f>
        <v/>
      </c>
    </row>
    <row r="48" spans="2:3" x14ac:dyDescent="0.3">
      <c r="B48" s="213"/>
      <c r="C48" s="226" t="str">
        <f>IFERROR(IF(B48=Données!X$1,Données!$X$2,VLOOKUP(B48,Données!$A$3:$I$1003,3,FALSE)),"")</f>
        <v/>
      </c>
    </row>
    <row r="49" spans="2:3" x14ac:dyDescent="0.3">
      <c r="B49" s="220"/>
      <c r="C49" s="227" t="str">
        <f>IFERROR(VLOOKUP(B49,Données!$Q$3:$W$503,2,FALSE),"")</f>
        <v/>
      </c>
    </row>
    <row r="50" spans="2:3" x14ac:dyDescent="0.3">
      <c r="B50" s="221"/>
      <c r="C50" s="227" t="str">
        <f>IFERROR(VLOOKUP(B50,Données!$Q$3:$W$503,2,FALSE),"")</f>
        <v/>
      </c>
    </row>
    <row r="51" spans="2:3" ht="15.6" x14ac:dyDescent="0.3">
      <c r="B51" s="222"/>
      <c r="C51" s="228" t="s">
        <v>170</v>
      </c>
    </row>
    <row r="52" spans="2:3" x14ac:dyDescent="0.3">
      <c r="B52" s="213"/>
      <c r="C52" s="225" t="str">
        <f>IFERROR(IF(B52=Données!X$1,Données!$X$2,VLOOKUP(B52,Données!$A$3:$I$1003,3,FALSE)),"")</f>
        <v/>
      </c>
    </row>
    <row r="53" spans="2:3" x14ac:dyDescent="0.3">
      <c r="B53" s="213"/>
      <c r="C53" s="225" t="str">
        <f>IFERROR(IF(B53=Données!X$1,Données!$X$2,VLOOKUP(B53,Données!$A$3:$I$1003,3,FALSE)),"")</f>
        <v/>
      </c>
    </row>
    <row r="54" spans="2:3" x14ac:dyDescent="0.3">
      <c r="B54" s="213"/>
      <c r="C54" s="225" t="str">
        <f>IFERROR(IF(B54=Données!X$1,Données!$X$2,VLOOKUP(B54,Données!$A$3:$I$1003,3,FALSE)),"")</f>
        <v/>
      </c>
    </row>
    <row r="55" spans="2:3" x14ac:dyDescent="0.3">
      <c r="B55" s="213"/>
      <c r="C55" s="225" t="str">
        <f>IFERROR(IF(B55=Données!X$1,Données!$X$2,VLOOKUP(B55,Données!$A$3:$I$1003,3,FALSE)),"")</f>
        <v/>
      </c>
    </row>
    <row r="56" spans="2:3" x14ac:dyDescent="0.3">
      <c r="B56" s="213"/>
      <c r="C56" s="225" t="str">
        <f>IFERROR(IF(B56=Données!X$1,Données!$X$2,VLOOKUP(B56,Données!$A$3:$I$1003,3,FALSE)),"")</f>
        <v/>
      </c>
    </row>
    <row r="57" spans="2:3" x14ac:dyDescent="0.3">
      <c r="B57" s="213"/>
      <c r="C57" s="226" t="str">
        <f>IFERROR(IF(B57=Données!X$1,Données!$X$2,VLOOKUP(B57,Données!$A$3:$I$1003,3,FALSE)),"")</f>
        <v/>
      </c>
    </row>
    <row r="58" spans="2:3" x14ac:dyDescent="0.3">
      <c r="B58" s="213"/>
      <c r="C58" s="226" t="str">
        <f>IFERROR(IF(B58=Données!X$1,Données!$X$2,VLOOKUP(B58,Données!$A$3:$I$1003,3,FALSE)),"")</f>
        <v/>
      </c>
    </row>
    <row r="59" spans="2:3" x14ac:dyDescent="0.3">
      <c r="B59" s="220"/>
      <c r="C59" s="227" t="str">
        <f>IFERROR(VLOOKUP(B59,Données!$Q$3:$W$503,2,FALSE),"")</f>
        <v/>
      </c>
    </row>
    <row r="60" spans="2:3" x14ac:dyDescent="0.3">
      <c r="B60" s="221"/>
      <c r="C60" s="227" t="str">
        <f>IFERROR(VLOOKUP(B60,Données!$Q$3:$W$503,2,FALSE),"")</f>
        <v/>
      </c>
    </row>
    <row r="61" spans="2:3" ht="15.6" x14ac:dyDescent="0.3">
      <c r="B61" s="222"/>
      <c r="C61" s="228" t="s">
        <v>171</v>
      </c>
    </row>
    <row r="62" spans="2:3" x14ac:dyDescent="0.3">
      <c r="B62" s="213"/>
      <c r="C62" s="225" t="str">
        <f>IFERROR(IF(B62=Données!X$1,Données!$X$2,VLOOKUP(B62,Données!$A$3:$I$1003,3,FALSE)),"")</f>
        <v/>
      </c>
    </row>
    <row r="63" spans="2:3" x14ac:dyDescent="0.3">
      <c r="B63" s="213"/>
      <c r="C63" s="225" t="str">
        <f>IFERROR(IF(B63=Données!X$1,Données!$X$2,VLOOKUP(B63,Données!$A$3:$I$1003,3,FALSE)),"")</f>
        <v/>
      </c>
    </row>
    <row r="64" spans="2:3" x14ac:dyDescent="0.3">
      <c r="B64" s="213"/>
      <c r="C64" s="225" t="str">
        <f>IFERROR(IF(B64=Données!X$1,Données!$X$2,VLOOKUP(B64,Données!$A$3:$I$1003,3,FALSE)),"")</f>
        <v/>
      </c>
    </row>
    <row r="65" spans="2:3" x14ac:dyDescent="0.3">
      <c r="B65" s="213"/>
      <c r="C65" s="225" t="str">
        <f>IFERROR(IF(B65=Données!X$1,Données!$X$2,VLOOKUP(B65,Données!$A$3:$I$1003,3,FALSE)),"")</f>
        <v/>
      </c>
    </row>
    <row r="66" spans="2:3" x14ac:dyDescent="0.3">
      <c r="B66" s="213"/>
      <c r="C66" s="225" t="str">
        <f>IFERROR(IF(B66=Données!X$1,Données!$X$2,VLOOKUP(B66,Données!$A$3:$I$1003,3,FALSE)),"")</f>
        <v/>
      </c>
    </row>
    <row r="67" spans="2:3" x14ac:dyDescent="0.3">
      <c r="B67" s="213"/>
      <c r="C67" s="226" t="str">
        <f>IFERROR(IF(B67=Données!X$1,Données!$X$2,VLOOKUP(B67,Données!$A$3:$I$1003,3,FALSE)),"")</f>
        <v/>
      </c>
    </row>
    <row r="68" spans="2:3" x14ac:dyDescent="0.3">
      <c r="B68" s="213"/>
      <c r="C68" s="226" t="str">
        <f>IFERROR(IF(B68=Données!X$1,Données!$X$2,VLOOKUP(B68,Données!$A$3:$I$1003,3,FALSE)),"")</f>
        <v/>
      </c>
    </row>
    <row r="69" spans="2:3" x14ac:dyDescent="0.3">
      <c r="B69" s="220"/>
      <c r="C69" s="227" t="str">
        <f>IFERROR(VLOOKUP(B69,Données!$Q$3:$W$503,2,FALSE),"")</f>
        <v/>
      </c>
    </row>
    <row r="70" spans="2:3" x14ac:dyDescent="0.3">
      <c r="B70" s="221"/>
      <c r="C70" s="227" t="str">
        <f>IFERROR(VLOOKUP(B70,Données!$Q$3:$W$503,2,FALSE),"")</f>
        <v/>
      </c>
    </row>
    <row r="71" spans="2:3" ht="15.6" x14ac:dyDescent="0.3">
      <c r="B71" s="222"/>
      <c r="C71" s="228" t="s">
        <v>172</v>
      </c>
    </row>
    <row r="72" spans="2:3" x14ac:dyDescent="0.3">
      <c r="B72" s="213"/>
      <c r="C72" s="225" t="str">
        <f>IFERROR(IF(B72=Données!X$1,Données!$X$2,VLOOKUP(B72,Données!$A$3:$I$1003,3,FALSE)),"")</f>
        <v/>
      </c>
    </row>
    <row r="73" spans="2:3" x14ac:dyDescent="0.3">
      <c r="B73" s="213"/>
      <c r="C73" s="225" t="str">
        <f>IFERROR(IF(B73=Données!X$1,Données!$X$2,VLOOKUP(B73,Données!$A$3:$I$1003,3,FALSE)),"")</f>
        <v/>
      </c>
    </row>
    <row r="74" spans="2:3" x14ac:dyDescent="0.3">
      <c r="B74" s="213"/>
      <c r="C74" s="225" t="str">
        <f>IFERROR(IF(B74=Données!X$1,Données!$X$2,VLOOKUP(B74,Données!$A$3:$I$1003,3,FALSE)),"")</f>
        <v/>
      </c>
    </row>
    <row r="75" spans="2:3" x14ac:dyDescent="0.3">
      <c r="B75" s="213"/>
      <c r="C75" s="225" t="str">
        <f>IFERROR(IF(B75=Données!X$1,Données!$X$2,VLOOKUP(B75,Données!$A$3:$I$1003,3,FALSE)),"")</f>
        <v/>
      </c>
    </row>
    <row r="76" spans="2:3" x14ac:dyDescent="0.3">
      <c r="B76" s="213"/>
      <c r="C76" s="225" t="str">
        <f>IFERROR(IF(B76=Données!X$1,Données!$X$2,VLOOKUP(B76,Données!$A$3:$I$1003,3,FALSE)),"")</f>
        <v/>
      </c>
    </row>
    <row r="77" spans="2:3" x14ac:dyDescent="0.3">
      <c r="B77" s="213"/>
      <c r="C77" s="226" t="str">
        <f>IFERROR(IF(B77=Données!X$1,Données!$X$2,VLOOKUP(B77,Données!$A$3:$I$1003,3,FALSE)),"")</f>
        <v/>
      </c>
    </row>
    <row r="78" spans="2:3" x14ac:dyDescent="0.3">
      <c r="B78" s="213"/>
      <c r="C78" s="226" t="str">
        <f>IFERROR(IF(B78=Données!X$1,Données!$X$2,VLOOKUP(B78,Données!$A$3:$I$1003,3,FALSE)),"")</f>
        <v/>
      </c>
    </row>
    <row r="79" spans="2:3" x14ac:dyDescent="0.3">
      <c r="B79" s="220"/>
      <c r="C79" s="227" t="str">
        <f>IFERROR(VLOOKUP(B79,Données!$Q$3:$W$503,2,FALSE),"")</f>
        <v/>
      </c>
    </row>
    <row r="80" spans="2:3" x14ac:dyDescent="0.3">
      <c r="B80" s="221"/>
      <c r="C80" s="227" t="str">
        <f>IFERROR(VLOOKUP(B80,Données!$Q$3:$W$503,2,FALSE),"")</f>
        <v/>
      </c>
    </row>
    <row r="81" spans="2:3" ht="15.6" x14ac:dyDescent="0.3">
      <c r="B81" s="222"/>
      <c r="C81" s="228" t="s">
        <v>173</v>
      </c>
    </row>
    <row r="82" spans="2:3" x14ac:dyDescent="0.3">
      <c r="B82" s="213"/>
      <c r="C82" s="225" t="str">
        <f>IFERROR(IF(B82=Données!X$1,Données!$X$2,VLOOKUP(B82,Données!$A$3:$I$1003,3,FALSE)),"")</f>
        <v/>
      </c>
    </row>
    <row r="83" spans="2:3" x14ac:dyDescent="0.3">
      <c r="B83" s="213"/>
      <c r="C83" s="225" t="str">
        <f>IFERROR(IF(B83=Données!X$1,Données!$X$2,VLOOKUP(B83,Données!$A$3:$I$1003,3,FALSE)),"")</f>
        <v/>
      </c>
    </row>
    <row r="84" spans="2:3" x14ac:dyDescent="0.3">
      <c r="B84" s="213"/>
      <c r="C84" s="225" t="str">
        <f>IFERROR(IF(B84=Données!X$1,Données!$X$2,VLOOKUP(B84,Données!$A$3:$I$1003,3,FALSE)),"")</f>
        <v/>
      </c>
    </row>
    <row r="85" spans="2:3" x14ac:dyDescent="0.3">
      <c r="B85" s="213"/>
      <c r="C85" s="225" t="str">
        <f>IFERROR(IF(B85=Données!X$1,Données!$X$2,VLOOKUP(B85,Données!$A$3:$I$1003,3,FALSE)),"")</f>
        <v/>
      </c>
    </row>
    <row r="86" spans="2:3" x14ac:dyDescent="0.3">
      <c r="B86" s="213"/>
      <c r="C86" s="225" t="str">
        <f>IFERROR(IF(B86=Données!X$1,Données!$X$2,VLOOKUP(B86,Données!$A$3:$I$1003,3,FALSE)),"")</f>
        <v/>
      </c>
    </row>
    <row r="87" spans="2:3" x14ac:dyDescent="0.3">
      <c r="B87" s="213"/>
      <c r="C87" s="226" t="str">
        <f>IFERROR(IF(B87=Données!X$1,Données!$X$2,VLOOKUP(B87,Données!$A$3:$I$1003,3,FALSE)),"")</f>
        <v/>
      </c>
    </row>
    <row r="88" spans="2:3" x14ac:dyDescent="0.3">
      <c r="B88" s="213"/>
      <c r="C88" s="226" t="str">
        <f>IFERROR(IF(B88=Données!X$1,Données!$X$2,VLOOKUP(B88,Données!$A$3:$I$1003,3,FALSE)),"")</f>
        <v/>
      </c>
    </row>
    <row r="89" spans="2:3" x14ac:dyDescent="0.3">
      <c r="B89" s="220"/>
      <c r="C89" s="227" t="str">
        <f>IFERROR(VLOOKUP(B89,Données!$Q$3:$W$503,2,FALSE),"")</f>
        <v/>
      </c>
    </row>
    <row r="90" spans="2:3" x14ac:dyDescent="0.3">
      <c r="B90" s="221"/>
      <c r="C90" s="227" t="str">
        <f>IFERROR(VLOOKUP(B90,Données!$Q$3:$W$503,2,FALSE),"")</f>
        <v/>
      </c>
    </row>
    <row r="91" spans="2:3" ht="15.6" x14ac:dyDescent="0.3">
      <c r="B91" s="222"/>
      <c r="C91" s="228" t="s">
        <v>174</v>
      </c>
    </row>
    <row r="92" spans="2:3" x14ac:dyDescent="0.3">
      <c r="B92" s="213"/>
      <c r="C92" s="225" t="str">
        <f>IFERROR(IF(B92=Données!X$1,Données!$X$2,VLOOKUP(B92,Données!$A$3:$I$1003,3,FALSE)),"")</f>
        <v/>
      </c>
    </row>
    <row r="93" spans="2:3" x14ac:dyDescent="0.3">
      <c r="B93" s="213"/>
      <c r="C93" s="225" t="str">
        <f>IFERROR(IF(B93=Données!X$1,Données!$X$2,VLOOKUP(B93,Données!$A$3:$I$1003,3,FALSE)),"")</f>
        <v/>
      </c>
    </row>
    <row r="94" spans="2:3" x14ac:dyDescent="0.3">
      <c r="B94" s="213"/>
      <c r="C94" s="225" t="str">
        <f>IFERROR(IF(B94=Données!X$1,Données!$X$2,VLOOKUP(B94,Données!$A$3:$I$1003,3,FALSE)),"")</f>
        <v/>
      </c>
    </row>
    <row r="95" spans="2:3" x14ac:dyDescent="0.3">
      <c r="B95" s="213"/>
      <c r="C95" s="225" t="str">
        <f>IFERROR(IF(B95=Données!X$1,Données!$X$2,VLOOKUP(B95,Données!$A$3:$I$1003,3,FALSE)),"")</f>
        <v/>
      </c>
    </row>
    <row r="96" spans="2:3" x14ac:dyDescent="0.3">
      <c r="B96" s="213"/>
      <c r="C96" s="225" t="str">
        <f>IFERROR(IF(B96=Données!X$1,Données!$X$2,VLOOKUP(B96,Données!$A$3:$I$1003,3,FALSE)),"")</f>
        <v/>
      </c>
    </row>
    <row r="97" spans="2:3" x14ac:dyDescent="0.3">
      <c r="B97" s="213"/>
      <c r="C97" s="226" t="str">
        <f>IFERROR(IF(B97=Données!X$1,Données!$X$2,VLOOKUP(B97,Données!$A$3:$I$1003,3,FALSE)),"")</f>
        <v/>
      </c>
    </row>
    <row r="98" spans="2:3" x14ac:dyDescent="0.3">
      <c r="B98" s="213"/>
      <c r="C98" s="226" t="str">
        <f>IFERROR(IF(B98=Données!X$1,Données!$X$2,VLOOKUP(B98,Données!$A$3:$I$1003,3,FALSE)),"")</f>
        <v/>
      </c>
    </row>
    <row r="99" spans="2:3" x14ac:dyDescent="0.3">
      <c r="B99" s="220"/>
      <c r="C99" s="227" t="str">
        <f>IFERROR(VLOOKUP(B99,Données!$Q$3:$W$503,2,FALSE),"")</f>
        <v/>
      </c>
    </row>
    <row r="100" spans="2:3" x14ac:dyDescent="0.3">
      <c r="B100" s="221"/>
      <c r="C100" s="227" t="str">
        <f>IFERROR(VLOOKUP(B100,Données!$Q$3:$W$503,2,FALSE),"")</f>
        <v/>
      </c>
    </row>
    <row r="101" spans="2:3" ht="15.6" x14ac:dyDescent="0.3">
      <c r="B101" s="222"/>
      <c r="C101" s="228" t="s">
        <v>27</v>
      </c>
    </row>
    <row r="102" spans="2:3" x14ac:dyDescent="0.3">
      <c r="B102" s="213"/>
      <c r="C102" s="225" t="str">
        <f>IFERROR(IF(B102=Données!X$1,Données!$X$2,VLOOKUP(B102,Données!$A$3:$I$1003,3,FALSE)),"")</f>
        <v/>
      </c>
    </row>
    <row r="103" spans="2:3" x14ac:dyDescent="0.3">
      <c r="B103" s="213"/>
      <c r="C103" s="225" t="str">
        <f>IFERROR(IF(B103=Données!X$1,Données!$X$2,VLOOKUP(B103,Données!$A$3:$I$1003,3,FALSE)),"")</f>
        <v/>
      </c>
    </row>
    <row r="104" spans="2:3" x14ac:dyDescent="0.3">
      <c r="B104" s="213"/>
      <c r="C104" s="225" t="str">
        <f>IFERROR(IF(B104=Données!X$1,Données!$X$2,VLOOKUP(B104,Données!$A$3:$I$1003,3,FALSE)),"")</f>
        <v/>
      </c>
    </row>
    <row r="105" spans="2:3" x14ac:dyDescent="0.3">
      <c r="B105" s="213"/>
      <c r="C105" s="225" t="str">
        <f>IFERROR(IF(B105=Données!X$1,Données!$X$2,VLOOKUP(B105,Données!$A$3:$I$1003,3,FALSE)),"")</f>
        <v/>
      </c>
    </row>
    <row r="106" spans="2:3" x14ac:dyDescent="0.3">
      <c r="B106" s="213"/>
      <c r="C106" s="225" t="str">
        <f>IFERROR(IF(B106=Données!X$1,Données!$X$2,VLOOKUP(B106,Données!$A$3:$I$1003,3,FALSE)),"")</f>
        <v/>
      </c>
    </row>
    <row r="107" spans="2:3" x14ac:dyDescent="0.3">
      <c r="B107" s="213"/>
      <c r="C107" s="226" t="str">
        <f>IFERROR(IF(B107=Données!X$1,Données!$X$2,VLOOKUP(B107,Données!$A$3:$I$1003,3,FALSE)),"")</f>
        <v/>
      </c>
    </row>
    <row r="108" spans="2:3" x14ac:dyDescent="0.3">
      <c r="B108" s="213"/>
      <c r="C108" s="226" t="str">
        <f>IFERROR(IF(B108=Données!X$1,Données!$X$2,VLOOKUP(B108,Données!$A$3:$I$1003,3,FALSE)),"")</f>
        <v/>
      </c>
    </row>
    <row r="109" spans="2:3" x14ac:dyDescent="0.3">
      <c r="B109" s="220"/>
      <c r="C109" s="227" t="str">
        <f>IFERROR(VLOOKUP(B109,Données!$Q$3:$W$503,2,FALSE),"")</f>
        <v/>
      </c>
    </row>
    <row r="110" spans="2:3" x14ac:dyDescent="0.3">
      <c r="B110" s="221"/>
      <c r="C110" s="227" t="str">
        <f>IFERROR(VLOOKUP(B110,Données!$Q$3:$W$503,2,FALSE),"")</f>
        <v/>
      </c>
    </row>
    <row r="111" spans="2:3" ht="15.6" x14ac:dyDescent="0.3">
      <c r="B111" s="222"/>
      <c r="C111" s="228" t="s">
        <v>28</v>
      </c>
    </row>
    <row r="112" spans="2:3" x14ac:dyDescent="0.3">
      <c r="B112" s="213"/>
      <c r="C112" s="225" t="str">
        <f>IFERROR(IF(B112=Données!X$1,Données!$X$2,VLOOKUP(B112,Données!$A$3:$I$1003,3,FALSE)),"")</f>
        <v/>
      </c>
    </row>
    <row r="113" spans="2:3" x14ac:dyDescent="0.3">
      <c r="B113" s="213"/>
      <c r="C113" s="225" t="str">
        <f>IFERROR(IF(B113=Données!X$1,Données!$X$2,VLOOKUP(B113,Données!$A$3:$I$1003,3,FALSE)),"")</f>
        <v/>
      </c>
    </row>
    <row r="114" spans="2:3" x14ac:dyDescent="0.3">
      <c r="B114" s="213"/>
      <c r="C114" s="225" t="str">
        <f>IFERROR(IF(B114=Données!X$1,Données!$X$2,VLOOKUP(B114,Données!$A$3:$I$1003,3,FALSE)),"")</f>
        <v/>
      </c>
    </row>
    <row r="115" spans="2:3" x14ac:dyDescent="0.3">
      <c r="B115" s="213"/>
      <c r="C115" s="225" t="str">
        <f>IFERROR(IF(B115=Données!X$1,Données!$X$2,VLOOKUP(B115,Données!$A$3:$I$1003,3,FALSE)),"")</f>
        <v/>
      </c>
    </row>
    <row r="116" spans="2:3" x14ac:dyDescent="0.3">
      <c r="B116" s="213"/>
      <c r="C116" s="225" t="str">
        <f>IFERROR(IF(B116=Données!X$1,Données!$X$2,VLOOKUP(B116,Données!$A$3:$I$1003,3,FALSE)),"")</f>
        <v/>
      </c>
    </row>
    <row r="117" spans="2:3" x14ac:dyDescent="0.3">
      <c r="B117" s="213"/>
      <c r="C117" s="226" t="str">
        <f>IFERROR(IF(B117=Données!X$1,Données!$X$2,VLOOKUP(B117,Données!$A$3:$I$1003,3,FALSE)),"")</f>
        <v/>
      </c>
    </row>
    <row r="118" spans="2:3" x14ac:dyDescent="0.3">
      <c r="B118" s="213"/>
      <c r="C118" s="226" t="str">
        <f>IFERROR(IF(B118=Données!X$1,Données!$X$2,VLOOKUP(B118,Données!$A$3:$I$1003,3,FALSE)),"")</f>
        <v/>
      </c>
    </row>
    <row r="119" spans="2:3" x14ac:dyDescent="0.3">
      <c r="B119" s="220"/>
      <c r="C119" s="227" t="str">
        <f>IFERROR(VLOOKUP(B119,Données!$Q$3:$W$503,2,FALSE),"")</f>
        <v/>
      </c>
    </row>
    <row r="120" spans="2:3" x14ac:dyDescent="0.3">
      <c r="B120" s="221"/>
      <c r="C120" s="227" t="str">
        <f>IFERROR(VLOOKUP(B120,Données!$Q$3:$W$503,2,FALSE),"")</f>
        <v/>
      </c>
    </row>
    <row r="121" spans="2:3" ht="15.6" x14ac:dyDescent="0.3">
      <c r="B121" s="222"/>
      <c r="C121" s="228" t="s">
        <v>29</v>
      </c>
    </row>
    <row r="122" spans="2:3" x14ac:dyDescent="0.3">
      <c r="B122" s="213"/>
      <c r="C122" s="225" t="str">
        <f>IFERROR(IF(B122=Données!X$1,Données!$X$2,VLOOKUP(B122,Données!$A$3:$I$1003,3,FALSE)),"")</f>
        <v/>
      </c>
    </row>
    <row r="123" spans="2:3" x14ac:dyDescent="0.3">
      <c r="B123" s="213"/>
      <c r="C123" s="225" t="str">
        <f>IFERROR(IF(B123=Données!X$1,Données!$X$2,VLOOKUP(B123,Données!$A$3:$I$1003,3,FALSE)),"")</f>
        <v/>
      </c>
    </row>
    <row r="124" spans="2:3" x14ac:dyDescent="0.3">
      <c r="B124" s="213"/>
      <c r="C124" s="225" t="str">
        <f>IFERROR(IF(B124=Données!X$1,Données!$X$2,VLOOKUP(B124,Données!$A$3:$I$1003,3,FALSE)),"")</f>
        <v/>
      </c>
    </row>
    <row r="125" spans="2:3" x14ac:dyDescent="0.3">
      <c r="B125" s="213"/>
      <c r="C125" s="225" t="str">
        <f>IFERROR(IF(B125=Données!X$1,Données!$X$2,VLOOKUP(B125,Données!$A$3:$I$1003,3,FALSE)),"")</f>
        <v/>
      </c>
    </row>
    <row r="126" spans="2:3" x14ac:dyDescent="0.3">
      <c r="B126" s="213"/>
      <c r="C126" s="225" t="str">
        <f>IFERROR(IF(B126=Données!X$1,Données!$X$2,VLOOKUP(B126,Données!$A$3:$I$1003,3,FALSE)),"")</f>
        <v/>
      </c>
    </row>
    <row r="127" spans="2:3" x14ac:dyDescent="0.3">
      <c r="B127" s="213"/>
      <c r="C127" s="226" t="str">
        <f>IFERROR(IF(B127=Données!X$1,Données!$X$2,VLOOKUP(B127,Données!$A$3:$I$1003,3,FALSE)),"")</f>
        <v/>
      </c>
    </row>
    <row r="128" spans="2:3" x14ac:dyDescent="0.3">
      <c r="B128" s="213"/>
      <c r="C128" s="226" t="str">
        <f>IFERROR(IF(B128=Données!X$1,Données!$X$2,VLOOKUP(B128,Données!$A$3:$I$1003,3,FALSE)),"")</f>
        <v/>
      </c>
    </row>
    <row r="129" spans="2:3" x14ac:dyDescent="0.3">
      <c r="B129" s="220"/>
      <c r="C129" s="227" t="str">
        <f>IFERROR(VLOOKUP(B129,Données!$Q$3:$W$503,2,FALSE),"")</f>
        <v/>
      </c>
    </row>
    <row r="130" spans="2:3" x14ac:dyDescent="0.3">
      <c r="B130" s="221"/>
      <c r="C130" s="227" t="str">
        <f>IFERROR(VLOOKUP(B130,Données!$Q$3:$W$503,2,FALSE),"")</f>
        <v/>
      </c>
    </row>
    <row r="131" spans="2:3" ht="15.6" x14ac:dyDescent="0.3">
      <c r="B131" s="222"/>
      <c r="C131" s="228" t="s">
        <v>30</v>
      </c>
    </row>
    <row r="132" spans="2:3" x14ac:dyDescent="0.3">
      <c r="B132" s="213"/>
      <c r="C132" s="225" t="str">
        <f>IFERROR(IF(B132=Données!X$1,Données!$X$2,VLOOKUP(B132,Données!$A$3:$I$1003,3,FALSE)),"")</f>
        <v/>
      </c>
    </row>
    <row r="133" spans="2:3" x14ac:dyDescent="0.3">
      <c r="B133" s="213"/>
      <c r="C133" s="225" t="str">
        <f>IFERROR(IF(B133=Données!X$1,Données!$X$2,VLOOKUP(B133,Données!$A$3:$I$1003,3,FALSE)),"")</f>
        <v/>
      </c>
    </row>
    <row r="134" spans="2:3" x14ac:dyDescent="0.3">
      <c r="B134" s="213"/>
      <c r="C134" s="225" t="str">
        <f>IFERROR(IF(B134=Données!X$1,Données!$X$2,VLOOKUP(B134,Données!$A$3:$I$1003,3,FALSE)),"")</f>
        <v/>
      </c>
    </row>
    <row r="135" spans="2:3" x14ac:dyDescent="0.3">
      <c r="B135" s="213"/>
      <c r="C135" s="225" t="str">
        <f>IFERROR(IF(B135=Données!X$1,Données!$X$2,VLOOKUP(B135,Données!$A$3:$I$1003,3,FALSE)),"")</f>
        <v/>
      </c>
    </row>
    <row r="136" spans="2:3" x14ac:dyDescent="0.3">
      <c r="B136" s="213"/>
      <c r="C136" s="225" t="str">
        <f>IFERROR(IF(B136=Données!X$1,Données!$X$2,VLOOKUP(B136,Données!$A$3:$I$1003,3,FALSE)),"")</f>
        <v/>
      </c>
    </row>
    <row r="137" spans="2:3" x14ac:dyDescent="0.3">
      <c r="B137" s="213"/>
      <c r="C137" s="226" t="str">
        <f>IFERROR(IF(B137=Données!X$1,Données!$X$2,VLOOKUP(B137,Données!$A$3:$I$1003,3,FALSE)),"")</f>
        <v/>
      </c>
    </row>
    <row r="138" spans="2:3" x14ac:dyDescent="0.3">
      <c r="B138" s="213"/>
      <c r="C138" s="226" t="str">
        <f>IFERROR(IF(B138=Données!X$1,Données!$X$2,VLOOKUP(B138,Données!$A$3:$I$1003,3,FALSE)),"")</f>
        <v/>
      </c>
    </row>
    <row r="139" spans="2:3" x14ac:dyDescent="0.3">
      <c r="B139" s="220"/>
      <c r="C139" s="227" t="str">
        <f>IFERROR(VLOOKUP(B139,Données!$Q$3:$W$503,2,FALSE),"")</f>
        <v/>
      </c>
    </row>
    <row r="140" spans="2:3" x14ac:dyDescent="0.3">
      <c r="B140" s="221"/>
      <c r="C140" s="227" t="str">
        <f>IFERROR(VLOOKUP(B140,Données!$Q$3:$W$503,2,FALSE),"")</f>
        <v/>
      </c>
    </row>
    <row r="141" spans="2:3" ht="16.2" thickBot="1" x14ac:dyDescent="0.35">
      <c r="B141" s="223"/>
      <c r="C141" s="228" t="s">
        <v>31</v>
      </c>
    </row>
  </sheetData>
  <conditionalFormatting sqref="B1">
    <cfRule type="containsErrors" dxfId="960" priority="126">
      <formula>ISERROR(B1)</formula>
    </cfRule>
  </conditionalFormatting>
  <conditionalFormatting sqref="B12:B16">
    <cfRule type="containsErrors" dxfId="959" priority="125">
      <formula>ISERROR(B12)</formula>
    </cfRule>
  </conditionalFormatting>
  <conditionalFormatting sqref="B42:B46">
    <cfRule type="containsErrors" dxfId="958" priority="122">
      <formula>ISERROR(B42)</formula>
    </cfRule>
  </conditionalFormatting>
  <conditionalFormatting sqref="B22:B26">
    <cfRule type="containsErrors" dxfId="957" priority="124">
      <formula>ISERROR(B22)</formula>
    </cfRule>
  </conditionalFormatting>
  <conditionalFormatting sqref="B32:B36">
    <cfRule type="containsErrors" dxfId="956" priority="123">
      <formula>ISERROR(B32)</formula>
    </cfRule>
  </conditionalFormatting>
  <conditionalFormatting sqref="B52:B56">
    <cfRule type="containsErrors" dxfId="955" priority="121">
      <formula>ISERROR(B52)</formula>
    </cfRule>
  </conditionalFormatting>
  <conditionalFormatting sqref="B62:B66">
    <cfRule type="containsErrors" dxfId="954" priority="120">
      <formula>ISERROR(B62)</formula>
    </cfRule>
  </conditionalFormatting>
  <conditionalFormatting sqref="B72:B76">
    <cfRule type="containsErrors" dxfId="953" priority="119">
      <formula>ISERROR(B72)</formula>
    </cfRule>
  </conditionalFormatting>
  <conditionalFormatting sqref="B82:B86">
    <cfRule type="containsErrors" dxfId="952" priority="118">
      <formula>ISERROR(B82)</formula>
    </cfRule>
  </conditionalFormatting>
  <conditionalFormatting sqref="B92:B96">
    <cfRule type="containsErrors" dxfId="951" priority="117">
      <formula>ISERROR(B92)</formula>
    </cfRule>
  </conditionalFormatting>
  <conditionalFormatting sqref="B102:B106">
    <cfRule type="containsErrors" dxfId="950" priority="116">
      <formula>ISERROR(B102)</formula>
    </cfRule>
  </conditionalFormatting>
  <conditionalFormatting sqref="B112:B116">
    <cfRule type="containsErrors" dxfId="949" priority="115">
      <formula>ISERROR(B112)</formula>
    </cfRule>
  </conditionalFormatting>
  <conditionalFormatting sqref="B122:B126">
    <cfRule type="containsErrors" dxfId="948" priority="114">
      <formula>ISERROR(B122)</formula>
    </cfRule>
  </conditionalFormatting>
  <conditionalFormatting sqref="B132:B136">
    <cfRule type="containsErrors" dxfId="947" priority="113">
      <formula>ISERROR(B132)</formula>
    </cfRule>
  </conditionalFormatting>
  <conditionalFormatting sqref="B11">
    <cfRule type="cellIs" dxfId="946" priority="84" operator="greaterThanOrEqual">
      <formula>0</formula>
    </cfRule>
  </conditionalFormatting>
  <conditionalFormatting sqref="B9:B10">
    <cfRule type="cellIs" dxfId="945" priority="111" operator="equal">
      <formula>0</formula>
    </cfRule>
    <cfRule type="containsErrors" dxfId="944" priority="112">
      <formula>ISERROR(B9)</formula>
    </cfRule>
  </conditionalFormatting>
  <conditionalFormatting sqref="B19:B20">
    <cfRule type="cellIs" dxfId="943" priority="109" operator="equal">
      <formula>0</formula>
    </cfRule>
    <cfRule type="containsErrors" dxfId="942" priority="110">
      <formula>ISERROR(B19)</formula>
    </cfRule>
  </conditionalFormatting>
  <conditionalFormatting sqref="B29:B30">
    <cfRule type="cellIs" dxfId="941" priority="107" operator="equal">
      <formula>0</formula>
    </cfRule>
    <cfRule type="containsErrors" dxfId="940" priority="108">
      <formula>ISERROR(B29)</formula>
    </cfRule>
  </conditionalFormatting>
  <conditionalFormatting sqref="B39:B40">
    <cfRule type="cellIs" dxfId="939" priority="105" operator="equal">
      <formula>0</formula>
    </cfRule>
    <cfRule type="containsErrors" dxfId="938" priority="106">
      <formula>ISERROR(B39)</formula>
    </cfRule>
  </conditionalFormatting>
  <conditionalFormatting sqref="B49:B50">
    <cfRule type="cellIs" dxfId="937" priority="103" operator="equal">
      <formula>0</formula>
    </cfRule>
    <cfRule type="containsErrors" dxfId="936" priority="104">
      <formula>ISERROR(B49)</formula>
    </cfRule>
  </conditionalFormatting>
  <conditionalFormatting sqref="B59:B60">
    <cfRule type="cellIs" dxfId="935" priority="101" operator="equal">
      <formula>0</formula>
    </cfRule>
    <cfRule type="containsErrors" dxfId="934" priority="102">
      <formula>ISERROR(B59)</formula>
    </cfRule>
  </conditionalFormatting>
  <conditionalFormatting sqref="B69:B70">
    <cfRule type="cellIs" dxfId="933" priority="99" operator="equal">
      <formula>0</formula>
    </cfRule>
    <cfRule type="containsErrors" dxfId="932" priority="100">
      <formula>ISERROR(B69)</formula>
    </cfRule>
  </conditionalFormatting>
  <conditionalFormatting sqref="B79:B80">
    <cfRule type="cellIs" dxfId="931" priority="97" operator="equal">
      <formula>0</formula>
    </cfRule>
    <cfRule type="containsErrors" dxfId="930" priority="98">
      <formula>ISERROR(B79)</formula>
    </cfRule>
  </conditionalFormatting>
  <conditionalFormatting sqref="B89:B90">
    <cfRule type="cellIs" dxfId="929" priority="95" operator="equal">
      <formula>0</formula>
    </cfRule>
    <cfRule type="containsErrors" dxfId="928" priority="96">
      <formula>ISERROR(B89)</formula>
    </cfRule>
  </conditionalFormatting>
  <conditionalFormatting sqref="B99:B100">
    <cfRule type="cellIs" dxfId="927" priority="93" operator="equal">
      <formula>0</formula>
    </cfRule>
    <cfRule type="containsErrors" dxfId="926" priority="94">
      <formula>ISERROR(B99)</formula>
    </cfRule>
  </conditionalFormatting>
  <conditionalFormatting sqref="B109:B110">
    <cfRule type="cellIs" dxfId="925" priority="91" operator="equal">
      <formula>0</formula>
    </cfRule>
    <cfRule type="containsErrors" dxfId="924" priority="92">
      <formula>ISERROR(B109)</formula>
    </cfRule>
  </conditionalFormatting>
  <conditionalFormatting sqref="B119:B120">
    <cfRule type="cellIs" dxfId="923" priority="89" operator="equal">
      <formula>0</formula>
    </cfRule>
    <cfRule type="containsErrors" dxfId="922" priority="90">
      <formula>ISERROR(B119)</formula>
    </cfRule>
  </conditionalFormatting>
  <conditionalFormatting sqref="B129:B130">
    <cfRule type="cellIs" dxfId="921" priority="87" operator="equal">
      <formula>0</formula>
    </cfRule>
    <cfRule type="containsErrors" dxfId="920" priority="88">
      <formula>ISERROR(B129)</formula>
    </cfRule>
  </conditionalFormatting>
  <conditionalFormatting sqref="B139:B140">
    <cfRule type="cellIs" dxfId="919" priority="85" operator="equal">
      <formula>0</formula>
    </cfRule>
    <cfRule type="containsErrors" dxfId="918" priority="86">
      <formula>ISERROR(B139)</formula>
    </cfRule>
  </conditionalFormatting>
  <conditionalFormatting sqref="B21">
    <cfRule type="cellIs" dxfId="917" priority="83" operator="greaterThanOrEqual">
      <formula>0</formula>
    </cfRule>
  </conditionalFormatting>
  <conditionalFormatting sqref="B31">
    <cfRule type="cellIs" dxfId="916" priority="82" operator="greaterThanOrEqual">
      <formula>0</formula>
    </cfRule>
  </conditionalFormatting>
  <conditionalFormatting sqref="B41">
    <cfRule type="cellIs" dxfId="915" priority="81" operator="greaterThanOrEqual">
      <formula>0</formula>
    </cfRule>
  </conditionalFormatting>
  <conditionalFormatting sqref="B51">
    <cfRule type="cellIs" dxfId="914" priority="80" operator="greaterThanOrEqual">
      <formula>0</formula>
    </cfRule>
  </conditionalFormatting>
  <conditionalFormatting sqref="B61">
    <cfRule type="cellIs" dxfId="913" priority="79" operator="greaterThanOrEqual">
      <formula>0</formula>
    </cfRule>
  </conditionalFormatting>
  <conditionalFormatting sqref="B71">
    <cfRule type="cellIs" dxfId="912" priority="78" operator="greaterThanOrEqual">
      <formula>0</formula>
    </cfRule>
  </conditionalFormatting>
  <conditionalFormatting sqref="B81">
    <cfRule type="cellIs" dxfId="911" priority="77" operator="greaterThanOrEqual">
      <formula>0</formula>
    </cfRule>
  </conditionalFormatting>
  <conditionalFormatting sqref="B91">
    <cfRule type="cellIs" dxfId="910" priority="76" operator="greaterThanOrEqual">
      <formula>0</formula>
    </cfRule>
  </conditionalFormatting>
  <conditionalFormatting sqref="B101">
    <cfRule type="cellIs" dxfId="909" priority="75" operator="greaterThanOrEqual">
      <formula>0</formula>
    </cfRule>
  </conditionalFormatting>
  <conditionalFormatting sqref="B111">
    <cfRule type="cellIs" dxfId="908" priority="74" operator="greaterThanOrEqual">
      <formula>0</formula>
    </cfRule>
  </conditionalFormatting>
  <conditionalFormatting sqref="B121">
    <cfRule type="cellIs" dxfId="907" priority="73" operator="greaterThanOrEqual">
      <formula>0</formula>
    </cfRule>
  </conditionalFormatting>
  <conditionalFormatting sqref="B131">
    <cfRule type="cellIs" dxfId="906" priority="72" operator="greaterThanOrEqual">
      <formula>0</formula>
    </cfRule>
  </conditionalFormatting>
  <conditionalFormatting sqref="B141">
    <cfRule type="cellIs" dxfId="905" priority="71" operator="greaterThanOrEqual">
      <formula>0</formula>
    </cfRule>
  </conditionalFormatting>
  <conditionalFormatting sqref="C1">
    <cfRule type="containsErrors" dxfId="904" priority="70">
      <formula>ISERROR(C1)</formula>
    </cfRule>
  </conditionalFormatting>
  <conditionalFormatting sqref="C11">
    <cfRule type="containsErrors" dxfId="903" priority="69">
      <formula>ISERROR(C11)</formula>
    </cfRule>
  </conditionalFormatting>
  <conditionalFormatting sqref="C21">
    <cfRule type="containsErrors" dxfId="902" priority="68">
      <formula>ISERROR(C21)</formula>
    </cfRule>
  </conditionalFormatting>
  <conditionalFormatting sqref="C31">
    <cfRule type="containsErrors" dxfId="901" priority="67">
      <formula>ISERROR(C31)</formula>
    </cfRule>
  </conditionalFormatting>
  <conditionalFormatting sqref="C41">
    <cfRule type="containsErrors" dxfId="900" priority="66">
      <formula>ISERROR(C41)</formula>
    </cfRule>
  </conditionalFormatting>
  <conditionalFormatting sqref="C51">
    <cfRule type="containsErrors" dxfId="899" priority="65">
      <formula>ISERROR(C51)</formula>
    </cfRule>
  </conditionalFormatting>
  <conditionalFormatting sqref="C61">
    <cfRule type="containsErrors" dxfId="898" priority="64">
      <formula>ISERROR(C61)</formula>
    </cfRule>
  </conditionalFormatting>
  <conditionalFormatting sqref="C71">
    <cfRule type="containsErrors" dxfId="897" priority="63">
      <formula>ISERROR(C71)</formula>
    </cfRule>
  </conditionalFormatting>
  <conditionalFormatting sqref="C81">
    <cfRule type="containsErrors" dxfId="896" priority="62">
      <formula>ISERROR(C81)</formula>
    </cfRule>
  </conditionalFormatting>
  <conditionalFormatting sqref="C91">
    <cfRule type="containsErrors" dxfId="895" priority="61">
      <formula>ISERROR(C91)</formula>
    </cfRule>
  </conditionalFormatting>
  <conditionalFormatting sqref="C101">
    <cfRule type="containsErrors" dxfId="894" priority="60">
      <formula>ISERROR(C101)</formula>
    </cfRule>
  </conditionalFormatting>
  <conditionalFormatting sqref="C111">
    <cfRule type="containsErrors" dxfId="893" priority="59">
      <formula>ISERROR(C111)</formula>
    </cfRule>
  </conditionalFormatting>
  <conditionalFormatting sqref="C121">
    <cfRule type="containsErrors" dxfId="892" priority="58">
      <formula>ISERROR(C121)</formula>
    </cfRule>
  </conditionalFormatting>
  <conditionalFormatting sqref="C131">
    <cfRule type="containsErrors" dxfId="891" priority="57">
      <formula>ISERROR(C131)</formula>
    </cfRule>
  </conditionalFormatting>
  <conditionalFormatting sqref="C141">
    <cfRule type="containsErrors" dxfId="890" priority="56">
      <formula>ISERROR(C141)</formula>
    </cfRule>
  </conditionalFormatting>
  <conditionalFormatting sqref="C2:C8">
    <cfRule type="containsErrors" dxfId="889" priority="55">
      <formula>ISERROR(C2)</formula>
    </cfRule>
  </conditionalFormatting>
  <conditionalFormatting sqref="C9:C10">
    <cfRule type="cellIs" dxfId="888" priority="53" operator="equal">
      <formula>0</formula>
    </cfRule>
    <cfRule type="containsErrors" dxfId="887" priority="54">
      <formula>ISERROR(C9)</formula>
    </cfRule>
  </conditionalFormatting>
  <conditionalFormatting sqref="C12:C16">
    <cfRule type="containsErrors" dxfId="886" priority="52">
      <formula>ISERROR(C12)</formula>
    </cfRule>
  </conditionalFormatting>
  <conditionalFormatting sqref="C19:C20">
    <cfRule type="cellIs" dxfId="885" priority="50" operator="equal">
      <formula>0</formula>
    </cfRule>
    <cfRule type="containsErrors" dxfId="884" priority="51">
      <formula>ISERROR(C19)</formula>
    </cfRule>
  </conditionalFormatting>
  <conditionalFormatting sqref="C22:C26">
    <cfRule type="containsErrors" dxfId="883" priority="49">
      <formula>ISERROR(C22)</formula>
    </cfRule>
  </conditionalFormatting>
  <conditionalFormatting sqref="C29:C30">
    <cfRule type="cellIs" dxfId="882" priority="47" operator="equal">
      <formula>0</formula>
    </cfRule>
    <cfRule type="containsErrors" dxfId="881" priority="48">
      <formula>ISERROR(C29)</formula>
    </cfRule>
  </conditionalFormatting>
  <conditionalFormatting sqref="C32:C36">
    <cfRule type="containsErrors" dxfId="880" priority="46">
      <formula>ISERROR(C32)</formula>
    </cfRule>
  </conditionalFormatting>
  <conditionalFormatting sqref="C39:C40">
    <cfRule type="cellIs" dxfId="879" priority="44" operator="equal">
      <formula>0</formula>
    </cfRule>
    <cfRule type="containsErrors" dxfId="878" priority="45">
      <formula>ISERROR(C39)</formula>
    </cfRule>
  </conditionalFormatting>
  <conditionalFormatting sqref="C42:C46">
    <cfRule type="containsErrors" dxfId="877" priority="43">
      <formula>ISERROR(C42)</formula>
    </cfRule>
  </conditionalFormatting>
  <conditionalFormatting sqref="C49:C50">
    <cfRule type="cellIs" dxfId="876" priority="41" operator="equal">
      <formula>0</formula>
    </cfRule>
    <cfRule type="containsErrors" dxfId="875" priority="42">
      <formula>ISERROR(C49)</formula>
    </cfRule>
  </conditionalFormatting>
  <conditionalFormatting sqref="C52:C56">
    <cfRule type="containsErrors" dxfId="874" priority="40">
      <formula>ISERROR(C52)</formula>
    </cfRule>
  </conditionalFormatting>
  <conditionalFormatting sqref="C59:C60">
    <cfRule type="cellIs" dxfId="873" priority="38" operator="equal">
      <formula>0</formula>
    </cfRule>
    <cfRule type="containsErrors" dxfId="872" priority="39">
      <formula>ISERROR(C59)</formula>
    </cfRule>
  </conditionalFormatting>
  <conditionalFormatting sqref="C62:C66">
    <cfRule type="containsErrors" dxfId="871" priority="37">
      <formula>ISERROR(C62)</formula>
    </cfRule>
  </conditionalFormatting>
  <conditionalFormatting sqref="C69:C70">
    <cfRule type="cellIs" dxfId="870" priority="35" operator="equal">
      <formula>0</formula>
    </cfRule>
    <cfRule type="containsErrors" dxfId="869" priority="36">
      <formula>ISERROR(C69)</formula>
    </cfRule>
  </conditionalFormatting>
  <conditionalFormatting sqref="C72:C76">
    <cfRule type="containsErrors" dxfId="868" priority="34">
      <formula>ISERROR(C72)</formula>
    </cfRule>
  </conditionalFormatting>
  <conditionalFormatting sqref="C79:C80">
    <cfRule type="cellIs" dxfId="867" priority="32" operator="equal">
      <formula>0</formula>
    </cfRule>
    <cfRule type="containsErrors" dxfId="866" priority="33">
      <formula>ISERROR(C79)</formula>
    </cfRule>
  </conditionalFormatting>
  <conditionalFormatting sqref="C82:C86">
    <cfRule type="containsErrors" dxfId="865" priority="31">
      <formula>ISERROR(C82)</formula>
    </cfRule>
  </conditionalFormatting>
  <conditionalFormatting sqref="C89:C90">
    <cfRule type="cellIs" dxfId="864" priority="29" operator="equal">
      <formula>0</formula>
    </cfRule>
    <cfRule type="containsErrors" dxfId="863" priority="30">
      <formula>ISERROR(C89)</formula>
    </cfRule>
  </conditionalFormatting>
  <conditionalFormatting sqref="C92:C96">
    <cfRule type="containsErrors" dxfId="862" priority="28">
      <formula>ISERROR(C92)</formula>
    </cfRule>
  </conditionalFormatting>
  <conditionalFormatting sqref="C99:C100">
    <cfRule type="cellIs" dxfId="861" priority="26" operator="equal">
      <formula>0</formula>
    </cfRule>
    <cfRule type="containsErrors" dxfId="860" priority="27">
      <formula>ISERROR(C99)</formula>
    </cfRule>
  </conditionalFormatting>
  <conditionalFormatting sqref="C102:C106">
    <cfRule type="containsErrors" dxfId="859" priority="25">
      <formula>ISERROR(C102)</formula>
    </cfRule>
  </conditionalFormatting>
  <conditionalFormatting sqref="C109:C110">
    <cfRule type="cellIs" dxfId="858" priority="23" operator="equal">
      <formula>0</formula>
    </cfRule>
    <cfRule type="containsErrors" dxfId="857" priority="24">
      <formula>ISERROR(C109)</formula>
    </cfRule>
  </conditionalFormatting>
  <conditionalFormatting sqref="C112:C116">
    <cfRule type="containsErrors" dxfId="856" priority="22">
      <formula>ISERROR(C112)</formula>
    </cfRule>
  </conditionalFormatting>
  <conditionalFormatting sqref="C119:C120">
    <cfRule type="cellIs" dxfId="855" priority="20" operator="equal">
      <formula>0</formula>
    </cfRule>
    <cfRule type="containsErrors" dxfId="854" priority="21">
      <formula>ISERROR(C119)</formula>
    </cfRule>
  </conditionalFormatting>
  <conditionalFormatting sqref="C122:C126">
    <cfRule type="containsErrors" dxfId="853" priority="19">
      <formula>ISERROR(C122)</formula>
    </cfRule>
  </conditionalFormatting>
  <conditionalFormatting sqref="C129:C130">
    <cfRule type="cellIs" dxfId="852" priority="17" operator="equal">
      <formula>0</formula>
    </cfRule>
    <cfRule type="containsErrors" dxfId="851" priority="18">
      <formula>ISERROR(C129)</formula>
    </cfRule>
  </conditionalFormatting>
  <conditionalFormatting sqref="C132:C136">
    <cfRule type="containsErrors" dxfId="850" priority="16">
      <formula>ISERROR(C132)</formula>
    </cfRule>
  </conditionalFormatting>
  <conditionalFormatting sqref="C139:C140">
    <cfRule type="cellIs" dxfId="849" priority="14" operator="equal">
      <formula>0</formula>
    </cfRule>
    <cfRule type="containsErrors" dxfId="848" priority="15">
      <formula>ISERROR(C139)</formula>
    </cfRule>
  </conditionalFormatting>
  <conditionalFormatting sqref="C17:C18">
    <cfRule type="containsErrors" dxfId="847" priority="13">
      <formula>ISERROR(C17)</formula>
    </cfRule>
  </conditionalFormatting>
  <conditionalFormatting sqref="C27:C28">
    <cfRule type="containsErrors" dxfId="846" priority="12">
      <formula>ISERROR(C27)</formula>
    </cfRule>
  </conditionalFormatting>
  <conditionalFormatting sqref="C37:C38">
    <cfRule type="containsErrors" dxfId="845" priority="11">
      <formula>ISERROR(C37)</formula>
    </cfRule>
  </conditionalFormatting>
  <conditionalFormatting sqref="C47:C48">
    <cfRule type="containsErrors" dxfId="844" priority="10">
      <formula>ISERROR(C47)</formula>
    </cfRule>
  </conditionalFormatting>
  <conditionalFormatting sqref="C57:C58">
    <cfRule type="containsErrors" dxfId="843" priority="9">
      <formula>ISERROR(C57)</formula>
    </cfRule>
  </conditionalFormatting>
  <conditionalFormatting sqref="C67:C68">
    <cfRule type="containsErrors" dxfId="842" priority="8">
      <formula>ISERROR(C67)</formula>
    </cfRule>
  </conditionalFormatting>
  <conditionalFormatting sqref="C77:C78">
    <cfRule type="containsErrors" dxfId="841" priority="7">
      <formula>ISERROR(C77)</formula>
    </cfRule>
  </conditionalFormatting>
  <conditionalFormatting sqref="C87:C88">
    <cfRule type="containsErrors" dxfId="840" priority="6">
      <formula>ISERROR(C87)</formula>
    </cfRule>
  </conditionalFormatting>
  <conditionalFormatting sqref="C97:C98">
    <cfRule type="containsErrors" dxfId="839" priority="5">
      <formula>ISERROR(C97)</formula>
    </cfRule>
  </conditionalFormatting>
  <conditionalFormatting sqref="C107:C108">
    <cfRule type="containsErrors" dxfId="838" priority="4">
      <formula>ISERROR(C107)</formula>
    </cfRule>
  </conditionalFormatting>
  <conditionalFormatting sqref="C117:C118">
    <cfRule type="containsErrors" dxfId="837" priority="3">
      <formula>ISERROR(C117)</formula>
    </cfRule>
  </conditionalFormatting>
  <conditionalFormatting sqref="C127:C128">
    <cfRule type="containsErrors" dxfId="836" priority="2">
      <formula>ISERROR(C127)</formula>
    </cfRule>
  </conditionalFormatting>
  <conditionalFormatting sqref="C137:C138">
    <cfRule type="containsErrors" dxfId="835" priority="1">
      <formula>ISERROR(C137)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388"/>
  <sheetViews>
    <sheetView topLeftCell="A40" workbookViewId="0">
      <selection activeCell="C40" sqref="C40"/>
    </sheetView>
  </sheetViews>
  <sheetFormatPr baseColWidth="10" defaultRowHeight="14.4" x14ac:dyDescent="0.3"/>
  <cols>
    <col min="1" max="2" width="8.77734375" customWidth="1"/>
    <col min="3" max="3" width="19.77734375" customWidth="1"/>
    <col min="4" max="17" width="0.21875" customWidth="1"/>
    <col min="18" max="18" width="7.77734375" customWidth="1"/>
    <col min="19" max="19" width="4.77734375" customWidth="1"/>
    <col min="20" max="20" width="8.77734375" customWidth="1"/>
    <col min="21" max="26" width="0.21875" customWidth="1"/>
    <col min="27" max="27" width="11.6640625" customWidth="1"/>
    <col min="28" max="28" width="8.88671875" customWidth="1"/>
    <col min="29" max="29" width="10.109375" customWidth="1"/>
    <col min="30" max="32" width="0.21875" customWidth="1"/>
    <col min="33" max="33" width="8.77734375" customWidth="1"/>
  </cols>
  <sheetData>
    <row r="1" spans="1:33" ht="14.4" customHeight="1" thickBot="1" x14ac:dyDescent="0.35">
      <c r="A1" s="327"/>
      <c r="B1" s="327"/>
      <c r="C1" s="329" t="s">
        <v>157</v>
      </c>
      <c r="D1" s="331" t="s">
        <v>0</v>
      </c>
      <c r="E1" s="1"/>
      <c r="F1" s="333" t="s">
        <v>1</v>
      </c>
      <c r="G1" s="334"/>
      <c r="H1" s="335"/>
      <c r="I1" s="2"/>
      <c r="J1" s="333" t="s">
        <v>2</v>
      </c>
      <c r="K1" s="334"/>
      <c r="L1" s="334"/>
      <c r="M1" s="3"/>
      <c r="N1" s="370" t="s">
        <v>3</v>
      </c>
      <c r="O1" s="371"/>
      <c r="P1" s="372"/>
      <c r="Q1" s="376" t="s">
        <v>4</v>
      </c>
      <c r="R1" s="370" t="s">
        <v>197</v>
      </c>
      <c r="S1" s="371"/>
      <c r="T1" s="371"/>
      <c r="U1" s="215"/>
      <c r="V1" s="379" t="s">
        <v>5</v>
      </c>
      <c r="W1" s="4"/>
      <c r="X1" s="354" t="s">
        <v>6</v>
      </c>
      <c r="Y1" s="5"/>
      <c r="Z1" s="354" t="s">
        <v>7</v>
      </c>
      <c r="AA1" s="356"/>
      <c r="AB1" s="356"/>
      <c r="AC1" s="359"/>
      <c r="AD1" s="361" t="s">
        <v>8</v>
      </c>
      <c r="AE1" s="364" t="s">
        <v>9</v>
      </c>
      <c r="AF1" s="367" t="s">
        <v>10</v>
      </c>
      <c r="AG1" s="339" t="s">
        <v>11</v>
      </c>
    </row>
    <row r="2" spans="1:33" ht="15" thickBot="1" x14ac:dyDescent="0.35">
      <c r="A2" s="328"/>
      <c r="B2" s="328"/>
      <c r="C2" s="330"/>
      <c r="D2" s="332"/>
      <c r="E2" s="6"/>
      <c r="F2" s="336"/>
      <c r="G2" s="337"/>
      <c r="H2" s="338"/>
      <c r="I2" s="7"/>
      <c r="J2" s="336"/>
      <c r="K2" s="337"/>
      <c r="L2" s="337"/>
      <c r="M2" s="8"/>
      <c r="N2" s="373"/>
      <c r="O2" s="374"/>
      <c r="P2" s="375"/>
      <c r="Q2" s="377"/>
      <c r="R2" s="373"/>
      <c r="S2" s="374"/>
      <c r="T2" s="374"/>
      <c r="U2" s="215"/>
      <c r="V2" s="380"/>
      <c r="W2" s="9"/>
      <c r="X2" s="355"/>
      <c r="Y2" s="10"/>
      <c r="Z2" s="355"/>
      <c r="AA2" s="357"/>
      <c r="AB2" s="357"/>
      <c r="AC2" s="359"/>
      <c r="AD2" s="362"/>
      <c r="AE2" s="365"/>
      <c r="AF2" s="368"/>
      <c r="AG2" s="340"/>
    </row>
    <row r="3" spans="1:33" x14ac:dyDescent="0.3">
      <c r="A3" s="342" t="s">
        <v>12</v>
      </c>
      <c r="B3" s="342" t="s">
        <v>13</v>
      </c>
      <c r="C3" s="344"/>
      <c r="D3" s="346"/>
      <c r="E3" s="11"/>
      <c r="F3" s="348" t="s">
        <v>14</v>
      </c>
      <c r="G3" s="350" t="s">
        <v>15</v>
      </c>
      <c r="H3" s="352" t="s">
        <v>16</v>
      </c>
      <c r="I3" s="12"/>
      <c r="J3" s="348" t="s">
        <v>14</v>
      </c>
      <c r="K3" s="350" t="s">
        <v>15</v>
      </c>
      <c r="L3" s="352" t="s">
        <v>16</v>
      </c>
      <c r="M3" s="13"/>
      <c r="N3" s="348" t="s">
        <v>14</v>
      </c>
      <c r="O3" s="350" t="s">
        <v>15</v>
      </c>
      <c r="P3" s="352" t="s">
        <v>16</v>
      </c>
      <c r="Q3" s="377"/>
      <c r="R3" s="348" t="s">
        <v>14</v>
      </c>
      <c r="S3" s="350" t="s">
        <v>15</v>
      </c>
      <c r="T3" s="383" t="s">
        <v>16</v>
      </c>
      <c r="U3" s="216"/>
      <c r="V3" s="380"/>
      <c r="W3" s="9"/>
      <c r="X3" s="355"/>
      <c r="Y3" s="10"/>
      <c r="Z3" s="355"/>
      <c r="AA3" s="357"/>
      <c r="AB3" s="357"/>
      <c r="AC3" s="359"/>
      <c r="AD3" s="362"/>
      <c r="AE3" s="365"/>
      <c r="AF3" s="368"/>
      <c r="AG3" s="340"/>
    </row>
    <row r="4" spans="1:33" ht="15" thickBot="1" x14ac:dyDescent="0.35">
      <c r="A4" s="343"/>
      <c r="B4" s="343"/>
      <c r="C4" s="345"/>
      <c r="D4" s="347"/>
      <c r="E4" s="14"/>
      <c r="F4" s="349"/>
      <c r="G4" s="351"/>
      <c r="H4" s="353"/>
      <c r="I4" s="12"/>
      <c r="J4" s="349"/>
      <c r="K4" s="351"/>
      <c r="L4" s="353"/>
      <c r="M4" s="15"/>
      <c r="N4" s="349"/>
      <c r="O4" s="351"/>
      <c r="P4" s="353"/>
      <c r="Q4" s="378"/>
      <c r="R4" s="349"/>
      <c r="S4" s="351"/>
      <c r="T4" s="384"/>
      <c r="U4" s="217"/>
      <c r="V4" s="381"/>
      <c r="W4" s="9"/>
      <c r="X4" s="382"/>
      <c r="Y4" s="10"/>
      <c r="Z4" s="355"/>
      <c r="AA4" s="358"/>
      <c r="AB4" s="358"/>
      <c r="AC4" s="360"/>
      <c r="AD4" s="363"/>
      <c r="AE4" s="366"/>
      <c r="AF4" s="369"/>
      <c r="AG4" s="341"/>
    </row>
    <row r="5" spans="1:33" ht="16.2" thickBot="1" x14ac:dyDescent="0.35">
      <c r="A5" s="16"/>
      <c r="B5" s="16"/>
      <c r="C5" s="17"/>
      <c r="D5" s="17"/>
      <c r="E5" s="18"/>
      <c r="F5" s="19"/>
      <c r="G5" s="20"/>
      <c r="H5" s="20"/>
      <c r="I5" s="20"/>
      <c r="J5" s="20"/>
      <c r="K5" s="20"/>
      <c r="L5" s="20"/>
      <c r="M5" s="20"/>
      <c r="N5" s="20"/>
      <c r="O5" s="20"/>
      <c r="P5" s="20"/>
      <c r="Q5" s="21"/>
      <c r="R5" s="20"/>
      <c r="S5" s="20"/>
      <c r="T5" s="20"/>
      <c r="U5" s="298"/>
      <c r="V5" s="285"/>
      <c r="W5" s="18"/>
      <c r="X5" s="22"/>
      <c r="Y5" s="23"/>
      <c r="Z5" s="22"/>
      <c r="AA5" s="24"/>
      <c r="AB5" s="25"/>
      <c r="AC5" s="25"/>
      <c r="AD5" s="24"/>
      <c r="AE5" s="25"/>
      <c r="AF5" s="25"/>
      <c r="AG5" s="22"/>
    </row>
    <row r="6" spans="1:33" ht="15.6" x14ac:dyDescent="0.3">
      <c r="A6" s="26">
        <f>Sem.014!B2</f>
        <v>1055</v>
      </c>
      <c r="B6" s="26">
        <f>Sem.028!B2</f>
        <v>0</v>
      </c>
      <c r="C6" s="27" t="str">
        <f>IFERROR(IF(AND(A6&gt;0,B6=0),Sem.014!C2,Sem.028!C2),"")</f>
        <v>Pierre Clermont</v>
      </c>
      <c r="D6" s="28" t="str">
        <f t="shared" ref="D6:D10" si="0">IFERROR(INT(E6),"")</f>
        <v/>
      </c>
      <c r="E6" s="29" t="e">
        <f>IF(B6=5000,0,$D$3-(Données!$X$31-(VLOOKUP(B6,Données!$A$3:$P$1003,11)/Données!$X$6))*3)</f>
        <v>#N/A</v>
      </c>
      <c r="F6" s="30"/>
      <c r="G6" s="31"/>
      <c r="H6" s="32">
        <f>IF(OR(B6=A7,B6=A8,B6=A9,B6=A10),INT(I6),IF(AND(Sem.014!A176&lt;=1,A6&lt;&gt;B6),0,IF(Sem.014!A176&lt;=0.49,0,IFERROR(INT(I6),""))))</f>
        <v>0</v>
      </c>
      <c r="I6" s="33">
        <f ca="1">IFERROR(IF(OR($A6=5000,$B6=5000),0,OFFSET(Données!$A$3,$A6-1000,78+$G$8)*(Sem.014!$A176)),"")</f>
        <v>0</v>
      </c>
      <c r="J6" s="34"/>
      <c r="K6" s="31"/>
      <c r="L6" s="32" t="str">
        <f ca="1">IFERROR(INT(M6),"")</f>
        <v/>
      </c>
      <c r="M6" s="33" t="str">
        <f ca="1">IFERROR(IF($B6=5000,0,OFFSET(Données!$A$3,$B6-1000,78+$K$8)*(Sem.028!$A176)),"")</f>
        <v/>
      </c>
      <c r="N6" s="34"/>
      <c r="O6" s="31"/>
      <c r="P6" s="35">
        <f>IFERROR(IF(C6="DUMMY",0,IF($O$8=1,15,0)),"")</f>
        <v>15</v>
      </c>
      <c r="Q6" s="36">
        <f>IF(OR(C6=Données!$AX$3,C6=Données!$BB$3),10,IF(AND(C6=Données!$AX$4,Données!$AY$4=Données!$AY$3),10,IF(AND(C6=Données!$BB$4,Données!$BC$4=Données!$BC$3),10,)))</f>
        <v>0</v>
      </c>
      <c r="R6" s="286"/>
      <c r="S6" s="31"/>
      <c r="T6" s="35">
        <f>IF(C6="Dummy",0,IF($S$8=1,25,IF($S$8=2,15,IF($S$8=3,10,0))))</f>
        <v>25</v>
      </c>
      <c r="U6" s="299"/>
      <c r="V6" s="37" t="str">
        <f>IFERROR(IF(VLOOKUP(B6,Données!$A$2:$P$1003,11)=Données!$X$19,10),"")</f>
        <v/>
      </c>
      <c r="W6" s="38"/>
      <c r="X6" s="39" t="b">
        <f>IFERROR(IF(C6="Dummy",0,IF($X$11&gt;0,Données!$X$16)),"")</f>
        <v>0</v>
      </c>
      <c r="Y6" s="38"/>
      <c r="Z6" s="40" t="b">
        <f>IFERROR(IF(C6="Dummy",0,IF($Z$11&gt;0,Données!$X$18)),"")</f>
        <v>0</v>
      </c>
      <c r="AA6" s="41"/>
      <c r="AB6" s="41"/>
      <c r="AC6" s="41"/>
      <c r="AD6" s="42" t="str">
        <f ca="1">IFERROR(IF(AND(C6=$DA$9,$DC$9=$DC$10),(27.5+0.5),IF(AND(C6=$DA$10,$DC$9=$DC$10),(27.5+0.5),IF($DA$6="","",IF(C6=$DA$6,(SUM(OFFSET($AA$90,RANK($DB$6,$DB$6:$DB$51),,COUNTIF($DB$6:$DB$51,$DB$6),))/COUNTIF($DB$6:$DB$51,$DB$6)),IF($DA$7="","",IF(C6=$DA$7,(SUM(OFFSET($AA$90,RANK($DB$7,$DB$6:$DB$51),,COUNTIF($DB$6:$DB$51,$DB$7),))/COUNTIF($DB$6:$DB$51,$DB$7)),IF($DA$8="","",IF(C6=$DA$8,(SUM(OFFSET($AA$90,RANK($DB$8,$DB$6:$DB$51),,COUNTIF($DB$6:$DB$51,$DB$8),))/COUNTIF($DB$6:$DB$51,$DB$8)),IF($DA$9="","",IF(C6=$DA$9,(SUM(OFFSET($AA$90,RANK($DB$9,$DB$6:$DB$51),,COUNTIF($DB$6:$DB$51,$DB$9),))/COUNTIF($DB$6:$DB$51,$DB$9)),IF($DA$10="","",IF(C6=$DA$10,(SUM(OFFSET($AA$90,RANK($DB$10,$DB$6:$DB$51),,COUNTIF($DB$6:$DB$51,$DB$10),))/COUNTIF($DB$6:$DB$51,$DB$10)))))))))))))),"")</f>
        <v/>
      </c>
      <c r="AE6" s="42" t="b">
        <f>IFERROR(IF(OR(C6=$DA$6,C6=$DA$7,C6=$DA$8,C6=$DA$9,C6=$DA$10),0,IF((OR(C6=$EH$6,C6=$EH$7)*AND($AE$11&gt;0)),LARGE($EK$6:$EK$61,1))),"")</f>
        <v>0</v>
      </c>
      <c r="AF6" s="42" t="b">
        <f>IFERROR(IF(AND($AF$11=$EO$7,C6=$EM$7),Données!$X$23,IF(OR(C6=$DA$6,C6=$DA$7,C6=$DA$8,C6=$DA$9,C6=$DA$10),0,IF(C6=$EH$6,0,IF((OR(C6=$EM$6,C6=$EM$7)*AND($AF$11&gt;0)),LARGE($EP$6:$EP$61,1))))),"")</f>
        <v>0</v>
      </c>
      <c r="AG6" s="43">
        <f>IFERROR(IF(C6="Dummy","",IF(Données!$BH$3=LARGE(Données!$BH$3:$BH$18,1),Données!$X$27,IF(Données!$BH$3=LARGE(Données!$BH$3:$BH$18,2),Données!$X$28,IF(Données!$BH$3=LARGE(Données!$BH$3:$BH$18,3),Données!$X$29)))),"")</f>
        <v>15</v>
      </c>
    </row>
    <row r="7" spans="1:33" ht="16.2" thickBot="1" x14ac:dyDescent="0.35">
      <c r="A7" s="44">
        <f>Sem.014!B3</f>
        <v>1063</v>
      </c>
      <c r="B7" s="44">
        <f>Sem.028!B3</f>
        <v>0</v>
      </c>
      <c r="C7" s="45" t="str">
        <f>IFERROR(IF(AND(A7&gt;0,B7=0),Sem.014!C3,Sem.028!C3),"")</f>
        <v>Nicole Joly</v>
      </c>
      <c r="D7" s="28" t="str">
        <f t="shared" si="0"/>
        <v/>
      </c>
      <c r="E7" s="29" t="e">
        <f>IF(B7=5000,0,$D$3-(Données!$X$31-(VLOOKUP(B7,Données!$A$3:$P$1003,11)/Données!$X$6))*3)</f>
        <v>#N/A</v>
      </c>
      <c r="F7" s="30"/>
      <c r="G7" s="31"/>
      <c r="H7" s="32">
        <f>IF(OR(B7=A8,B7=A9,B7=A10,B7=A6),INT(I7),IF(AND(Sem.014!A177&lt;=1,A7&lt;&gt;B7),0,IF(Sem.014!A177&lt;=0.49,0,IFERROR(INT(I7),""))))</f>
        <v>0</v>
      </c>
      <c r="I7" s="33">
        <f ca="1">IFERROR(IF(OR($A7=5000,$B7=5000),0,OFFSET(Données!$A$3,$A7-1000,78+$G$8)*(Sem.014!$A177)),"")</f>
        <v>0</v>
      </c>
      <c r="J7" s="34"/>
      <c r="K7" s="31"/>
      <c r="L7" s="32" t="str">
        <f t="shared" ref="L7:L10" ca="1" si="1">IFERROR(INT(M7),"")</f>
        <v/>
      </c>
      <c r="M7" s="33" t="str">
        <f ca="1">IFERROR(IF($B7=5000,0,OFFSET(Données!$A$3,$B7-1000,78+$K$8)*(Sem.028!$A177)),"")</f>
        <v/>
      </c>
      <c r="N7" s="34"/>
      <c r="O7" s="31"/>
      <c r="P7" s="46">
        <f t="shared" ref="P7:P10" si="2">IFERROR(IF(C7="DUMMY",0,IF($O$8=1,15,0)),"")</f>
        <v>15</v>
      </c>
      <c r="Q7" s="47">
        <f>IF(OR(C7=Données!$AX$3,C7=Données!$BB$3),10,IF(AND(C7=Données!$AX$4,Données!$AY$4=Données!$AY$3),10,IF(AND(C7=Données!$BB$4,Données!$BC$4=Données!$BC$3),10,)))</f>
        <v>0</v>
      </c>
      <c r="R7" s="286"/>
      <c r="S7" s="31"/>
      <c r="T7" s="35">
        <f t="shared" ref="T7:T10" si="3">IF(C7="Dummy",0,IF($S$8=1,25,IF($S$8=2,15,IF($S$8=3,10,0))))</f>
        <v>25</v>
      </c>
      <c r="U7" s="299"/>
      <c r="V7" s="37" t="str">
        <f>IFERROR(IF(VLOOKUP(B7,Données!$A$2:$P$1003,11)=Données!$X$19,10),"")</f>
        <v/>
      </c>
      <c r="W7" s="48"/>
      <c r="X7" s="49" t="b">
        <f>IFERROR(IF(C7="Dummy",0,IF($X$11&gt;0,Données!$X$16)),"")</f>
        <v>0</v>
      </c>
      <c r="Y7" s="48"/>
      <c r="Z7" s="50" t="b">
        <f>IFERROR(IF(C7="Dummy",0,IF($Z$11&gt;0,Données!$X$18)),"")</f>
        <v>0</v>
      </c>
      <c r="AA7" s="41"/>
      <c r="AB7" s="41"/>
      <c r="AC7" s="41"/>
      <c r="AD7" s="42" t="str">
        <f ca="1">IFERROR(IF(AND(C7=$DA$9,$DC$9=$DC$10),(27.5+0.5),IF(AND(C7=$DA$10,$DC$9=$DC$10),(27.5+0.5),IF($DA$6="","",IF(C7=$DA$6,(SUM(OFFSET($AA$90,RANK($DB$6,$DB$6:$DB$51),,COUNTIF($DB$6:$DB$51,$DB$6),))/COUNTIF($DB$6:$DB$51,$DB$6)),IF($DA$7="","",IF(C7=$DA$7,(SUM(OFFSET($AA$90,RANK($DB$7,$DB$6:$DB$51),,COUNTIF($DB$6:$DB$51,$DB$7),))/COUNTIF($DB$6:$DB$51,$DB$7)),IF($DA$8="","",IF(C7=$DA$8,(SUM(OFFSET($AA$90,RANK($DB$8,$DB$6:$DB$51),,COUNTIF($DB$6:$DB$51,$DB$8),))/COUNTIF($DB$6:$DB$51,$DB$8)),IF($DA$9="","",IF(C7=$DA$9,(SUM(OFFSET($AA$90,RANK($DB$9,$DB$6:$DB$51),,COUNTIF($DB$6:$DB$51,$DB$9),))/COUNTIF($DB$6:$DB$51,$DB$9)),IF($DA$10="","",IF(C7=$DA$10,(SUM(OFFSET($AA$90,RANK($DB$10,$DB$6:$DB$51),,COUNTIF($DB$6:$DB$51,$DB$10),))/COUNTIF($DB$6:$DB$51,$DB$10)))))))))))))),"")</f>
        <v/>
      </c>
      <c r="AE7" s="42" t="b">
        <f>IFERROR(IF(OR(C7=$DA$6,C7=$DA$7,C7=$DA$8,C7=$DA$9,C7=$DA$10),0,IF((OR(C7=$EH$6,C7=$EH$7)*AND($AE$11&gt;0)),LARGE($EK$6:$EK$61,1))),"")</f>
        <v>0</v>
      </c>
      <c r="AF7" s="42" t="b">
        <f>IFERROR(IF(AND($AF$11=$EO$7,C7=$EM$7),Données!$X$23,IF(OR(C7=$DA$6,C7=$DA$7,C7=$DA$8,C7=$DA$9,C7=$DA$10),0,IF(C7=$EH$6,0,IF((OR(C7=$EM$6,C7=$EM$7)*AND($AF$11&gt;0)),LARGE($EP$6:$EP$61,1))))),"")</f>
        <v>0</v>
      </c>
      <c r="AG7" s="43">
        <f>IFERROR(IF(C7="Dummy","",IF(Données!$BH$3=LARGE(Données!$BH$3:$BH$18,1),Données!$X$27,IF(Données!$BH$3=LARGE(Données!$BH$3:$BH$18,2),Données!$X$28,IF(Données!$BH$3=LARGE(Données!$BH$3:$BH$18,3),Données!$X$29)))),"")</f>
        <v>15</v>
      </c>
    </row>
    <row r="8" spans="1:33" ht="16.2" thickBot="1" x14ac:dyDescent="0.35">
      <c r="A8" s="44">
        <f>Sem.014!B4</f>
        <v>1057</v>
      </c>
      <c r="B8" s="44">
        <f>Sem.028!B4</f>
        <v>0</v>
      </c>
      <c r="C8" s="45" t="str">
        <f>IFERROR(IF(AND(A8&gt;0,B8=0),Sem.014!C4,Sem.028!C4),"")</f>
        <v>Jacques Croteau</v>
      </c>
      <c r="D8" s="28" t="str">
        <f t="shared" si="0"/>
        <v/>
      </c>
      <c r="E8" s="29" t="e">
        <f>IF(B8=5000,0,$D$3-(Données!$X$31-(VLOOKUP(B8,Données!$A$3:$P$1003,11)/Données!$X$6))*3)</f>
        <v>#N/A</v>
      </c>
      <c r="F8" s="30"/>
      <c r="G8" s="51">
        <f>RANK(F10,$F$5:$F$89,0)</f>
        <v>1</v>
      </c>
      <c r="H8" s="32">
        <f>IF(OR(B8=A9,B8=A10,B8=A6,B8=A7),INT(I8),IF(AND(Sem.014!A178&lt;=1,A8&lt;&gt;B8),0,IF(Sem.014!A178&lt;=0.49,0,IFERROR(INT(I8),""))))</f>
        <v>0</v>
      </c>
      <c r="I8" s="33">
        <f ca="1">IFERROR(IF(OR($A8=5000,$B8=5000),0,OFFSET(Données!$A$3,$A8-1000,78+$G$8)*(Sem.014!$A178)),"")</f>
        <v>0</v>
      </c>
      <c r="J8" s="34"/>
      <c r="K8" s="51">
        <f>RANK(J10,$J$5:$J$89,0)</f>
        <v>1</v>
      </c>
      <c r="L8" s="32" t="str">
        <f t="shared" ca="1" si="1"/>
        <v/>
      </c>
      <c r="M8" s="33" t="str">
        <f ca="1">IFERROR(IF($B8=5000,0,OFFSET(Données!$A$3,$B8-1000,78+$K$8)*(Sem.028!$A178)),"")</f>
        <v/>
      </c>
      <c r="N8" s="34"/>
      <c r="O8" s="51">
        <f>RANK(N10,$N$5:$N$89,0)</f>
        <v>1</v>
      </c>
      <c r="P8" s="46">
        <f t="shared" si="2"/>
        <v>15</v>
      </c>
      <c r="Q8" s="47">
        <f>IF(OR(C8=Données!$AX$3,C8=Données!$BB$3),10,IF(AND(C8=Données!$AX$4,Données!$AY$4=Données!$AY$3),10,IF(AND(C8=Données!$BB$4,Données!$BC$4=Données!$BC$3),10,)))</f>
        <v>10</v>
      </c>
      <c r="R8" s="286"/>
      <c r="S8" s="51">
        <f>RANK(R10,$R$5:$R$89,0)</f>
        <v>1</v>
      </c>
      <c r="T8" s="35">
        <f t="shared" si="3"/>
        <v>25</v>
      </c>
      <c r="U8" s="299"/>
      <c r="V8" s="37" t="str">
        <f>IFERROR(IF(VLOOKUP(B8,Données!$A$2:$P$1003,11)=Données!$X$19,10),"")</f>
        <v/>
      </c>
      <c r="W8" s="48"/>
      <c r="X8" s="49" t="b">
        <f>IFERROR(IF(C8="Dummy",0,IF($X$11&gt;0,Données!$X$16)),"")</f>
        <v>0</v>
      </c>
      <c r="Y8" s="48"/>
      <c r="Z8" s="50" t="b">
        <f>IFERROR(IF(C8="Dummy",0,IF($Z$11&gt;0,Données!$X$18)),"")</f>
        <v>0</v>
      </c>
      <c r="AA8" s="41"/>
      <c r="AB8" s="41"/>
      <c r="AC8" s="41"/>
      <c r="AD8" s="42" t="str">
        <f ca="1">IFERROR(IF(AND(C8=$DA$9,$DC$9=$DC$10),(27.5+0.5),IF(AND(C8=$DA$10,$DC$9=$DC$10),(27.5+0.5),IF($DA$6="","",IF(C8=$DA$6,(SUM(OFFSET($AA$90,RANK($DB$6,$DB$6:$DB$51),,COUNTIF($DB$6:$DB$51,$DB$6),))/COUNTIF($DB$6:$DB$51,$DB$6)),IF($DA$7="","",IF(C8=$DA$7,(SUM(OFFSET($AA$90,RANK($DB$7,$DB$6:$DB$51),,COUNTIF($DB$6:$DB$51,$DB$7),))/COUNTIF($DB$6:$DB$51,$DB$7)),IF($DA$8="","",IF(C8=$DA$8,(SUM(OFFSET($AA$90,RANK($DB$8,$DB$6:$DB$51),,COUNTIF($DB$6:$DB$51,$DB$8),))/COUNTIF($DB$6:$DB$51,$DB$8)),IF($DA$9="","",IF(C8=$DA$9,(SUM(OFFSET($AA$90,RANK($DB$9,$DB$6:$DB$51),,COUNTIF($DB$6:$DB$51,$DB$9),))/COUNTIF($DB$6:$DB$51,$DB$9)),IF($DA$10="","",IF(C8=$DA$10,(SUM(OFFSET($AA$90,RANK($DB$10,$DB$6:$DB$51),,COUNTIF($DB$6:$DB$51,$DB$10),))/COUNTIF($DB$6:$DB$51,$DB$10)))))))))))))),"")</f>
        <v/>
      </c>
      <c r="AE8" s="42" t="b">
        <f>IFERROR(IF(OR(C8=$DA$6,C8=$DA$7,C8=$DA$8,C8=$DA$9,C8=$DA$10),0,IF((OR(C8=$EH$6,C8=$EH$7)*AND($AE$11&gt;0)),LARGE($EK$6:$EK$61,1))),"")</f>
        <v>0</v>
      </c>
      <c r="AF8" s="42" t="b">
        <f>IFERROR(IF(AND($AF$11=$EO$7,C8=$EM$7),Données!$X$23,IF(OR(C8=$DA$6,C8=$DA$7,C8=$DA$8,C8=$DA$9,C8=$DA$10),0,IF(C8=$EH$6,0,IF((OR(C8=$EM$6,C8=$EM$7)*AND($AF$11&gt;0)),LARGE($EP$6:$EP$61,1))))),"")</f>
        <v>0</v>
      </c>
      <c r="AG8" s="43">
        <f>IFERROR(IF(C8="Dummy","",IF(Données!$BH$3=LARGE(Données!$BH$3:$BH$18,1),Données!$X$27,IF(Données!$BH$3=LARGE(Données!$BH$3:$BH$18,2),Données!$X$28,IF(Données!$BH$3=LARGE(Données!$BH$3:$BH$18,3),Données!$X$29)))),"")</f>
        <v>15</v>
      </c>
    </row>
    <row r="9" spans="1:33" ht="16.2" thickBot="1" x14ac:dyDescent="0.35">
      <c r="A9" s="44">
        <f>Sem.014!B5</f>
        <v>1052</v>
      </c>
      <c r="B9" s="44">
        <f>Sem.028!B5</f>
        <v>0</v>
      </c>
      <c r="C9" s="45" t="str">
        <f>IFERROR(IF(AND(A9&gt;0,B9=0),Sem.014!C5,Sem.028!C5),"")</f>
        <v>Richard Champagne</v>
      </c>
      <c r="D9" s="28" t="str">
        <f t="shared" si="0"/>
        <v/>
      </c>
      <c r="E9" s="29" t="e">
        <f>IF(B9=5000,0,$D$3-(Données!$X$31-(VLOOKUP(B9,Données!$A$3:$P$1003,11)/Données!$X$6))*3)</f>
        <v>#N/A</v>
      </c>
      <c r="F9" s="30"/>
      <c r="G9" s="31"/>
      <c r="H9" s="32">
        <f>IF(OR(B9=A10,B9=A6,B9=A7,B9=A8),INT(I9),IF(AND(Sem.014!A179&lt;=1,A9&lt;&gt;B9),0,IF(Sem.014!A179&lt;=0.49,0,IFERROR(INT(I9),""))))</f>
        <v>0</v>
      </c>
      <c r="I9" s="33">
        <f ca="1">IFERROR(IF(OR($A9=5000,$B9=5000),0,OFFSET(Données!$A$3,$A9-1000,78+$G$8)*(Sem.014!$A179)),"")</f>
        <v>0</v>
      </c>
      <c r="J9" s="34"/>
      <c r="K9" s="31"/>
      <c r="L9" s="32" t="str">
        <f t="shared" ca="1" si="1"/>
        <v/>
      </c>
      <c r="M9" s="33" t="str">
        <f ca="1">IFERROR(IF($B9=5000,0,OFFSET(Données!$A$3,$B9-1000,78+$K$8)*(Sem.028!$A179)),"")</f>
        <v/>
      </c>
      <c r="N9" s="34"/>
      <c r="O9" s="31"/>
      <c r="P9" s="46">
        <f t="shared" si="2"/>
        <v>15</v>
      </c>
      <c r="Q9" s="47">
        <f>IF(OR(C9=Données!$AX$3,C9=Données!$BB$3),10,IF(AND(C9=Données!$AX$4,Données!$AY$4=Données!$AY$3),10,IF(AND(C9=Données!$BB$4,Données!$BC$4=Données!$BC$3),10,)))</f>
        <v>0</v>
      </c>
      <c r="R9" s="286"/>
      <c r="S9" s="31"/>
      <c r="T9" s="35">
        <f t="shared" si="3"/>
        <v>25</v>
      </c>
      <c r="U9" s="299"/>
      <c r="V9" s="37" t="str">
        <f>IFERROR(IF(VLOOKUP(B9,Données!$A$2:$P$1003,11)=Données!$X$19,10),"")</f>
        <v/>
      </c>
      <c r="W9" s="48"/>
      <c r="X9" s="49" t="b">
        <f>IFERROR(IF(C9="Dummy",0,IF($X$11&gt;0,Données!$X$16)),"")</f>
        <v>0</v>
      </c>
      <c r="Y9" s="48"/>
      <c r="Z9" s="50" t="b">
        <f>IFERROR(IF(C9="Dummy",0,IF($Z$11&gt;0,Données!$X$18)),"")</f>
        <v>0</v>
      </c>
      <c r="AA9" s="41"/>
      <c r="AB9" s="41"/>
      <c r="AC9" s="41"/>
      <c r="AD9" s="42" t="str">
        <f ca="1">IFERROR(IF(AND(C9=$DA$9,$DC$9=$DC$10),(27.5+0.5),IF(AND(C9=$DA$10,$DC$9=$DC$10),(27.5+0.5),IF($DA$6="","",IF(C9=$DA$6,(SUM(OFFSET($AA$90,RANK($DB$6,$DB$6:$DB$51),,COUNTIF($DB$6:$DB$51,$DB$6),))/COUNTIF($DB$6:$DB$51,$DB$6)),IF($DA$7="","",IF(C9=$DA$7,(SUM(OFFSET($AA$90,RANK($DB$7,$DB$6:$DB$51),,COUNTIF($DB$6:$DB$51,$DB$7),))/COUNTIF($DB$6:$DB$51,$DB$7)),IF($DA$8="","",IF(C9=$DA$8,(SUM(OFFSET($AA$90,RANK($DB$8,$DB$6:$DB$51),,COUNTIF($DB$6:$DB$51,$DB$8),))/COUNTIF($DB$6:$DB$51,$DB$8)),IF($DA$9="","",IF(C9=$DA$9,(SUM(OFFSET($AA$90,RANK($DB$9,$DB$6:$DB$51),,COUNTIF($DB$6:$DB$51,$DB$9),))/COUNTIF($DB$6:$DB$51,$DB$9)),IF($DA$10="","",IF(C9=$DA$10,(SUM(OFFSET($AA$90,RANK($DB$10,$DB$6:$DB$51),,COUNTIF($DB$6:$DB$51,$DB$10),))/COUNTIF($DB$6:$DB$51,$DB$10)))))))))))))),"")</f>
        <v/>
      </c>
      <c r="AE9" s="42" t="b">
        <f>IFERROR(IF(OR(C9=$DA$6,C9=$DA$7,C9=$DA$8,C9=$DA$9,C9=$DA$10),0,IF((OR(C9=$EH$6,C9=$EH$7)*AND($AE$11&gt;0)),LARGE($EK$6:$EK$61,1))),"")</f>
        <v>0</v>
      </c>
      <c r="AF9" s="42" t="b">
        <f>IFERROR(IF(AND($AF$11=$EO$7,C9=$EM$7),Données!$X$23,IF(OR(C9=$DA$6,C9=$DA$7,C9=$DA$8,C9=$DA$9,C9=$DA$10),0,IF(C9=$EH$6,0,IF((OR(C9=$EM$6,C9=$EM$7)*AND($AF$11&gt;0)),LARGE($EP$6:$EP$61,1))))),"")</f>
        <v>0</v>
      </c>
      <c r="AG9" s="43">
        <f>IFERROR(IF(C9="Dummy","",IF(Données!$BH$3=LARGE(Données!$BH$3:$BH$18,1),Données!$X$27,IF(Données!$BH$3=LARGE(Données!$BH$3:$BH$18,2),Données!$X$28,IF(Données!$BH$3=LARGE(Données!$BH$3:$BH$18,3),Données!$X$29)))),"")</f>
        <v>15</v>
      </c>
    </row>
    <row r="10" spans="1:33" ht="16.2" thickBot="1" x14ac:dyDescent="0.35">
      <c r="A10" s="52">
        <f>Sem.014!B6</f>
        <v>1034</v>
      </c>
      <c r="B10" s="52">
        <f>Sem.028!B6</f>
        <v>0</v>
      </c>
      <c r="C10" s="312" t="str">
        <f>IFERROR(IF(AND(A10&gt;0,B10=0),Sem.014!C6,Sem.028!C6),"")</f>
        <v>Mario Nolet</v>
      </c>
      <c r="D10" s="53" t="str">
        <f t="shared" si="0"/>
        <v/>
      </c>
      <c r="E10" s="29" t="e">
        <f>IF(B10=5000,0,$D$3-(Données!$X$31-(VLOOKUP(B10,Données!$A$3:$P$1003,11)/Données!$X$6))*3)</f>
        <v>#N/A</v>
      </c>
      <c r="F10" s="54">
        <f>Sem.014!$CS$178</f>
        <v>0</v>
      </c>
      <c r="G10" s="30"/>
      <c r="H10" s="32">
        <f>IF(OR(B10=A6,B10=A7,B10=A8,B10=A9),INT(I10),IF(AND(Sem.014!A180&lt;=1,A10&lt;&gt;B10),0,IF(Sem.014!A180&lt;=0.49,0,IFERROR(INT(I10),""))))</f>
        <v>0</v>
      </c>
      <c r="I10" s="33">
        <f ca="1">IFERROR(IF(OR($A10=5000,$B10=5000),0,OFFSET(Données!$A$3,$A10-1000,78+$G$8)*(Sem.014!$A180)),"")</f>
        <v>0</v>
      </c>
      <c r="J10" s="54">
        <f>Sem.028!$CS$178</f>
        <v>0</v>
      </c>
      <c r="K10" s="55"/>
      <c r="L10" s="56" t="str">
        <f t="shared" ca="1" si="1"/>
        <v/>
      </c>
      <c r="M10" s="33" t="str">
        <f ca="1">IFERROR(IF($B10=5000,0,OFFSET(Données!$A$3,$B10-1000,78+$K$8)*(Sem.028!$A180)),"")</f>
        <v/>
      </c>
      <c r="N10" s="54">
        <f>F10+J10</f>
        <v>0</v>
      </c>
      <c r="O10" s="55"/>
      <c r="P10" s="57">
        <f t="shared" si="2"/>
        <v>15</v>
      </c>
      <c r="Q10" s="58">
        <f>IF(OR(C10=Données!$AX$3,C10=Données!$BB$3),10,IF(AND(C10=Données!$AX$4,Données!$AY$4=Données!$AY$3),10,IF(AND(C10=Données!$BB$4,Données!$BC$4=Données!$BC$3),10,)))</f>
        <v>0</v>
      </c>
      <c r="R10" s="287">
        <v>12000</v>
      </c>
      <c r="S10" s="55"/>
      <c r="T10" s="57">
        <f t="shared" si="3"/>
        <v>25</v>
      </c>
      <c r="U10" s="300"/>
      <c r="V10" s="37" t="str">
        <f>IFERROR(IF(VLOOKUP(B10,Données!$A$2:$P$1003,11)=Données!$X$19,10),"")</f>
        <v/>
      </c>
      <c r="W10" s="59"/>
      <c r="X10" s="60" t="b">
        <f>IFERROR(IF(C10="Dummy",0,IF($X$11&gt;0,Données!$X$16)),"")</f>
        <v>0</v>
      </c>
      <c r="Y10" s="59"/>
      <c r="Z10" s="61" t="b">
        <f>IFERROR(IF(C10="Dummy",0,IF($Z$11&gt;0,Données!$X$18)),"")</f>
        <v>0</v>
      </c>
      <c r="AA10" s="41"/>
      <c r="AB10" s="41"/>
      <c r="AC10" s="41"/>
      <c r="AD10" s="42" t="str">
        <f ca="1">IFERROR(IF(AND(C10=$DA$9,$DC$9=$DC$10),(27.5+0.5),IF(AND(C10=$DA$10,$DC$9=$DC$10),(27.5+0.5),IF($DA$6="","",IF(C10=$DA$6,(SUM(OFFSET($AA$90,RANK($DB$6,$DB$6:$DB$51),,COUNTIF($DB$6:$DB$51,$DB$6),))/COUNTIF($DB$6:$DB$51,$DB$6)),IF($DA$7="","",IF(C10=$DA$7,(SUM(OFFSET($AA$90,RANK($DB$7,$DB$6:$DB$51),,COUNTIF($DB$6:$DB$51,$DB$7),))/COUNTIF($DB$6:$DB$51,$DB$7)),IF($DA$8="","",IF(C10=$DA$8,(SUM(OFFSET($AA$90,RANK($DB$8,$DB$6:$DB$51),,COUNTIF($DB$6:$DB$51,$DB$8),))/COUNTIF($DB$6:$DB$51,$DB$8)),IF($DA$9="","",IF(C10=$DA$9,(SUM(OFFSET($AA$90,RANK($DB$9,$DB$6:$DB$51),,COUNTIF($DB$6:$DB$51,$DB$9),))/COUNTIF($DB$6:$DB$51,$DB$9)),IF($DA$10="","",IF(C10=$DA$10,(SUM(OFFSET($AA$90,RANK($DB$10,$DB$6:$DB$51),,COUNTIF($DB$6:$DB$51,$DB$10),))/COUNTIF($DB$6:$DB$51,$DB$10)))))))))))))),"")</f>
        <v/>
      </c>
      <c r="AE10" s="42" t="b">
        <f>IFERROR(IF(OR(C10=$DA$6,C10=$DA$7,C10=$DA$8,C10=$DA$9,C10=$DA$10),0,IF((OR(C10=$EH$6,C10=$EH$7)*AND($AE$11&gt;0)),LARGE($EK$6:$EK$61,1))),"")</f>
        <v>0</v>
      </c>
      <c r="AF10" s="42" t="b">
        <f>IFERROR(IF(AND($AF$11=$EO$7,C10=$EM$7),Données!$X$23,IF(OR(C10=$DA$6,C10=$DA$7,C10=$DA$8,C10=$DA$9,C10=$DA$10),0,IF(C10=$EH$6,0,IF((OR(C10=$EM$6,C10=$EM$7)*AND($AF$11&gt;0)),LARGE($EP$6:$EP$61,1))))),"")</f>
        <v>0</v>
      </c>
      <c r="AG10" s="43">
        <f>IFERROR(IF(C10="Dummy","",IF(Données!$BH$3=LARGE(Données!$BH$3:$BH$18,1),Données!$X$27,IF(Données!$BH$3=LARGE(Données!$BH$3:$BH$18,2),Données!$X$28,IF(Données!$BH$3=LARGE(Données!$BH$3:$BH$18,3),Données!$X$29)))),"")</f>
        <v>15</v>
      </c>
    </row>
    <row r="11" spans="1:33" ht="16.2" thickBot="1" x14ac:dyDescent="0.35">
      <c r="A11" s="62"/>
      <c r="B11" s="62"/>
      <c r="C11" s="63" t="s">
        <v>17</v>
      </c>
      <c r="D11" s="64"/>
      <c r="E11" s="65"/>
      <c r="F11" s="66" t="s">
        <v>18</v>
      </c>
      <c r="G11" s="67"/>
      <c r="H11" s="67"/>
      <c r="I11" s="67"/>
      <c r="J11" s="67"/>
      <c r="K11" s="67"/>
      <c r="L11" s="68"/>
      <c r="M11" s="67"/>
      <c r="N11" s="67"/>
      <c r="O11" s="67"/>
      <c r="P11" s="67"/>
      <c r="Q11" s="69"/>
      <c r="R11" s="67"/>
      <c r="S11" s="288" t="s">
        <v>198</v>
      </c>
      <c r="T11" s="289"/>
      <c r="U11" s="301"/>
      <c r="V11" s="297"/>
      <c r="W11" s="23"/>
      <c r="X11" s="22">
        <f>IF(AND(FA7=Données!BP3,FD7=FD6,FA7&lt;&gt;FA6),FC7,IF(FA6=Données!BP3,FC6,0))</f>
        <v>0</v>
      </c>
      <c r="Y11" s="23"/>
      <c r="Z11" s="22">
        <f>IF(AND(FE7=Données!BV3,FH7=FH6,FE7&lt;&gt;FE6),FG7,IF(FE6=Données!BV3,FG6,0))</f>
        <v>0</v>
      </c>
      <c r="AA11" s="24"/>
      <c r="AB11" s="25"/>
      <c r="AC11" s="25"/>
      <c r="AD11" s="24" t="b">
        <f>IFERROR(IF(OR(C6=$DA$6,C7=$DA$6,C8=Données!$AK$3,C9=Données!$AK$3,C10=Données!$AK$3),LARGE(Données!$AL$3:$AL$1003,1),IF(OR(C6=Données!$AK$4,C7=Données!$AK$4,C8=Données!$AK$4,C9=Données!$AK$4,C10=Données!$AK$4),LARGE(Données!$AL$3:$AL$1003,2),IF(OR(C6=Données!$AK$5,C7=Données!$AK$5,C8=Données!$AK$5,C9=Données!$AK$5,C10=Données!$AK$5),LARGE(Données!$AL$3:$AL$1003,3),IF(OR(C6=Données!$AK$6,C7=Données!$AK$6,C8=Données!$AK$6,C9=Données!$AK$6,C10=Données!$AK$6),LARGE(Données!$AL$3:$AL$1003,4),IF(OR(C6=Données!$AK$7,C7=Données!$AK$7,C8=Données!$AK$7,C9=Données!$AK$7,C10=Données!$AK$7),LARGE(Données!$AL$3:$AL$1003,5)))))),"")</f>
        <v>0</v>
      </c>
      <c r="AE11" s="25">
        <f>IFERROR(IF(OR(C6=$EH$6,C7=$EH$6,C8=$EH$6,C9=$EH$6,C10=$EH$6),$EJ$6,0),"")</f>
        <v>0</v>
      </c>
      <c r="AF11" s="25">
        <f>IFERROR(IF(AND(C6=$EM$7,$EO$7=$EO$6,$EP$6=25,$EN$6=$EN$7),$EO$7,IF(AND(C7=$EM$7,$EO$7=$EO$6,$EP$6=25,$EN$6=$EN$7,),$EO$7,IF(AND(C8=$EM$7,$EO$7=$EO$6,$EP$6=25,$EN$6=$EN$7),$EO$7,IF(AND(C9=$EM$7,$EO$7=$EO$6,$EP$6=25,$EN$6=$EN$7),$EO$7,IF(AND(C10=$EM$7,$EO$7=$EO$6,$EP$6=25,$EN$6=$EN$7),$EO$7,IF(OR(C6=$EM$6,C7=$EM$6,C8=$EM$6,C9=$EM$6,C10=$EM$6),$EO$6,0)))))),"")</f>
        <v>0</v>
      </c>
      <c r="AG11" s="313">
        <f>Données!$BH$3</f>
        <v>19</v>
      </c>
    </row>
    <row r="12" spans="1:33" ht="15.6" x14ac:dyDescent="0.3">
      <c r="A12" s="70">
        <f>Sem.014!B12</f>
        <v>1065</v>
      </c>
      <c r="B12" s="70">
        <f>Sem.028!B12</f>
        <v>0</v>
      </c>
      <c r="C12" s="71" t="str">
        <f>IFERROR(IF(AND(A12&gt;0,B12=0),Sem.014!C12,Sem.028!C12),"")</f>
        <v>Diane Resler</v>
      </c>
      <c r="D12" s="72" t="str">
        <f>IFERROR(INT(E12),"")</f>
        <v/>
      </c>
      <c r="E12" s="29" t="e">
        <f>IF(B12=5000,0,$D$3-(Données!$X$31-(VLOOKUP(B12,Données!$A$3:$P$1003,11)/Données!$X$6))*3)</f>
        <v>#N/A</v>
      </c>
      <c r="F12" s="73"/>
      <c r="G12" s="31"/>
      <c r="H12" s="32">
        <f>IF(OR(B12=A13,B12=A14,B12=A15,B12=A16),INT(I12),IF(AND(Sem.014!A186&lt;=1,A12&lt;&gt;B12),0,IF(Sem.014!A186&lt;=0.49,0,IFERROR(INT(I12),""))))</f>
        <v>0</v>
      </c>
      <c r="I12" s="33">
        <f ca="1">IFERROR(IF(OR($A12=5000,$B12=5000),0,OFFSET(Données!$A$3,$A12-1000,78+$G$14)*(Sem.014!$A$186)),"")</f>
        <v>0</v>
      </c>
      <c r="J12" s="34"/>
      <c r="K12" s="31"/>
      <c r="L12" s="32" t="str">
        <f ca="1">IFERROR(INT(M12),"")</f>
        <v/>
      </c>
      <c r="M12" s="33" t="str">
        <f ca="1">IFERROR(IF($B12=5000,0,OFFSET(Données!$A$3,$B12-1000,78+$K$14)*(Sem.028!$A186)),"")</f>
        <v/>
      </c>
      <c r="N12" s="34"/>
      <c r="O12" s="31"/>
      <c r="P12" s="32">
        <f>IFERROR(IF(C12="DUMMY",0,IF($O$14=1,15,0)),"")</f>
        <v>15</v>
      </c>
      <c r="Q12" s="36">
        <f>IF(OR(C12=Données!$AX$3,C12=Données!$BB$3),10,IF(AND(C12=Données!$AX$4,Données!$AY$4=Données!$AY$3),10,IF(AND(C12=Données!$BB$4,Données!$BC$4=Données!$BC$3),10,)))</f>
        <v>0</v>
      </c>
      <c r="R12" s="34"/>
      <c r="S12" s="31"/>
      <c r="T12" s="35">
        <f>IF(C12="Dummy",0,IF($S$14=1,25,IF($S$14=2,15,IF($S$14=3,10,0))))</f>
        <v>0</v>
      </c>
      <c r="U12" s="299"/>
      <c r="V12" s="37" t="str">
        <f>IFERROR(IF(VLOOKUP(B12,Données!$A$2:$P$1003,11)=Données!$X$19,10),"")</f>
        <v/>
      </c>
      <c r="W12" s="38"/>
      <c r="X12" s="39" t="b">
        <f>IFERROR(IF(C12="Dummy",0,IF($X$17&gt;0,Données!$X$16)),"")</f>
        <v>0</v>
      </c>
      <c r="Y12" s="38"/>
      <c r="Z12" s="40" t="b">
        <f>IFERROR(IF(C12="Dummy",0,IF($Z$17&gt;0,Données!$X$18)),"")</f>
        <v>0</v>
      </c>
      <c r="AA12" s="41"/>
      <c r="AB12" s="41"/>
      <c r="AC12" s="41"/>
      <c r="AD12" s="42" t="str">
        <f ca="1">IFERROR(IF(AND(C12=$DA$9,$DC$9=$DC$10),(27.5+0.5),IF(AND(C12=$DA$10,$DC$9=$DC$10),(27.5+0.5),IF($DA$6="","",IF(C12=$DA$6,(SUM(OFFSET($AA$90,RANK($DB$6,$DB$6:$DB$51),,COUNTIF($DB$6:$DB$51,$DB$6),))/COUNTIF($DB$6:$DB$51,$DB$6)),IF($DA$7="","",IF(C12=$DA$7,(SUM(OFFSET($AA$90,RANK($DB$7,$DB$6:$DB$51),,COUNTIF($DB$6:$DB$51,$DB$7),))/COUNTIF($DB$6:$DB$51,$DB$7)),IF($DA$8="","",IF(C12=$DA$8,(SUM(OFFSET($AA$90,RANK($DB$8,$DB$6:$DB$51),,COUNTIF($DB$6:$DB$51,$DB$8),))/COUNTIF($DB$6:$DB$51,$DB$8)),IF($DA$9="","",IF(C12=$DA$9,(SUM(OFFSET($AA$90,RANK($DB$9,$DB$6:$DB$51),,COUNTIF($DB$6:$DB$51,$DB$9),))/COUNTIF($DB$6:$DB$51,$DB$9)),IF($DA$10="","",IF(C12=$DA$10,(SUM(OFFSET($AA$90,RANK($DB$10,$DB$6:$DB$51),,COUNTIF($DB$6:$DB$51,$DB$10),))/COUNTIF($DB$6:$DB$51,$DB$10)))))))))))))),"")</f>
        <v/>
      </c>
      <c r="AE12" s="42" t="b">
        <f>IFERROR(IF(OR(C12=$DA$6,C12=$DA$7,C12=$DA$8,C12=$DA$9,C12=$DA$10),0,IF((OR(C12=$EH$6,C12=$EH$7)*AND($AE$17&gt;0)),LARGE($EK$6:$EK$61,1))),"")</f>
        <v>0</v>
      </c>
      <c r="AF12" s="42" t="b">
        <f>IFERROR(IF(AND($AF$17=$EO$7,C12=$EM$7),Données!$X$23,IF(OR(C12=$DA$6,C12=$DA$7,C12=$DA$8,C12=$DA$9,C12=$DA$10),0,IF(C12=$EH$6,0,IF((OR(C12=$EM$6,C12=$EM$7)*AND($AF$17&gt;0)),LARGE($EP$6:$EP$61,1))))),"")</f>
        <v>0</v>
      </c>
      <c r="AG12" s="43" t="b">
        <f>IFERROR(IF(C12="Dummy","",IF(Données!$BH$4=LARGE(Données!$BH$3:$BH$18,1),Données!$X$27,IF(Données!$BH$4=LARGE(Données!$BH$3:$BH$18,2),Données!$X$28,IF(Données!$BH$4=LARGE(Données!$BH$3:$BH$18,3),Données!$X$29)))),"")</f>
        <v>0</v>
      </c>
    </row>
    <row r="13" spans="1:33" ht="16.2" thickBot="1" x14ac:dyDescent="0.35">
      <c r="A13" s="44">
        <f>Sem.014!B13</f>
        <v>1081</v>
      </c>
      <c r="B13" s="44">
        <f>Sem.028!B13</f>
        <v>0</v>
      </c>
      <c r="C13" s="71" t="str">
        <f>IFERROR(IF(AND(A13&gt;0,B13=0),Sem.014!C13,Sem.028!C13),"")</f>
        <v>Gérald Lavoie</v>
      </c>
      <c r="D13" s="28" t="str">
        <f t="shared" ref="D13:D16" si="4">IFERROR(INT(E13),"")</f>
        <v/>
      </c>
      <c r="E13" s="29" t="e">
        <f>IF(B13=5000,0,$D$3-(Données!$X$31-(VLOOKUP(B13,Données!$A$3:$P$1003,11)/Données!$X$6))*3)</f>
        <v>#N/A</v>
      </c>
      <c r="F13" s="74"/>
      <c r="G13" s="31"/>
      <c r="H13" s="32">
        <f>IF(OR(B13=A14,B13=A15,B13=A16,B13=A12),INT(I13),IF(AND(Sem.014!A187&lt;=1,A13&lt;&gt;B13),0,IF(Sem.014!A187&lt;=0.49,0,IFERROR(INT(I13),""))))</f>
        <v>0</v>
      </c>
      <c r="I13" s="33">
        <f ca="1">IFERROR(IF(OR($A13=5000,$B13=5000),0,OFFSET(Données!$A$3,$A13-1000,78+$G$14)*(Sem.014!$A$186)),"")</f>
        <v>0</v>
      </c>
      <c r="J13" s="34"/>
      <c r="K13" s="31"/>
      <c r="L13" s="32" t="str">
        <f t="shared" ref="L13:L16" ca="1" si="5">IFERROR(INT(M13),"")</f>
        <v/>
      </c>
      <c r="M13" s="33" t="str">
        <f ca="1">IFERROR(IF($B13=5000,0,OFFSET(Données!$A$3,$B13-1000,78+$K$14)*(Sem.028!$A187)),"")</f>
        <v/>
      </c>
      <c r="N13" s="34"/>
      <c r="O13" s="31"/>
      <c r="P13" s="75">
        <f t="shared" ref="P13:P16" si="6">IFERROR(IF(C13="DUMMY",0,IF($O$14=1,15,0)),"")</f>
        <v>15</v>
      </c>
      <c r="Q13" s="47">
        <f>IF(OR(C13=Données!$AX$3,C13=Données!$BB$3),10,IF(AND(C13=Données!$AX$4,Données!$AY$4=Données!$AY$3),10,IF(AND(C13=Données!$BB$4,Données!$BC$4=Données!$BC$3),10,)))</f>
        <v>0</v>
      </c>
      <c r="R13" s="34"/>
      <c r="S13" s="31"/>
      <c r="T13" s="35">
        <f t="shared" ref="T13:T16" si="7">IF(C13="Dummy",0,IF($S$14=1,25,IF($S$14=2,15,IF($S$14=3,10,0))))</f>
        <v>0</v>
      </c>
      <c r="U13" s="299"/>
      <c r="V13" s="37" t="str">
        <f>IFERROR(IF(VLOOKUP(B13,Données!$A$2:$P$1003,11)=Données!$X$19,10),"")</f>
        <v/>
      </c>
      <c r="W13" s="48"/>
      <c r="X13" s="49" t="b">
        <f>IFERROR(IF(C13="Dummy",0,IF($X$17&gt;0,Données!$X$16)),"")</f>
        <v>0</v>
      </c>
      <c r="Y13" s="48"/>
      <c r="Z13" s="50" t="b">
        <f>IFERROR(IF(C13="Dummy",0,IF($Z$17&gt;0,Données!$X$18)),"")</f>
        <v>0</v>
      </c>
      <c r="AA13" s="41"/>
      <c r="AB13" s="41"/>
      <c r="AC13" s="41"/>
      <c r="AD13" s="42" t="str">
        <f ca="1">IFERROR(IF(AND(C13=$DA$9,$DC$9=$DC$10),(27.5+0.5),IF(AND(C13=$DA$10,$DC$9=$DC$10),(27.5+0.5),IF($DA$6="","",IF(C13=$DA$6,(SUM(OFFSET($AA$90,RANK($DB$6,$DB$6:$DB$51),,COUNTIF($DB$6:$DB$51,$DB$6),))/COUNTIF($DB$6:$DB$51,$DB$6)),IF($DA$7="","",IF(C13=$DA$7,(SUM(OFFSET($AA$90,RANK($DB$7,$DB$6:$DB$51),,COUNTIF($DB$6:$DB$51,$DB$7),))/COUNTIF($DB$6:$DB$51,$DB$7)),IF($DA$8="","",IF(C13=$DA$8,(SUM(OFFSET($AA$90,RANK($DB$8,$DB$6:$DB$51),,COUNTIF($DB$6:$DB$51,$DB$8),))/COUNTIF($DB$6:$DB$51,$DB$8)),IF($DA$9="","",IF(C13=$DA$9,(SUM(OFFSET($AA$90,RANK($DB$9,$DB$6:$DB$51),,COUNTIF($DB$6:$DB$51,$DB$9),))/COUNTIF($DB$6:$DB$51,$DB$9)),IF($DA$10="","",IF(C13=$DA$10,(SUM(OFFSET($AA$90,RANK($DB$10,$DB$6:$DB$51),,COUNTIF($DB$6:$DB$51,$DB$10),))/COUNTIF($DB$6:$DB$51,$DB$10)))))))))))))),"")</f>
        <v/>
      </c>
      <c r="AE13" s="42" t="b">
        <f>IFERROR(IF(OR(C13=$DA$6,C13=$DA$7,C13=$DA$8,C13=$DA$9,C13=$DA$10),0,IF((OR(C13=$EH$6,C13=$EH$7)*AND($AE$17&gt;0)),LARGE($EK$6:$EK$61,1))),"")</f>
        <v>0</v>
      </c>
      <c r="AF13" s="42" t="b">
        <f>IFERROR(IF(AND($AF$17=$EO$7,C13=$EM$7),Données!$X$23,IF(OR(C13=$DA$6,C13=$DA$7,C13=$DA$8,C13=$DA$9,C13=$DA$10),0,IF(C13=$EH$6,0,IF((OR(C13=$EM$6,C13=$EM$7)*AND($AF$17&gt;0)),LARGE($EP$6:$EP$61,1))))),"")</f>
        <v>0</v>
      </c>
      <c r="AG13" s="43" t="b">
        <f>IFERROR(IF(C13="Dummy","",IF(Données!$BH$4=LARGE(Données!$BH$3:$BH$18,1),Données!$X$27,IF(Données!$BH$4=LARGE(Données!$BH$3:$BH$18,2),Données!$X$28,IF(Données!$BH$4=LARGE(Données!$BH$3:$BH$18,3),Données!$X$29)))),"")</f>
        <v>0</v>
      </c>
    </row>
    <row r="14" spans="1:33" ht="16.2" thickBot="1" x14ac:dyDescent="0.35">
      <c r="A14" s="44">
        <f>Sem.014!B14</f>
        <v>1041</v>
      </c>
      <c r="B14" s="44">
        <f>Sem.028!B14</f>
        <v>0</v>
      </c>
      <c r="C14" s="71" t="str">
        <f>IFERROR(IF(AND(A14&gt;0,B14=0),Sem.014!C14,Sem.028!C14),"")</f>
        <v>Thérèse Robert</v>
      </c>
      <c r="D14" s="28" t="str">
        <f t="shared" si="4"/>
        <v/>
      </c>
      <c r="E14" s="29" t="e">
        <f>IF(B14=5000,0,$D$3-(Données!$X$31-(VLOOKUP(B14,Données!$A$3:$P$1003,11)/Données!$X$6))*3)</f>
        <v>#N/A</v>
      </c>
      <c r="F14" s="74"/>
      <c r="G14" s="51">
        <f>RANK(F16,$F$5:$F$89,0)</f>
        <v>1</v>
      </c>
      <c r="H14" s="32">
        <f>IF(OR(B14=A15,B14=A16,B14=A13,B14=A12),INT(I14),IF(AND(Sem.014!A188&lt;=1,A14&lt;&gt;B14),0,IF(Sem.014!A188&lt;=0.49,0,IFERROR(INT(I14),""))))</f>
        <v>0</v>
      </c>
      <c r="I14" s="33">
        <f ca="1">IFERROR(IF(OR($A14=5000,$B14=5000),0,OFFSET(Données!$A$3,$A14-1000,78+$G$14)*(Sem.014!$A$186)),"")</f>
        <v>0</v>
      </c>
      <c r="J14" s="34"/>
      <c r="K14" s="51">
        <f>RANK(J16,$J$5:$J$89,0)</f>
        <v>1</v>
      </c>
      <c r="L14" s="32" t="str">
        <f t="shared" ca="1" si="5"/>
        <v/>
      </c>
      <c r="M14" s="33" t="str">
        <f ca="1">IFERROR(IF($B14=5000,0,OFFSET(Données!$A$3,$B14-1000,78+$K$14)*(Sem.028!$A188)),"")</f>
        <v/>
      </c>
      <c r="N14" s="34"/>
      <c r="O14" s="51">
        <f>RANK(N16,$N$5:$N$89,0)</f>
        <v>1</v>
      </c>
      <c r="P14" s="75">
        <f t="shared" si="6"/>
        <v>15</v>
      </c>
      <c r="Q14" s="47">
        <f>IF(OR(C14=Données!$AX$3,C14=Données!$BB$3),10,IF(AND(C14=Données!$AX$4,Données!$AY$4=Données!$AY$3),10,IF(AND(C14=Données!$BB$4,Données!$BC$4=Données!$BC$3),10,)))</f>
        <v>0</v>
      </c>
      <c r="R14" s="34"/>
      <c r="S14" s="51">
        <f>RANK(R16,$R$5:$R$89,0)</f>
        <v>11</v>
      </c>
      <c r="T14" s="35">
        <f t="shared" si="7"/>
        <v>0</v>
      </c>
      <c r="U14" s="299"/>
      <c r="V14" s="37" t="str">
        <f>IFERROR(IF(VLOOKUP(B14,Données!$A$2:$P$1003,11)=Données!$X$19,10),"")</f>
        <v/>
      </c>
      <c r="W14" s="48"/>
      <c r="X14" s="49" t="b">
        <f>IFERROR(IF(C14="Dummy",0,IF($X$17&gt;0,Données!$X$16)),"")</f>
        <v>0</v>
      </c>
      <c r="Y14" s="48"/>
      <c r="Z14" s="50" t="b">
        <f>IFERROR(IF(C14="Dummy",0,IF($Z$17&gt;0,Données!$X$18)),"")</f>
        <v>0</v>
      </c>
      <c r="AA14" s="41"/>
      <c r="AB14" s="41"/>
      <c r="AC14" s="41"/>
      <c r="AD14" s="42" t="str">
        <f ca="1">IFERROR(IF(AND(C14=$DA$9,$DC$9=$DC$10),(27.5+0.5),IF(AND(C14=$DA$10,$DC$9=$DC$10),(27.5+0.5),IF($DA$6="","",IF(C14=$DA$6,(SUM(OFFSET($AA$90,RANK($DB$6,$DB$6:$DB$51),,COUNTIF($DB$6:$DB$51,$DB$6),))/COUNTIF($DB$6:$DB$51,$DB$6)),IF($DA$7="","",IF(C14=$DA$7,(SUM(OFFSET($AA$90,RANK($DB$7,$DB$6:$DB$51),,COUNTIF($DB$6:$DB$51,$DB$7),))/COUNTIF($DB$6:$DB$51,$DB$7)),IF($DA$8="","",IF(C14=$DA$8,(SUM(OFFSET($AA$90,RANK($DB$8,$DB$6:$DB$51),,COUNTIF($DB$6:$DB$51,$DB$8),))/COUNTIF($DB$6:$DB$51,$DB$8)),IF($DA$9="","",IF(C14=$DA$9,(SUM(OFFSET($AA$90,RANK($DB$9,$DB$6:$DB$51),,COUNTIF($DB$6:$DB$51,$DB$9),))/COUNTIF($DB$6:$DB$51,$DB$9)),IF($DA$10="","",IF(C14=$DA$10,(SUM(OFFSET($AA$90,RANK($DB$10,$DB$6:$DB$51),,COUNTIF($DB$6:$DB$51,$DB$10),))/COUNTIF($DB$6:$DB$51,$DB$10)))))))))))))),"")</f>
        <v/>
      </c>
      <c r="AE14" s="42" t="b">
        <f>IFERROR(IF(OR(C14=$DA$6,C14=$DA$7,C14=$DA$8,C14=$DA$9,C14=$DA$10),0,IF((OR(C14=$EH$6,C14=$EH$7)*AND($AE$17&gt;0)),LARGE($EK$6:$EK$61,1))),"")</f>
        <v>0</v>
      </c>
      <c r="AF14" s="42" t="b">
        <f>IFERROR(IF(AND($AF$17=$EO$7,C14=$EM$7),Données!$X$23,IF(OR(C14=$DA$6,C14=$DA$7,C14=$DA$8,C14=$DA$9,C14=$DA$10),0,IF(C14=$EH$6,0,IF((OR(C14=$EM$6,C14=$EM$7)*AND($AF$17&gt;0)),LARGE($EP$6:$EP$61,1))))),"")</f>
        <v>0</v>
      </c>
      <c r="AG14" s="43" t="b">
        <f>IFERROR(IF(C14="Dummy","",IF(Données!$BH$4=LARGE(Données!$BH$3:$BH$18,1),Données!$X$27,IF(Données!$BH$4=LARGE(Données!$BH$3:$BH$18,2),Données!$X$28,IF(Données!$BH$4=LARGE(Données!$BH$3:$BH$18,3),Données!$X$29)))),"")</f>
        <v>0</v>
      </c>
    </row>
    <row r="15" spans="1:33" ht="16.2" thickBot="1" x14ac:dyDescent="0.35">
      <c r="A15" s="44">
        <f>Sem.014!B15</f>
        <v>1053</v>
      </c>
      <c r="B15" s="44">
        <f>Sem.028!B15</f>
        <v>0</v>
      </c>
      <c r="C15" s="71" t="str">
        <f>IFERROR(IF(AND(A15&gt;0,B15=0),Sem.014!C15,Sem.028!C15),"")</f>
        <v>Dorothée Beauchesne</v>
      </c>
      <c r="D15" s="28" t="str">
        <f t="shared" si="4"/>
        <v/>
      </c>
      <c r="E15" s="29" t="e">
        <f>IF(B15=5000,0,$D$3-(Données!$X$31-(VLOOKUP(B15,Données!$A$3:$P$1003,11)/Données!$X$6))*3)</f>
        <v>#N/A</v>
      </c>
      <c r="F15" s="74"/>
      <c r="G15" s="31"/>
      <c r="H15" s="32">
        <f>IF(OR(B15=A16,B15=A12,B15=A12,B15=A14),INT(I15),IF(AND(Sem.014!A189&lt;=1,A15&lt;&gt;B15),0,IF(Sem.014!A189&lt;=0.49,0,IFERROR(INT(I15),""))))</f>
        <v>0</v>
      </c>
      <c r="I15" s="33">
        <f ca="1">IFERROR(IF(OR($A15=5000,$B15=5000),0,OFFSET(Données!$A$3,$A15-1000,78+$G$14)*(Sem.014!$A$186)),"")</f>
        <v>0</v>
      </c>
      <c r="J15" s="34"/>
      <c r="K15" s="31"/>
      <c r="L15" s="32" t="str">
        <f t="shared" ca="1" si="5"/>
        <v/>
      </c>
      <c r="M15" s="33" t="str">
        <f ca="1">IFERROR(IF($B15=5000,0,OFFSET(Données!$A$3,$B15-1000,78+$K$14)*(Sem.028!$A189)),"")</f>
        <v/>
      </c>
      <c r="N15" s="34"/>
      <c r="O15" s="31"/>
      <c r="P15" s="75">
        <f t="shared" si="6"/>
        <v>15</v>
      </c>
      <c r="Q15" s="47">
        <f>IF(OR(C15=Données!$AX$3,C15=Données!$BB$3),10,IF(AND(C15=Données!$AX$4,Données!$AY$4=Données!$AY$3),10,IF(AND(C15=Données!$BB$4,Données!$BC$4=Données!$BC$3),10,)))</f>
        <v>0</v>
      </c>
      <c r="R15" s="34"/>
      <c r="S15" s="31"/>
      <c r="T15" s="35">
        <f t="shared" si="7"/>
        <v>0</v>
      </c>
      <c r="U15" s="299"/>
      <c r="V15" s="37" t="str">
        <f>IFERROR(IF(VLOOKUP(B15,Données!$A$2:$P$1003,11)=Données!$X$19,10),"")</f>
        <v/>
      </c>
      <c r="W15" s="48"/>
      <c r="X15" s="49" t="b">
        <f>IFERROR(IF(C15="Dummy",0,IF($X$17&gt;0,Données!$X$16)),"")</f>
        <v>0</v>
      </c>
      <c r="Y15" s="48"/>
      <c r="Z15" s="50" t="b">
        <f>IFERROR(IF(C15="Dummy",0,IF($Z$17&gt;0,Données!$X$18)),"")</f>
        <v>0</v>
      </c>
      <c r="AA15" s="41"/>
      <c r="AB15" s="41"/>
      <c r="AC15" s="41"/>
      <c r="AD15" s="42" t="str">
        <f ca="1">IFERROR(IF(AND(C15=$DA$9,$DC$9=$DC$10),(27.5+0.5),IF(AND(C15=$DA$10,$DC$9=$DC$10),(27.5+0.5),IF($DA$6="","",IF(C15=$DA$6,(SUM(OFFSET($AA$90,RANK($DB$6,$DB$6:$DB$51),,COUNTIF($DB$6:$DB$51,$DB$6),))/COUNTIF($DB$6:$DB$51,$DB$6)),IF($DA$7="","",IF(C15=$DA$7,(SUM(OFFSET($AA$90,RANK($DB$7,$DB$6:$DB$51),,COUNTIF($DB$6:$DB$51,$DB$7),))/COUNTIF($DB$6:$DB$51,$DB$7)),IF($DA$8="","",IF(C15=$DA$8,(SUM(OFFSET($AA$90,RANK($DB$8,$DB$6:$DB$51),,COUNTIF($DB$6:$DB$51,$DB$8),))/COUNTIF($DB$6:$DB$51,$DB$8)),IF($DA$9="","",IF(C15=$DA$9,(SUM(OFFSET($AA$90,RANK($DB$9,$DB$6:$DB$51),,COUNTIF($DB$6:$DB$51,$DB$9),))/COUNTIF($DB$6:$DB$51,$DB$9)),IF($DA$10="","",IF(C15=$DA$10,(SUM(OFFSET($AA$90,RANK($DB$10,$DB$6:$DB$51),,COUNTIF($DB$6:$DB$51,$DB$10),))/COUNTIF($DB$6:$DB$51,$DB$10)))))))))))))),"")</f>
        <v/>
      </c>
      <c r="AE15" s="42" t="b">
        <f>IFERROR(IF(OR(C15=$DA$6,C15=$DA$7,C15=$DA$8,C15=$DA$9,C15=$DA$10),0,IF((OR(C15=$EH$6,C15=$EH$7)*AND($AE$17&gt;0)),LARGE($EK$6:$EK$61,1))),"")</f>
        <v>0</v>
      </c>
      <c r="AF15" s="42" t="b">
        <f>IFERROR(IF(AND($AF$17=$EO$7,C15=$EM$7),Données!$X$23,IF(OR(C15=$DA$6,C15=$DA$7,C15=$DA$8,C15=$DA$9,C15=$DA$10),0,IF(C15=$EH$6,0,IF((OR(C15=$EM$6,C15=$EM$7)*AND($AF$17&gt;0)),LARGE($EP$6:$EP$61,1))))),"")</f>
        <v>0</v>
      </c>
      <c r="AG15" s="43" t="b">
        <f>IFERROR(IF(C15="Dummy","",IF(Données!$BH$4=LARGE(Données!$BH$3:$BH$18,1),Données!$X$27,IF(Données!$BH$4=LARGE(Données!$BH$3:$BH$18,2),Données!$X$28,IF(Données!$BH$4=LARGE(Données!$BH$3:$BH$18,3),Données!$X$29)))),"")</f>
        <v>0</v>
      </c>
    </row>
    <row r="16" spans="1:33" ht="16.2" thickBot="1" x14ac:dyDescent="0.35">
      <c r="A16" s="70">
        <f>Sem.014!B16</f>
        <v>1062</v>
      </c>
      <c r="B16" s="70">
        <f>Sem.028!B16</f>
        <v>0</v>
      </c>
      <c r="C16" s="71" t="str">
        <f>IFERROR(IF(AND(A16&gt;0,B16=0),Sem.014!C16,Sem.028!C16),"")</f>
        <v>Serge Lemieux</v>
      </c>
      <c r="D16" s="53" t="str">
        <f t="shared" si="4"/>
        <v/>
      </c>
      <c r="E16" s="29" t="e">
        <f>IF(B16=5000,0,$D$3-(Données!$X$31-(VLOOKUP(B16,Données!$A$3:$P$1003,11)/Données!$X$6))*3)</f>
        <v>#N/A</v>
      </c>
      <c r="F16" s="76">
        <f>Sem.014!$CS$179</f>
        <v>0</v>
      </c>
      <c r="G16" s="77"/>
      <c r="H16" s="32">
        <f>IF(OR(B16=A12,B16=A13,B16=A14,B16=A15),INT(I16),IF(AND(Sem.014!A190&lt;=1,A16&lt;&gt;B16),0,IF(Sem.014!A190&lt;=0.49,0,IFERROR(INT(I16),""))))</f>
        <v>0</v>
      </c>
      <c r="I16" s="33">
        <f ca="1">IFERROR(IF(OR($A16=5000,$B16=5000),0,OFFSET(Données!$A$3,$A16-1000,78+$G$14)*(Sem.014!$A$186)),"")</f>
        <v>0</v>
      </c>
      <c r="J16" s="76">
        <f>Sem.028!$CS$179</f>
        <v>0</v>
      </c>
      <c r="K16" s="77"/>
      <c r="L16" s="32" t="str">
        <f t="shared" ca="1" si="5"/>
        <v/>
      </c>
      <c r="M16" s="33" t="str">
        <f ca="1">IFERROR(IF($B16=5000,0,OFFSET(Données!$A$3,$B16-1000,78+$K$14)*(Sem.028!$A190)),"")</f>
        <v/>
      </c>
      <c r="N16" s="76">
        <f>F16+J16</f>
        <v>0</v>
      </c>
      <c r="O16" s="77"/>
      <c r="P16" s="32">
        <f t="shared" si="6"/>
        <v>15</v>
      </c>
      <c r="Q16" s="58">
        <f>IF(OR(C16=Données!$AX$3,C16=Données!$BB$3),10,IF(AND(C16=Données!$AX$4,Données!$AY$4=Données!$AY$3),10,IF(AND(C16=Données!$BB$4,Données!$BC$4=Données!$BC$3),10,)))</f>
        <v>0</v>
      </c>
      <c r="R16" s="76">
        <v>9940</v>
      </c>
      <c r="S16" s="77"/>
      <c r="T16" s="35">
        <f t="shared" si="7"/>
        <v>0</v>
      </c>
      <c r="U16" s="300"/>
      <c r="V16" s="37" t="str">
        <f>IFERROR(IF(VLOOKUP(B16,Données!$A$2:$P$1003,11)=Données!$X$19,10),"")</f>
        <v/>
      </c>
      <c r="W16" s="59"/>
      <c r="X16" s="60" t="b">
        <f>IFERROR(IF(C16="Dummy",0,IF($X$17&gt;0,Données!$X$16)),"")</f>
        <v>0</v>
      </c>
      <c r="Y16" s="59"/>
      <c r="Z16" s="61" t="b">
        <f>IFERROR(IF(C16="Dummy",0,IF($Z$17&gt;0,Données!$X$18)),"")</f>
        <v>0</v>
      </c>
      <c r="AA16" s="41"/>
      <c r="AB16" s="41"/>
      <c r="AC16" s="41"/>
      <c r="AD16" s="42" t="str">
        <f ca="1">IFERROR(IF(AND(C16=$DA$9,$DC$9=$DC$10),(27.5+0.5),IF(AND(C16=$DA$10,$DC$9=$DC$10),(27.5+0.5),IF($DA$6="","",IF(C16=$DA$6,(SUM(OFFSET($AA$90,RANK($DB$6,$DB$6:$DB$51),,COUNTIF($DB$6:$DB$51,$DB$6),))/COUNTIF($DB$6:$DB$51,$DB$6)),IF($DA$7="","",IF(C16=$DA$7,(SUM(OFFSET($AA$90,RANK($DB$7,$DB$6:$DB$51),,COUNTIF($DB$6:$DB$51,$DB$7),))/COUNTIF($DB$6:$DB$51,$DB$7)),IF($DA$8="","",IF(C16=$DA$8,(SUM(OFFSET($AA$90,RANK($DB$8,$DB$6:$DB$51),,COUNTIF($DB$6:$DB$51,$DB$8),))/COUNTIF($DB$6:$DB$51,$DB$8)),IF($DA$9="","",IF(C16=$DA$9,(SUM(OFFSET($AA$90,RANK($DB$9,$DB$6:$DB$51),,COUNTIF($DB$6:$DB$51,$DB$9),))/COUNTIF($DB$6:$DB$51,$DB$9)),IF($DA$10="","",IF(C16=$DA$10,(SUM(OFFSET($AA$90,RANK($DB$10,$DB$6:$DB$51),,COUNTIF($DB$6:$DB$51,$DB$10),))/COUNTIF($DB$6:$DB$51,$DB$10)))))))))))))),"")</f>
        <v/>
      </c>
      <c r="AE16" s="42" t="b">
        <f>IFERROR(IF(OR(C16=$DA$6,C16=$DA$7,C16=$DA$8,C16=$DA$9,C16=$DA$10),0,IF((OR(C16=$EH$6,C16=$EH$7)*AND($AE$17&gt;0)),LARGE($EK$6:$EK$61,1))),"")</f>
        <v>0</v>
      </c>
      <c r="AF16" s="42" t="b">
        <f>IFERROR(IF(AND($AF$17=$EO$7,C16=$EM$7),Données!$X$23,IF(OR(C16=$DA$6,C16=$DA$7,C16=$DA$8,C16=$DA$9,C16=$DA$10),0,IF(C16=$EH$6,0,IF((OR(C16=$EM$6,C16=$EM$7)*AND($AF$17&gt;0)),LARGE($EP$6:$EP$61,1))))),"")</f>
        <v>0</v>
      </c>
      <c r="AG16" s="43" t="b">
        <f>IFERROR(IF(C16="Dummy","",IF(Données!$BH$4=LARGE(Données!$BH$3:$BH$18,1),Données!$X$27,IF(Données!$BH$4=LARGE(Données!$BH$3:$BH$18,2),Données!$X$28,IF(Données!$BH$4=LARGE(Données!$BH$3:$BH$18,3),Données!$X$29)))),"")</f>
        <v>0</v>
      </c>
    </row>
    <row r="17" spans="1:33" ht="16.2" thickBot="1" x14ac:dyDescent="0.35">
      <c r="A17" s="62"/>
      <c r="B17" s="62"/>
      <c r="C17" s="78" t="s">
        <v>19</v>
      </c>
      <c r="D17" s="64"/>
      <c r="E17" s="65"/>
      <c r="F17" s="66" t="s">
        <v>18</v>
      </c>
      <c r="G17" s="67"/>
      <c r="H17" s="67"/>
      <c r="I17" s="67"/>
      <c r="J17" s="67"/>
      <c r="K17" s="67"/>
      <c r="L17" s="68"/>
      <c r="M17" s="67"/>
      <c r="N17" s="67"/>
      <c r="O17" s="67"/>
      <c r="P17" s="67"/>
      <c r="Q17" s="79"/>
      <c r="R17" s="67"/>
      <c r="S17" s="288" t="s">
        <v>199</v>
      </c>
      <c r="T17" s="289"/>
      <c r="U17" s="302"/>
      <c r="V17" s="297"/>
      <c r="W17" s="23"/>
      <c r="X17" s="22">
        <f>IF(AND(FA7=Données!BP4,FD7=FD6,FA7&lt;&gt;FA6),FC7,IF(FA6=Données!BP4,FC6,0))</f>
        <v>0</v>
      </c>
      <c r="Y17" s="23"/>
      <c r="Z17" s="22">
        <f>IF(AND(FE7=Données!BV4,FH7=FH6,FE7&lt;&gt;FE6),FG7,IF(FE6=Données!BV4,FG6,0))</f>
        <v>0</v>
      </c>
      <c r="AA17" s="24"/>
      <c r="AB17" s="25"/>
      <c r="AC17" s="25"/>
      <c r="AD17" s="24" t="b">
        <f>IFERROR(IF(OR(C12=$DA$6,C13=$DA$6,C14=$DA$6,C15=$DA$6,C16=$DA$6),LARGE(Données!$AL$3:$AL$1003,1),IF(OR(C12=$DA$7,C13=$DA$7,C14=$DA$7,C15=$DA$7,C16=$DA$7),LARGE(Données!$AL$3:$AL$1003,2),IF(OR(C12=$DA$8,C13=$DA$8,C14=$DA$8,C15=$DA$8,C16=$DA$8),LARGE(Données!$AL$3:$AL$1003,3),IF(OR(C12=$DA$9,C13=$DA$9,C14=$DA$9,C15=$DA$9,C16=$DA$9),LARGE(Données!$AL$3:$AL$1003,4),IF(OR(C12=$DA$10,C13=$DA$10,C14=$DA$10,C15=$DA$10,C16=$DA$10),LARGE(Données!$AL$3:$AL$1003,5)))))),"")</f>
        <v>0</v>
      </c>
      <c r="AE17" s="25">
        <f>IFERROR(IF(OR(C12=$EH$6,C13=$EH$6,C14=$EH$6,C15=$EH$6,C16=$EH$6),$EJ$6,0),"")</f>
        <v>0</v>
      </c>
      <c r="AF17" s="25">
        <f>IFERROR(IF(AND(C12=$EM$7,$EO$7=$EO$6,$EP$6=25,$EN$6=$EN$7),$EO$7,IF(AND(C13=$EM$7,$EO$7=$EO$6,$EP$6=25,$EN$6=$EN$7,),$EO$7,IF(AND(C14=$EM$7,$EO$7=$EO$6,$EP$6=25,$EN$6=$EN$7),$EO$7,IF(AND(C15=$EM$7,$EO$7=$EO$6,$EP$6=25,$EN$6=$EN$7),$EO$7,IF(AND(C16=$EM$7,$EO$7=$EO$6,$EP$6=25,$EN$6=$EN$7),$EO$7,IF(OR(C12=$EM$6,C13=$EM$6,C14=$EM$6,C15=$EM$6,C16=$EM$6),$EO$6,0)))))),"")</f>
        <v>0</v>
      </c>
      <c r="AG17" s="22">
        <f>Données!$BH$4</f>
        <v>17</v>
      </c>
    </row>
    <row r="18" spans="1:33" ht="15.6" x14ac:dyDescent="0.3">
      <c r="A18" s="26">
        <f>Sem.014!B22</f>
        <v>1078</v>
      </c>
      <c r="B18" s="26">
        <f>Sem.028!B22</f>
        <v>0</v>
      </c>
      <c r="C18" s="71" t="str">
        <f>IFERROR(IF(AND(A18&gt;0,B18=0),Sem.014!C22,Sem.028!C22),"")</f>
        <v>Jeanne d'Arc Collard</v>
      </c>
      <c r="D18" s="72" t="str">
        <f>IFERROR(INT(E18),"")</f>
        <v/>
      </c>
      <c r="E18" s="29" t="e">
        <f>IF(B18=5000,0,$D$3-(Données!$X$31-(VLOOKUP(B18,Données!$A$3:$P$1003,11)/Données!$X$6))*3)</f>
        <v>#N/A</v>
      </c>
      <c r="F18" s="80"/>
      <c r="G18" s="81"/>
      <c r="H18" s="32">
        <f>IF(OR(B18=A19,B18=A20,B18=A21,B18=A22),INT(I18),IF(AND(Sem.014!A196&lt;=1,A18&lt;&gt;B18),0,IF(Sem.014!A196&lt;=0.49,0,IFERROR(INT(I18),""))))</f>
        <v>0</v>
      </c>
      <c r="I18" s="33">
        <f ca="1">IFERROR(IF(OR($A18=5000,$B18=5000),0,OFFSET(Données!$A$3,$A18-1000,78+$G$20)*(Sem.014!$A196)),"")</f>
        <v>0</v>
      </c>
      <c r="J18" s="82"/>
      <c r="K18" s="81"/>
      <c r="L18" s="32" t="str">
        <f ca="1">IFERROR(INT(M18),"")</f>
        <v/>
      </c>
      <c r="M18" s="33" t="str">
        <f ca="1">IFERROR(IF($B18=5000,0,OFFSET(Données!$A$3,$B18-1000,78+$K$20)*(Sem.028!$A196)),"")</f>
        <v/>
      </c>
      <c r="N18" s="82"/>
      <c r="O18" s="81"/>
      <c r="P18" s="83">
        <f>IFERROR(IF(C18="DUMMY",0,IF($O$20=1,15,0)),"")</f>
        <v>15</v>
      </c>
      <c r="Q18" s="36">
        <f>IF(OR(C18=Données!$AX$3,C18=Données!$BB$3),10,IF(AND(C18=Données!$AX$4,Données!$AY$4=Données!$AY$3),10,IF(AND(C18=Données!$BB$4,Données!$BC$4=Données!$BC$3),10,)))</f>
        <v>0</v>
      </c>
      <c r="R18" s="82"/>
      <c r="S18" s="81"/>
      <c r="T18" s="35">
        <f>IF(C18="Dummy",0,IF($S$20=1,25,IF($S$20=2,15,IF($S$20=3,10,0))))</f>
        <v>0</v>
      </c>
      <c r="U18" s="299"/>
      <c r="V18" s="37" t="str">
        <f>IFERROR(IF(VLOOKUP(B18,Données!$A$2:$P$1003,11)=Données!$X$19,10),"")</f>
        <v/>
      </c>
      <c r="W18" s="38"/>
      <c r="X18" s="39" t="b">
        <f>IFERROR(IF(C18="Dummy",0,IF($X$23&gt;0,Données!$X$16)),"")</f>
        <v>0</v>
      </c>
      <c r="Y18" s="38"/>
      <c r="Z18" s="40" t="b">
        <f>IFERROR(IF(C18="Dummy",0,IF($Z$23&gt;0,Données!$X$18)),"")</f>
        <v>0</v>
      </c>
      <c r="AA18" s="41"/>
      <c r="AB18" s="41"/>
      <c r="AC18" s="41"/>
      <c r="AD18" s="42" t="str">
        <f ca="1">IFERROR(IF(AND(C18=$DA$9,$DC$9=$DC$10),(27.5+0.5),IF(AND(C18=$DA$10,$DC$9=$DC$10),(27.5+0.5),IF($DA$6="","",IF(C18=$DA$6,(SUM(OFFSET($AA$90,RANK($DB$6,$DB$6:$DB$51),,COUNTIF($DB$6:$DB$51,$DB$6),))/COUNTIF($DB$6:$DB$51,$DB$6)),IF($DA$7="","",IF(C18=$DA$7,(SUM(OFFSET($AA$90,RANK($DB$7,$DB$6:$DB$51),,COUNTIF($DB$6:$DB$51,$DB$7),))/COUNTIF($DB$6:$DB$51,$DB$7)),IF($DA$8="","",IF(C18=$DA$8,(SUM(OFFSET($AA$90,RANK($DB$8,$DB$6:$DB$51),,COUNTIF($DB$6:$DB$51,$DB$8),))/COUNTIF($DB$6:$DB$51,$DB$8)),IF($DA$9="","",IF(C18=$DA$9,(SUM(OFFSET($AA$90,RANK($DB$9,$DB$6:$DB$51),,COUNTIF($DB$6:$DB$51,$DB$9),))/COUNTIF($DB$6:$DB$51,$DB$9)),IF($DA$10="","",IF(C18=$DA$10,(SUM(OFFSET($AA$90,RANK($DB$10,$DB$6:$DB$51),,COUNTIF($DB$6:$DB$51,$DB$10),))/COUNTIF($DB$6:$DB$51,$DB$10)))))))))))))),"")</f>
        <v/>
      </c>
      <c r="AE18" s="42" t="b">
        <f>IFERROR(IF(OR(C18=$DA$6,C18=$DA$7,C18=$DA$8,C18=$DA$9,C18=$DA$10),0,IF((OR(C18=$EH$6,C18=$EH$7)*AND($AE$23&gt;0)),LARGE($EK$6:$EK$61,1))),"")</f>
        <v>0</v>
      </c>
      <c r="AF18" s="42" t="b">
        <f>IFERROR(IF(AND($AF$23=$EO$7,C18=$EM$7),Données!$X$23,IF(OR(C18=$DA$6,C18=$DA$7,C18=$DA$8,C18=$DA$9,C18=$DA$10),0,IF(C18=$EH$6,0,IF((OR(C18=$EM$6,C18=$EM$7)*AND($AF$23&gt;0)),LARGE($EP$6:$EP$61,1))))),"")</f>
        <v>0</v>
      </c>
      <c r="AG18" s="43" t="b">
        <f>IFERROR(IF(C18="Dummy","",IF(Données!$BH$5=LARGE(Données!$BH$3:$BH$18,1),Données!$X$27,IF(Données!$BH$5=LARGE(Données!$BH$3:$BH$18,2),Données!$X$28,IF(Données!$BH$5=LARGE(Données!$BH$3:$BH$18,3),Données!$X$29)))),"")</f>
        <v>0</v>
      </c>
    </row>
    <row r="19" spans="1:33" ht="16.2" thickBot="1" x14ac:dyDescent="0.35">
      <c r="A19" s="44">
        <f>Sem.014!B23</f>
        <v>1026</v>
      </c>
      <c r="B19" s="44">
        <f>Sem.028!B23</f>
        <v>0</v>
      </c>
      <c r="C19" s="71" t="str">
        <f>IFERROR(IF(AND(A19&gt;0,B19=0),Sem.014!C23,Sem.028!C23),"")</f>
        <v>Lucie Cyr</v>
      </c>
      <c r="D19" s="28" t="str">
        <f t="shared" ref="D19:D22" si="8">IFERROR(INT(E19),"")</f>
        <v/>
      </c>
      <c r="E19" s="29" t="e">
        <f>IF(B19=5000,0,$D$3-(Données!$X$31-(VLOOKUP(B19,Données!$A$3:$P$1003,11)/Données!$X$6))*3)</f>
        <v>#N/A</v>
      </c>
      <c r="F19" s="74"/>
      <c r="G19" s="31"/>
      <c r="H19" s="32">
        <f>IF(OR(B19=A20,B19=A21,B19=A22,B19=A18),INT(I19),IF(AND(Sem.014!A197&lt;=1,A19&lt;&gt;B19),0,IF(Sem.014!A197&lt;=0.49,0,IFERROR(INT(I19),""))))</f>
        <v>0</v>
      </c>
      <c r="I19" s="33">
        <f ca="1">IFERROR(IF(OR($A19=5000,$B19=5000),0,OFFSET(Données!$A$3,$A19-1000,78+$G$20)*(Sem.014!$A197)),"")</f>
        <v>0</v>
      </c>
      <c r="J19" s="34"/>
      <c r="K19" s="31"/>
      <c r="L19" s="32" t="str">
        <f t="shared" ref="L19:L22" ca="1" si="9">IFERROR(INT(M19),"")</f>
        <v/>
      </c>
      <c r="M19" s="33" t="str">
        <f ca="1">IFERROR(IF($B19=5000,0,OFFSET(Données!$A$3,$B19-1000,78+$K$20)*(Sem.028!$A197)),"")</f>
        <v/>
      </c>
      <c r="N19" s="34"/>
      <c r="O19" s="31"/>
      <c r="P19" s="75">
        <f t="shared" ref="P19:P22" si="10">IFERROR(IF(C19="DUMMY",0,IF($O$20=1,15,0)),"")</f>
        <v>15</v>
      </c>
      <c r="Q19" s="47">
        <f>IF(OR(C19=Données!$AX$3,C19=Données!$BB$3),10,IF(AND(C19=Données!$AX$4,Données!$AY$4=Données!$AY$3),10,IF(AND(C19=Données!$BB$4,Données!$BC$4=Données!$BC$3),10,)))</f>
        <v>0</v>
      </c>
      <c r="R19" s="34"/>
      <c r="S19" s="31"/>
      <c r="T19" s="35">
        <f t="shared" ref="T19:T22" si="11">IF(C19="Dummy",0,IF($S$20=1,25,IF($S$20=2,15,IF($S$20=3,10,0))))</f>
        <v>0</v>
      </c>
      <c r="U19" s="299"/>
      <c r="V19" s="37" t="str">
        <f>IFERROR(IF(VLOOKUP(B19,Données!$A$2:$P$1003,11)=Données!$X$19,10),"")</f>
        <v/>
      </c>
      <c r="W19" s="48"/>
      <c r="X19" s="49" t="b">
        <f>IFERROR(IF(C19="Dummy",0,IF($X$23&gt;0,Données!$X$16)),"")</f>
        <v>0</v>
      </c>
      <c r="Y19" s="48"/>
      <c r="Z19" s="50" t="b">
        <f>IFERROR(IF(C19="Dummy",0,IF($Z$23&gt;0,Données!$X$18)),"")</f>
        <v>0</v>
      </c>
      <c r="AA19" s="41"/>
      <c r="AB19" s="41"/>
      <c r="AC19" s="41"/>
      <c r="AD19" s="42" t="str">
        <f ca="1">IFERROR(IF(AND(C19=$DA$9,$DC$9=$DC$10),(27.5+0.5),IF(AND(C19=$DA$10,$DC$9=$DC$10),(27.5+0.5),IF($DA$6="","",IF(C19=$DA$6,(SUM(OFFSET($AA$90,RANK($DB$6,$DB$6:$DB$51),,COUNTIF($DB$6:$DB$51,$DB$6),))/COUNTIF($DB$6:$DB$51,$DB$6)),IF($DA$7="","",IF(C19=$DA$7,(SUM(OFFSET($AA$90,RANK($DB$7,$DB$6:$DB$51),,COUNTIF($DB$6:$DB$51,$DB$7),))/COUNTIF($DB$6:$DB$51,$DB$7)),IF($DA$8="","",IF(C19=$DA$8,(SUM(OFFSET($AA$90,RANK($DB$8,$DB$6:$DB$51),,COUNTIF($DB$6:$DB$51,$DB$8),))/COUNTIF($DB$6:$DB$51,$DB$8)),IF($DA$9="","",IF(C19=$DA$9,(SUM(OFFSET($AA$90,RANK($DB$9,$DB$6:$DB$51),,COUNTIF($DB$6:$DB$51,$DB$9),))/COUNTIF($DB$6:$DB$51,$DB$9)),IF($DA$10="","",IF(C19=$DA$10,(SUM(OFFSET($AA$90,RANK($DB$10,$DB$6:$DB$51),,COUNTIF($DB$6:$DB$51,$DB$10),))/COUNTIF($DB$6:$DB$51,$DB$10)))))))))))))),"")</f>
        <v/>
      </c>
      <c r="AE19" s="42" t="b">
        <f>IFERROR(IF(OR(C19=$DA$6,C19=$DA$7,C19=$DA$8,C19=$DA$9,C19=$DA$10),0,IF((OR(C19=$EH$6,C19=$EH$7)*AND($AE$23&gt;0)),LARGE($EK$6:$EK$61,1))),"")</f>
        <v>0</v>
      </c>
      <c r="AF19" s="42" t="b">
        <f>IFERROR(IF(AND($AF$23=$EO$7,C19=$EM$7),Données!$X$23,IF(OR(C19=$DA$6,C19=$DA$7,C19=$DA$8,C19=$DA$9,C19=$DA$10),0,IF(C19=$EH$6,0,IF((OR(C19=$EM$6,C19=$EM$7)*AND($AF$23&gt;0)),LARGE($EP$6:$EP$61,1))))),"")</f>
        <v>0</v>
      </c>
      <c r="AG19" s="43" t="b">
        <f>IFERROR(IF(C19="Dummy","",IF(Données!$BH$5=LARGE(Données!$BH$3:$BH$18,1),Données!$X$27,IF(Données!$BH$5=LARGE(Données!$BH$3:$BH$18,2),Données!$X$28,IF(Données!$BH$5=LARGE(Données!$BH$3:$BH$18,3),Données!$X$29)))),"")</f>
        <v>0</v>
      </c>
    </row>
    <row r="20" spans="1:33" ht="16.2" thickBot="1" x14ac:dyDescent="0.35">
      <c r="A20" s="44">
        <f>Sem.014!B24</f>
        <v>1046</v>
      </c>
      <c r="B20" s="44">
        <f>Sem.028!B24</f>
        <v>0</v>
      </c>
      <c r="C20" s="71" t="str">
        <f>IFERROR(IF(AND(A20&gt;0,B20=0),Sem.014!C24,Sem.028!C24),"")</f>
        <v xml:space="preserve">Élie Issa </v>
      </c>
      <c r="D20" s="28" t="str">
        <f t="shared" si="8"/>
        <v/>
      </c>
      <c r="E20" s="29" t="e">
        <f>IF(B20=5000,0,$D$3-(Données!$X$31-(VLOOKUP(B20,Données!$A$3:$P$1003,11)/Données!$X$6))*3)</f>
        <v>#N/A</v>
      </c>
      <c r="F20" s="74"/>
      <c r="G20" s="51">
        <f>RANK(F22,$F$5:$F$89,0)</f>
        <v>1</v>
      </c>
      <c r="H20" s="32">
        <f>IF(OR(B20=A21,B20=A22,B20=A18,B20=A19),INT(I20),IF(AND(Sem.014!A198&lt;=1,A20&lt;&gt;B20),0,IF(Sem.014!A198&lt;=0.49,0,IFERROR(INT(I20),""))))</f>
        <v>0</v>
      </c>
      <c r="I20" s="33">
        <f ca="1">IFERROR(IF(OR($A20=5000,$B20=5000),0,OFFSET(Données!$A$3,$A20-1000,78+$G$20)*(Sem.014!$A198)),"")</f>
        <v>0</v>
      </c>
      <c r="J20" s="34"/>
      <c r="K20" s="51">
        <f>RANK(J22,$J$5:$J$89,0)</f>
        <v>1</v>
      </c>
      <c r="L20" s="32" t="str">
        <f t="shared" ca="1" si="9"/>
        <v/>
      </c>
      <c r="M20" s="33" t="str">
        <f ca="1">IFERROR(IF($B20=5000,0,OFFSET(Données!$A$3,$B20-1000,78+$K$20)*(Sem.028!$A198)),"")</f>
        <v/>
      </c>
      <c r="N20" s="34"/>
      <c r="O20" s="51">
        <f>RANK(N22,$N$5:$N$89,0)</f>
        <v>1</v>
      </c>
      <c r="P20" s="75">
        <f t="shared" si="10"/>
        <v>15</v>
      </c>
      <c r="Q20" s="47">
        <f>IF(OR(C20=Données!$AX$3,C20=Données!$BB$3),10,IF(AND(C20=Données!$AX$4,Données!$AY$4=Données!$AY$3),10,IF(AND(C20=Données!$BB$4,Données!$BC$4=Données!$BC$3),10,)))</f>
        <v>0</v>
      </c>
      <c r="R20" s="34"/>
      <c r="S20" s="51">
        <f>RANK(R22,$R$5:$R$89,0)</f>
        <v>10</v>
      </c>
      <c r="T20" s="35">
        <f t="shared" si="11"/>
        <v>0</v>
      </c>
      <c r="U20" s="299"/>
      <c r="V20" s="37" t="str">
        <f>IFERROR(IF(VLOOKUP(B20,Données!$A$2:$P$1003,11)=Données!$X$19,10),"")</f>
        <v/>
      </c>
      <c r="W20" s="48"/>
      <c r="X20" s="49" t="b">
        <f>IFERROR(IF(C20="Dummy",0,IF($X$23&gt;0,Données!$X$16)),"")</f>
        <v>0</v>
      </c>
      <c r="Y20" s="48"/>
      <c r="Z20" s="50" t="b">
        <f>IFERROR(IF(C20="Dummy",0,IF($Z$23&gt;0,Données!$X$18)),"")</f>
        <v>0</v>
      </c>
      <c r="AA20" s="41"/>
      <c r="AB20" s="41"/>
      <c r="AC20" s="41"/>
      <c r="AD20" s="42" t="str">
        <f ca="1">IFERROR(IF(AND(C20=$DA$9,$DC$9=$DC$10),(27.5+0.5),IF(AND(C20=$DA$10,$DC$9=$DC$10),(27.5+0.5),IF($DA$6="","",IF(C20=$DA$6,(SUM(OFFSET($AA$90,RANK($DB$6,$DB$6:$DB$51),,COUNTIF($DB$6:$DB$51,$DB$6),))/COUNTIF($DB$6:$DB$51,$DB$6)),IF($DA$7="","",IF(C20=$DA$7,(SUM(OFFSET($AA$90,RANK($DB$7,$DB$6:$DB$51),,COUNTIF($DB$6:$DB$51,$DB$7),))/COUNTIF($DB$6:$DB$51,$DB$7)),IF($DA$8="","",IF(C20=$DA$8,(SUM(OFFSET($AA$90,RANK($DB$8,$DB$6:$DB$51),,COUNTIF($DB$6:$DB$51,$DB$8),))/COUNTIF($DB$6:$DB$51,$DB$8)),IF($DA$9="","",IF(C20=$DA$9,(SUM(OFFSET($AA$90,RANK($DB$9,$DB$6:$DB$51),,COUNTIF($DB$6:$DB$51,$DB$9),))/COUNTIF($DB$6:$DB$51,$DB$9)),IF($DA$10="","",IF(C20=$DA$10,(SUM(OFFSET($AA$90,RANK($DB$10,$DB$6:$DB$51),,COUNTIF($DB$6:$DB$51,$DB$10),))/COUNTIF($DB$6:$DB$51,$DB$10)))))))))))))),"")</f>
        <v/>
      </c>
      <c r="AE20" s="42" t="b">
        <f>IFERROR(IF(OR(C20=$DA$6,C20=$DA$7,C20=$DA$8,C20=$DA$9,C20=$DA$10),0,IF((OR(C20=$EH$6,C20=$EH$7)*AND($AE$23&gt;0)),LARGE($EK$6:$EK$61,1))),"")</f>
        <v>0</v>
      </c>
      <c r="AF20" s="42" t="b">
        <f>IFERROR(IF(AND($AF$23=$EO$7,C20=$EM$7),Données!$X$23,IF(OR(C20=$DA$6,C20=$DA$7,C20=$DA$8,C20=$DA$9,C20=$DA$10),0,IF(C20=$EH$6,0,IF((OR(C20=$EM$6,C20=$EM$7)*AND($AF$23&gt;0)),LARGE($EP$6:$EP$61,1))))),"")</f>
        <v>0</v>
      </c>
      <c r="AG20" s="43" t="b">
        <f>IFERROR(IF(C20="Dummy","",IF(Données!$BH$5=LARGE(Données!$BH$3:$BH$18,1),Données!$X$27,IF(Données!$BH$5=LARGE(Données!$BH$3:$BH$18,2),Données!$X$28,IF(Données!$BH$5=LARGE(Données!$BH$3:$BH$18,3),Données!$X$29)))),"")</f>
        <v>0</v>
      </c>
    </row>
    <row r="21" spans="1:33" ht="16.2" thickBot="1" x14ac:dyDescent="0.35">
      <c r="A21" s="44">
        <f>Sem.014!B25</f>
        <v>1074</v>
      </c>
      <c r="B21" s="44">
        <f>Sem.028!B25</f>
        <v>0</v>
      </c>
      <c r="C21" s="71" t="str">
        <f>IFERROR(IF(AND(A21&gt;0,B21=0),Sem.014!C25,Sem.028!C25),"")</f>
        <v>Serge Goupil</v>
      </c>
      <c r="D21" s="28" t="str">
        <f t="shared" si="8"/>
        <v/>
      </c>
      <c r="E21" s="29" t="e">
        <f>IF(B21=5000,0,$D$3-(Données!$X$31-(VLOOKUP(B21,Données!$A$3:$P$1003,11)/Données!$X$6))*3)</f>
        <v>#N/A</v>
      </c>
      <c r="F21" s="74"/>
      <c r="G21" s="31"/>
      <c r="H21" s="32">
        <f>IF(OR(B21=A22,B21=A18,B21=A19,B21=A20),INT(I21),IF(AND(Sem.014!A199&lt;=1,A21&lt;&gt;B21),0,IF(Sem.014!A199&lt;=0.49,0,IFERROR(INT(I21),""))))</f>
        <v>0</v>
      </c>
      <c r="I21" s="33">
        <f ca="1">IFERROR(IF(OR($A21=5000,$B21=5000),0,OFFSET(Données!$A$3,$A21-1000,78+$G$20)*(Sem.014!$A199)),"")</f>
        <v>0</v>
      </c>
      <c r="J21" s="34"/>
      <c r="K21" s="31"/>
      <c r="L21" s="32" t="str">
        <f t="shared" ca="1" si="9"/>
        <v/>
      </c>
      <c r="M21" s="33" t="str">
        <f ca="1">IFERROR(IF($B21=5000,0,OFFSET(Données!$A$3,$B21-1000,78+$K$20)*(Sem.028!$A199)),"")</f>
        <v/>
      </c>
      <c r="N21" s="34"/>
      <c r="O21" s="31"/>
      <c r="P21" s="75">
        <f t="shared" si="10"/>
        <v>15</v>
      </c>
      <c r="Q21" s="47">
        <f>IF(OR(C21=Données!$AX$3,C21=Données!$BB$3),10,IF(AND(C21=Données!$AX$4,Données!$AY$4=Données!$AY$3),10,IF(AND(C21=Données!$BB$4,Données!$BC$4=Données!$BC$3),10,)))</f>
        <v>0</v>
      </c>
      <c r="R21" s="34"/>
      <c r="S21" s="31"/>
      <c r="T21" s="35">
        <f t="shared" si="11"/>
        <v>0</v>
      </c>
      <c r="U21" s="299"/>
      <c r="V21" s="37" t="str">
        <f>IFERROR(IF(VLOOKUP(B21,Données!$A$2:$P$1003,11)=Données!$X$19,10),"")</f>
        <v/>
      </c>
      <c r="W21" s="48"/>
      <c r="X21" s="49" t="b">
        <f>IFERROR(IF(C21="Dummy",0,IF($X$23&gt;0,Données!$X$16)),"")</f>
        <v>0</v>
      </c>
      <c r="Y21" s="48"/>
      <c r="Z21" s="50" t="b">
        <f>IFERROR(IF(C21="Dummy",0,IF($Z$23&gt;0,Données!$X$18)),"")</f>
        <v>0</v>
      </c>
      <c r="AA21" s="41"/>
      <c r="AB21" s="41"/>
      <c r="AC21" s="41"/>
      <c r="AD21" s="42" t="str">
        <f ca="1">IFERROR(IF(AND(C21=$DA$9,$DC$9=$DC$10),(27.5+0.5),IF(AND(C21=$DA$10,$DC$9=$DC$10),(27.5+0.5),IF($DA$6="","",IF(C21=$DA$6,(SUM(OFFSET($AA$90,RANK($DB$6,$DB$6:$DB$51),,COUNTIF($DB$6:$DB$51,$DB$6),))/COUNTIF($DB$6:$DB$51,$DB$6)),IF($DA$7="","",IF(C21=$DA$7,(SUM(OFFSET($AA$90,RANK($DB$7,$DB$6:$DB$51),,COUNTIF($DB$6:$DB$51,$DB$7),))/COUNTIF($DB$6:$DB$51,$DB$7)),IF($DA$8="","",IF(C21=$DA$8,(SUM(OFFSET($AA$90,RANK($DB$8,$DB$6:$DB$51),,COUNTIF($DB$6:$DB$51,$DB$8),))/COUNTIF($DB$6:$DB$51,$DB$8)),IF($DA$9="","",IF(C21=$DA$9,(SUM(OFFSET($AA$90,RANK($DB$9,$DB$6:$DB$51),,COUNTIF($DB$6:$DB$51,$DB$9),))/COUNTIF($DB$6:$DB$51,$DB$9)),IF($DA$10="","",IF(C21=$DA$10,(SUM(OFFSET($AA$90,RANK($DB$10,$DB$6:$DB$51),,COUNTIF($DB$6:$DB$51,$DB$10),))/COUNTIF($DB$6:$DB$51,$DB$10)))))))))))))),"")</f>
        <v/>
      </c>
      <c r="AE21" s="42" t="b">
        <f>IFERROR(IF(OR(C21=$DA$6,C21=$DA$7,C21=$DA$8,C21=$DA$9,C21=$DA$10),0,IF((OR(C21=$EH$6,C21=$EH$7)*AND($AE$23&gt;0)),LARGE($EK$6:$EK$61,1))),"")</f>
        <v>0</v>
      </c>
      <c r="AF21" s="42" t="b">
        <f>IFERROR(IF(AND($AF$23=$EO$7,C21=$EM$7),Données!$X$23,IF(OR(C21=$DA$6,C21=$DA$7,C21=$DA$8,C21=$DA$9,C21=$DA$10),0,IF(C21=$EH$6,0,IF((OR(C21=$EM$6,C21=$EM$7)*AND($AF$23&gt;0)),LARGE($EP$6:$EP$61,1))))),"")</f>
        <v>0</v>
      </c>
      <c r="AG21" s="43" t="b">
        <f>IFERROR(IF(C21="Dummy","",IF(Données!$BH$5=LARGE(Données!$BH$3:$BH$18,1),Données!$X$27,IF(Données!$BH$5=LARGE(Données!$BH$3:$BH$18,2),Données!$X$28,IF(Données!$BH$5=LARGE(Données!$BH$3:$BH$18,3),Données!$X$29)))),"")</f>
        <v>0</v>
      </c>
    </row>
    <row r="22" spans="1:33" ht="16.2" thickBot="1" x14ac:dyDescent="0.35">
      <c r="A22" s="70">
        <f>Sem.014!B26</f>
        <v>1058</v>
      </c>
      <c r="B22" s="70">
        <f>Sem.028!B26</f>
        <v>0</v>
      </c>
      <c r="C22" s="71" t="str">
        <f>IFERROR(IF(AND(A22&gt;0,B22=0),Sem.014!C26,Sem.028!C26),"")</f>
        <v>André Cyr</v>
      </c>
      <c r="D22" s="53" t="str">
        <f t="shared" si="8"/>
        <v/>
      </c>
      <c r="E22" s="29" t="e">
        <f>IF(B22=5000,0,$D$3-(Données!$X$31-(VLOOKUP(B22,Données!$A$3:$P$1003,11)/Données!$X$6))*3)</f>
        <v>#N/A</v>
      </c>
      <c r="F22" s="76">
        <f>Sem.014!$CS$180</f>
        <v>0</v>
      </c>
      <c r="G22" s="77"/>
      <c r="H22" s="32">
        <f>IF(OR(B22=A18,B22=A19,B22=A20,B22=A21),INT(I22),IF(AND(Sem.014!A200&lt;=1,A22&lt;&gt;B22),0,IF(Sem.014!A200&lt;=0.49,0,IFERROR(INT(I22),""))))</f>
        <v>0</v>
      </c>
      <c r="I22" s="33">
        <f ca="1">IFERROR(IF(OR($A22=5000,$B22=5000),0,OFFSET(Données!$A$3,$A22-1000,78+$G$20)*(Sem.014!$A200)),"")</f>
        <v>0</v>
      </c>
      <c r="J22" s="76">
        <f>Sem.028!$CS$180</f>
        <v>0</v>
      </c>
      <c r="K22" s="77"/>
      <c r="L22" s="32" t="str">
        <f t="shared" ca="1" si="9"/>
        <v/>
      </c>
      <c r="M22" s="33" t="str">
        <f ca="1">IFERROR(IF($B22=5000,0,OFFSET(Données!$A$3,$B22-1000,78+$K$20)*(Sem.028!$A200)),"")</f>
        <v/>
      </c>
      <c r="N22" s="76">
        <f>F22+J22</f>
        <v>0</v>
      </c>
      <c r="O22" s="77"/>
      <c r="P22" s="32">
        <f t="shared" si="10"/>
        <v>15</v>
      </c>
      <c r="Q22" s="58">
        <f>IF(OR(C22=Données!$AX$3,C22=Données!$BB$3),10,IF(AND(C22=Données!$AX$4,Données!$AY$4=Données!$AY$3),10,IF(AND(C22=Données!$BB$4,Données!$BC$4=Données!$BC$3),10,)))</f>
        <v>0</v>
      </c>
      <c r="R22" s="76">
        <v>10130</v>
      </c>
      <c r="S22" s="77"/>
      <c r="T22" s="35">
        <f t="shared" si="11"/>
        <v>0</v>
      </c>
      <c r="U22" s="300"/>
      <c r="V22" s="37" t="str">
        <f>IFERROR(IF(VLOOKUP(B22,Données!$A$2:$P$1003,11)=Données!$X$19,10),"")</f>
        <v/>
      </c>
      <c r="W22" s="59"/>
      <c r="X22" s="60" t="b">
        <f>IFERROR(IF(C22="Dummy",0,IF($X$23&gt;0,Données!$X$16)),"")</f>
        <v>0</v>
      </c>
      <c r="Y22" s="59"/>
      <c r="Z22" s="61" t="b">
        <f>IFERROR(IF(C22="Dummy",0,IF($Z$23&gt;0,Données!$X$18)),"")</f>
        <v>0</v>
      </c>
      <c r="AA22" s="41"/>
      <c r="AB22" s="41"/>
      <c r="AC22" s="41"/>
      <c r="AD22" s="42" t="str">
        <f ca="1">IFERROR(IF(AND(C22=$DA$9,$DC$9=$DC$10),(27.5+0.5),IF(AND(C22=$DA$10,$DC$9=$DC$10),(27.5+0.5),IF($DA$6="","",IF(C22=$DA$6,(SUM(OFFSET($AA$90,RANK($DB$6,$DB$6:$DB$51),,COUNTIF($DB$6:$DB$51,$DB$6),))/COUNTIF($DB$6:$DB$51,$DB$6)),IF($DA$7="","",IF(C22=$DA$7,(SUM(OFFSET($AA$90,RANK($DB$7,$DB$6:$DB$51),,COUNTIF($DB$6:$DB$51,$DB$7),))/COUNTIF($DB$6:$DB$51,$DB$7)),IF($DA$8="","",IF(C22=$DA$8,(SUM(OFFSET($AA$90,RANK($DB$8,$DB$6:$DB$51),,COUNTIF($DB$6:$DB$51,$DB$8),))/COUNTIF($DB$6:$DB$51,$DB$8)),IF($DA$9="","",IF(C22=$DA$9,(SUM(OFFSET($AA$90,RANK($DB$9,$DB$6:$DB$51),,COUNTIF($DB$6:$DB$51,$DB$9),))/COUNTIF($DB$6:$DB$51,$DB$9)),IF($DA$10="","",IF(C22=$DA$10,(SUM(OFFSET($AA$90,RANK($DB$10,$DB$6:$DB$51),,COUNTIF($DB$6:$DB$51,$DB$10),))/COUNTIF($DB$6:$DB$51,$DB$10)))))))))))))),"")</f>
        <v/>
      </c>
      <c r="AE22" s="42" t="b">
        <f>IFERROR(IF(OR(C22=$DA$6,C22=$DA$7,C22=$DA$8,C22=$DA$9,C22=$DA$10),0,IF((OR(C22=$EH$6,C22=$EH$7)*AND($AE$23&gt;0)),LARGE($EK$6:$EK$61,1))),"")</f>
        <v>0</v>
      </c>
      <c r="AF22" s="42" t="b">
        <f>IFERROR(IF(AND($AF$23=$EO$7,C22=$EM$7),Données!$X$23,IF(OR(C22=$DA$6,C22=$DA$7,C22=$DA$8,C22=$DA$9,C22=$DA$10),0,IF(C22=$EH$6,0,IF((OR(C22=$EM$6,C22=$EM$7)*AND($AF$23&gt;0)),LARGE($EP$6:$EP$61,1))))),"")</f>
        <v>0</v>
      </c>
      <c r="AG22" s="43" t="b">
        <f>IFERROR(IF(C22="Dummy","",IF(Données!$BH$5=LARGE(Données!$BH$3:$BH$18,1),Données!$X$27,IF(Données!$BH$5=LARGE(Données!$BH$3:$BH$18,2),Données!$X$28,IF(Données!$BH$5=LARGE(Données!$BH$3:$BH$18,3),Données!$X$29)))),"")</f>
        <v>0</v>
      </c>
    </row>
    <row r="23" spans="1:33" ht="16.2" thickBot="1" x14ac:dyDescent="0.35">
      <c r="A23" s="62"/>
      <c r="B23" s="62"/>
      <c r="C23" s="78" t="s">
        <v>20</v>
      </c>
      <c r="D23" s="64"/>
      <c r="E23" s="65"/>
      <c r="F23" s="66" t="s">
        <v>18</v>
      </c>
      <c r="G23" s="67"/>
      <c r="H23" s="67"/>
      <c r="I23" s="67"/>
      <c r="J23" s="67"/>
      <c r="K23" s="67"/>
      <c r="L23" s="68"/>
      <c r="M23" s="67"/>
      <c r="N23" s="67"/>
      <c r="O23" s="67"/>
      <c r="P23" s="67"/>
      <c r="Q23" s="79"/>
      <c r="R23" s="67"/>
      <c r="S23" s="288" t="s">
        <v>200</v>
      </c>
      <c r="T23" s="289"/>
      <c r="U23" s="302"/>
      <c r="V23" s="297"/>
      <c r="W23" s="23"/>
      <c r="X23" s="22">
        <f>IF(AND(FA7=Données!BP5,FD7=FD6,FA7&lt;&gt;FA6),FC7,IF(FA6=Données!BP5,FC6,0))</f>
        <v>0</v>
      </c>
      <c r="Y23" s="23"/>
      <c r="Z23" s="22">
        <f>IF(AND(FE7=Données!BV5,FH7=FH6,FE7&lt;&gt;FE6),FG7,IF(FE6=Données!BV5,FG6,0))</f>
        <v>0</v>
      </c>
      <c r="AA23" s="24"/>
      <c r="AB23" s="25"/>
      <c r="AC23" s="25"/>
      <c r="AD23" s="24" t="b">
        <f>IFERROR(IF(OR(C18=$DA$6,C19=$DA$6,C20=$DA$6,C21=$DA$6,C22=$DA$6),LARGE(Données!$AL$3:$AL$1003,1),IF(OR(C18=$DA$7,C19=$DA$7,C20=$DA$7,C21=$DA$7,C22=$DA$7),LARGE(Données!$AL$3:$AL$1003,2),IF(OR(C18=$DA$8,C19=$DA$8,C20=$DA$8,C21=$DA$8,C22=$DA$8),LARGE(Données!$AL$3:$AL$1003,3),IF(OR(C18=$DA$9,C19=$DA$9,C20=$DA$9,C21=$DA$9,C22=$DA$9),LARGE(Données!$AL$3:$AL$1003,4),IF(OR(C18=$DA$10,C19=$DA$10,C20=$DA$10,C21=$DA$10,C22=$DA$10),LARGE(Données!$AL$3:$AL$1003,5)))))),"")</f>
        <v>0</v>
      </c>
      <c r="AE23" s="25">
        <f>IFERROR(IF(OR(C18=$EH$6,C19=$EH$6,C20=$EH$6,C21=$EH$6,C22=$EH$6),$EJ$6,0),"")</f>
        <v>0</v>
      </c>
      <c r="AF23" s="25">
        <f>IFERROR(IF(AND(C18=$EM$7,$EO$7=$EO$6,$EP$6=25,$EN$6=$EN$7),$EO$7,IF(AND(C19=$EM$7,$EO$7=$EO$6,$EP$6=25,$EN$6=$EN$7,),$EO$7,IF(AND(C20=$EM$7,$EO$7=$EO$6,$EP$6=25,$EN$6=$EN$7),$EO$7,IF(AND(C21=$EM$7,$EO$7=$EO$6,$EP$6=25,$EN$6=$EN$7),$EO$7,IF(AND(C22=$EM$7,$EO$7=$EO$6,$EP$6=25,$EN$6=$EN$7),$EO$7,IF(OR(C18=$EM$6,C19=$EM$6,C20=$EM$6,C21=$EM$6,C22=$EM$6),$EO$6,0)))))),"")</f>
        <v>0</v>
      </c>
      <c r="AG23" s="22">
        <f>Données!$BH$5</f>
        <v>17</v>
      </c>
    </row>
    <row r="24" spans="1:33" ht="15.6" x14ac:dyDescent="0.3">
      <c r="A24" s="26">
        <f>Sem.014!B32</f>
        <v>1039</v>
      </c>
      <c r="B24" s="26">
        <f>Sem.028!B32</f>
        <v>0</v>
      </c>
      <c r="C24" s="71" t="str">
        <f>IFERROR(IF(AND(A24&gt;0,B24=0),Sem.014!C32,Sem.028!C32),"")</f>
        <v>Johanne Champagne</v>
      </c>
      <c r="D24" s="72" t="str">
        <f>IFERROR(INT(E24),"")</f>
        <v/>
      </c>
      <c r="E24" s="29" t="e">
        <f>IF(B24=5000,0,$D$3-(Données!$X$31-(VLOOKUP(B24,Données!$A$3:$P$1003,11)/Données!$X$6))*3)</f>
        <v>#N/A</v>
      </c>
      <c r="F24" s="80"/>
      <c r="G24" s="81"/>
      <c r="H24" s="32">
        <f>IF(OR(B24=A25,B24=A26,B24=A27,B24=A28),INT(I24),IF(AND(Sem.014!A206&lt;=1,A24&lt;&gt;B24),0,IF(Sem.014!A206&lt;=0.49,0,IFERROR(INT(I24),""))))</f>
        <v>0</v>
      </c>
      <c r="I24" s="33">
        <f ca="1">IFERROR(IF(OR($A24=5000,$B24=5000),0,OFFSET(Données!$A$3,$A24-1000,78+$G$26)*(Sem.014!$A206)),"")</f>
        <v>0</v>
      </c>
      <c r="J24" s="82"/>
      <c r="K24" s="81"/>
      <c r="L24" s="32" t="str">
        <f ca="1">IFERROR(INT(M24),"")</f>
        <v/>
      </c>
      <c r="M24" s="33" t="str">
        <f ca="1">IFERROR(IF($B24=5000,0,OFFSET(Données!$A$3,$B24-1000,78+$K$26)*(Sem.028!$A206)),"")</f>
        <v/>
      </c>
      <c r="N24" s="82"/>
      <c r="O24" s="81"/>
      <c r="P24" s="83">
        <f>IFERROR(IF(C24="DUMMY",0,IF($O$26=1,15,0)),"")</f>
        <v>15</v>
      </c>
      <c r="Q24" s="36">
        <f>IF(OR(C24=Données!$AX$3,C24=Données!$BB$3),10,IF(AND(C24=Données!$AX$4,Données!$AY$4=Données!$AY$3),10,IF(AND(C24=Données!$BB$4,Données!$BC$4=Données!$BC$3),10,)))</f>
        <v>0</v>
      </c>
      <c r="R24" s="82"/>
      <c r="S24" s="81"/>
      <c r="T24" s="35">
        <v>0</v>
      </c>
      <c r="U24" s="299"/>
      <c r="V24" s="37" t="str">
        <f>IFERROR(IF(VLOOKUP(B24,Données!$A$2:$P$1003,11)=Données!$X$19,10),"")</f>
        <v/>
      </c>
      <c r="W24" s="38"/>
      <c r="X24" s="39" t="b">
        <f>IFERROR(IF(C24="Dummy",0,IF($X$29&gt;0,Données!$X$16)),"")</f>
        <v>0</v>
      </c>
      <c r="Y24" s="38"/>
      <c r="Z24" s="40" t="b">
        <f>IFERROR(IF(C24="Dummy",0,IF($Z$29&gt;0,Données!$X$18)),"")</f>
        <v>0</v>
      </c>
      <c r="AA24" s="41"/>
      <c r="AB24" s="41"/>
      <c r="AC24" s="41"/>
      <c r="AD24" s="42" t="str">
        <f ca="1">IFERROR(IF(AND(C24=$DA$9,$DC$9=$DC$10),(27.5+0.5),IF(AND(C24=$DA$10,$DC$9=$DC$10),(27.5+0.5),IF($DA$6="","",IF(C24=$DA$6,(SUM(OFFSET($AA$90,RANK($DB$6,$DB$6:$DB$51),,COUNTIF($DB$6:$DB$51,$DB$6),))/COUNTIF($DB$6:$DB$51,$DB$6)),IF($DA$7="","",IF(C24=$DA$7,(SUM(OFFSET($AA$90,RANK($DB$7,$DB$6:$DB$51),,COUNTIF($DB$6:$DB$51,$DB$7),))/COUNTIF($DB$6:$DB$51,$DB$7)),IF($DA$8="","",IF(C24=$DA$8,(SUM(OFFSET($AA$90,RANK($DB$8,$DB$6:$DB$51),,COUNTIF($DB$6:$DB$51,$DB$8),))/COUNTIF($DB$6:$DB$51,$DB$8)),IF($DA$9="","",IF(C24=$DA$9,(SUM(OFFSET($AA$90,RANK($DB$9,$DB$6:$DB$51),,COUNTIF($DB$6:$DB$51,$DB$9),))/COUNTIF($DB$6:$DB$51,$DB$9)),IF($DA$10="","",IF(C24=$DA$10,(SUM(OFFSET($AA$90,RANK($DB$10,$DB$6:$DB$51),,COUNTIF($DB$6:$DB$51,$DB$10),))/COUNTIF($DB$6:$DB$51,$DB$10)))))))))))))),"")</f>
        <v/>
      </c>
      <c r="AE24" s="42" t="b">
        <f>IFERROR(IF(OR(C24=$DA$6,C24=$DA$7,C24=$DA$8,C24=$DA$9,C24=$DA$10),0,IF((OR(C24=$EH$6,C24=$EH$7)*AND($AE$29&gt;0)),LARGE($EK$6:$EK$61,1))),"")</f>
        <v>0</v>
      </c>
      <c r="AF24" s="42" t="b">
        <f>IFERROR(IF(AND($AF$29=$EO$7,C24=$EM$7),Données!$X$23,IF(OR(C24=$DA$6,C24=$DA$7,C24=$DA$8,C24=$DA$9,C24=$DA$10),0,IF(C24=$EH$6,0,IF((OR(C24=$EM$6,C24=$EM$7)*AND($AF$29&gt;0)),LARGE($EP$6:$EP$61,1))))),"")</f>
        <v>0</v>
      </c>
      <c r="AG24" s="43" t="b">
        <f>IFERROR(IF(C24="Dummy","",IF(Données!$BH$6=LARGE(Données!$BH$3:$BH$18,1),Données!$X$27,IF(Données!$BH$6=LARGE(Données!$BH$3:$BH$18,2),Données!$X$28,IF(Données!$BH$6=LARGE(Données!$BH$3:$BH$18,3),Données!$X$29)))),"")</f>
        <v>0</v>
      </c>
    </row>
    <row r="25" spans="1:33" ht="16.2" thickBot="1" x14ac:dyDescent="0.35">
      <c r="A25" s="44">
        <f>Sem.014!B33</f>
        <v>1076</v>
      </c>
      <c r="B25" s="44">
        <f>Sem.028!B33</f>
        <v>0</v>
      </c>
      <c r="C25" s="71" t="str">
        <f>IFERROR(IF(AND(A25&gt;0,B25=0),Sem.014!C33,Sem.028!C33),"")</f>
        <v>Denise Allard</v>
      </c>
      <c r="D25" s="28" t="str">
        <f t="shared" ref="D25:D28" si="12">IFERROR(INT(E25),"")</f>
        <v/>
      </c>
      <c r="E25" s="29" t="e">
        <f>IF(B25=5000,0,$D$3-(Données!$X$31-(VLOOKUP(B25,Données!$A$3:$P$1003,11)/Données!$X$6))*3)</f>
        <v>#N/A</v>
      </c>
      <c r="F25" s="74"/>
      <c r="G25" s="31"/>
      <c r="H25" s="32">
        <f>IF(OR(B25=A26,B25=A27,B25=A28,B25=A24),INT(I25),IF(AND(Sem.014!A207&lt;=1,A25&lt;&gt;B25),0,IF(Sem.014!A207&lt;=0.49,0,IFERROR(INT(I25),""))))</f>
        <v>0</v>
      </c>
      <c r="I25" s="33">
        <f ca="1">IFERROR(IF(OR($A25=5000,$B25=5000),0,OFFSET(Données!$A$3,$A25-1000,78+$G$26)*(Sem.014!$A207)),"")</f>
        <v>0</v>
      </c>
      <c r="J25" s="34"/>
      <c r="K25" s="31"/>
      <c r="L25" s="32" t="str">
        <f t="shared" ref="L25:L28" ca="1" si="13">IFERROR(INT(M25),"")</f>
        <v/>
      </c>
      <c r="M25" s="33" t="str">
        <f ca="1">IFERROR(IF($B25=5000,0,OFFSET(Données!$A$3,$B25-1000,78+$K$26)*(Sem.028!$A207)),"")</f>
        <v/>
      </c>
      <c r="N25" s="34"/>
      <c r="O25" s="31"/>
      <c r="P25" s="75">
        <f t="shared" ref="P25:P28" si="14">IFERROR(IF(C25="DUMMY",0,IF($O$26=1,15,0)),"")</f>
        <v>15</v>
      </c>
      <c r="Q25" s="47">
        <f>IF(OR(C25=Données!$AX$3,C25=Données!$BB$3),10,IF(AND(C25=Données!$AX$4,Données!$AY$4=Données!$AY$3),10,IF(AND(C25=Données!$BB$4,Données!$BC$4=Données!$BC$3),10,)))</f>
        <v>0</v>
      </c>
      <c r="R25" s="34"/>
      <c r="S25" s="31"/>
      <c r="T25" s="35">
        <f t="shared" ref="T25:T28" si="15">IF(C25="Dummy",0,IF($S$26=1,25,IF($S$26=2,15,IF($S$26=3,10,0))))</f>
        <v>0</v>
      </c>
      <c r="U25" s="299"/>
      <c r="V25" s="37" t="str">
        <f>IFERROR(IF(VLOOKUP(B25,Données!$A$2:$P$1003,11)=Données!$X$19,10),"")</f>
        <v/>
      </c>
      <c r="W25" s="48"/>
      <c r="X25" s="49" t="b">
        <f>IFERROR(IF(C25="Dummy",0,IF($X$29&gt;0,Données!$X$16)),"")</f>
        <v>0</v>
      </c>
      <c r="Y25" s="48"/>
      <c r="Z25" s="50" t="b">
        <f>IFERROR(IF(C25="Dummy",0,IF($Z$29&gt;0,Données!$X$18)),"")</f>
        <v>0</v>
      </c>
      <c r="AA25" s="41"/>
      <c r="AB25" s="41"/>
      <c r="AC25" s="41"/>
      <c r="AD25" s="42" t="str">
        <f ca="1">IFERROR(IF(AND(C25=$DA$9,$DC$9=$DC$10),(27.5+0.5),IF(AND(C25=$DA$10,$DC$9=$DC$10),(27.5+0.5),IF($DA$6="","",IF(C25=$DA$6,(SUM(OFFSET($AA$90,RANK($DB$6,$DB$6:$DB$51),,COUNTIF($DB$6:$DB$51,$DB$6),))/COUNTIF($DB$6:$DB$51,$DB$6)),IF($DA$7="","",IF(C25=$DA$7,(SUM(OFFSET($AA$90,RANK($DB$7,$DB$6:$DB$51),,COUNTIF($DB$6:$DB$51,$DB$7),))/COUNTIF($DB$6:$DB$51,$DB$7)),IF($DA$8="","",IF(C25=$DA$8,(SUM(OFFSET($AA$90,RANK($DB$8,$DB$6:$DB$51),,COUNTIF($DB$6:$DB$51,$DB$8),))/COUNTIF($DB$6:$DB$51,$DB$8)),IF($DA$9="","",IF(C25=$DA$9,(SUM(OFFSET($AA$90,RANK($DB$9,$DB$6:$DB$51),,COUNTIF($DB$6:$DB$51,$DB$9),))/COUNTIF($DB$6:$DB$51,$DB$9)),IF($DA$10="","",IF(C25=$DA$10,(SUM(OFFSET($AA$90,RANK($DB$10,$DB$6:$DB$51),,COUNTIF($DB$6:$DB$51,$DB$10),))/COUNTIF($DB$6:$DB$51,$DB$10)))))))))))))),"")</f>
        <v/>
      </c>
      <c r="AE25" s="42" t="b">
        <f>IFERROR(IF(OR(C25=$DA$6,C25=$DA$7,C25=$DA$8,C25=$DA$9,C25=$DA$10),0,IF((OR(C25=$EH$6,C25=$EH$7)*AND($AE$29&gt;0)),LARGE($EK$6:$EK$61,1))),"")</f>
        <v>0</v>
      </c>
      <c r="AF25" s="42" t="b">
        <f>IFERROR(IF(AND($AF$29=$EO$7,C25=$EM$7),Données!$X$23,IF(OR(C25=$DA$6,C25=$DA$7,C25=$DA$8,C25=$DA$9,C25=$DA$10),0,IF(C25=$EH$6,0,IF((OR(C25=$EM$6,C25=$EM$7)*AND($AF$29&gt;0)),LARGE($EP$6:$EP$61,1))))),"")</f>
        <v>0</v>
      </c>
      <c r="AG25" s="43" t="b">
        <f>IFERROR(IF(C25="Dummy","",IF(Données!$BH$6=LARGE(Données!$BH$3:$BH$18,1),Données!$X$27,IF(Données!$BH$6=LARGE(Données!$BH$3:$BH$18,2),Données!$X$28,IF(Données!$BH$6=LARGE(Données!$BH$3:$BH$18,3),Données!$X$29)))),"")</f>
        <v>0</v>
      </c>
    </row>
    <row r="26" spans="1:33" ht="16.2" thickBot="1" x14ac:dyDescent="0.35">
      <c r="A26" s="44">
        <f>Sem.014!B34</f>
        <v>1000</v>
      </c>
      <c r="B26" s="44">
        <f>Sem.028!B34</f>
        <v>0</v>
      </c>
      <c r="C26" s="71" t="str">
        <f>IFERROR(IF(AND(A26&gt;0,B26=0),Sem.014!C34,Sem.028!C34),"")</f>
        <v>Pierrette Venne</v>
      </c>
      <c r="D26" s="28" t="str">
        <f t="shared" si="12"/>
        <v/>
      </c>
      <c r="E26" s="29" t="e">
        <f>IF(B26=5000,0,$D$3-(Données!$X$31-(VLOOKUP(B26,Données!$A$3:$P$1003,11)/Données!$X$6))*3)</f>
        <v>#N/A</v>
      </c>
      <c r="F26" s="74"/>
      <c r="G26" s="51">
        <f>RANK(F28,$F$5:$F$89,0)</f>
        <v>1</v>
      </c>
      <c r="H26" s="32">
        <f>IF(OR(B26=A27,B26=A28,B26=A24,B26=A25),INT(I26),IF(AND(Sem.014!A208&lt;=1,A26&lt;&gt;B26),0,IF(Sem.014!A208&lt;=0.49,0,IFERROR(INT(I26),""))))</f>
        <v>0</v>
      </c>
      <c r="I26" s="33">
        <f ca="1">IFERROR(IF(OR($A26=5000,$B26=5000),0,OFFSET(Données!$A$3,$A26-1000,78+$G$26)*(Sem.014!$A208)),"")</f>
        <v>0</v>
      </c>
      <c r="J26" s="34"/>
      <c r="K26" s="51">
        <f>RANK(J28,$J$5:$J$89,0)</f>
        <v>1</v>
      </c>
      <c r="L26" s="32" t="str">
        <f t="shared" ca="1" si="13"/>
        <v/>
      </c>
      <c r="M26" s="33" t="str">
        <f ca="1">IFERROR(IF($B26=5000,0,OFFSET(Données!$A$3,$B26-1000,78+$K$26)*(Sem.028!$A208)),"")</f>
        <v/>
      </c>
      <c r="N26" s="34"/>
      <c r="O26" s="51">
        <f>RANK(N28,$N$5:$N$89,0)</f>
        <v>1</v>
      </c>
      <c r="P26" s="75">
        <f t="shared" si="14"/>
        <v>15</v>
      </c>
      <c r="Q26" s="47">
        <f>IF(OR(C26=Données!$AX$3,C26=Données!$BB$3),10,IF(AND(C26=Données!$AX$4,Données!$AY$4=Données!$AY$3),10,IF(AND(C26=Données!$BB$4,Données!$BC$4=Données!$BC$3),10,)))</f>
        <v>0</v>
      </c>
      <c r="R26" s="34"/>
      <c r="S26" s="51">
        <f>RANK(R28,$R$5:$R$89,0)</f>
        <v>13</v>
      </c>
      <c r="T26" s="35">
        <f t="shared" si="15"/>
        <v>0</v>
      </c>
      <c r="U26" s="299"/>
      <c r="V26" s="37" t="str">
        <f>IFERROR(IF(VLOOKUP(B26,Données!$A$2:$P$1003,11)=Données!$X$19,10),"")</f>
        <v/>
      </c>
      <c r="W26" s="48"/>
      <c r="X26" s="49" t="b">
        <f>IFERROR(IF(C26="Dummy",0,IF($X$29&gt;0,Données!$X$16)),"")</f>
        <v>0</v>
      </c>
      <c r="Y26" s="48"/>
      <c r="Z26" s="50" t="b">
        <f>IFERROR(IF(C26="Dummy",0,IF($Z$29&gt;0,Données!$X$18)),"")</f>
        <v>0</v>
      </c>
      <c r="AA26" s="41"/>
      <c r="AB26" s="41"/>
      <c r="AC26" s="41"/>
      <c r="AD26" s="42" t="str">
        <f ca="1">IFERROR(IF(AND(C26=$DA$9,$DC$9=$DC$10),(27.5+0.5),IF(AND(C26=$DA$10,$DC$9=$DC$10),(27.5+0.5),IF($DA$6="","",IF(C26=$DA$6,(SUM(OFFSET($AA$90,RANK($DB$6,$DB$6:$DB$51),,COUNTIF($DB$6:$DB$51,$DB$6),))/COUNTIF($DB$6:$DB$51,$DB$6)),IF($DA$7="","",IF(C26=$DA$7,(SUM(OFFSET($AA$90,RANK($DB$7,$DB$6:$DB$51),,COUNTIF($DB$6:$DB$51,$DB$7),))/COUNTIF($DB$6:$DB$51,$DB$7)),IF($DA$8="","",IF(C26=$DA$8,(SUM(OFFSET($AA$90,RANK($DB$8,$DB$6:$DB$51),,COUNTIF($DB$6:$DB$51,$DB$8),))/COUNTIF($DB$6:$DB$51,$DB$8)),IF($DA$9="","",IF(C26=$DA$9,(SUM(OFFSET($AA$90,RANK($DB$9,$DB$6:$DB$51),,COUNTIF($DB$6:$DB$51,$DB$9),))/COUNTIF($DB$6:$DB$51,$DB$9)),IF($DA$10="","",IF(C26=$DA$10,(SUM(OFFSET($AA$90,RANK($DB$10,$DB$6:$DB$51),,COUNTIF($DB$6:$DB$51,$DB$10),))/COUNTIF($DB$6:$DB$51,$DB$10)))))))))))))),"")</f>
        <v/>
      </c>
      <c r="AE26" s="42" t="b">
        <f>IFERROR(IF(OR(C26=$DA$6,C26=$DA$7,C26=$DA$8,C26=$DA$9,C26=$DA$10),0,IF((OR(C26=$EH$6,C26=$EH$7)*AND($AE$29&gt;0)),LARGE($EK$6:$EK$61,1))),"")</f>
        <v>0</v>
      </c>
      <c r="AF26" s="42" t="b">
        <f>IFERROR(IF(AND($AF$29=$EO$7,C26=$EM$7),Données!$X$23,IF(OR(C26=$DA$6,C26=$DA$7,C26=$DA$8,C26=$DA$9,C26=$DA$10),0,IF(C26=$EH$6,0,IF((OR(C26=$EM$6,C26=$EM$7)*AND($AF$29&gt;0)),LARGE($EP$6:$EP$61,1))))),"")</f>
        <v>0</v>
      </c>
      <c r="AG26" s="43" t="b">
        <f>IFERROR(IF(C26="Dummy","",IF(Données!$BH$6=LARGE(Données!$BH$3:$BH$18,1),Données!$X$27,IF(Données!$BH$6=LARGE(Données!$BH$3:$BH$18,2),Données!$X$28,IF(Données!$BH$6=LARGE(Données!$BH$3:$BH$18,3),Données!$X$29)))),"")</f>
        <v>0</v>
      </c>
    </row>
    <row r="27" spans="1:33" ht="16.2" thickBot="1" x14ac:dyDescent="0.35">
      <c r="A27" s="44">
        <f>Sem.014!B35</f>
        <v>1001</v>
      </c>
      <c r="B27" s="44">
        <f>Sem.028!B35</f>
        <v>0</v>
      </c>
      <c r="C27" s="71" t="str">
        <f>IFERROR(IF(AND(A27&gt;0,B27=0),Sem.014!C35,Sem.028!C35),"")</f>
        <v>Claire Lessard</v>
      </c>
      <c r="D27" s="28" t="str">
        <f t="shared" si="12"/>
        <v/>
      </c>
      <c r="E27" s="29" t="e">
        <f>IF(B27=5000,0,$D$3-(Données!$X$31-(VLOOKUP(B27,Données!$A$3:$P$1003,11)/Données!$X$6))*3)</f>
        <v>#N/A</v>
      </c>
      <c r="F27" s="74"/>
      <c r="G27" s="31"/>
      <c r="H27" s="32">
        <f>IF(OR(B27=A28,B27=A24,B27=A25,B27=A26),INT(I27),IF(AND(Sem.014!A209&lt;=1,A27&lt;&gt;B27),0,IF(Sem.014!A209&lt;=0.49,0,IFERROR(INT(I27),""))))</f>
        <v>0</v>
      </c>
      <c r="I27" s="33">
        <f ca="1">IFERROR(IF(OR($A27=5000,$B27=5000),0,OFFSET(Données!$A$3,$A27-1000,78+$G$26)*(Sem.014!$A209)),"")</f>
        <v>0</v>
      </c>
      <c r="J27" s="34"/>
      <c r="K27" s="31"/>
      <c r="L27" s="32" t="str">
        <f t="shared" ca="1" si="13"/>
        <v/>
      </c>
      <c r="M27" s="33" t="str">
        <f ca="1">IFERROR(IF($B27=5000,0,OFFSET(Données!$A$3,$B27-1000,78+$K$26)*(Sem.028!$A209)),"")</f>
        <v/>
      </c>
      <c r="N27" s="34"/>
      <c r="O27" s="31"/>
      <c r="P27" s="75">
        <f t="shared" si="14"/>
        <v>15</v>
      </c>
      <c r="Q27" s="47">
        <f>IF(OR(C27=Données!$AX$3,C27=Données!$BB$3),10,IF(AND(C27=Données!$AX$4,Données!$AY$4=Données!$AY$3),10,IF(AND(C27=Données!$BB$4,Données!$BC$4=Données!$BC$3),10,)))</f>
        <v>0</v>
      </c>
      <c r="R27" s="34"/>
      <c r="S27" s="31"/>
      <c r="T27" s="35">
        <f t="shared" si="15"/>
        <v>0</v>
      </c>
      <c r="U27" s="299"/>
      <c r="V27" s="37" t="str">
        <f>IFERROR(IF(VLOOKUP(B27,Données!$A$2:$P$1003,11)=Données!$X$19,10),"")</f>
        <v/>
      </c>
      <c r="W27" s="48"/>
      <c r="X27" s="49" t="b">
        <f>IFERROR(IF(C27="Dummy",0,IF($X$29&gt;0,Données!$X$16)),"")</f>
        <v>0</v>
      </c>
      <c r="Y27" s="48"/>
      <c r="Z27" s="50" t="b">
        <f>IFERROR(IF(C27="Dummy",0,IF($Z$29&gt;0,Données!$X$18)),"")</f>
        <v>0</v>
      </c>
      <c r="AA27" s="41"/>
      <c r="AB27" s="41"/>
      <c r="AC27" s="41"/>
      <c r="AD27" s="42" t="str">
        <f ca="1">IFERROR(IF(AND(C27=$DA$9,$DC$9=$DC$10),(27.5+0.5),IF(AND(C27=$DA$10,$DC$9=$DC$10),(27.5+0.5),IF($DA$6="","",IF(C27=$DA$6,(SUM(OFFSET($AA$90,RANK($DB$6,$DB$6:$DB$51),,COUNTIF($DB$6:$DB$51,$DB$6),))/COUNTIF($DB$6:$DB$51,$DB$6)),IF($DA$7="","",IF(C27=$DA$7,(SUM(OFFSET($AA$90,RANK($DB$7,$DB$6:$DB$51),,COUNTIF($DB$6:$DB$51,$DB$7),))/COUNTIF($DB$6:$DB$51,$DB$7)),IF($DA$8="","",IF(C27=$DA$8,(SUM(OFFSET($AA$90,RANK($DB$8,$DB$6:$DB$51),,COUNTIF($DB$6:$DB$51,$DB$8),))/COUNTIF($DB$6:$DB$51,$DB$8)),IF($DA$9="","",IF(C27=$DA$9,(SUM(OFFSET($AA$90,RANK($DB$9,$DB$6:$DB$51),,COUNTIF($DB$6:$DB$51,$DB$9),))/COUNTIF($DB$6:$DB$51,$DB$9)),IF($DA$10="","",IF(C27=$DA$10,(SUM(OFFSET($AA$90,RANK($DB$10,$DB$6:$DB$51),,COUNTIF($DB$6:$DB$51,$DB$10),))/COUNTIF($DB$6:$DB$51,$DB$10)))))))))))))),"")</f>
        <v/>
      </c>
      <c r="AE27" s="42" t="b">
        <f>IFERROR(IF(OR(C27=$DA$6,C27=$DA$7,C27=$DA$8,C27=$DA$9,C27=$DA$10),0,IF((OR(C27=$EH$6,C27=$EH$7)*AND($AE$29&gt;0)),LARGE($EK$6:$EK$61,1))),"")</f>
        <v>0</v>
      </c>
      <c r="AF27" s="42" t="b">
        <f>IFERROR(IF(AND($AF$29=$EO$7,C27=$EM$7),Données!$X$23,IF(OR(C27=$DA$6,C27=$DA$7,C27=$DA$8,C27=$DA$9,C27=$DA$10),0,IF(C27=$EH$6,0,IF((OR(C27=$EM$6,C27=$EM$7)*AND($AF$29&gt;0)),LARGE($EP$6:$EP$61,1))))),"")</f>
        <v>0</v>
      </c>
      <c r="AG27" s="43" t="b">
        <f>IFERROR(IF(C27="Dummy","",IF(Données!$BH$6=LARGE(Données!$BH$3:$BH$18,1),Données!$X$27,IF(Données!$BH$6=LARGE(Données!$BH$3:$BH$18,2),Données!$X$28,IF(Données!$BH$6=LARGE(Données!$BH$3:$BH$18,3),Données!$X$29)))),"")</f>
        <v>0</v>
      </c>
    </row>
    <row r="28" spans="1:33" ht="16.2" thickBot="1" x14ac:dyDescent="0.35">
      <c r="A28" s="70">
        <f>Sem.014!B36</f>
        <v>1004</v>
      </c>
      <c r="B28" s="70">
        <f>Sem.028!B36</f>
        <v>0</v>
      </c>
      <c r="C28" s="71" t="str">
        <f>IFERROR(IF(AND(A28&gt;0,B28=0),Sem.014!C36,Sem.028!C36),"")</f>
        <v>Émile Beauchesne</v>
      </c>
      <c r="D28" s="53" t="str">
        <f t="shared" si="12"/>
        <v/>
      </c>
      <c r="E28" s="29" t="e">
        <f>IF(B28=5000,0,$D$3-(Données!$X$31-(VLOOKUP(B28,Données!$A$3:$P$1003,11)/Données!$X$6))*3)</f>
        <v>#N/A</v>
      </c>
      <c r="F28" s="76">
        <f>Sem.014!$CS$181</f>
        <v>0</v>
      </c>
      <c r="G28" s="77"/>
      <c r="H28" s="32">
        <f>IF(OR(B28=A24,B28=A25,B28=A26,B28=A27),INT(I28),IF(AND(Sem.014!A210&lt;=1,A28&lt;&gt;B28),0,IF(Sem.014!A210&lt;=0.49,0,IFERROR(INT(I28),""))))</f>
        <v>0</v>
      </c>
      <c r="I28" s="33">
        <f ca="1">IFERROR(IF(OR($A28=5000,$B28=5000),0,OFFSET(Données!$A$3,$A28-1000,78+$G$26)*(Sem.014!$A210)),"")</f>
        <v>0</v>
      </c>
      <c r="J28" s="76">
        <f>Sem.028!$CS$181</f>
        <v>0</v>
      </c>
      <c r="K28" s="77"/>
      <c r="L28" s="32" t="str">
        <f t="shared" ca="1" si="13"/>
        <v/>
      </c>
      <c r="M28" s="33" t="str">
        <f ca="1">IFERROR(IF($B28=5000,0,OFFSET(Données!$A$3,$B28-1000,78+$K$26)*(Sem.028!$A210)),"")</f>
        <v/>
      </c>
      <c r="N28" s="76">
        <f>F28+J28</f>
        <v>0</v>
      </c>
      <c r="O28" s="77"/>
      <c r="P28" s="32">
        <f t="shared" si="14"/>
        <v>15</v>
      </c>
      <c r="Q28" s="58">
        <f>IF(OR(C28=Données!$AX$3,C28=Données!$BB$3),10,IF(AND(C28=Données!$AX$4,Données!$AY$4=Données!$AY$3),10,IF(AND(C28=Données!$BB$4,Données!$BC$4=Données!$BC$3),10,)))</f>
        <v>0</v>
      </c>
      <c r="R28" s="76">
        <v>9450</v>
      </c>
      <c r="S28" s="77"/>
      <c r="T28" s="35">
        <f t="shared" si="15"/>
        <v>0</v>
      </c>
      <c r="U28" s="300"/>
      <c r="V28" s="37" t="str">
        <f>IFERROR(IF(VLOOKUP(B28,Données!$A$2:$P$1003,11)=Données!$X$19,10),"")</f>
        <v/>
      </c>
      <c r="W28" s="59"/>
      <c r="X28" s="60" t="b">
        <f>IFERROR(IF(C28="Dummy",0,IF($X$29&gt;0,Données!$X$16)),"")</f>
        <v>0</v>
      </c>
      <c r="Y28" s="59"/>
      <c r="Z28" s="61" t="b">
        <f>IFERROR(IF(C28="Dummy",0,IF($Z$29&gt;0,Données!$X$18)),"")</f>
        <v>0</v>
      </c>
      <c r="AA28" s="41"/>
      <c r="AB28" s="41"/>
      <c r="AC28" s="41"/>
      <c r="AD28" s="42" t="str">
        <f ca="1">IFERROR(IF(AND(C28=$DA$9,$DC$9=$DC$10),(27.5+0.5),IF(AND(C28=$DA$10,$DC$9=$DC$10),(27.5+0.5),IF($DA$6="","",IF(C28=$DA$6,(SUM(OFFSET($AA$90,RANK($DB$6,$DB$6:$DB$51),,COUNTIF($DB$6:$DB$51,$DB$6),))/COUNTIF($DB$6:$DB$51,$DB$6)),IF($DA$7="","",IF(C28=$DA$7,(SUM(OFFSET($AA$90,RANK($DB$7,$DB$6:$DB$51),,COUNTIF($DB$6:$DB$51,$DB$7),))/COUNTIF($DB$6:$DB$51,$DB$7)),IF($DA$8="","",IF(C28=$DA$8,(SUM(OFFSET($AA$90,RANK($DB$8,$DB$6:$DB$51),,COUNTIF($DB$6:$DB$51,$DB$8),))/COUNTIF($DB$6:$DB$51,$DB$8)),IF($DA$9="","",IF(C28=$DA$9,(SUM(OFFSET($AA$90,RANK($DB$9,$DB$6:$DB$51),,COUNTIF($DB$6:$DB$51,$DB$9),))/COUNTIF($DB$6:$DB$51,$DB$9)),IF($DA$10="","",IF(C28=$DA$10,(SUM(OFFSET($AA$90,RANK($DB$10,$DB$6:$DB$51),,COUNTIF($DB$6:$DB$51,$DB$10),))/COUNTIF($DB$6:$DB$51,$DB$10)))))))))))))),"")</f>
        <v/>
      </c>
      <c r="AE28" s="42" t="b">
        <f>IFERROR(IF(OR(C28=$DA$6,C28=$DA$7,C28=$DA$8,C28=$DA$9,C28=$DA$10),0,IF((OR(C28=$EH$6,C28=$EH$7)*AND($AE$29&gt;0)),LARGE($EK$6:$EK$61,1))),"")</f>
        <v>0</v>
      </c>
      <c r="AF28" s="42" t="b">
        <f>IFERROR(IF(AND($AF$29=$EO$7,C28=$EM$7),Données!$X$23,IF(OR(C28=$DA$6,C28=$DA$7,C28=$DA$8,C28=$DA$9,C28=$DA$10),0,IF(C28=$EH$6,0,IF((OR(C28=$EM$6,C28=$EM$7)*AND($AF$29&gt;0)),LARGE($EP$6:$EP$61,1))))),"")</f>
        <v>0</v>
      </c>
      <c r="AG28" s="43" t="b">
        <f>IFERROR(IF(C28="Dummy","",IF(Données!$BH$6=LARGE(Données!$BH$3:$BH$18,1),Données!$X$27,IF(Données!$BH$6=LARGE(Données!$BH$3:$BH$18,2),Données!$X$28,IF(Données!$BH$6=LARGE(Données!$BH$3:$BH$18,3),Données!$X$29)))),"")</f>
        <v>0</v>
      </c>
    </row>
    <row r="29" spans="1:33" ht="16.2" thickBot="1" x14ac:dyDescent="0.35">
      <c r="A29" s="62"/>
      <c r="B29" s="62"/>
      <c r="C29" s="78" t="s">
        <v>21</v>
      </c>
      <c r="D29" s="64"/>
      <c r="E29" s="65"/>
      <c r="F29" s="66" t="s">
        <v>18</v>
      </c>
      <c r="G29" s="67"/>
      <c r="H29" s="67"/>
      <c r="I29" s="67"/>
      <c r="J29" s="67"/>
      <c r="K29" s="67"/>
      <c r="L29" s="68"/>
      <c r="M29" s="67"/>
      <c r="N29" s="67"/>
      <c r="O29" s="67"/>
      <c r="P29" s="67"/>
      <c r="Q29" s="79"/>
      <c r="R29" s="67"/>
      <c r="S29" s="288" t="s">
        <v>201</v>
      </c>
      <c r="T29" s="289"/>
      <c r="U29" s="302"/>
      <c r="V29" s="297"/>
      <c r="W29" s="23"/>
      <c r="X29" s="22">
        <f>IF(AND(FA7=Données!BP6,FD7=FD6,FA7&lt;&gt;FA6),FC7,IF(FA6=Données!BP6,FC6,0))</f>
        <v>0</v>
      </c>
      <c r="Y29" s="23"/>
      <c r="Z29" s="22">
        <f>IF(AND(FE7=Données!BV6,FH7=FH6,FE7&lt;&gt;FE6),FG7,IF(FE6=Données!BV6,FG6,0))</f>
        <v>0</v>
      </c>
      <c r="AA29" s="24"/>
      <c r="AB29" s="25"/>
      <c r="AC29" s="25"/>
      <c r="AD29" s="24" t="b">
        <f>IFERROR(IF(OR(C24=$DA$6,C25=$DA$6,C26=$DA$6,C27=$DA$6,C28=$DA$6),LARGE(Données!$AL$3:$AL$1003,1),IF(OR(C24=$DA$7,C25=$DA$7,C26=$DA$7,C27=$DA$7,C28=$DA$7),LARGE(Données!$AL$3:$AL$1003,2),IF(OR(C24=$DA$8,C25=$DA$8,C26=$DA$8,C27=$DA$8,C28=$DA$8),LARGE(Données!$AL$3:$AL$1003,3),IF(OR(C24=$DA$9,C25=$DA$9,C26=$DA$9,C27=$DA$9,C28=$DA$9),LARGE(Données!$AL$3:$AL$1003,4),IF(OR(C24=$DA$10,C25=$DA$10,C26=$DA$10,C27=$DA$10,C28=$DA$10),LARGE(Données!$AL$3:$AL$1003,5)))))),"")</f>
        <v>0</v>
      </c>
      <c r="AE29" s="25">
        <f>IFERROR(IF(OR(C24=$EH$6,C25=$EH$6,C26=$EH$6,C27=$EH$6,C28=$EH$6),$EJ$6,0),"")</f>
        <v>0</v>
      </c>
      <c r="AF29" s="25">
        <f>IFERROR(IF(AND(C24=$EM$7,$EO$7=$EO$6,$EP$6=25,$EN$6=$EN$7),$EO$7,IF(AND(C25=$EM$7,$EO$7=$EO$6,$EP$6=25,$EN$6=$EN$7,),$EO$7,IF(AND(C26=$EM$7,$EO$7=$EO$6,$EP$6=25,$EN$6=$EN$7),$EO$7,IF(AND(C27=$EM$7,$EO$7=$EO$6,$EP$6=25,$EN$6=$EN$7),$EO$7,IF(AND(C28=$EM$7,$EO$7=$EO$6,$EP$6=25,$EN$6=$EN$7),$EO$7,IF(OR(C24=$EM$6,C25=$EM$6,C26=$EM$6,C27=$EM$6,C28=$EM$6),$EO$6,0)))))),"")</f>
        <v>0</v>
      </c>
      <c r="AG29" s="22">
        <f>Données!$BH$6</f>
        <v>15</v>
      </c>
    </row>
    <row r="30" spans="1:33" ht="15.6" x14ac:dyDescent="0.3">
      <c r="A30" s="26">
        <f>Sem.014!B42</f>
        <v>1012</v>
      </c>
      <c r="B30" s="26">
        <f>Sem.028!B42</f>
        <v>0</v>
      </c>
      <c r="C30" s="71" t="str">
        <f>IFERROR(IF(AND(A30&gt;0,B30=0),Sem.014!C42,Sem.028!C42),"")</f>
        <v>Maurice Chartrand</v>
      </c>
      <c r="D30" s="72" t="str">
        <f>IFERROR(INT(E30),"")</f>
        <v/>
      </c>
      <c r="E30" s="29" t="e">
        <f>IF(B30=5000,0,$D$3-(Données!$X$31-(VLOOKUP(B30,Données!$A$3:$P$1003,11)/Données!$X$6))*3)</f>
        <v>#N/A</v>
      </c>
      <c r="F30" s="80"/>
      <c r="G30" s="81"/>
      <c r="H30" s="32">
        <f>IF(OR(B30=A31,B30=A32,B30=A33,B30=A34),INT(I30),IF(AND(Sem.014!A216&lt;=1,A30&lt;&gt;B30),0,IF(Sem.014!A216&lt;=0.49,0,IFERROR(INT(I30),""))))</f>
        <v>0</v>
      </c>
      <c r="I30" s="33">
        <f ca="1">IFERROR(IF(OR($A30=5000,$B30=5000),0,OFFSET(Données!$A$3,$A30-1000,78+$G$32)*(Sem.014!$A216)),"")</f>
        <v>0</v>
      </c>
      <c r="J30" s="82"/>
      <c r="K30" s="81"/>
      <c r="L30" s="32" t="str">
        <f ca="1">IFERROR(INT(M30),"")</f>
        <v/>
      </c>
      <c r="M30" s="33" t="str">
        <f ca="1">IFERROR(IF($B30=5000,0,OFFSET(Données!$A$3,$B30-1000,78+$K$32)*(Sem.028!$A216)),"")</f>
        <v/>
      </c>
      <c r="N30" s="82"/>
      <c r="O30" s="81"/>
      <c r="P30" s="83">
        <f>IFERROR(IF(C30="DUMMY",0,IF($O$32=1,15,0)),"")</f>
        <v>15</v>
      </c>
      <c r="Q30" s="36">
        <f>IF(OR(C30=Données!$AX$3,C30=Données!$BB$3),10,IF(AND(C30=Données!$AX$4,Données!$AY$4=Données!$AY$3),10,IF(AND(C30=Données!$BB$4,Données!$BC$4=Données!$BC$3),10,)))</f>
        <v>0</v>
      </c>
      <c r="R30" s="82"/>
      <c r="S30" s="81"/>
      <c r="T30" s="35">
        <f>IF(C30="Dummy",0,IF($S$32=1,25,IF($S$32=2,15,IF($S$32=3,10,0))))</f>
        <v>0</v>
      </c>
      <c r="U30" s="299"/>
      <c r="V30" s="37" t="str">
        <f>IFERROR(IF(VLOOKUP(B30,Données!$A$2:$P$1003,11)=Données!$X$19,10),"")</f>
        <v/>
      </c>
      <c r="W30" s="38"/>
      <c r="X30" s="39" t="b">
        <f>IFERROR(IF(C30="Dummy",0,IF($X$35&gt;0,Données!$X$16)),"")</f>
        <v>0</v>
      </c>
      <c r="Y30" s="38"/>
      <c r="Z30" s="40" t="b">
        <f>IFERROR(IF(C30="Dummy",0,IF($Z$35&gt;0,Données!$X$18)),"")</f>
        <v>0</v>
      </c>
      <c r="AA30" s="41"/>
      <c r="AB30" s="41"/>
      <c r="AC30" s="41"/>
      <c r="AD30" s="42" t="str">
        <f ca="1">IFERROR(IF(AND(C30=$DA$9,$DC$9=$DC$10),(27.5+0.5),IF(AND(C30=$DA$10,$DC$9=$DC$10),(27.5+0.5),IF($DA$6="","",IF(C30=$DA$6,(SUM(OFFSET($AA$90,RANK($DB$6,$DB$6:$DB$51),,COUNTIF($DB$6:$DB$51,$DB$6),))/COUNTIF($DB$6:$DB$51,$DB$6)),IF($DA$7="","",IF(C30=$DA$7,(SUM(OFFSET($AA$90,RANK($DB$7,$DB$6:$DB$51),,COUNTIF($DB$6:$DB$51,$DB$7),))/COUNTIF($DB$6:$DB$51,$DB$7)),IF($DA$8="","",IF(C30=$DA$8,(SUM(OFFSET($AA$90,RANK($DB$8,$DB$6:$DB$51),,COUNTIF($DB$6:$DB$51,$DB$8),))/COUNTIF($DB$6:$DB$51,$DB$8)),IF($DA$9="","",IF(C30=$DA$9,(SUM(OFFSET($AA$90,RANK($DB$9,$DB$6:$DB$51),,COUNTIF($DB$6:$DB$51,$DB$9),))/COUNTIF($DB$6:$DB$51,$DB$9)),IF($DA$10="","",IF(C30=$DA$10,(SUM(OFFSET($AA$90,RANK($DB$10,$DB$6:$DB$51),,COUNTIF($DB$6:$DB$51,$DB$10),))/COUNTIF($DB$6:$DB$51,$DB$10)))))))))))))),"")</f>
        <v/>
      </c>
      <c r="AE30" s="42" t="b">
        <f>IFERROR(IF(OR(C30=$DA$6,C30=$DA$7,C30=$DA$8,C30=$DA$9,C30=$DA$10),0,IF((OR(C30=$EH$6,C30=$EH$7)*AND($AE$35&gt;0)),LARGE($EK$6:$EK$61,1))),"")</f>
        <v>0</v>
      </c>
      <c r="AF30" s="42" t="b">
        <f>IFERROR(IF(AND($AF$35=$EO$7,C30=$EM$7),Données!$X$23,IF(OR(C30=$DA$6,C30=$DA$7,C30=$DA$8,C30=$DA$9,C30=$DA$10),0,IF(C30=$EH$6,0,IF((OR(C30=$EM$6,C30=$EM$7)*AND($AF$35&gt;0)),LARGE($EP$6:$EP$61,1))))),"")</f>
        <v>0</v>
      </c>
      <c r="AG30" s="43" t="b">
        <f>IFERROR(IF(C30="Dummy","",IF(Données!$BH$7=LARGE(Données!$BH$3:$BH$18,1),Données!$X$27,IF(Données!$BH$7=LARGE(Données!$BH$3:$BH$18,2),Données!$X$28,IF(Données!$BH$7=LARGE(Données!$BH$3:$BH$18,3),Données!$X$29)))),"")</f>
        <v>0</v>
      </c>
    </row>
    <row r="31" spans="1:33" ht="16.2" thickBot="1" x14ac:dyDescent="0.35">
      <c r="A31" s="44">
        <f>Sem.014!B43</f>
        <v>1061</v>
      </c>
      <c r="B31" s="44">
        <f>Sem.028!B43</f>
        <v>0</v>
      </c>
      <c r="C31" s="71" t="str">
        <f>IFERROR(IF(AND(A31&gt;0,B31=0),Sem.014!C43,Sem.028!C43),"")</f>
        <v>Serge Belleau</v>
      </c>
      <c r="D31" s="28" t="str">
        <f t="shared" ref="D31:D34" si="16">IFERROR(INT(E31),"")</f>
        <v/>
      </c>
      <c r="E31" s="29" t="e">
        <f>IF(B31=5000,0,$D$3-(Données!$X$31-(VLOOKUP(B31,Données!$A$3:$P$1003,11)/Données!$X$6))*3)</f>
        <v>#N/A</v>
      </c>
      <c r="F31" s="74"/>
      <c r="G31" s="31"/>
      <c r="H31" s="32">
        <f>IF(OR(B31=A32,B31=A33,B31=A34,B31=A30),INT(I31),IF(AND(Sem.014!A217&lt;=1,A31&lt;&gt;B31),0,IF(Sem.014!A217&lt;=0.49,0,IFERROR(INT(I31),""))))</f>
        <v>0</v>
      </c>
      <c r="I31" s="33">
        <f ca="1">IFERROR(IF(OR($A31=5000,$B31=5000),0,OFFSET(Données!$A$3,$A31-1000,78+$G$32)*(Sem.014!$A217)),"")</f>
        <v>0</v>
      </c>
      <c r="J31" s="34"/>
      <c r="K31" s="31"/>
      <c r="L31" s="32" t="str">
        <f t="shared" ref="L31:L34" ca="1" si="17">IFERROR(INT(M31),"")</f>
        <v/>
      </c>
      <c r="M31" s="33" t="str">
        <f ca="1">IFERROR(IF($B31=5000,0,OFFSET(Données!$A$3,$B31-1000,78+$K$32)*(Sem.028!$A217)),"")</f>
        <v/>
      </c>
      <c r="N31" s="34"/>
      <c r="O31" s="31"/>
      <c r="P31" s="75">
        <f t="shared" ref="P31:P34" si="18">IFERROR(IF(C31="DUMMY",0,IF($O$32=1,15,0)),"")</f>
        <v>15</v>
      </c>
      <c r="Q31" s="47">
        <f>IF(OR(C31=Données!$AX$3,C31=Données!$BB$3),10,IF(AND(C31=Données!$AX$4,Données!$AY$4=Données!$AY$3),10,IF(AND(C31=Données!$BB$4,Données!$BC$4=Données!$BC$3),10,)))</f>
        <v>0</v>
      </c>
      <c r="R31" s="34"/>
      <c r="S31" s="31"/>
      <c r="T31" s="35">
        <f t="shared" ref="T31:T34" si="19">IF(C31="Dummy",0,IF($S$32=1,25,IF($S$32=2,15,IF($S$32=3,10,0))))</f>
        <v>0</v>
      </c>
      <c r="U31" s="299"/>
      <c r="V31" s="37" t="str">
        <f>IFERROR(IF(VLOOKUP(B31,Données!$A$2:$P$1003,11)=Données!$X$19,10),"")</f>
        <v/>
      </c>
      <c r="W31" s="48"/>
      <c r="X31" s="49" t="b">
        <f>IFERROR(IF(C31="Dummy",0,IF($X$35&gt;0,Données!$X$16)),"")</f>
        <v>0</v>
      </c>
      <c r="Y31" s="48"/>
      <c r="Z31" s="50" t="b">
        <f>IFERROR(IF(C31="Dummy",0,IF($Z$35&gt;0,Données!$X$18)),"")</f>
        <v>0</v>
      </c>
      <c r="AA31" s="41"/>
      <c r="AB31" s="41"/>
      <c r="AC31" s="41"/>
      <c r="AD31" s="42" t="str">
        <f ca="1">IFERROR(IF(AND(C31=$DA$9,$DC$9=$DC$10),(27.5+0.5),IF(AND(C31=$DA$10,$DC$9=$DC$10),(27.5+0.5),IF($DA$6="","",IF(C31=$DA$6,(SUM(OFFSET($AA$90,RANK($DB$6,$DB$6:$DB$51),,COUNTIF($DB$6:$DB$51,$DB$6),))/COUNTIF($DB$6:$DB$51,$DB$6)),IF($DA$7="","",IF(C31=$DA$7,(SUM(OFFSET($AA$90,RANK($DB$7,$DB$6:$DB$51),,COUNTIF($DB$6:$DB$51,$DB$7),))/COUNTIF($DB$6:$DB$51,$DB$7)),IF($DA$8="","",IF(C31=$DA$8,(SUM(OFFSET($AA$90,RANK($DB$8,$DB$6:$DB$51),,COUNTIF($DB$6:$DB$51,$DB$8),))/COUNTIF($DB$6:$DB$51,$DB$8)),IF($DA$9="","",IF(C31=$DA$9,(SUM(OFFSET($AA$90,RANK($DB$9,$DB$6:$DB$51),,COUNTIF($DB$6:$DB$51,$DB$9),))/COUNTIF($DB$6:$DB$51,$DB$9)),IF($DA$10="","",IF(C31=$DA$10,(SUM(OFFSET($AA$90,RANK($DB$10,$DB$6:$DB$51),,COUNTIF($DB$6:$DB$51,$DB$10),))/COUNTIF($DB$6:$DB$51,$DB$10)))))))))))))),"")</f>
        <v/>
      </c>
      <c r="AE31" s="42" t="b">
        <f>IFERROR(IF(OR(C31=$DA$6,C31=$DA$7,C31=$DA$8,C31=$DA$9,C31=$DA$10),0,IF((OR(C31=$EH$6,C31=$EH$7)*AND($AE$35&gt;0)),LARGE($EK$6:$EK$61,1))),"")</f>
        <v>0</v>
      </c>
      <c r="AF31" s="42" t="b">
        <f>IFERROR(IF(AND($AF$35=$EO$7,C31=$EM$7),Données!$X$23,IF(OR(C31=$DA$6,C31=$DA$7,C31=$DA$8,C31=$DA$9,C31=$DA$10),0,IF(C31=$EH$6,0,IF((OR(C31=$EM$6,C31=$EM$7)*AND($AF$35&gt;0)),LARGE($EP$6:$EP$61,1))))),"")</f>
        <v>0</v>
      </c>
      <c r="AG31" s="43" t="b">
        <f>IFERROR(IF(C31="Dummy","",IF(Données!$BH$7=LARGE(Données!$BH$3:$BH$18,1),Données!$X$27,IF(Données!$BH$7=LARGE(Données!$BH$3:$BH$18,2),Données!$X$28,IF(Données!$BH$7=LARGE(Données!$BH$3:$BH$18,3),Données!$X$29)))),"")</f>
        <v>0</v>
      </c>
    </row>
    <row r="32" spans="1:33" ht="16.2" thickBot="1" x14ac:dyDescent="0.35">
      <c r="A32" s="44">
        <f>Sem.014!B44</f>
        <v>1011</v>
      </c>
      <c r="B32" s="44">
        <f>Sem.028!B44</f>
        <v>0</v>
      </c>
      <c r="C32" s="71" t="str">
        <f>IFERROR(IF(AND(A32&gt;0,B32=0),Sem.014!C44,Sem.028!C44),"")</f>
        <v>Réal Nolet</v>
      </c>
      <c r="D32" s="28" t="str">
        <f t="shared" si="16"/>
        <v/>
      </c>
      <c r="E32" s="29" t="e">
        <f>IF(B32=5000,0,$D$3-(Données!$X$31-(VLOOKUP(B32,Données!$A$3:$P$1003,11)/Données!$X$6))*3)</f>
        <v>#N/A</v>
      </c>
      <c r="F32" s="74"/>
      <c r="G32" s="51">
        <f>RANK(F34,$F$5:$F$89,0)</f>
        <v>1</v>
      </c>
      <c r="H32" s="32">
        <f>IF(OR(B32=A33,B32=A34,B32=A30,B32=A31),INT(I32),IF(AND(Sem.014!A218&lt;=1,A32&lt;&gt;B32),0,IF(Sem.014!A218&lt;=0.49,0,IFERROR(INT(I32),""))))</f>
        <v>0</v>
      </c>
      <c r="I32" s="33">
        <f ca="1">IFERROR(IF(OR($A32=5000,$B32=5000),0,OFFSET(Données!$A$3,$A32-1000,78+$G$32)*(Sem.014!$A218)),"")</f>
        <v>0</v>
      </c>
      <c r="J32" s="34"/>
      <c r="K32" s="51">
        <f>RANK(J34,$J$5:$J$89,0)</f>
        <v>1</v>
      </c>
      <c r="L32" s="32" t="str">
        <f t="shared" ca="1" si="17"/>
        <v/>
      </c>
      <c r="M32" s="33" t="str">
        <f ca="1">IFERROR(IF($B32=5000,0,OFFSET(Données!$A$3,$B32-1000,78+$K$32)*(Sem.028!$A218)),"")</f>
        <v/>
      </c>
      <c r="N32" s="34"/>
      <c r="O32" s="51">
        <f>RANK(N34,$N$5:$N$89,0)</f>
        <v>1</v>
      </c>
      <c r="P32" s="75">
        <f t="shared" si="18"/>
        <v>15</v>
      </c>
      <c r="Q32" s="47">
        <f>IF(OR(C32=Données!$AX$3,C32=Données!$BB$3),10,IF(AND(C32=Données!$AX$4,Données!$AY$4=Données!$AY$3),10,IF(AND(C32=Données!$BB$4,Données!$BC$4=Données!$BC$3),10,)))</f>
        <v>0</v>
      </c>
      <c r="R32" s="34"/>
      <c r="S32" s="51">
        <f>RANK(R34,$R$5:$R$89,0)</f>
        <v>4</v>
      </c>
      <c r="T32" s="35">
        <f t="shared" si="19"/>
        <v>0</v>
      </c>
      <c r="U32" s="299"/>
      <c r="V32" s="37" t="str">
        <f>IFERROR(IF(VLOOKUP(B32,Données!$A$2:$P$1003,11)=Données!$X$19,10),"")</f>
        <v/>
      </c>
      <c r="W32" s="48"/>
      <c r="X32" s="49" t="b">
        <f>IFERROR(IF(C32="Dummy",0,IF($X$35&gt;0,Données!$X$16)),"")</f>
        <v>0</v>
      </c>
      <c r="Y32" s="48"/>
      <c r="Z32" s="50" t="b">
        <f>IFERROR(IF(C32="Dummy",0,IF($Z$35&gt;0,Données!$X$18)),"")</f>
        <v>0</v>
      </c>
      <c r="AA32" s="41"/>
      <c r="AB32" s="41"/>
      <c r="AC32" s="41"/>
      <c r="AD32" s="42" t="str">
        <f ca="1">IFERROR(IF(AND(C32=$DA$9,$DC$9=$DC$10),(27.5+0.5),IF(AND(C32=$DA$10,$DC$9=$DC$10),(27.5+0.5),IF($DA$6="","",IF(C32=$DA$6,(SUM(OFFSET($AA$90,RANK($DB$6,$DB$6:$DB$51),,COUNTIF($DB$6:$DB$51,$DB$6),))/COUNTIF($DB$6:$DB$51,$DB$6)),IF($DA$7="","",IF(C32=$DA$7,(SUM(OFFSET($AA$90,RANK($DB$7,$DB$6:$DB$51),,COUNTIF($DB$6:$DB$51,$DB$7),))/COUNTIF($DB$6:$DB$51,$DB$7)),IF($DA$8="","",IF(C32=$DA$8,(SUM(OFFSET($AA$90,RANK($DB$8,$DB$6:$DB$51),,COUNTIF($DB$6:$DB$51,$DB$8),))/COUNTIF($DB$6:$DB$51,$DB$8)),IF($DA$9="","",IF(C32=$DA$9,(SUM(OFFSET($AA$90,RANK($DB$9,$DB$6:$DB$51),,COUNTIF($DB$6:$DB$51,$DB$9),))/COUNTIF($DB$6:$DB$51,$DB$9)),IF($DA$10="","",IF(C32=$DA$10,(SUM(OFFSET($AA$90,RANK($DB$10,$DB$6:$DB$51),,COUNTIF($DB$6:$DB$51,$DB$10),))/COUNTIF($DB$6:$DB$51,$DB$10)))))))))))))),"")</f>
        <v/>
      </c>
      <c r="AE32" s="42" t="b">
        <f>IFERROR(IF(OR(C32=$DA$6,C32=$DA$7,C32=$DA$8,C32=$DA$9,C32=$DA$10),0,IF((OR(C32=$EH$6,C32=$EH$7)*AND($AE$35&gt;0)),LARGE($EK$6:$EK$61,1))),"")</f>
        <v>0</v>
      </c>
      <c r="AF32" s="42" t="b">
        <f>IFERROR(IF(AND($AF$35=$EO$7,C32=$EM$7),Données!$X$23,IF(OR(C32=$DA$6,C32=$DA$7,C32=$DA$8,C32=$DA$9,C32=$DA$10),0,IF(C32=$EH$6,0,IF((OR(C32=$EM$6,C32=$EM$7)*AND($AF$35&gt;0)),LARGE($EP$6:$EP$61,1))))),"")</f>
        <v>0</v>
      </c>
      <c r="AG32" s="43" t="b">
        <f>IFERROR(IF(C32="Dummy","",IF(Données!$BH$7=LARGE(Données!$BH$3:$BH$18,1),Données!$X$27,IF(Données!$BH$7=LARGE(Données!$BH$3:$BH$18,2),Données!$X$28,IF(Données!$BH$7=LARGE(Données!$BH$3:$BH$18,3),Données!$X$29)))),"")</f>
        <v>0</v>
      </c>
    </row>
    <row r="33" spans="1:33" ht="16.2" thickBot="1" x14ac:dyDescent="0.35">
      <c r="A33" s="44">
        <f>Sem.014!B45</f>
        <v>1067</v>
      </c>
      <c r="B33" s="44">
        <f>Sem.028!B45</f>
        <v>0</v>
      </c>
      <c r="C33" s="71" t="str">
        <f>IFERROR(IF(AND(A33&gt;0,B33=0),Sem.014!C45,Sem.028!C45),"")</f>
        <v>Monique Boucher</v>
      </c>
      <c r="D33" s="28" t="str">
        <f t="shared" si="16"/>
        <v/>
      </c>
      <c r="E33" s="29" t="e">
        <f>IF(B33=5000,0,$D$3-(Données!$X$31-(VLOOKUP(B33,Données!$A$3:$P$1003,11)/Données!$X$6))*3)</f>
        <v>#N/A</v>
      </c>
      <c r="F33" s="74"/>
      <c r="G33" s="31"/>
      <c r="H33" s="32">
        <f>IF(OR(B33=A34,B33=A30,B33=A31,B33=A32),INT(I33),IF(AND(Sem.014!A219&lt;=1,A33&lt;&gt;B33),0,IF(Sem.014!A219&lt;=0.49,0,IFERROR(INT(I33),""))))</f>
        <v>0</v>
      </c>
      <c r="I33" s="33">
        <f ca="1">IFERROR(IF(OR($A33=5000,$B33=5000),0,OFFSET(Données!$A$3,$A33-1000,78+$G$32)*(Sem.014!$A219)),"")</f>
        <v>0</v>
      </c>
      <c r="J33" s="34"/>
      <c r="K33" s="31"/>
      <c r="L33" s="32" t="str">
        <f t="shared" ca="1" si="17"/>
        <v/>
      </c>
      <c r="M33" s="33" t="str">
        <f ca="1">IFERROR(IF($B33=5000,0,OFFSET(Données!$A$3,$B33-1000,78+$K$32)*(Sem.028!$A219)),"")</f>
        <v/>
      </c>
      <c r="N33" s="34"/>
      <c r="O33" s="31"/>
      <c r="P33" s="75">
        <f t="shared" si="18"/>
        <v>15</v>
      </c>
      <c r="Q33" s="47">
        <f>IF(OR(C33=Données!$AX$3,C33=Données!$BB$3),10,IF(AND(C33=Données!$AX$4,Données!$AY$4=Données!$AY$3),10,IF(AND(C33=Données!$BB$4,Données!$BC$4=Données!$BC$3),10,)))</f>
        <v>0</v>
      </c>
      <c r="R33" s="34"/>
      <c r="S33" s="31"/>
      <c r="T33" s="35">
        <f t="shared" si="19"/>
        <v>0</v>
      </c>
      <c r="U33" s="299"/>
      <c r="V33" s="37" t="str">
        <f>IFERROR(IF(VLOOKUP(B33,Données!$A$2:$P$1003,11)=Données!$X$19,10),"")</f>
        <v/>
      </c>
      <c r="W33" s="48"/>
      <c r="X33" s="49" t="b">
        <f>IFERROR(IF(C33="Dummy",0,IF($X$35&gt;0,Données!$X$16)),"")</f>
        <v>0</v>
      </c>
      <c r="Y33" s="48"/>
      <c r="Z33" s="50" t="b">
        <f>IFERROR(IF(C33="Dummy",0,IF($Z$35&gt;0,Données!$X$18)),"")</f>
        <v>0</v>
      </c>
      <c r="AA33" s="41"/>
      <c r="AB33" s="41"/>
      <c r="AC33" s="41"/>
      <c r="AD33" s="42" t="str">
        <f ca="1">IFERROR(IF(AND(C33=$DA$9,$DC$9=$DC$10),(27.5+0.5),IF(AND(C33=$DA$10,$DC$9=$DC$10),(27.5+0.5),IF($DA$6="","",IF(C33=$DA$6,(SUM(OFFSET($AA$90,RANK($DB$6,$DB$6:$DB$51),,COUNTIF($DB$6:$DB$51,$DB$6),))/COUNTIF($DB$6:$DB$51,$DB$6)),IF($DA$7="","",IF(C33=$DA$7,(SUM(OFFSET($AA$90,RANK($DB$7,$DB$6:$DB$51),,COUNTIF($DB$6:$DB$51,$DB$7),))/COUNTIF($DB$6:$DB$51,$DB$7)),IF($DA$8="","",IF(C33=$DA$8,(SUM(OFFSET($AA$90,RANK($DB$8,$DB$6:$DB$51),,COUNTIF($DB$6:$DB$51,$DB$8),))/COUNTIF($DB$6:$DB$51,$DB$8)),IF($DA$9="","",IF(C33=$DA$9,(SUM(OFFSET($AA$90,RANK($DB$9,$DB$6:$DB$51),,COUNTIF($DB$6:$DB$51,$DB$9),))/COUNTIF($DB$6:$DB$51,$DB$9)),IF($DA$10="","",IF(C33=$DA$10,(SUM(OFFSET($AA$90,RANK($DB$10,$DB$6:$DB$51),,COUNTIF($DB$6:$DB$51,$DB$10),))/COUNTIF($DB$6:$DB$51,$DB$10)))))))))))))),"")</f>
        <v/>
      </c>
      <c r="AE33" s="42" t="b">
        <f>IFERROR(IF(OR(C33=$DA$6,C33=$DA$7,C33=$DA$8,C33=$DA$9,C33=$DA$10),0,IF((OR(C33=$EH$6,C33=$EH$7)*AND($AE$35&gt;0)),LARGE($EK$6:$EK$61,1))),"")</f>
        <v>0</v>
      </c>
      <c r="AF33" s="42" t="b">
        <f>IFERROR(IF(AND($AF$35=$EO$7,C33=$EM$7),Données!$X$23,IF(OR(C33=$DA$6,C33=$DA$7,C33=$DA$8,C33=$DA$9,C33=$DA$10),0,IF(C33=$EH$6,0,IF((OR(C33=$EM$6,C33=$EM$7)*AND($AF$35&gt;0)),LARGE($EP$6:$EP$61,1))))),"")</f>
        <v>0</v>
      </c>
      <c r="AG33" s="43" t="b">
        <f>IFERROR(IF(C33="Dummy","",IF(Données!$BH$7=LARGE(Données!$BH$3:$BH$18,1),Données!$X$27,IF(Données!$BH$7=LARGE(Données!$BH$3:$BH$18,2),Données!$X$28,IF(Données!$BH$7=LARGE(Données!$BH$3:$BH$18,3),Données!$X$29)))),"")</f>
        <v>0</v>
      </c>
    </row>
    <row r="34" spans="1:33" ht="16.2" thickBot="1" x14ac:dyDescent="0.35">
      <c r="A34" s="70">
        <f>Sem.014!B46</f>
        <v>1048</v>
      </c>
      <c r="B34" s="70">
        <f>Sem.028!B46</f>
        <v>0</v>
      </c>
      <c r="C34" s="71" t="str">
        <f>IFERROR(IF(AND(A34&gt;0,B34=0),Sem.014!C46,Sem.028!C46),"")</f>
        <v>Jacques Robillard</v>
      </c>
      <c r="D34" s="53" t="str">
        <f t="shared" si="16"/>
        <v/>
      </c>
      <c r="E34" s="29" t="e">
        <f>IF(B34=5000,0,$D$3-(Données!$X$31-(VLOOKUP(B34,Données!$A$3:$P$1003,11)/Données!$X$6))*3)</f>
        <v>#N/A</v>
      </c>
      <c r="F34" s="76">
        <f>Sem.014!$CS$182</f>
        <v>0</v>
      </c>
      <c r="G34" s="77"/>
      <c r="H34" s="32">
        <f>IF(OR(B34=A30,B34=A31,B34=A32,B34=A33),INT(I34),IF(AND(Sem.014!A220&lt;=1,A34&lt;&gt;B34),0,IF(Sem.014!A220&lt;=0.49,0,IFERROR(INT(I34),""))))</f>
        <v>0</v>
      </c>
      <c r="I34" s="33">
        <f ca="1">IFERROR(IF(OR($A34=5000,$B34=5000),0,OFFSET(Données!$A$3,$A34-1000,78+$G$32)*(Sem.014!$A220)),"")</f>
        <v>0</v>
      </c>
      <c r="J34" s="76">
        <f>Sem.028!$CS$182</f>
        <v>0</v>
      </c>
      <c r="K34" s="77"/>
      <c r="L34" s="32" t="str">
        <f t="shared" ca="1" si="17"/>
        <v/>
      </c>
      <c r="M34" s="33" t="str">
        <f ca="1">IFERROR(IF($B34=5000,0,OFFSET(Données!$A$3,$B34-1000,78+$K$32)*(Sem.028!$A220)),"")</f>
        <v/>
      </c>
      <c r="N34" s="76">
        <f>F34+J34</f>
        <v>0</v>
      </c>
      <c r="O34" s="77"/>
      <c r="P34" s="32">
        <f t="shared" si="18"/>
        <v>15</v>
      </c>
      <c r="Q34" s="58">
        <f>IF(OR(C34=Données!$AX$3,C34=Données!$BB$3),10,IF(AND(C34=Données!$AX$4,Données!$AY$4=Données!$AY$3),10,IF(AND(C34=Données!$BB$4,Données!$BC$4=Données!$BC$3),10,)))</f>
        <v>0</v>
      </c>
      <c r="R34" s="76">
        <v>11000</v>
      </c>
      <c r="S34" s="77"/>
      <c r="T34" s="35">
        <f t="shared" si="19"/>
        <v>0</v>
      </c>
      <c r="U34" s="300"/>
      <c r="V34" s="37" t="str">
        <f>IFERROR(IF(VLOOKUP(B34,Données!$A$2:$P$1003,11)=Données!$X$19,10),"")</f>
        <v/>
      </c>
      <c r="W34" s="59"/>
      <c r="X34" s="60" t="b">
        <f>IFERROR(IF(C34="Dummy",0,IF($X$35&gt;0,Données!$X$16)),"")</f>
        <v>0</v>
      </c>
      <c r="Y34" s="59"/>
      <c r="Z34" s="61" t="b">
        <f>IFERROR(IF(C34="Dummy",0,IF($Z$35&gt;0,Données!$X$18)),"")</f>
        <v>0</v>
      </c>
      <c r="AA34" s="41"/>
      <c r="AB34" s="41"/>
      <c r="AC34" s="41"/>
      <c r="AD34" s="42" t="str">
        <f ca="1">IFERROR(IF(AND(C34=$DA$9,$DC$9=$DC$10),(27.5+0.5),IF(AND(C34=$DA$10,$DC$9=$DC$10),(27.5+0.5),IF($DA$6="","",IF(C34=$DA$6,(SUM(OFFSET($AA$90,RANK($DB$6,$DB$6:$DB$51),,COUNTIF($DB$6:$DB$51,$DB$6),))/COUNTIF($DB$6:$DB$51,$DB$6)),IF($DA$7="","",IF(C34=$DA$7,(SUM(OFFSET($AA$90,RANK($DB$7,$DB$6:$DB$51),,COUNTIF($DB$6:$DB$51,$DB$7),))/COUNTIF($DB$6:$DB$51,$DB$7)),IF($DA$8="","",IF(C34=$DA$8,(SUM(OFFSET($AA$90,RANK($DB$8,$DB$6:$DB$51),,COUNTIF($DB$6:$DB$51,$DB$8),))/COUNTIF($DB$6:$DB$51,$DB$8)),IF($DA$9="","",IF(C34=$DA$9,(SUM(OFFSET($AA$90,RANK($DB$9,$DB$6:$DB$51),,COUNTIF($DB$6:$DB$51,$DB$9),))/COUNTIF($DB$6:$DB$51,$DB$9)),IF($DA$10="","",IF(C34=$DA$10,(SUM(OFFSET($AA$90,RANK($DB$10,$DB$6:$DB$51),,COUNTIF($DB$6:$DB$51,$DB$10),))/COUNTIF($DB$6:$DB$51,$DB$10)))))))))))))),"")</f>
        <v/>
      </c>
      <c r="AE34" s="42" t="b">
        <f>IFERROR(IF(OR(C34=$DA$6,C34=$DA$7,C34=$DA$8,C34=$DA$9,C34=$DA$10),0,IF((OR(C34=$EH$6,C34=$EH$7)*AND($AE$35&gt;0)),LARGE($EK$6:$EK$61,1))),"")</f>
        <v>0</v>
      </c>
      <c r="AF34" s="42" t="b">
        <f>IFERROR(IF(AND($AF$35=$EO$7,C34=$EM$7),Données!$X$23,IF(OR(C34=$DA$6,C34=$DA$7,C34=$DA$8,C34=$DA$9,C34=$DA$10),0,IF(C34=$EH$6,0,IF((OR(C34=$EM$6,C34=$EM$7)*AND($AF$35&gt;0)),LARGE($EP$6:$EP$61,1))))),"")</f>
        <v>0</v>
      </c>
      <c r="AG34" s="43" t="b">
        <f>IFERROR(IF(C34="Dummy","",IF(Données!$BH$7=LARGE(Données!$BH$3:$BH$18,1),Données!$X$27,IF(Données!$BH$7=LARGE(Données!$BH$3:$BH$18,2),Données!$X$28,IF(Données!$BH$7=LARGE(Données!$BH$3:$BH$18,3),Données!$X$29)))),"")</f>
        <v>0</v>
      </c>
    </row>
    <row r="35" spans="1:33" ht="16.2" thickBot="1" x14ac:dyDescent="0.35">
      <c r="A35" s="62"/>
      <c r="B35" s="62"/>
      <c r="C35" s="78" t="s">
        <v>22</v>
      </c>
      <c r="D35" s="64"/>
      <c r="E35" s="65"/>
      <c r="F35" s="66" t="s">
        <v>18</v>
      </c>
      <c r="G35" s="67"/>
      <c r="H35" s="67"/>
      <c r="I35" s="67"/>
      <c r="J35" s="67"/>
      <c r="K35" s="67"/>
      <c r="L35" s="68"/>
      <c r="M35" s="67"/>
      <c r="N35" s="67"/>
      <c r="O35" s="67"/>
      <c r="P35" s="67"/>
      <c r="Q35" s="79"/>
      <c r="R35" s="67"/>
      <c r="S35" s="288" t="s">
        <v>202</v>
      </c>
      <c r="T35" s="289"/>
      <c r="U35" s="302"/>
      <c r="V35" s="297"/>
      <c r="W35" s="23"/>
      <c r="X35" s="22">
        <f>IF(AND(FA7=Données!BP7,FD7=FD6,FA7&lt;&gt;FA6),FC7,IF(FA6=Données!BP7,FC6,0))</f>
        <v>0</v>
      </c>
      <c r="Y35" s="23"/>
      <c r="Z35" s="22">
        <f>IF(AND(FE7=Données!BV7,FH7=FH6,FE7&lt;&gt;FE6),FG7,IF(FE6=Données!BV7,FG6,0))</f>
        <v>0</v>
      </c>
      <c r="AA35" s="24"/>
      <c r="AB35" s="25"/>
      <c r="AC35" s="25"/>
      <c r="AD35" s="24" t="b">
        <f>IFERROR(IF(OR(C30=$DA$6,C31=$DA$6,C32=$DA$6,C33=$DA$6,C34=$DA$6),LARGE(Données!$AL$3:$AL$1003,1),IF(OR(C30=$DA$7,C31=$DA$7,C32=$DA$7,C33=$DA$7,C34=$DA$7),LARGE(Données!$AL$3:$AL$1003,2),IF(OR(C30=$DA$8,C31=$DA$8,C32=$DA$8,C33=$DA$8,C34=$DA$8),LARGE(Données!$AL$3:$AL$1003,3),IF(OR(C30=$DA$9,C31=$DA$9,C32=$DA$9,C33=$DA$9,C34=$DA$9),LARGE(Données!$AL$3:$AL$1003,4),IF(OR(C30=$DA$10,C31=$DA$10,C32=$DA$10,C33=$DA$10,C34=$DA$10),LARGE(Données!$AL$3:$AL$1003,5)))))),"")</f>
        <v>0</v>
      </c>
      <c r="AE35" s="25">
        <f>IFERROR(IF(OR(C30=$EH$6,C31=$EH$6,C32=$EH$6,C33=$EH$6,C34=$EH$6),$EJ$6,0),"")</f>
        <v>0</v>
      </c>
      <c r="AF35" s="25">
        <f>IFERROR(IF(AND(C30=$EM$7,$EO$7=$EO$6,$EP$6=25,$EN$6=$EN$7),$EO$7,IF(AND(C31=$EM$7,$EO$7=$EO$6,$EP$6=25,$EN$6=$EN$7,),$EO$7,IF(AND(C32=$EM$7,$EO$7=$EO$6,$EP$6=25,$EN$6=$EN$7),$EO$7,IF(AND(C33=$EM$7,$EO$7=$EO$6,$EP$6=25,$EN$6=$EN$7),$EO$7,IF(AND(C34=$EM$7,$EO$7=$EO$6,$EP$6=25,$EN$6=$EN$7),$EO$7,IF(OR(C30=$EM$6,C31=$EM$6,C32=$EM$6,C33=$EM$6,C34=$EM$6),$EO$6,0)))))),"")</f>
        <v>0</v>
      </c>
      <c r="AG35" s="22">
        <f>Données!$BH$7</f>
        <v>14</v>
      </c>
    </row>
    <row r="36" spans="1:33" ht="15.6" x14ac:dyDescent="0.3">
      <c r="A36" s="26">
        <f>Sem.014!B52</f>
        <v>1022</v>
      </c>
      <c r="B36" s="26">
        <f>Sem.028!B52</f>
        <v>0</v>
      </c>
      <c r="C36" s="71" t="str">
        <f>IFERROR(IF(AND(A36&gt;0,B36=0),Sem.014!C52,Sem.028!C52),"")</f>
        <v>Marie Deslauriers</v>
      </c>
      <c r="D36" s="72" t="str">
        <f>IFERROR(INT(E36),"")</f>
        <v/>
      </c>
      <c r="E36" s="29" t="e">
        <f>IF(B36=5000,0,$D$3-(Données!$X$31-(VLOOKUP(B36,Données!$A$3:$P$1003,11)/Données!$X$6))*3)</f>
        <v>#N/A</v>
      </c>
      <c r="F36" s="80"/>
      <c r="G36" s="81"/>
      <c r="H36" s="32">
        <f>IF(OR(B36=A37,B36=A38,B36=A39,B36=A40),INT(I36),IF(AND(Sem.014!A226&lt;=1,A36&lt;&gt;B36),0,IF(Sem.014!A226&lt;=0.49,0,IFERROR(INT(I36),""))))</f>
        <v>0</v>
      </c>
      <c r="I36" s="33">
        <f ca="1">IFERROR(IF(OR($A36=5000,$B36=5000),0,OFFSET(Données!$A$3,$A36-1000,78+$G$38)*(Sem.014!$A226)),"")</f>
        <v>0</v>
      </c>
      <c r="J36" s="82"/>
      <c r="K36" s="81"/>
      <c r="L36" s="32" t="str">
        <f ca="1">IFERROR(INT(M36),"")</f>
        <v/>
      </c>
      <c r="M36" s="33" t="str">
        <f ca="1">IFERROR(IF($B36=5000,0,OFFSET(Données!$A$3,$B36-1000,78+$K$38)*(Sem.028!$A226)),"")</f>
        <v/>
      </c>
      <c r="N36" s="82"/>
      <c r="O36" s="81"/>
      <c r="P36" s="83">
        <f>IFERROR(IF(C36="DUMMY",0,IF($O$38=1,15,0)),"")</f>
        <v>15</v>
      </c>
      <c r="Q36" s="36">
        <f>IF(OR(C36=Données!$AX$3,C36=Données!$BB$3),10,IF(AND(C36=Données!$AX$4,Données!$AY$4=Données!$AY$3),10,IF(AND(C36=Données!$BB$4,Données!$BC$4=Données!$BC$3),10,)))</f>
        <v>0</v>
      </c>
      <c r="R36" s="82"/>
      <c r="S36" s="81"/>
      <c r="T36" s="35">
        <f>IF(C36="Dummy",0,IF($S$38=1,25,IF($S$38=2,15,IF($S$38=3,10,0))))</f>
        <v>0</v>
      </c>
      <c r="U36" s="299"/>
      <c r="V36" s="37" t="str">
        <f>IFERROR(IF(VLOOKUP(B36,Données!$A$2:$P$1003,11)=Données!$X$19,10),"")</f>
        <v/>
      </c>
      <c r="W36" s="38"/>
      <c r="X36" s="39" t="b">
        <f>IFERROR(IF(C36="Dummy",0,IF($X$41&gt;0,Données!$X$16)),"")</f>
        <v>0</v>
      </c>
      <c r="Y36" s="38"/>
      <c r="Z36" s="40" t="b">
        <f>IFERROR(IF(C36="Dummy",0,IF($Z$41&gt;0,Données!$X$18)),"")</f>
        <v>0</v>
      </c>
      <c r="AA36" s="41"/>
      <c r="AB36" s="41"/>
      <c r="AC36" s="41"/>
      <c r="AD36" s="42" t="str">
        <f ca="1">IFERROR(IF(AND(C36=$DA$9,$DC$9=$DC$10),(27.5+0.5),IF(AND(C36=$DA$10,$DC$9=$DC$10),(27.5+0.5),IF($DA$6="","",IF(C36=$DA$6,(SUM(OFFSET($AA$90,RANK($DB$6,$DB$6:$DB$51),,COUNTIF($DB$6:$DB$51,$DB$6),))/COUNTIF($DB$6:$DB$51,$DB$6)),IF($DA$7="","",IF(C36=$DA$7,(SUM(OFFSET($AA$90,RANK($DB$7,$DB$6:$DB$51),,COUNTIF($DB$6:$DB$51,$DB$7),))/COUNTIF($DB$6:$DB$51,$DB$7)),IF($DA$8="","",IF(C36=$DA$8,(SUM(OFFSET($AA$90,RANK($DB$8,$DB$6:$DB$51),,COUNTIF($DB$6:$DB$51,$DB$8),))/COUNTIF($DB$6:$DB$51,$DB$8)),IF($DA$9="","",IF(C36=$DA$9,(SUM(OFFSET($AA$90,RANK($DB$9,$DB$6:$DB$51),,COUNTIF($DB$6:$DB$51,$DB$9),))/COUNTIF($DB$6:$DB$51,$DB$9)),IF($DA$10="","",IF(C36=$DA$10,(SUM(OFFSET($AA$90,RANK($DB$10,$DB$6:$DB$51),,COUNTIF($DB$6:$DB$51,$DB$10),))/COUNTIF($DB$6:$DB$51,$DB$10)))))))))))))),"")</f>
        <v/>
      </c>
      <c r="AE36" s="42" t="b">
        <f>IFERROR(IF(OR(C36=$DA$6,C36=$DA$7,C36=$DA$8,C36=$DA$9,C36=$DA$10),0,IF((OR(C36=$EH$6,C36=$EH$7)*AND($AE$41&gt;0)),LARGE($EK$6:$EK$61,1))),"")</f>
        <v>0</v>
      </c>
      <c r="AF36" s="42" t="b">
        <f>IFERROR(IF(AND($AF$41=$EO$7,C36=$EM$7),Données!$X$23,IF(OR(C36=$DA$6,C36=$DA$7,C36=$DA$8,C36=$DA$9,C36=$DA$10),0,IF(C36=$EH$6,0,IF((OR(C36=$EM$6,C36=$EM$7)*AND($AF$41&gt;0)),LARGE($EP$6:$EP$61,1))))),"")</f>
        <v>0</v>
      </c>
      <c r="AG36" s="43">
        <f>IFERROR(IF(C36="Dummy","",IF(Données!$BH$8=LARGE(Données!$BH$3:$BH$18,1),Données!$X$27,IF(Données!$BH$8=LARGE(Données!$BH$3:$BH$18,2),Données!$X$28,IF(Données!$BH$8=LARGE(Données!$BH$3:$BH$18,3),Données!$X$29)))),"")</f>
        <v>25</v>
      </c>
    </row>
    <row r="37" spans="1:33" ht="16.2" thickBot="1" x14ac:dyDescent="0.35">
      <c r="A37" s="44">
        <f>Sem.014!B53</f>
        <v>1025</v>
      </c>
      <c r="B37" s="44">
        <f>Sem.028!B53</f>
        <v>0</v>
      </c>
      <c r="C37" s="71" t="str">
        <f>IFERROR(IF(AND(A37&gt;0,B37=0),Sem.014!C53,Sem.028!C53),"")</f>
        <v>Claude Chaumont</v>
      </c>
      <c r="D37" s="28" t="str">
        <f t="shared" ref="D37:D40" si="20">IFERROR(INT(E37),"")</f>
        <v/>
      </c>
      <c r="E37" s="29" t="e">
        <f>IF(B37=5000,0,$D$3-(Données!$X$31-(VLOOKUP(B37,Données!$A$3:$P$1003,11)/Données!$X$6))*3)</f>
        <v>#N/A</v>
      </c>
      <c r="F37" s="74"/>
      <c r="G37" s="31"/>
      <c r="H37" s="32">
        <f>IF(OR(B37=A38,B37=A39,B37=A40,B37=A36),INT(I37),IF(AND(Sem.014!A227&lt;=1,A37&lt;&gt;B37),0,IF(Sem.014!A227&lt;=0.49,0,IFERROR(INT(I37),""))))</f>
        <v>0</v>
      </c>
      <c r="I37" s="33">
        <f ca="1">IFERROR(IF(OR($A37=5000,$B37=5000),0,OFFSET(Données!$A$3,$A37-1000,78+$G$38)*(Sem.014!$A227)),"")</f>
        <v>0</v>
      </c>
      <c r="J37" s="34"/>
      <c r="K37" s="31"/>
      <c r="L37" s="32" t="str">
        <f t="shared" ref="L37:L40" ca="1" si="21">IFERROR(INT(M37),"")</f>
        <v/>
      </c>
      <c r="M37" s="33" t="str">
        <f ca="1">IFERROR(IF($B37=5000,0,OFFSET(Données!$A$3,$B37-1000,78+$K$38)*(Sem.028!$A227)),"")</f>
        <v/>
      </c>
      <c r="N37" s="34"/>
      <c r="O37" s="31"/>
      <c r="P37" s="75">
        <f t="shared" ref="P37:P40" si="22">IFERROR(IF(C37="DUMMY",0,IF($O$38=1,15,0)),"")</f>
        <v>15</v>
      </c>
      <c r="Q37" s="47">
        <f>IF(OR(C37=Données!$AX$3,C37=Données!$BB$3),10,IF(AND(C37=Données!$AX$4,Données!$AY$4=Données!$AY$3),10,IF(AND(C37=Données!$BB$4,Données!$BC$4=Données!$BC$3),10,)))</f>
        <v>0</v>
      </c>
      <c r="R37" s="34"/>
      <c r="S37" s="31"/>
      <c r="T37" s="35">
        <f t="shared" ref="T37:T40" si="23">IF(C37="Dummy",0,IF($S$38=1,25,IF($S$38=2,15,IF($S$38=3,10,0))))</f>
        <v>0</v>
      </c>
      <c r="U37" s="299"/>
      <c r="V37" s="37" t="str">
        <f>IFERROR(IF(VLOOKUP(B37,Données!$A$2:$P$1003,11)=Données!$X$19,10),"")</f>
        <v/>
      </c>
      <c r="W37" s="48"/>
      <c r="X37" s="49" t="b">
        <f>IFERROR(IF(C37="Dummy",0,IF($X$41&gt;0,Données!$X$16)),"")</f>
        <v>0</v>
      </c>
      <c r="Y37" s="48"/>
      <c r="Z37" s="50" t="b">
        <f>IFERROR(IF(C37="Dummy",0,IF($Z$41&gt;0,Données!$X$18)),"")</f>
        <v>0</v>
      </c>
      <c r="AA37" s="41"/>
      <c r="AB37" s="41"/>
      <c r="AC37" s="41"/>
      <c r="AD37" s="42" t="str">
        <f ca="1">IFERROR(IF(AND(C37=$DA$9,$DC$9=$DC$10),(27.5+0.5),IF(AND(C37=$DA$10,$DC$9=$DC$10),(27.5+0.5),IF($DA$6="","",IF(C37=$DA$6,(SUM(OFFSET($AA$90,RANK($DB$6,$DB$6:$DB$51),,COUNTIF($DB$6:$DB$51,$DB$6),))/COUNTIF($DB$6:$DB$51,$DB$6)),IF($DA$7="","",IF(C37=$DA$7,(SUM(OFFSET($AA$90,RANK($DB$7,$DB$6:$DB$51),,COUNTIF($DB$6:$DB$51,$DB$7),))/COUNTIF($DB$6:$DB$51,$DB$7)),IF($DA$8="","",IF(C37=$DA$8,(SUM(OFFSET($AA$90,RANK($DB$8,$DB$6:$DB$51),,COUNTIF($DB$6:$DB$51,$DB$8),))/COUNTIF($DB$6:$DB$51,$DB$8)),IF($DA$9="","",IF(C37=$DA$9,(SUM(OFFSET($AA$90,RANK($DB$9,$DB$6:$DB$51),,COUNTIF($DB$6:$DB$51,$DB$9),))/COUNTIF($DB$6:$DB$51,$DB$9)),IF($DA$10="","",IF(C37=$DA$10,(SUM(OFFSET($AA$90,RANK($DB$10,$DB$6:$DB$51),,COUNTIF($DB$6:$DB$51,$DB$10),))/COUNTIF($DB$6:$DB$51,$DB$10)))))))))))))),"")</f>
        <v/>
      </c>
      <c r="AE37" s="42" t="b">
        <f>IFERROR(IF(OR(C37=$DA$6,C37=$DA$7,C37=$DA$8,C37=$DA$9,C37=$DA$10),0,IF((OR(C37=$EH$6,C37=$EH$7)*AND($AE$41&gt;0)),LARGE($EK$6:$EK$61,1))),"")</f>
        <v>0</v>
      </c>
      <c r="AF37" s="42" t="b">
        <f>IFERROR(IF(AND($AF$41=$EO$7,C37=$EM$7),Données!$X$23,IF(OR(C37=$DA$6,C37=$DA$7,C37=$DA$8,C37=$DA$9,C37=$DA$10),0,IF(C37=$EH$6,0,IF((OR(C37=$EM$6,C37=$EM$7)*AND($AF$41&gt;0)),LARGE($EP$6:$EP$61,1))))),"")</f>
        <v>0</v>
      </c>
      <c r="AG37" s="43">
        <f>IFERROR(IF(C37="Dummy","",IF(Données!$BH$8=LARGE(Données!$BH$3:$BH$18,1),Données!$X$27,IF(Données!$BH$8=LARGE(Données!$BH$3:$BH$18,2),Données!$X$28,IF(Données!$BH$8=LARGE(Données!$BH$3:$BH$18,3),Données!$X$29)))),"")</f>
        <v>25</v>
      </c>
    </row>
    <row r="38" spans="1:33" ht="16.2" thickBot="1" x14ac:dyDescent="0.35">
      <c r="A38" s="44">
        <f>Sem.014!B54</f>
        <v>1036</v>
      </c>
      <c r="B38" s="44">
        <f>Sem.028!B54</f>
        <v>0</v>
      </c>
      <c r="C38" s="71" t="str">
        <f>IFERROR(IF(AND(A38&gt;0,B38=0),Sem.014!C54,Sem.028!C54),"")</f>
        <v>Marie-Josée Bouchard</v>
      </c>
      <c r="D38" s="28" t="str">
        <f t="shared" si="20"/>
        <v/>
      </c>
      <c r="E38" s="29" t="e">
        <f>IF(B38=5000,0,$D$3-(Données!$X$31-(VLOOKUP(B38,Données!$A$3:$P$1003,11)/Données!$X$6))*3)</f>
        <v>#N/A</v>
      </c>
      <c r="F38" s="74"/>
      <c r="G38" s="51">
        <f>RANK(F40,$F$5:$F$89,0)</f>
        <v>1</v>
      </c>
      <c r="H38" s="32">
        <f>IF(OR(B38=A39,B38=A40,B38=A36,B38=A37),INT(I38),IF(AND(Sem.014!A228&lt;=1,A38&lt;&gt;B38),0,IF(Sem.014!A228&lt;=0.49,0,IFERROR(INT(I38),""))))</f>
        <v>0</v>
      </c>
      <c r="I38" s="33">
        <f ca="1">IFERROR(IF(OR($A38=5000,$B38=5000),0,OFFSET(Données!$A$3,$A38-1000,78+$G$38)*(Sem.014!$A228)),"")</f>
        <v>0</v>
      </c>
      <c r="J38" s="34"/>
      <c r="K38" s="51">
        <f>RANK(J40,$J$5:$J$89,0)</f>
        <v>1</v>
      </c>
      <c r="L38" s="32" t="str">
        <f t="shared" ca="1" si="21"/>
        <v/>
      </c>
      <c r="M38" s="33" t="str">
        <f ca="1">IFERROR(IF($B38=5000,0,OFFSET(Données!$A$3,$B38-1000,78+$K$38)*(Sem.028!$A228)),"")</f>
        <v/>
      </c>
      <c r="N38" s="34"/>
      <c r="O38" s="51">
        <f>RANK(N40,$N$5:$N$89,0)</f>
        <v>1</v>
      </c>
      <c r="P38" s="75">
        <f t="shared" si="22"/>
        <v>15</v>
      </c>
      <c r="Q38" s="47">
        <f>IF(OR(C38=Données!$AX$3,C38=Données!$BB$3),10,IF(AND(C38=Données!$AX$4,Données!$AY$4=Données!$AY$3),10,IF(AND(C38=Données!$BB$4,Données!$BC$4=Données!$BC$3),10,)))</f>
        <v>0</v>
      </c>
      <c r="R38" s="34"/>
      <c r="S38" s="51">
        <f>RANK(R40,$R$5:$R$89,0)</f>
        <v>8</v>
      </c>
      <c r="T38" s="35">
        <f t="shared" si="23"/>
        <v>0</v>
      </c>
      <c r="U38" s="299"/>
      <c r="V38" s="37" t="str">
        <f>IFERROR(IF(VLOOKUP(B38,Données!$A$2:$P$1003,11)=Données!$X$19,10),"")</f>
        <v/>
      </c>
      <c r="W38" s="48"/>
      <c r="X38" s="49" t="b">
        <f>IFERROR(IF(C38="Dummy",0,IF($X$41&gt;0,Données!$X$16)),"")</f>
        <v>0</v>
      </c>
      <c r="Y38" s="48"/>
      <c r="Z38" s="50" t="b">
        <f>IFERROR(IF(C38="Dummy",0,IF($Z$41&gt;0,Données!$X$18)),"")</f>
        <v>0</v>
      </c>
      <c r="AA38" s="41"/>
      <c r="AB38" s="41"/>
      <c r="AC38" s="41"/>
      <c r="AD38" s="42" t="str">
        <f ca="1">IFERROR(IF(AND(C38=$DA$9,$DC$9=$DC$10),(27.5+0.5),IF(AND(C38=$DA$10,$DC$9=$DC$10),(27.5+0.5),IF($DA$6="","",IF(C38=$DA$6,(SUM(OFFSET($AA$90,RANK($DB$6,$DB$6:$DB$51),,COUNTIF($DB$6:$DB$51,$DB$6),))/COUNTIF($DB$6:$DB$51,$DB$6)),IF($DA$7="","",IF(C38=$DA$7,(SUM(OFFSET($AA$90,RANK($DB$7,$DB$6:$DB$51),,COUNTIF($DB$6:$DB$51,$DB$7),))/COUNTIF($DB$6:$DB$51,$DB$7)),IF($DA$8="","",IF(C38=$DA$8,(SUM(OFFSET($AA$90,RANK($DB$8,$DB$6:$DB$51),,COUNTIF($DB$6:$DB$51,$DB$8),))/COUNTIF($DB$6:$DB$51,$DB$8)),IF($DA$9="","",IF(C38=$DA$9,(SUM(OFFSET($AA$90,RANK($DB$9,$DB$6:$DB$51),,COUNTIF($DB$6:$DB$51,$DB$9),))/COUNTIF($DB$6:$DB$51,$DB$9)),IF($DA$10="","",IF(C38=$DA$10,(SUM(OFFSET($AA$90,RANK($DB$10,$DB$6:$DB$51),,COUNTIF($DB$6:$DB$51,$DB$10),))/COUNTIF($DB$6:$DB$51,$DB$10)))))))))))))),"")</f>
        <v/>
      </c>
      <c r="AE38" s="42" t="b">
        <f>IFERROR(IF(OR(C38=$DA$6,C38=$DA$7,C38=$DA$8,C38=$DA$9,C38=$DA$10),0,IF((OR(C38=$EH$6,C38=$EH$7)*AND($AE$41&gt;0)),LARGE($EK$6:$EK$61,1))),"")</f>
        <v>0</v>
      </c>
      <c r="AF38" s="42" t="b">
        <f>IFERROR(IF(AND($AF$41=$EO$7,C38=$EM$7),Données!$X$23,IF(OR(C38=$DA$6,C38=$DA$7,C38=$DA$8,C38=$DA$9,C38=$DA$10),0,IF(C38=$EH$6,0,IF((OR(C38=$EM$6,C38=$EM$7)*AND($AF$41&gt;0)),LARGE($EP$6:$EP$61,1))))),"")</f>
        <v>0</v>
      </c>
      <c r="AG38" s="43">
        <f>IFERROR(IF(C38="Dummy","",IF(Données!$BH$8=LARGE(Données!$BH$3:$BH$18,1),Données!$X$27,IF(Données!$BH$8=LARGE(Données!$BH$3:$BH$18,2),Données!$X$28,IF(Données!$BH$8=LARGE(Données!$BH$3:$BH$18,3),Données!$X$29)))),"")</f>
        <v>25</v>
      </c>
    </row>
    <row r="39" spans="1:33" ht="16.2" thickBot="1" x14ac:dyDescent="0.35">
      <c r="A39" s="44">
        <f>Sem.014!B55</f>
        <v>1018</v>
      </c>
      <c r="B39" s="44">
        <f>Sem.028!B55</f>
        <v>0</v>
      </c>
      <c r="C39" s="71" t="str">
        <f>IFERROR(IF(AND(A39&gt;0,B39=0),Sem.014!C55,Sem.028!C55),"")</f>
        <v>Roland Gariépy</v>
      </c>
      <c r="D39" s="28" t="str">
        <f t="shared" si="20"/>
        <v/>
      </c>
      <c r="E39" s="29" t="e">
        <f>IF(B39=5000,0,$D$3-(Données!$X$31-(VLOOKUP(B39,Données!$A$3:$P$1003,11)/Données!$X$6))*3)</f>
        <v>#N/A</v>
      </c>
      <c r="F39" s="74"/>
      <c r="G39" s="31"/>
      <c r="H39" s="32">
        <f>IF(OR(B39=A40,B39=A36,B39=A37,B39=A38),INT(I39),IF(AND(Sem.014!A229&lt;=1,A39&lt;&gt;B39),0,IF(Sem.014!A229&lt;=0.49,0,IFERROR(INT(I39),""))))</f>
        <v>0</v>
      </c>
      <c r="I39" s="33">
        <f ca="1">IFERROR(IF(OR($A39=5000,$B39=5000),0,OFFSET(Données!$A$3,$A39-1000,78+$G$38)*(Sem.014!$A229)),"")</f>
        <v>0</v>
      </c>
      <c r="J39" s="34"/>
      <c r="K39" s="31"/>
      <c r="L39" s="32" t="str">
        <f t="shared" ca="1" si="21"/>
        <v/>
      </c>
      <c r="M39" s="33" t="str">
        <f ca="1">IFERROR(IF($B39=5000,0,OFFSET(Données!$A$3,$B39-1000,78+$K$38)*(Sem.028!$A229)),"")</f>
        <v/>
      </c>
      <c r="N39" s="34"/>
      <c r="O39" s="31"/>
      <c r="P39" s="75">
        <f t="shared" si="22"/>
        <v>15</v>
      </c>
      <c r="Q39" s="47">
        <f>IF(OR(C39=Données!$AX$3,C39=Données!$BB$3),10,IF(AND(C39=Données!$AX$4,Données!$AY$4=Données!$AY$3),10,IF(AND(C39=Données!$BB$4,Données!$BC$4=Données!$BC$3),10,)))</f>
        <v>0</v>
      </c>
      <c r="R39" s="34"/>
      <c r="S39" s="31"/>
      <c r="T39" s="35">
        <f t="shared" si="23"/>
        <v>0</v>
      </c>
      <c r="U39" s="299"/>
      <c r="V39" s="37" t="str">
        <f>IFERROR(IF(VLOOKUP(B39,Données!$A$2:$P$1003,11)=Données!$X$19,10),"")</f>
        <v/>
      </c>
      <c r="W39" s="48"/>
      <c r="X39" s="49" t="b">
        <f>IFERROR(IF(C39="Dummy",0,IF($X$41&gt;0,Données!$X$16)),"")</f>
        <v>0</v>
      </c>
      <c r="Y39" s="48"/>
      <c r="Z39" s="50" t="b">
        <f>IFERROR(IF(C39="Dummy",0,IF($Z$41&gt;0,Données!$X$18)),"")</f>
        <v>0</v>
      </c>
      <c r="AA39" s="41"/>
      <c r="AB39" s="41"/>
      <c r="AC39" s="41"/>
      <c r="AD39" s="42" t="str">
        <f ca="1">IFERROR(IF(AND(C39=$DA$9,$DC$9=$DC$10),(27.5+0.5),IF(AND(C39=$DA$10,$DC$9=$DC$10),(27.5+0.5),IF($DA$6="","",IF(C39=$DA$6,(SUM(OFFSET($AA$90,RANK($DB$6,$DB$6:$DB$51),,COUNTIF($DB$6:$DB$51,$DB$6),))/COUNTIF($DB$6:$DB$51,$DB$6)),IF($DA$7="","",IF(C39=$DA$7,(SUM(OFFSET($AA$90,RANK($DB$7,$DB$6:$DB$51),,COUNTIF($DB$6:$DB$51,$DB$7),))/COUNTIF($DB$6:$DB$51,$DB$7)),IF($DA$8="","",IF(C39=$DA$8,(SUM(OFFSET($AA$90,RANK($DB$8,$DB$6:$DB$51),,COUNTIF($DB$6:$DB$51,$DB$8),))/COUNTIF($DB$6:$DB$51,$DB$8)),IF($DA$9="","",IF(C39=$DA$9,(SUM(OFFSET($AA$90,RANK($DB$9,$DB$6:$DB$51),,COUNTIF($DB$6:$DB$51,$DB$9),))/COUNTIF($DB$6:$DB$51,$DB$9)),IF($DA$10="","",IF(C39=$DA$10,(SUM(OFFSET($AA$90,RANK($DB$10,$DB$6:$DB$51),,COUNTIF($DB$6:$DB$51,$DB$10),))/COUNTIF($DB$6:$DB$51,$DB$10)))))))))))))),"")</f>
        <v/>
      </c>
      <c r="AE39" s="42" t="b">
        <f>IFERROR(IF(OR(C39=$DA$6,C39=$DA$7,C39=$DA$8,C39=$DA$9,C39=$DA$10),0,IF((OR(C39=$EH$6,C39=$EH$7)*AND($AE$41&gt;0)),LARGE($EK$6:$EK$61,1))),"")</f>
        <v>0</v>
      </c>
      <c r="AF39" s="42" t="b">
        <f>IFERROR(IF(AND($AF$41=$EO$7,C39=$EM$7),Données!$X$23,IF(OR(C39=$DA$6,C39=$DA$7,C39=$DA$8,C39=$DA$9,C39=$DA$10),0,IF(C39=$EH$6,0,IF((OR(C39=$EM$6,C39=$EM$7)*AND($AF$41&gt;0)),LARGE($EP$6:$EP$61,1))))),"")</f>
        <v>0</v>
      </c>
      <c r="AG39" s="43">
        <f>IFERROR(IF(C39="Dummy","",IF(Données!$BH$8=LARGE(Données!$BH$3:$BH$18,1),Données!$X$27,IF(Données!$BH$8=LARGE(Données!$BH$3:$BH$18,2),Données!$X$28,IF(Données!$BH$8=LARGE(Données!$BH$3:$BH$18,3),Données!$X$29)))),"")</f>
        <v>25</v>
      </c>
    </row>
    <row r="40" spans="1:33" ht="16.2" thickBot="1" x14ac:dyDescent="0.35">
      <c r="A40" s="70">
        <f>Sem.014!B56</f>
        <v>1002</v>
      </c>
      <c r="B40" s="70">
        <f>Sem.028!B56</f>
        <v>0</v>
      </c>
      <c r="C40" s="311" t="str">
        <f>IFERROR(IF(AND(A40&gt;0,B40=0),Sem.014!C56,Sem.028!C56),"")</f>
        <v>Michel Taillon</v>
      </c>
      <c r="D40" s="53" t="str">
        <f t="shared" si="20"/>
        <v/>
      </c>
      <c r="E40" s="29" t="e">
        <f>IF(B40=5000,0,$D$3-(Données!$X$31-(VLOOKUP(B40,Données!$A$3:$P$1003,11)/Données!$X$6))*3)</f>
        <v>#N/A</v>
      </c>
      <c r="F40" s="76">
        <f>Sem.014!$CS$183</f>
        <v>0</v>
      </c>
      <c r="G40" s="77"/>
      <c r="H40" s="32">
        <f>IF(OR(B40=A36,B40=A37,B40=A38,B40=A39),INT(I40),IF(AND(Sem.014!A230&lt;=1,A40&lt;&gt;B40),0,IF(Sem.014!A230&lt;=0.49,0,IFERROR(INT(I40),""))))</f>
        <v>0</v>
      </c>
      <c r="I40" s="33">
        <f ca="1">IFERROR(IF(OR($A40=5000,$B40=5000),0,OFFSET(Données!$A$3,$A40-1000,78+$G$38)*(Sem.014!$A230)),"")</f>
        <v>0</v>
      </c>
      <c r="J40" s="76">
        <f>Sem.028!$CS$183</f>
        <v>0</v>
      </c>
      <c r="K40" s="77"/>
      <c r="L40" s="32" t="str">
        <f t="shared" ca="1" si="21"/>
        <v/>
      </c>
      <c r="M40" s="33" t="str">
        <f ca="1">IFERROR(IF($B40=5000,0,OFFSET(Données!$A$3,$B40-1000,78+$K$38)*(Sem.028!$A230)),"")</f>
        <v/>
      </c>
      <c r="N40" s="76">
        <f>F40+J40</f>
        <v>0</v>
      </c>
      <c r="O40" s="77"/>
      <c r="P40" s="32">
        <f t="shared" si="22"/>
        <v>15</v>
      </c>
      <c r="Q40" s="58">
        <f>IF(OR(C40=Données!$AX$3,C40=Données!$BB$3),10,IF(AND(C40=Données!$AX$4,Données!$AY$4=Données!$AY$3),10,IF(AND(C40=Données!$BB$4,Données!$BC$4=Données!$BC$3),10,)))</f>
        <v>10</v>
      </c>
      <c r="R40" s="76">
        <v>10740</v>
      </c>
      <c r="S40" s="77"/>
      <c r="T40" s="35">
        <f t="shared" si="23"/>
        <v>0</v>
      </c>
      <c r="U40" s="300"/>
      <c r="V40" s="37" t="str">
        <f>IFERROR(IF(VLOOKUP(B40,Données!$A$2:$P$1003,11)=Données!$X$19,10),"")</f>
        <v/>
      </c>
      <c r="W40" s="59"/>
      <c r="X40" s="60" t="b">
        <f>IFERROR(IF(C40="Dummy",0,IF($X$41&gt;0,Données!$X$16)),"")</f>
        <v>0</v>
      </c>
      <c r="Y40" s="59"/>
      <c r="Z40" s="61" t="b">
        <f>IFERROR(IF(C40="Dummy",0,IF($Z$41&gt;0,Données!$X$18)),"")</f>
        <v>0</v>
      </c>
      <c r="AA40" s="41"/>
      <c r="AB40" s="41"/>
      <c r="AC40" s="41"/>
      <c r="AD40" s="42" t="str">
        <f ca="1">IFERROR(IF(AND(C40=$DA$9,$DC$9=$DC$10),(27.5+0.5),IF(AND(C40=$DA$10,$DC$9=$DC$10),(27.5+0.5),IF($DA$6="","",IF(C40=$DA$6,(SUM(OFFSET($AA$90,RANK($DB$6,$DB$6:$DB$51),,COUNTIF($DB$6:$DB$51,$DB$6),))/COUNTIF($DB$6:$DB$51,$DB$6)),IF($DA$7="","",IF(C40=$DA$7,(SUM(OFFSET($AA$90,RANK($DB$7,$DB$6:$DB$51),,COUNTIF($DB$6:$DB$51,$DB$7),))/COUNTIF($DB$6:$DB$51,$DB$7)),IF($DA$8="","",IF(C40=$DA$8,(SUM(OFFSET($AA$90,RANK($DB$8,$DB$6:$DB$51),,COUNTIF($DB$6:$DB$51,$DB$8),))/COUNTIF($DB$6:$DB$51,$DB$8)),IF($DA$9="","",IF(C40=$DA$9,(SUM(OFFSET($AA$90,RANK($DB$9,$DB$6:$DB$51),,COUNTIF($DB$6:$DB$51,$DB$9),))/COUNTIF($DB$6:$DB$51,$DB$9)),IF($DA$10="","",IF(C40=$DA$10,(SUM(OFFSET($AA$90,RANK($DB$10,$DB$6:$DB$51),,COUNTIF($DB$6:$DB$51,$DB$10),))/COUNTIF($DB$6:$DB$51,$DB$10)))))))))))))),"")</f>
        <v/>
      </c>
      <c r="AE40" s="42" t="b">
        <f>IFERROR(IF(OR(C40=$DA$6,C40=$DA$7,C40=$DA$8,C40=$DA$9,C40=$DA$10),0,IF((OR(C40=$EH$6,C40=$EH$7)*AND($AE$41&gt;0)),LARGE($EK$6:$EK$61,1))),"")</f>
        <v>0</v>
      </c>
      <c r="AF40" s="42" t="b">
        <f>IFERROR(IF(AND($AF$41=$EO$7,C40=$EM$7),Données!$X$23,IF(OR(C40=$DA$6,C40=$DA$7,C40=$DA$8,C40=$DA$9,C40=$DA$10),0,IF(C40=$EH$6,0,IF((OR(C40=$EM$6,C40=$EM$7)*AND($AF$41&gt;0)),LARGE($EP$6:$EP$61,1))))),"")</f>
        <v>0</v>
      </c>
      <c r="AG40" s="43">
        <f>IFERROR(IF(C40="Dummy","",IF(Données!$BH$8=LARGE(Données!$BH$3:$BH$18,1),Données!$X$27,IF(Données!$BH$8=LARGE(Données!$BH$3:$BH$18,2),Données!$X$28,IF(Données!$BH$8=LARGE(Données!$BH$3:$BH$18,3),Données!$X$29)))),"")</f>
        <v>25</v>
      </c>
    </row>
    <row r="41" spans="1:33" ht="16.2" thickBot="1" x14ac:dyDescent="0.35">
      <c r="A41" s="62"/>
      <c r="B41" s="62"/>
      <c r="C41" s="78" t="s">
        <v>23</v>
      </c>
      <c r="D41" s="64"/>
      <c r="E41" s="65"/>
      <c r="F41" s="66" t="s">
        <v>18</v>
      </c>
      <c r="G41" s="67"/>
      <c r="H41" s="67"/>
      <c r="I41" s="67"/>
      <c r="J41" s="67"/>
      <c r="K41" s="67"/>
      <c r="L41" s="68"/>
      <c r="M41" s="67"/>
      <c r="N41" s="67"/>
      <c r="O41" s="67"/>
      <c r="P41" s="67"/>
      <c r="Q41" s="79"/>
      <c r="R41" s="67"/>
      <c r="S41" s="288" t="s">
        <v>203</v>
      </c>
      <c r="T41" s="289"/>
      <c r="U41" s="302"/>
      <c r="V41" s="297"/>
      <c r="W41" s="23"/>
      <c r="X41" s="22">
        <f>IF(AND(FA7=Données!BP8,FD7=FD6,FA7&lt;&gt;FA6),FC7,IF(FA6=Données!BP8,FC6,0))</f>
        <v>0</v>
      </c>
      <c r="Y41" s="23"/>
      <c r="Z41" s="22">
        <f>IF(AND(FE7=Données!BV8,FH7=FH6,FE7&lt;&gt;FE6),FG7,IF(FE6=Données!BV8,FG6,0))</f>
        <v>0</v>
      </c>
      <c r="AA41" s="24"/>
      <c r="AB41" s="25"/>
      <c r="AC41" s="25"/>
      <c r="AD41" s="24" t="b">
        <f>IFERROR(IF(OR(C36=$DA$6,C37=$DA$6,C38=$DA$6,C39=$DA$6,C40=$DA$6),LARGE(Données!$AL$3:$AL$1003,1),IF(OR(C36=$DA$7,C37=$DA$7,C38=$DA$7,C39=$DA$7,C40=$DA$7),LARGE(Données!$AL$3:$AL$1003,2),IF(OR(C36=$DA$8,C37=$DA$8,C38=$DA$8,C39=$DA$8,C40=$DA$8),LARGE(Données!$AL$3:$AL$1003,3),IF(OR(C36=$DA$9,C37=$DA$9,C38=$DA$9,C39=$DA$9,C40=$DA$9),LARGE(Données!$AL$3:$AL$1003,4),IF(OR(C36=$DA$10,C37=$DA$10,C38=$DA$10,C39=$DA$10,C40=$DA$10),LARGE(Données!$AL$3:$AL$1003,5)))))),"")</f>
        <v>0</v>
      </c>
      <c r="AE41" s="25">
        <f>IFERROR(IF(OR(C36=$EH$6,C37=$EH$6,C38=$EH$6,C39=$EH$6,C40=$EH$6),$EJ$6,0),"")</f>
        <v>0</v>
      </c>
      <c r="AF41" s="25">
        <f>IFERROR(IF(AND(C36=$EM$7,$EO$7=$EO$6,$EP$6=25,$EN$6=$EN$7),$EO$7,IF(AND(C37=$EM$7,$EO$7=$EO$6,$EP$6=25,$EN$6=$EN$7,),$EO$7,IF(AND(C38=$EM$7,$EO$7=$EO$6,$EP$6=25,$EN$6=$EN$7),$EO$7,IF(AND(C39=$EM$7,$EO$7=$EO$6,$EP$6=25,$EN$6=$EN$7),$EO$7,IF(AND(C40=$EM$7,$EO$7=$EO$6,$EP$6=25,$EN$6=$EN$7),$EO$7,IF(OR(C36=$EM$6,C37=$EM$6,C38=$EM$6,C39=$EM$6,C40=$EM$6),$EO$6,0)))))),"")</f>
        <v>0</v>
      </c>
      <c r="AG41" s="310">
        <f>Données!$BH$8</f>
        <v>20</v>
      </c>
    </row>
    <row r="42" spans="1:33" ht="15.6" x14ac:dyDescent="0.3">
      <c r="A42" s="26">
        <f>Sem.014!B62</f>
        <v>1073</v>
      </c>
      <c r="B42" s="26">
        <f>Sem.028!B62</f>
        <v>0</v>
      </c>
      <c r="C42" s="71" t="str">
        <f>IFERROR(IF(AND(A42&gt;0,B42=0),Sem.014!C62,Sem.028!C62),"")</f>
        <v>Jeannine Rossini</v>
      </c>
      <c r="D42" s="72" t="str">
        <f>IFERROR(INT(E42),"")</f>
        <v/>
      </c>
      <c r="E42" s="29" t="e">
        <f>IF(B42=5000,0,$D$3-(Données!$X$31-(VLOOKUP(B42,Données!$A$3:$P$1003,11)/Données!$X$6))*3)</f>
        <v>#N/A</v>
      </c>
      <c r="F42" s="80"/>
      <c r="G42" s="81"/>
      <c r="H42" s="32">
        <f>IF(OR(B42=A43,B42=A44,B42=A45,B42=A46),INT(I42),IF(AND(Sem.014!A236&lt;=1,A42&lt;&gt;B42),0,IF(Sem.014!A236&lt;=0.49,0,IFERROR(INT(I42),""))))</f>
        <v>0</v>
      </c>
      <c r="I42" s="33">
        <f ca="1">IFERROR(IF(OR($A42=5000,$B42=5000),0,OFFSET(Données!$A$3,$A42-1000,78+$G$44)*(Sem.014!$A236)),"")</f>
        <v>0</v>
      </c>
      <c r="J42" s="82"/>
      <c r="K42" s="81"/>
      <c r="L42" s="32" t="str">
        <f ca="1">IFERROR(INT(M42),"")</f>
        <v/>
      </c>
      <c r="M42" s="33" t="str">
        <f ca="1">IFERROR(IF($B42=5000,0,OFFSET(Données!$A$3,$B42-1000,78+$K$44)*(Sem.028!$A236)),"")</f>
        <v/>
      </c>
      <c r="N42" s="82"/>
      <c r="O42" s="81"/>
      <c r="P42" s="83">
        <f>IFERROR(IF(C42="DUMMY",0,IF($O$44=1,15,0)),"")</f>
        <v>15</v>
      </c>
      <c r="Q42" s="36">
        <f>IF(OR(C42=Données!$AX$3,C42=Données!$BB$3),10,IF(AND(C42=Données!$AX$4,Données!$AY$4=Données!$AY$3),10,IF(AND(C42=Données!$BB$4,Données!$BC$4=Données!$BC$3),10,)))</f>
        <v>0</v>
      </c>
      <c r="R42" s="82"/>
      <c r="S42" s="81"/>
      <c r="T42" s="35">
        <f>IF(C42="Dummy",0,IF($S$44=1,25,IF($S$44=2,15,IF($S$44=3,10,0))))</f>
        <v>0</v>
      </c>
      <c r="U42" s="299"/>
      <c r="V42" s="37" t="str">
        <f>IFERROR(IF(VLOOKUP(B42,Données!$A$2:$P$1003,11)=Données!$X$19,10),"")</f>
        <v/>
      </c>
      <c r="W42" s="38"/>
      <c r="X42" s="39" t="b">
        <f>IFERROR(IF(C42="Dummy",0,IF($X$47&gt;0,Données!$X$16)),"")</f>
        <v>0</v>
      </c>
      <c r="Y42" s="38"/>
      <c r="Z42" s="40" t="b">
        <f>IFERROR(IF(C42="Dummy",0,IF($Z$47&gt;0,Données!$X$18)),"")</f>
        <v>0</v>
      </c>
      <c r="AA42" s="41"/>
      <c r="AB42" s="41"/>
      <c r="AC42" s="41"/>
      <c r="AD42" s="42" t="str">
        <f ca="1">IFERROR(IF(AND(C42=$DA$9,$DC$9=$DC$10),(27.5+0.5),IF(AND(C42=$DA$10,$DC$9=$DC$10),(27.5+0.5),IF($DA$6="","",IF(C42=$DA$6,(SUM(OFFSET($AA$90,RANK($DB$6,$DB$6:$DB$51),,COUNTIF($DB$6:$DB$51,$DB$6),))/COUNTIF($DB$6:$DB$51,$DB$6)),IF($DA$7="","",IF(C42=$DA$7,(SUM(OFFSET($AA$90,RANK($DB$7,$DB$6:$DB$51),,COUNTIF($DB$6:$DB$51,$DB$7),))/COUNTIF($DB$6:$DB$51,$DB$7)),IF($DA$8="","",IF(C42=$DA$8,(SUM(OFFSET($AA$90,RANK($DB$8,$DB$6:$DB$51),,COUNTIF($DB$6:$DB$51,$DB$8),))/COUNTIF($DB$6:$DB$51,$DB$8)),IF($DA$9="","",IF(C42=$DA$9,(SUM(OFFSET($AA$90,RANK($DB$9,$DB$6:$DB$51),,COUNTIF($DB$6:$DB$51,$DB$9),))/COUNTIF($DB$6:$DB$51,$DB$9)),IF($DA$10="","",IF(C42=$DA$10,(SUM(OFFSET($AA$90,RANK($DB$10,$DB$6:$DB$51),,COUNTIF($DB$6:$DB$51,$DB$10),))/COUNTIF($DB$6:$DB$51,$DB$10)))))))))))))),"")</f>
        <v/>
      </c>
      <c r="AE42" s="42" t="b">
        <f>IFERROR(IF(OR(C42=$DA$6,C42=$DA$7,C42=$DA$8,C42=$DA$9,C42=$DA$10),0,IF((OR(C42=$EH$6,C42=$EH$7)*AND($AE$47&gt;0)),LARGE($EK$6:$EK$61,1))),"")</f>
        <v>0</v>
      </c>
      <c r="AF42" s="42" t="b">
        <f>IFERROR(IF(AND($AF$47=$EO$7,C42=$EM$7),Données!$X$23,IF(OR(C42=$DA$6,C42=$DA$7,C42=$DA$8,C42=$DA$9,C42=$DA$10),0,IF(C42=$EH$6,0,IF((OR(C42=$EM$6,C42=$EM$7)*AND($AF$47&gt;0)),LARGE($EP$6:$EP$61,1))))),"")</f>
        <v>0</v>
      </c>
      <c r="AG42" s="43">
        <f>IFERROR(IF(C42="Dummy","",IF(Données!$BH$9=LARGE(Données!$BH$3:$BH$18,1),Données!$X$27,IF(Données!$BH$9=LARGE(Données!$BH$3:$BH$18,2),Données!$X$28,IF(Données!$BH$9=LARGE(Données!$BH$3:$BH$18,3),Données!$X$29)))),"")</f>
        <v>25</v>
      </c>
    </row>
    <row r="43" spans="1:33" ht="16.2" thickBot="1" x14ac:dyDescent="0.35">
      <c r="A43" s="44">
        <f>Sem.014!B63</f>
        <v>1006</v>
      </c>
      <c r="B43" s="44">
        <f>Sem.028!B63</f>
        <v>0</v>
      </c>
      <c r="C43" s="71" t="str">
        <f>IFERROR(IF(AND(A43&gt;0,B43=0),Sem.014!C63,Sem.028!C63),"")</f>
        <v>Jean-Pierre Lapointe</v>
      </c>
      <c r="D43" s="28" t="str">
        <f t="shared" ref="D43:D46" si="24">IFERROR(INT(E43),"")</f>
        <v/>
      </c>
      <c r="E43" s="29" t="e">
        <f>IF(B43=5000,0,$D$3-(Données!$X$31-(VLOOKUP(B43,Données!$A$3:$P$1003,11)/Données!$X$6))*3)</f>
        <v>#N/A</v>
      </c>
      <c r="F43" s="74"/>
      <c r="G43" s="31"/>
      <c r="H43" s="32">
        <f>IF(OR(B43=A44,B43=A45,B43=A46,B43=A42),INT(I43),IF(AND(Sem.014!A237&lt;=1,A43&lt;&gt;B43),0,IF(Sem.014!A237&lt;=0.49,0,IFERROR(INT(I43),""))))</f>
        <v>0</v>
      </c>
      <c r="I43" s="33">
        <f ca="1">IFERROR(IF(OR($A43=5000,$B43=5000),0,OFFSET(Données!$A$3,$A43-1000,78+$G$44)*(Sem.014!$A237)),"")</f>
        <v>0</v>
      </c>
      <c r="J43" s="34"/>
      <c r="K43" s="31"/>
      <c r="L43" s="32" t="str">
        <f t="shared" ref="L43:L46" ca="1" si="25">IFERROR(INT(M43),"")</f>
        <v/>
      </c>
      <c r="M43" s="33" t="str">
        <f ca="1">IFERROR(IF($B43=5000,0,OFFSET(Données!$A$3,$B43-1000,78+$K$44)*(Sem.028!$A237)),"")</f>
        <v/>
      </c>
      <c r="N43" s="34"/>
      <c r="O43" s="31"/>
      <c r="P43" s="75">
        <f t="shared" ref="P43:P46" si="26">IFERROR(IF(C43="DUMMY",0,IF($O$44=1,15,0)),"")</f>
        <v>15</v>
      </c>
      <c r="Q43" s="47">
        <f>IF(OR(C43=Données!$AX$3,C43=Données!$BB$3),10,IF(AND(C43=Données!$AX$4,Données!$AY$4=Données!$AY$3),10,IF(AND(C43=Données!$BB$4,Données!$BC$4=Données!$BC$3),10,)))</f>
        <v>0</v>
      </c>
      <c r="R43" s="34"/>
      <c r="S43" s="31"/>
      <c r="T43" s="35">
        <f t="shared" ref="T43:T46" si="27">IF(C43="Dummy",0,IF($S$44=1,25,IF($S$44=2,15,IF($S$44=3,10,0))))</f>
        <v>0</v>
      </c>
      <c r="U43" s="299"/>
      <c r="V43" s="37" t="str">
        <f>IFERROR(IF(VLOOKUP(B43,Données!$A$2:$P$1003,11)=Données!$X$19,10),"")</f>
        <v/>
      </c>
      <c r="W43" s="48"/>
      <c r="X43" s="49" t="b">
        <f>IFERROR(IF(C43="Dummy",0,IF($X$47&gt;0,Données!$X$16)),"")</f>
        <v>0</v>
      </c>
      <c r="Y43" s="48"/>
      <c r="Z43" s="50" t="b">
        <f>IFERROR(IF(C43="Dummy",0,IF($Z$47&gt;0,Données!$X$18)),"")</f>
        <v>0</v>
      </c>
      <c r="AA43" s="41"/>
      <c r="AB43" s="41"/>
      <c r="AC43" s="41"/>
      <c r="AD43" s="42" t="str">
        <f ca="1">IFERROR(IF(AND(C43=$DA$9,$DC$9=$DC$10),(27.5+0.5),IF(AND(C43=$DA$10,$DC$9=$DC$10),(27.5+0.5),IF($DA$6="","",IF(C43=$DA$6,(SUM(OFFSET($AA$90,RANK($DB$6,$DB$6:$DB$51),,COUNTIF($DB$6:$DB$51,$DB$6),))/COUNTIF($DB$6:$DB$51,$DB$6)),IF($DA$7="","",IF(C43=$DA$7,(SUM(OFFSET($AA$90,RANK($DB$7,$DB$6:$DB$51),,COUNTIF($DB$6:$DB$51,$DB$7),))/COUNTIF($DB$6:$DB$51,$DB$7)),IF($DA$8="","",IF(C43=$DA$8,(SUM(OFFSET($AA$90,RANK($DB$8,$DB$6:$DB$51),,COUNTIF($DB$6:$DB$51,$DB$8),))/COUNTIF($DB$6:$DB$51,$DB$8)),IF($DA$9="","",IF(C43=$DA$9,(SUM(OFFSET($AA$90,RANK($DB$9,$DB$6:$DB$51),,COUNTIF($DB$6:$DB$51,$DB$9),))/COUNTIF($DB$6:$DB$51,$DB$9)),IF($DA$10="","",IF(C43=$DA$10,(SUM(OFFSET($AA$90,RANK($DB$10,$DB$6:$DB$51),,COUNTIF($DB$6:$DB$51,$DB$10),))/COUNTIF($DB$6:$DB$51,$DB$10)))))))))))))),"")</f>
        <v/>
      </c>
      <c r="AE43" s="42" t="b">
        <f>IFERROR(IF(OR(C43=$DA$6,C43=$DA$7,C43=$DA$8,C43=$DA$9,C43=$DA$10),0,IF((OR(C43=$EH$6,C43=$EH$7)*AND($AE$47&gt;0)),LARGE($EK$6:$EK$61,1))),"")</f>
        <v>0</v>
      </c>
      <c r="AF43" s="42" t="b">
        <f>IFERROR(IF(AND($AF$47=$EO$7,C43=$EM$7),Données!$X$23,IF(OR(C43=$DA$6,C43=$DA$7,C43=$DA$8,C43=$DA$9,C43=$DA$10),0,IF(C43=$EH$6,0,IF((OR(C43=$EM$6,C43=$EM$7)*AND($AF$47&gt;0)),LARGE($EP$6:$EP$61,1))))),"")</f>
        <v>0</v>
      </c>
      <c r="AG43" s="43">
        <f>IFERROR(IF(C43="Dummy","",IF(Données!$BH$9=LARGE(Données!$BH$3:$BH$18,1),Données!$X$27,IF(Données!$BH$9=LARGE(Données!$BH$3:$BH$18,2),Données!$X$28,IF(Données!$BH$9=LARGE(Données!$BH$3:$BH$18,3),Données!$X$29)))),"")</f>
        <v>25</v>
      </c>
    </row>
    <row r="44" spans="1:33" ht="16.2" thickBot="1" x14ac:dyDescent="0.35">
      <c r="A44" s="44">
        <f>Sem.014!B64</f>
        <v>1080</v>
      </c>
      <c r="B44" s="44">
        <f>Sem.028!B64</f>
        <v>0</v>
      </c>
      <c r="C44" s="71" t="str">
        <f>IFERROR(IF(AND(A44&gt;0,B44=0),Sem.014!C64,Sem.028!C64),"")</f>
        <v>Claude Dubuc</v>
      </c>
      <c r="D44" s="28" t="str">
        <f t="shared" si="24"/>
        <v/>
      </c>
      <c r="E44" s="29" t="e">
        <f>IF(B44=5000,0,$D$3-(Données!$X$31-(VLOOKUP(B44,Données!$A$3:$P$1003,11)/Données!$X$6))*3)</f>
        <v>#N/A</v>
      </c>
      <c r="F44" s="74"/>
      <c r="G44" s="51">
        <f>RANK(F46,$F$5:$F$89,0)</f>
        <v>1</v>
      </c>
      <c r="H44" s="32">
        <f>IF(OR(B44=A45,B44=A46,B44=A42,B44=A43),INT(I44),IF(AND(Sem.014!A238&lt;=1,A44&lt;&gt;B44),0,IF(Sem.014!A238&lt;=0.49,0,IFERROR(INT(I44),""))))</f>
        <v>0</v>
      </c>
      <c r="I44" s="33">
        <f ca="1">IFERROR(IF(OR($A44=5000,$B44=5000),0,OFFSET(Données!$A$3,$A44-1000,78+$G$44)*(Sem.014!$A238)),"")</f>
        <v>0</v>
      </c>
      <c r="J44" s="34"/>
      <c r="K44" s="51">
        <f>RANK(J46,$J$5:$J$89,0)</f>
        <v>1</v>
      </c>
      <c r="L44" s="32" t="str">
        <f t="shared" ca="1" si="25"/>
        <v/>
      </c>
      <c r="M44" s="33" t="str">
        <f ca="1">IFERROR(IF($B44=5000,0,OFFSET(Données!$A$3,$B44-1000,78+$K$44)*(Sem.028!$A238)),"")</f>
        <v/>
      </c>
      <c r="N44" s="34"/>
      <c r="O44" s="51">
        <f>RANK(N46,$N$5:$N$89,0)</f>
        <v>1</v>
      </c>
      <c r="P44" s="75">
        <f t="shared" si="26"/>
        <v>15</v>
      </c>
      <c r="Q44" s="47">
        <f>IF(OR(C44=Données!$AX$3,C44=Données!$BB$3),10,IF(AND(C44=Données!$AX$4,Données!$AY$4=Données!$AY$3),10,IF(AND(C44=Données!$BB$4,Données!$BC$4=Données!$BC$3),10,)))</f>
        <v>0</v>
      </c>
      <c r="R44" s="34"/>
      <c r="S44" s="51">
        <f>RANK(R46,$R$5:$R$89,0)</f>
        <v>12</v>
      </c>
      <c r="T44" s="35">
        <f t="shared" si="27"/>
        <v>0</v>
      </c>
      <c r="U44" s="299"/>
      <c r="V44" s="37" t="str">
        <f>IFERROR(IF(VLOOKUP(B44,Données!$A$2:$P$1003,11)=Données!$X$19,10),"")</f>
        <v/>
      </c>
      <c r="W44" s="48"/>
      <c r="X44" s="49" t="b">
        <f>IFERROR(IF(C44="Dummy",0,IF($X$47&gt;0,Données!$X$16)),"")</f>
        <v>0</v>
      </c>
      <c r="Y44" s="48"/>
      <c r="Z44" s="50" t="b">
        <f>IFERROR(IF(C44="Dummy",0,IF($Z$47&gt;0,Données!$X$18)),"")</f>
        <v>0</v>
      </c>
      <c r="AA44" s="41"/>
      <c r="AB44" s="41"/>
      <c r="AC44" s="41"/>
      <c r="AD44" s="42" t="str">
        <f ca="1">IFERROR(IF(AND(C44=$DA$9,$DC$9=$DC$10),(27.5+0.5),IF(AND(C44=$DA$10,$DC$9=$DC$10),(27.5+0.5),IF($DA$6="","",IF(C44=$DA$6,(SUM(OFFSET($AA$90,RANK($DB$6,$DB$6:$DB$51),,COUNTIF($DB$6:$DB$51,$DB$6),))/COUNTIF($DB$6:$DB$51,$DB$6)),IF($DA$7="","",IF(C44=$DA$7,(SUM(OFFSET($AA$90,RANK($DB$7,$DB$6:$DB$51),,COUNTIF($DB$6:$DB$51,$DB$7),))/COUNTIF($DB$6:$DB$51,$DB$7)),IF($DA$8="","",IF(C44=$DA$8,(SUM(OFFSET($AA$90,RANK($DB$8,$DB$6:$DB$51),,COUNTIF($DB$6:$DB$51,$DB$8),))/COUNTIF($DB$6:$DB$51,$DB$8)),IF($DA$9="","",IF(C44=$DA$9,(SUM(OFFSET($AA$90,RANK($DB$9,$DB$6:$DB$51),,COUNTIF($DB$6:$DB$51,$DB$9),))/COUNTIF($DB$6:$DB$51,$DB$9)),IF($DA$10="","",IF(C44=$DA$10,(SUM(OFFSET($AA$90,RANK($DB$10,$DB$6:$DB$51),,COUNTIF($DB$6:$DB$51,$DB$10),))/COUNTIF($DB$6:$DB$51,$DB$10)))))))))))))),"")</f>
        <v/>
      </c>
      <c r="AE44" s="42" t="b">
        <f>IFERROR(IF(OR(C44=$DA$6,C44=$DA$7,C44=$DA$8,C44=$DA$9,C44=$DA$10),0,IF((OR(C44=$EH$6,C44=$EH$7)*AND($AE$47&gt;0)),LARGE($EK$6:$EK$61,1))),"")</f>
        <v>0</v>
      </c>
      <c r="AF44" s="42" t="b">
        <f>IFERROR(IF(AND($AF$47=$EO$7,C44=$EM$7),Données!$X$23,IF(OR(C44=$DA$6,C44=$DA$7,C44=$DA$8,C44=$DA$9,C44=$DA$10),0,IF(C44=$EH$6,0,IF((OR(C44=$EM$6,C44=$EM$7)*AND($AF$47&gt;0)),LARGE($EP$6:$EP$61,1))))),"")</f>
        <v>0</v>
      </c>
      <c r="AG44" s="43">
        <f>IFERROR(IF(C44="Dummy","",IF(Données!$BH$9=LARGE(Données!$BH$3:$BH$18,1),Données!$X$27,IF(Données!$BH$9=LARGE(Données!$BH$3:$BH$18,2),Données!$X$28,IF(Données!$BH$9=LARGE(Données!$BH$3:$BH$18,3),Données!$X$29)))),"")</f>
        <v>25</v>
      </c>
    </row>
    <row r="45" spans="1:33" ht="16.2" thickBot="1" x14ac:dyDescent="0.35">
      <c r="A45" s="44">
        <f>Sem.014!B65</f>
        <v>1056</v>
      </c>
      <c r="B45" s="44">
        <f>Sem.028!B65</f>
        <v>0</v>
      </c>
      <c r="C45" s="71" t="str">
        <f>IFERROR(IF(AND(A45&gt;0,B45=0),Sem.014!C65,Sem.028!C65),"")</f>
        <v>Philippe Vignis</v>
      </c>
      <c r="D45" s="28" t="str">
        <f t="shared" si="24"/>
        <v/>
      </c>
      <c r="E45" s="29" t="e">
        <f>IF(B45=5000,0,$D$3-(Données!$X$31-(VLOOKUP(B45,Données!$A$3:$P$1003,11)/Données!$X$6))*3)</f>
        <v>#N/A</v>
      </c>
      <c r="F45" s="74"/>
      <c r="G45" s="31"/>
      <c r="H45" s="32">
        <f>IF(OR(B45=A46,B45=A42,B45=A43,B45=A44),INT(I45),IF(AND(Sem.014!A239&lt;=1,A45&lt;&gt;B45),0,IF(Sem.014!A239&lt;=0.49,0,IFERROR(INT(I45),""))))</f>
        <v>0</v>
      </c>
      <c r="I45" s="33">
        <f ca="1">IFERROR(IF(OR($A45=5000,$B45=5000),0,OFFSET(Données!$A$3,$A45-1000,78+$G$44)*(Sem.014!$A239)),"")</f>
        <v>0</v>
      </c>
      <c r="J45" s="34"/>
      <c r="K45" s="31"/>
      <c r="L45" s="32" t="str">
        <f t="shared" ca="1" si="25"/>
        <v/>
      </c>
      <c r="M45" s="33" t="str">
        <f ca="1">IFERROR(IF($B45=5000,0,OFFSET(Données!$A$3,$B45-1000,78+$K$44)*(Sem.028!$A239)),"")</f>
        <v/>
      </c>
      <c r="N45" s="34"/>
      <c r="O45" s="31"/>
      <c r="P45" s="75">
        <f t="shared" si="26"/>
        <v>15</v>
      </c>
      <c r="Q45" s="47">
        <f>IF(OR(C45=Données!$AX$3,C45=Données!$BB$3),10,IF(AND(C45=Données!$AX$4,Données!$AY$4=Données!$AY$3),10,IF(AND(C45=Données!$BB$4,Données!$BC$4=Données!$BC$3),10,)))</f>
        <v>0</v>
      </c>
      <c r="R45" s="34"/>
      <c r="S45" s="31"/>
      <c r="T45" s="35">
        <f t="shared" si="27"/>
        <v>0</v>
      </c>
      <c r="U45" s="299"/>
      <c r="V45" s="37" t="str">
        <f>IFERROR(IF(VLOOKUP(B45,Données!$A$2:$P$1003,11)=Données!$X$19,10),"")</f>
        <v/>
      </c>
      <c r="W45" s="48"/>
      <c r="X45" s="49" t="b">
        <f>IFERROR(IF(C45="Dummy",0,IF($X$47&gt;0,Données!$X$16)),"")</f>
        <v>0</v>
      </c>
      <c r="Y45" s="48"/>
      <c r="Z45" s="50" t="b">
        <f>IFERROR(IF(C45="Dummy",0,IF($Z$47&gt;0,Données!$X$18)),"")</f>
        <v>0</v>
      </c>
      <c r="AA45" s="41"/>
      <c r="AB45" s="41"/>
      <c r="AC45" s="41"/>
      <c r="AD45" s="42" t="str">
        <f ca="1">IFERROR(IF(AND(C45=$DA$9,$DC$9=$DC$10),(27.5+0.5),IF(AND(C45=$DA$10,$DC$9=$DC$10),(27.5+0.5),IF($DA$6="","",IF(C45=$DA$6,(SUM(OFFSET($AA$90,RANK($DB$6,$DB$6:$DB$51),,COUNTIF($DB$6:$DB$51,$DB$6),))/COUNTIF($DB$6:$DB$51,$DB$6)),IF($DA$7="","",IF(C45=$DA$7,(SUM(OFFSET($AA$90,RANK($DB$7,$DB$6:$DB$51),,COUNTIF($DB$6:$DB$51,$DB$7),))/COUNTIF($DB$6:$DB$51,$DB$7)),IF($DA$8="","",IF(C45=$DA$8,(SUM(OFFSET($AA$90,RANK($DB$8,$DB$6:$DB$51),,COUNTIF($DB$6:$DB$51,$DB$8),))/COUNTIF($DB$6:$DB$51,$DB$8)),IF($DA$9="","",IF(C45=$DA$9,(SUM(OFFSET($AA$90,RANK($DB$9,$DB$6:$DB$51),,COUNTIF($DB$6:$DB$51,$DB$9),))/COUNTIF($DB$6:$DB$51,$DB$9)),IF($DA$10="","",IF(C45=$DA$10,(SUM(OFFSET($AA$90,RANK($DB$10,$DB$6:$DB$51),,COUNTIF($DB$6:$DB$51,$DB$10),))/COUNTIF($DB$6:$DB$51,$DB$10)))))))))))))),"")</f>
        <v/>
      </c>
      <c r="AE45" s="42" t="b">
        <f>IFERROR(IF(OR(C45=$DA$6,C45=$DA$7,C45=$DA$8,C45=$DA$9,C45=$DA$10),0,IF((OR(C45=$EH$6,C45=$EH$7)*AND($AE$47&gt;0)),LARGE($EK$6:$EK$61,1))),"")</f>
        <v>0</v>
      </c>
      <c r="AF45" s="42" t="b">
        <f>IFERROR(IF(AND($AF$47=$EO$7,C45=$EM$7),Données!$X$23,IF(OR(C45=$DA$6,C45=$DA$7,C45=$DA$8,C45=$DA$9,C45=$DA$10),0,IF(C45=$EH$6,0,IF((OR(C45=$EM$6,C45=$EM$7)*AND($AF$47&gt;0)),LARGE($EP$6:$EP$61,1))))),"")</f>
        <v>0</v>
      </c>
      <c r="AG45" s="43">
        <f>IFERROR(IF(C45="Dummy","",IF(Données!$BH$9=LARGE(Données!$BH$3:$BH$18,1),Données!$X$27,IF(Données!$BH$9=LARGE(Données!$BH$3:$BH$18,2),Données!$X$28,IF(Données!$BH$9=LARGE(Données!$BH$3:$BH$18,3),Données!$X$29)))),"")</f>
        <v>25</v>
      </c>
    </row>
    <row r="46" spans="1:33" ht="16.2" thickBot="1" x14ac:dyDescent="0.35">
      <c r="A46" s="70">
        <f>Sem.014!B66</f>
        <v>1029</v>
      </c>
      <c r="B46" s="70">
        <f>Sem.028!B66</f>
        <v>0</v>
      </c>
      <c r="C46" s="311" t="str">
        <f>IFERROR(IF(AND(A46&gt;0,B46=0),Sem.014!C66,Sem.028!C66),"")</f>
        <v>Gilberte Caron</v>
      </c>
      <c r="D46" s="53" t="str">
        <f t="shared" si="24"/>
        <v/>
      </c>
      <c r="E46" s="29" t="e">
        <f>IF(B46=5000,0,$D$3-(Données!$X$31-(VLOOKUP(B46,Données!$A$3:$P$1003,11)/Données!$X$6))*3)</f>
        <v>#N/A</v>
      </c>
      <c r="F46" s="76">
        <f>Sem.014!$CS$184</f>
        <v>0</v>
      </c>
      <c r="G46" s="77"/>
      <c r="H46" s="32">
        <f>IF(OR(B46=A42,B46=A43,B46=A44,B46=A45),INT(I46),IF(AND(Sem.014!A240&lt;=1,A46&lt;&gt;B46),0,IF(Sem.014!A240&lt;=0.49,0,IFERROR(INT(I46),""))))</f>
        <v>0</v>
      </c>
      <c r="I46" s="33">
        <f ca="1">IFERROR(IF(OR($A46=5000,$B46=5000),0,OFFSET(Données!$A$3,$A46-1000,78+$G$44)*(Sem.014!$A240)),"")</f>
        <v>0</v>
      </c>
      <c r="J46" s="76">
        <f>Sem.028!$CS$184</f>
        <v>0</v>
      </c>
      <c r="K46" s="77"/>
      <c r="L46" s="32" t="str">
        <f t="shared" ca="1" si="25"/>
        <v/>
      </c>
      <c r="M46" s="33" t="str">
        <f ca="1">IFERROR(IF($B46=5000,0,OFFSET(Données!$A$3,$B46-1000,78+$K$44)*(Sem.028!$A240)),"")</f>
        <v/>
      </c>
      <c r="N46" s="76">
        <f>F46+J46</f>
        <v>0</v>
      </c>
      <c r="O46" s="77"/>
      <c r="P46" s="32">
        <f t="shared" si="26"/>
        <v>15</v>
      </c>
      <c r="Q46" s="58">
        <f>IF(OR(C46=Données!$AX$3,C46=Données!$BB$3),10,IF(AND(C46=Données!$AX$4,Données!$AY$4=Données!$AY$3),10,IF(AND(C46=Données!$BB$4,Données!$BC$4=Données!$BC$3),10,)))</f>
        <v>0</v>
      </c>
      <c r="R46" s="76">
        <v>9680</v>
      </c>
      <c r="S46" s="77"/>
      <c r="T46" s="35">
        <f t="shared" si="27"/>
        <v>0</v>
      </c>
      <c r="U46" s="300"/>
      <c r="V46" s="37" t="str">
        <f>IFERROR(IF(VLOOKUP(B46,Données!$A$2:$P$1003,11)=Données!$X$19,10),"")</f>
        <v/>
      </c>
      <c r="W46" s="59"/>
      <c r="X46" s="60" t="b">
        <f>IFERROR(IF(C46="Dummy",0,IF($X$47&gt;0,Données!$X$16)),"")</f>
        <v>0</v>
      </c>
      <c r="Y46" s="59"/>
      <c r="Z46" s="61" t="b">
        <f>IFERROR(IF(C46="Dummy",0,IF($Z$47&gt;0,Données!$X$18)),"")</f>
        <v>0</v>
      </c>
      <c r="AA46" s="41"/>
      <c r="AB46" s="41"/>
      <c r="AC46" s="41"/>
      <c r="AD46" s="42" t="str">
        <f ca="1">IFERROR(IF(AND(C46=$DA$9,$DC$9=$DC$10),(27.5+0.5),IF(AND(C46=$DA$10,$DC$9=$DC$10),(27.5+0.5),IF($DA$6="","",IF(C46=$DA$6,(SUM(OFFSET($AA$90,RANK($DB$6,$DB$6:$DB$51),,COUNTIF($DB$6:$DB$51,$DB$6),))/COUNTIF($DB$6:$DB$51,$DB$6)),IF($DA$7="","",IF(C46=$DA$7,(SUM(OFFSET($AA$90,RANK($DB$7,$DB$6:$DB$51),,COUNTIF($DB$6:$DB$51,$DB$7),))/COUNTIF($DB$6:$DB$51,$DB$7)),IF($DA$8="","",IF(C46=$DA$8,(SUM(OFFSET($AA$90,RANK($DB$8,$DB$6:$DB$51),,COUNTIF($DB$6:$DB$51,$DB$8),))/COUNTIF($DB$6:$DB$51,$DB$8)),IF($DA$9="","",IF(C46=$DA$9,(SUM(OFFSET($AA$90,RANK($DB$9,$DB$6:$DB$51),,COUNTIF($DB$6:$DB$51,$DB$9),))/COUNTIF($DB$6:$DB$51,$DB$9)),IF($DA$10="","",IF(C46=$DA$10,(SUM(OFFSET($AA$90,RANK($DB$10,$DB$6:$DB$51),,COUNTIF($DB$6:$DB$51,$DB$10),))/COUNTIF($DB$6:$DB$51,$DB$10)))))))))))))),"")</f>
        <v/>
      </c>
      <c r="AE46" s="42" t="b">
        <f>IFERROR(IF(OR(C46=$DA$6,C46=$DA$7,C46=$DA$8,C46=$DA$9,C46=$DA$10),0,IF((OR(C46=$EH$6,C46=$EH$7)*AND($AE$47&gt;0)),LARGE($EK$6:$EK$61,1))),"")</f>
        <v>0</v>
      </c>
      <c r="AF46" s="42" t="b">
        <f>IFERROR(IF(AND($AF$47=$EO$7,C46=$EM$7),Données!$X$23,IF(OR(C46=$DA$6,C46=$DA$7,C46=$DA$8,C46=$DA$9,C46=$DA$10),0,IF(C46=$EH$6,0,IF((OR(C46=$EM$6,C46=$EM$7)*AND($AF$47&gt;0)),LARGE($EP$6:$EP$61,1))))),"")</f>
        <v>0</v>
      </c>
      <c r="AG46" s="43">
        <f>IFERROR(IF(C46="Dummy","",IF(Données!$BH$9=LARGE(Données!$BH$3:$BH$18,1),Données!$X$27,IF(Données!$BH$9=LARGE(Données!$BH$3:$BH$18,2),Données!$X$28,IF(Données!$BH$9=LARGE(Données!$BH$3:$BH$18,3),Données!$X$29)))),"")</f>
        <v>25</v>
      </c>
    </row>
    <row r="47" spans="1:33" ht="16.2" thickBot="1" x14ac:dyDescent="0.35">
      <c r="A47" s="62"/>
      <c r="B47" s="62"/>
      <c r="C47" s="78" t="s">
        <v>24</v>
      </c>
      <c r="D47" s="64"/>
      <c r="E47" s="65"/>
      <c r="F47" s="66" t="s">
        <v>18</v>
      </c>
      <c r="G47" s="67"/>
      <c r="H47" s="67"/>
      <c r="I47" s="67"/>
      <c r="J47" s="67"/>
      <c r="K47" s="67"/>
      <c r="L47" s="68"/>
      <c r="M47" s="67"/>
      <c r="N47" s="67"/>
      <c r="O47" s="67"/>
      <c r="P47" s="67"/>
      <c r="Q47" s="79"/>
      <c r="R47" s="67"/>
      <c r="S47" s="288" t="s">
        <v>204</v>
      </c>
      <c r="T47" s="289"/>
      <c r="U47" s="302"/>
      <c r="V47" s="297"/>
      <c r="W47" s="23"/>
      <c r="X47" s="22">
        <f>IF(AND(FA7=Données!BP9,FD7=FD6,FA7&lt;&gt;FA6),FC7,IF(FA6=Données!BP9,FC6,0))</f>
        <v>0</v>
      </c>
      <c r="Y47" s="23"/>
      <c r="Z47" s="22">
        <f>IF(AND(FE7=Données!BV9,FH7=FH6,FE7&lt;&gt;FE6),FG7,IF(FE6=Données!BV9,FG6,0))</f>
        <v>0</v>
      </c>
      <c r="AA47" s="24"/>
      <c r="AB47" s="25"/>
      <c r="AC47" s="25"/>
      <c r="AD47" s="24" t="b">
        <f>IFERROR(IF(OR(C42=$DA$6,C43=$DA$6,C44=$DA$6,C45=$DA$6,C46=$DA$6),LARGE(Données!$AL$3:$AL$1003,1),IF(OR(C42=$DA$7,C43=$DA$7,C44=$DA$7,C45=$DA$7,C46=$DA$7),LARGE(Données!$AL$3:$AL$1003,2),IF(OR(C42=$DA$8,C43=$DA$8,C44=$DA$8,C45=$DA$8,C46=$DA$8),LARGE(Données!$AL$3:$AL$1003,3),IF(OR(C42=$DA$9,C43=$DA$9,C44=$DA$9,C45=$DA$9,C46=$DA$9),LARGE(Données!$AL$3:$AL$1003,4),IF(OR(C42=$DA$10,C43=$DA$10,C44=$DA$10,C45=$DA$10,C46=$DA$10),LARGE(Données!$AL$3:$AL$1003,5)))))),"")</f>
        <v>0</v>
      </c>
      <c r="AE47" s="25">
        <f>IFERROR(IF(OR(C42=$EH$6,C43=$EH$6,C44=$EH$6,C45=$EH$6,C46=$EH$6),$EJ$6,0),"")</f>
        <v>0</v>
      </c>
      <c r="AF47" s="25">
        <f>IFERROR(IF(AND(C42=$EM$7,$EO$7=$EO$6,$EP$6=25,$EN$6=$EN$7),$EO$7,IF(AND(C43=$EM$7,$EO$7=$EO$6,$EP$6=25,$EN$6=$EN$7,),$EO$7,IF(AND(C44=$EM$7,$EO$7=$EO$6,$EP$6=25,$EN$6=$EN$7),$EO$7,IF(AND(C45=$EM$7,$EO$7=$EO$6,$EP$6=25,$EN$6=$EN$7),$EO$7,IF(AND(C46=$EM$7,$EO$7=$EO$6,$EP$6=25,$EN$6=$EN$7),$EO$7,IF(OR(C42=$EM$6,C43=$EM$6,C44=$EM$6,C45=$EM$6,C46=$EM$6),$EO$6,0)))))),"")</f>
        <v>0</v>
      </c>
      <c r="AG47" s="310">
        <f>Données!$BH$9</f>
        <v>20</v>
      </c>
    </row>
    <row r="48" spans="1:33" ht="15.6" x14ac:dyDescent="0.3">
      <c r="A48" s="26">
        <f>Sem.014!B72</f>
        <v>1043</v>
      </c>
      <c r="B48" s="26">
        <f>Sem.028!B72</f>
        <v>0</v>
      </c>
      <c r="C48" s="71" t="str">
        <f>IFERROR(IF(AND(A48&gt;0,B48=0),Sem.014!C72,Sem.028!C72),"")</f>
        <v>Colombe Nolet</v>
      </c>
      <c r="D48" s="72" t="str">
        <f>IFERROR(INT(E48),"")</f>
        <v/>
      </c>
      <c r="E48" s="29" t="e">
        <f>IF(B48=5000,0,$D$3-(Données!$X$31-(VLOOKUP(B48,Données!$A$3:$P$1003,11)/Données!$X$6))*3)</f>
        <v>#N/A</v>
      </c>
      <c r="F48" s="80"/>
      <c r="G48" s="81"/>
      <c r="H48" s="32">
        <f>IF(OR(B48=A49,B48=A50,B48=A51,B48=A52),INT(I48),IF(AND(Sem.014!A246&lt;=1,A48&lt;&gt;B48),0,IF(Sem.014!A246&lt;=0.49,0,IFERROR(INT(I48),""))))</f>
        <v>0</v>
      </c>
      <c r="I48" s="33">
        <f ca="1">IFERROR(IF(OR($A48=5000,$B48=5000),0,OFFSET(Données!$A$3,$A48-1000,78+$G$50)*(Sem.014!$A246)),"")</f>
        <v>0</v>
      </c>
      <c r="J48" s="82"/>
      <c r="K48" s="81"/>
      <c r="L48" s="32" t="str">
        <f ca="1">IFERROR(INT(M48),"")</f>
        <v/>
      </c>
      <c r="M48" s="33" t="str">
        <f ca="1">IFERROR(IF($B48=5000,0,OFFSET(Données!$A$3,$B48-1000,78+$K$50)*(Sem.028!$A246)),"")</f>
        <v/>
      </c>
      <c r="N48" s="82"/>
      <c r="O48" s="81"/>
      <c r="P48" s="83">
        <f>IFERROR(IF(C48="DUMMY",0,IF($O$50=1,15,0)),"")</f>
        <v>15</v>
      </c>
      <c r="Q48" s="36">
        <f>IF(OR(C48=Données!$AX$3,C48=Données!$BB$3),10,IF(AND(C48=Données!$AX$4,Données!$AY$4=Données!$AY$3),10,IF(AND(C48=Données!$BB$4,Données!$BC$4=Données!$BC$3),10,)))</f>
        <v>0</v>
      </c>
      <c r="R48" s="82"/>
      <c r="S48" s="81"/>
      <c r="T48" s="35">
        <f>IF(C48="Dummy",0,IF($S$50=1,25,IF($S$50=2,15,IF($S$50=3,10,0))))</f>
        <v>15</v>
      </c>
      <c r="U48" s="299"/>
      <c r="V48" s="37" t="str">
        <f>IFERROR(IF(VLOOKUP(B48,Données!$A$2:$P$1003,11)=Données!$X$19,10),"")</f>
        <v/>
      </c>
      <c r="W48" s="38"/>
      <c r="X48" s="39" t="b">
        <f>IFERROR(IF(C48="Dummy",0,IF($X$53&gt;0,Données!$X$16)),"")</f>
        <v>0</v>
      </c>
      <c r="Y48" s="38"/>
      <c r="Z48" s="40" t="b">
        <f>IFERROR(IF(C48="Dummy",0,IF($Z$53&gt;0,Données!$X$18)),"")</f>
        <v>0</v>
      </c>
      <c r="AA48" s="41"/>
      <c r="AB48" s="41"/>
      <c r="AC48" s="41"/>
      <c r="AD48" s="42" t="str">
        <f ca="1">IFERROR(IF(AND(C48=$DA$9,$DC$9=$DC$10),(27.5+0.5),IF(AND(C48=$DA$10,$DC$9=$DC$10),(27.5+0.5),IF($DA$6="","",IF(C48=$DA$6,(SUM(OFFSET($AA$90,RANK($DB$6,$DB$6:$DB$51),,COUNTIF($DB$6:$DB$51,$DB$6),))/COUNTIF($DB$6:$DB$51,$DB$6)),IF($DA$7="","",IF(C48=$DA$7,(SUM(OFFSET($AA$90,RANK($DB$7,$DB$6:$DB$51),,COUNTIF($DB$6:$DB$51,$DB$7),))/COUNTIF($DB$6:$DB$51,$DB$7)),IF($DA$8="","",IF(C48=$DA$8,(SUM(OFFSET($AA$90,RANK($DB$8,$DB$6:$DB$51),,COUNTIF($DB$6:$DB$51,$DB$8),))/COUNTIF($DB$6:$DB$51,$DB$8)),IF($DA$9="","",IF(C48=$DA$9,(SUM(OFFSET($AA$90,RANK($DB$9,$DB$6:$DB$51),,COUNTIF($DB$6:$DB$51,$DB$9),))/COUNTIF($DB$6:$DB$51,$DB$9)),IF($DA$10="","",IF(C48=$DA$10,(SUM(OFFSET($AA$90,RANK($DB$10,$DB$6:$DB$51),,COUNTIF($DB$6:$DB$51,$DB$10),))/COUNTIF($DB$6:$DB$51,$DB$10)))))))))))))),"")</f>
        <v/>
      </c>
      <c r="AE48" s="42" t="b">
        <f>IFERROR(IF(OR(C48=$DA$6,C48=$DA$7,C48=$DA$8,C48=$DA$9,C48=$DA$10),0,IF((OR(C48=$EH$6,C48=$EH$7)*AND($AE$53&gt;0)),LARGE($EK$6:$EK$61,1))),"")</f>
        <v>0</v>
      </c>
      <c r="AF48" s="42" t="b">
        <f>IFERROR(IF(AND($AF$53=$EO$7,C48=$EM$7),Données!$X$23,IF(OR(C48=$DA$6,C48=$DA$7,C48=$DA$8,C48=$DA$9,C48=$DA$10),0,IF(C48=$EH$6,0,IF((OR(C48=$EM$6,C48=$EM$7)*AND($AF$53&gt;0)),LARGE($EP$6:$EP$61,1))))),"")</f>
        <v>0</v>
      </c>
      <c r="AG48" s="43" t="b">
        <f>IFERROR(IF(C48="Dummy","",IF(Données!$BH$10=LARGE(Données!$BH$3:$BH$18,1),Données!$X$27,IF(Données!$BH$10=LARGE(Données!$BH$3:$BH$18,2),Données!$X$28,IF(Données!$BH$10=LARGE(Données!$BH$3:$BH$18,3),Données!$X$29)))),"")</f>
        <v>0</v>
      </c>
    </row>
    <row r="49" spans="1:33" ht="16.2" thickBot="1" x14ac:dyDescent="0.35">
      <c r="A49" s="44">
        <f>Sem.014!B73</f>
        <v>1050</v>
      </c>
      <c r="B49" s="44">
        <f>Sem.028!B73</f>
        <v>0</v>
      </c>
      <c r="C49" s="71" t="str">
        <f>IFERROR(IF(AND(A49&gt;0,B49=0),Sem.014!C73,Sem.028!C73),"")</f>
        <v>Lisette Issa</v>
      </c>
      <c r="D49" s="28" t="str">
        <f t="shared" ref="D49:D52" si="28">IFERROR(INT(E49),"")</f>
        <v/>
      </c>
      <c r="E49" s="29" t="e">
        <f>IF(B49=5000,0,$D$3-(Données!$X$31-(VLOOKUP(B49,Données!$A$3:$P$1003,11)/Données!$X$6))*3)</f>
        <v>#N/A</v>
      </c>
      <c r="F49" s="74"/>
      <c r="G49" s="31"/>
      <c r="H49" s="32">
        <f>IF(OR(B49=A50,B49=A51,B49=A52,B49=A48),INT(I49),IF(AND(Sem.014!A247&lt;=1,A49&lt;&gt;B49),0,IF(Sem.014!A247&lt;=0.49,0,IFERROR(INT(I49),""))))</f>
        <v>0</v>
      </c>
      <c r="I49" s="33">
        <f ca="1">IFERROR(IF(OR($A49=5000,$B49=5000),0,OFFSET(Données!$A$3,$A49-1000,78+$G$50)*(Sem.014!$A247)),"")</f>
        <v>0</v>
      </c>
      <c r="J49" s="34"/>
      <c r="K49" s="31"/>
      <c r="L49" s="32" t="str">
        <f t="shared" ref="L49:L52" ca="1" si="29">IFERROR(INT(M49),"")</f>
        <v/>
      </c>
      <c r="M49" s="33" t="str">
        <f ca="1">IFERROR(IF($B49=5000,0,OFFSET(Données!$A$3,$B49-1000,78+$K$50)*(Sem.028!$A247)),"")</f>
        <v/>
      </c>
      <c r="N49" s="34"/>
      <c r="O49" s="31"/>
      <c r="P49" s="75">
        <f t="shared" ref="P49:P52" si="30">IFERROR(IF(C49="DUMMY",0,IF($O$50=1,15,0)),"")</f>
        <v>15</v>
      </c>
      <c r="Q49" s="47">
        <f>IF(OR(C49=Données!$AX$3,C49=Données!$BB$3),10,IF(AND(C49=Données!$AX$4,Données!$AY$4=Données!$AY$3),10,IF(AND(C49=Données!$BB$4,Données!$BC$4=Données!$BC$3),10,)))</f>
        <v>0</v>
      </c>
      <c r="R49" s="34"/>
      <c r="S49" s="31"/>
      <c r="T49" s="35">
        <f t="shared" ref="T49:T52" si="31">IF(C49="Dummy",0,IF($S$50=1,25,IF($S$50=2,15,IF($S$50=3,10,0))))</f>
        <v>15</v>
      </c>
      <c r="U49" s="299"/>
      <c r="V49" s="37" t="str">
        <f>IFERROR(IF(VLOOKUP(B49,Données!$A$2:$P$1003,11)=Données!$X$19,10),"")</f>
        <v/>
      </c>
      <c r="W49" s="48"/>
      <c r="X49" s="49" t="b">
        <f>IFERROR(IF(C49="Dummy",0,IF($X$53&gt;0,Données!$X$16)),"")</f>
        <v>0</v>
      </c>
      <c r="Y49" s="48"/>
      <c r="Z49" s="50" t="b">
        <f>IFERROR(IF(C49="Dummy",0,IF($Z$53&gt;0,Données!$X$18)),"")</f>
        <v>0</v>
      </c>
      <c r="AA49" s="41"/>
      <c r="AB49" s="41"/>
      <c r="AC49" s="41"/>
      <c r="AD49" s="42" t="str">
        <f ca="1">IFERROR(IF(AND(C49=$DA$9,$DC$9=$DC$10),(27.5+0.5),IF(AND(C49=$DA$10,$DC$9=$DC$10),(27.5+0.5),IF($DA$6="","",IF(C49=$DA$6,(SUM(OFFSET($AA$90,RANK($DB$6,$DB$6:$DB$51),,COUNTIF($DB$6:$DB$51,$DB$6),))/COUNTIF($DB$6:$DB$51,$DB$6)),IF($DA$7="","",IF(C49=$DA$7,(SUM(OFFSET($AA$90,RANK($DB$7,$DB$6:$DB$51),,COUNTIF($DB$6:$DB$51,$DB$7),))/COUNTIF($DB$6:$DB$51,$DB$7)),IF($DA$8="","",IF(C49=$DA$8,(SUM(OFFSET($AA$90,RANK($DB$8,$DB$6:$DB$51),,COUNTIF($DB$6:$DB$51,$DB$8),))/COUNTIF($DB$6:$DB$51,$DB$8)),IF($DA$9="","",IF(C49=$DA$9,(SUM(OFFSET($AA$90,RANK($DB$9,$DB$6:$DB$51),,COUNTIF($DB$6:$DB$51,$DB$9),))/COUNTIF($DB$6:$DB$51,$DB$9)),IF($DA$10="","",IF(C49=$DA$10,(SUM(OFFSET($AA$90,RANK($DB$10,$DB$6:$DB$51),,COUNTIF($DB$6:$DB$51,$DB$10),))/COUNTIF($DB$6:$DB$51,$DB$10)))))))))))))),"")</f>
        <v/>
      </c>
      <c r="AE49" s="42" t="b">
        <f>IFERROR(IF(OR(C49=$DA$6,C49=$DA$7,C49=$DA$8,C49=$DA$9,C49=$DA$10),0,IF((OR(C49=$EH$6,C49=$EH$7)*AND($AE$53&gt;0)),LARGE($EK$6:$EK$61,1))),"")</f>
        <v>0</v>
      </c>
      <c r="AF49" s="42" t="b">
        <f>IFERROR(IF(AND($AF$53=$EO$7,C49=$EM$7),Données!$X$23,IF(OR(C49=$DA$6,C49=$DA$7,C49=$DA$8,C49=$DA$9,C49=$DA$10),0,IF(C49=$EH$6,0,IF((OR(C49=$EM$6,C49=$EM$7)*AND($AF$53&gt;0)),LARGE($EP$6:$EP$61,1))))),"")</f>
        <v>0</v>
      </c>
      <c r="AG49" s="43" t="b">
        <f>IFERROR(IF(C49="Dummy","",IF(Données!$BH$10=LARGE(Données!$BH$3:$BH$18,1),Données!$X$27,IF(Données!$BH$10=LARGE(Données!$BH$3:$BH$18,2),Données!$X$28,IF(Données!$BH$10=LARGE(Données!$BH$3:$BH$18,3),Données!$X$29)))),"")</f>
        <v>0</v>
      </c>
    </row>
    <row r="50" spans="1:33" ht="16.2" thickBot="1" x14ac:dyDescent="0.35">
      <c r="A50" s="44">
        <f>Sem.014!B74</f>
        <v>1005</v>
      </c>
      <c r="B50" s="44">
        <f>Sem.028!B74</f>
        <v>0</v>
      </c>
      <c r="C50" s="71" t="str">
        <f>IFERROR(IF(AND(A50&gt;0,B50=0),Sem.014!C74,Sem.028!C74),"")</f>
        <v>Martine Ouellet</v>
      </c>
      <c r="D50" s="28" t="str">
        <f t="shared" si="28"/>
        <v/>
      </c>
      <c r="E50" s="29" t="e">
        <f>IF(B50=5000,0,$D$3-(Données!$X$31-(VLOOKUP(B50,Données!$A$3:$P$1003,11)/Données!$X$6))*3)</f>
        <v>#N/A</v>
      </c>
      <c r="F50" s="74"/>
      <c r="G50" s="51">
        <f>RANK(F52,$F$5:$F$89,0)</f>
        <v>1</v>
      </c>
      <c r="H50" s="32">
        <f>IF(OR(B50=A51,B50=A52,B50=A48,B50=A49),INT(I50),IF(AND(Sem.014!A248&lt;=1,A50&lt;&gt;B50),0,IF(Sem.014!A248&lt;=0.49,0,IFERROR(INT(I50),""))))</f>
        <v>0</v>
      </c>
      <c r="I50" s="33">
        <f ca="1">IFERROR(IF(OR($A50=5000,$B50=5000),0,OFFSET(Données!$A$3,$A50-1000,78+$G$50)*(Sem.014!$A248)),"")</f>
        <v>0</v>
      </c>
      <c r="J50" s="34"/>
      <c r="K50" s="51">
        <f>RANK(J52,$J$5:$J$89,0)</f>
        <v>1</v>
      </c>
      <c r="L50" s="32" t="str">
        <f t="shared" ca="1" si="29"/>
        <v/>
      </c>
      <c r="M50" s="33" t="str">
        <f ca="1">IFERROR(IF($B50=5000,0,OFFSET(Données!$A$3,$B50-1000,78+$K$50)*(Sem.028!$A248)),"")</f>
        <v/>
      </c>
      <c r="N50" s="34"/>
      <c r="O50" s="51">
        <f>RANK(N52,$N$5:$N$89,0)</f>
        <v>1</v>
      </c>
      <c r="P50" s="75">
        <f t="shared" si="30"/>
        <v>15</v>
      </c>
      <c r="Q50" s="47">
        <f>IF(OR(C50=Données!$AX$3,C50=Données!$BB$3),10,IF(AND(C50=Données!$AX$4,Données!$AY$4=Données!$AY$3),10,IF(AND(C50=Données!$BB$4,Données!$BC$4=Données!$BC$3),10,)))</f>
        <v>0</v>
      </c>
      <c r="R50" s="34"/>
      <c r="S50" s="51">
        <f>RANK(R52,$R$5:$R$89,0)</f>
        <v>2</v>
      </c>
      <c r="T50" s="35">
        <f t="shared" si="31"/>
        <v>15</v>
      </c>
      <c r="U50" s="299"/>
      <c r="V50" s="37" t="str">
        <f>IFERROR(IF(VLOOKUP(B50,Données!$A$2:$P$1003,11)=Données!$X$19,10),"")</f>
        <v/>
      </c>
      <c r="W50" s="48"/>
      <c r="X50" s="49" t="b">
        <f>IFERROR(IF(C50="Dummy",0,IF($X$53&gt;0,Données!$X$16)),"")</f>
        <v>0</v>
      </c>
      <c r="Y50" s="48"/>
      <c r="Z50" s="50" t="b">
        <f>IFERROR(IF(C50="Dummy",0,IF($Z$53&gt;0,Données!$X$18)),"")</f>
        <v>0</v>
      </c>
      <c r="AA50" s="41"/>
      <c r="AB50" s="41"/>
      <c r="AC50" s="41"/>
      <c r="AD50" s="42" t="str">
        <f ca="1">IFERROR(IF(AND(C50=$DA$9,$DC$9=$DC$10),(27.5+0.5),IF(AND(C50=$DA$10,$DC$9=$DC$10),(27.5+0.5),IF($DA$6="","",IF(C50=$DA$6,(SUM(OFFSET($AA$90,RANK($DB$6,$DB$6:$DB$51),,COUNTIF($DB$6:$DB$51,$DB$6),))/COUNTIF($DB$6:$DB$51,$DB$6)),IF($DA$7="","",IF(C50=$DA$7,(SUM(OFFSET($AA$90,RANK($DB$7,$DB$6:$DB$51),,COUNTIF($DB$6:$DB$51,$DB$7),))/COUNTIF($DB$6:$DB$51,$DB$7)),IF($DA$8="","",IF(C50=$DA$8,(SUM(OFFSET($AA$90,RANK($DB$8,$DB$6:$DB$51),,COUNTIF($DB$6:$DB$51,$DB$8),))/COUNTIF($DB$6:$DB$51,$DB$8)),IF($DA$9="","",IF(C50=$DA$9,(SUM(OFFSET($AA$90,RANK($DB$9,$DB$6:$DB$51),,COUNTIF($DB$6:$DB$51,$DB$9),))/COUNTIF($DB$6:$DB$51,$DB$9)),IF($DA$10="","",IF(C50=$DA$10,(SUM(OFFSET($AA$90,RANK($DB$10,$DB$6:$DB$51),,COUNTIF($DB$6:$DB$51,$DB$10),))/COUNTIF($DB$6:$DB$51,$DB$10)))))))))))))),"")</f>
        <v/>
      </c>
      <c r="AE50" s="42" t="b">
        <f>IFERROR(IF(OR(C50=$DA$6,C50=$DA$7,C50=$DA$8,C50=$DA$9,C50=$DA$10),0,IF((OR(C50=$EH$6,C50=$EH$7)*AND($AE$53&gt;0)),LARGE($EK$6:$EK$61,1))),"")</f>
        <v>0</v>
      </c>
      <c r="AF50" s="42" t="b">
        <f>IFERROR(IF(AND($AF$53=$EO$7,C50=$EM$7),Données!$X$23,IF(OR(C50=$DA$6,C50=$DA$7,C50=$DA$8,C50=$DA$9,C50=$DA$10),0,IF(C50=$EH$6,0,IF((OR(C50=$EM$6,C50=$EM$7)*AND($AF$53&gt;0)),LARGE($EP$6:$EP$61,1))))),"")</f>
        <v>0</v>
      </c>
      <c r="AG50" s="43" t="b">
        <f>IFERROR(IF(C50="Dummy","",IF(Données!$BH$10=LARGE(Données!$BH$3:$BH$18,1),Données!$X$27,IF(Données!$BH$10=LARGE(Données!$BH$3:$BH$18,2),Données!$X$28,IF(Données!$BH$10=LARGE(Données!$BH$3:$BH$18,3),Données!$X$29)))),"")</f>
        <v>0</v>
      </c>
    </row>
    <row r="51" spans="1:33" ht="16.2" thickBot="1" x14ac:dyDescent="0.35">
      <c r="A51" s="44">
        <f>Sem.014!B75</f>
        <v>1047</v>
      </c>
      <c r="B51" s="44">
        <f>Sem.028!B75</f>
        <v>0</v>
      </c>
      <c r="C51" s="71" t="str">
        <f>IFERROR(IF(AND(A51&gt;0,B51=0),Sem.014!C75,Sem.028!C75),"")</f>
        <v>Joël Gravel</v>
      </c>
      <c r="D51" s="28" t="str">
        <f t="shared" si="28"/>
        <v/>
      </c>
      <c r="E51" s="29" t="e">
        <f>IF(B51=5000,0,$D$3-(Données!$X$31-(VLOOKUP(B51,Données!$A$3:$P$1003,11)/Données!$X$6))*3)</f>
        <v>#N/A</v>
      </c>
      <c r="F51" s="74"/>
      <c r="G51" s="31"/>
      <c r="H51" s="32">
        <f>IF(OR(B51=A52,B51=A48,B51=A49,B51=A50),INT(I51),IF(AND(Sem.014!A249&lt;=1,A51&lt;&gt;B51),0,IF(Sem.014!A249&lt;=0.49,0,IFERROR(INT(I51),""))))</f>
        <v>0</v>
      </c>
      <c r="I51" s="33">
        <f ca="1">IFERROR(IF(OR($A51=5000,$B51=5000),0,OFFSET(Données!$A$3,$A51-1000,78+$G$50)*(Sem.014!$A249)),"")</f>
        <v>0</v>
      </c>
      <c r="J51" s="34"/>
      <c r="K51" s="31"/>
      <c r="L51" s="32" t="str">
        <f t="shared" ca="1" si="29"/>
        <v/>
      </c>
      <c r="M51" s="33" t="str">
        <f ca="1">IFERROR(IF($B51=5000,0,OFFSET(Données!$A$3,$B51-1000,78+$K$50)*(Sem.028!$A249)),"")</f>
        <v/>
      </c>
      <c r="N51" s="34"/>
      <c r="O51" s="31"/>
      <c r="P51" s="75">
        <f t="shared" si="30"/>
        <v>15</v>
      </c>
      <c r="Q51" s="47">
        <f>IF(OR(C51=Données!$AX$3,C51=Données!$BB$3),10,IF(AND(C51=Données!$AX$4,Données!$AY$4=Données!$AY$3),10,IF(AND(C51=Données!$BB$4,Données!$BC$4=Données!$BC$3),10,)))</f>
        <v>0</v>
      </c>
      <c r="R51" s="34"/>
      <c r="S51" s="31"/>
      <c r="T51" s="35">
        <f t="shared" si="31"/>
        <v>15</v>
      </c>
      <c r="U51" s="299"/>
      <c r="V51" s="37" t="str">
        <f>IFERROR(IF(VLOOKUP(B51,Données!$A$2:$P$1003,11)=Données!$X$19,10),"")</f>
        <v/>
      </c>
      <c r="W51" s="48"/>
      <c r="X51" s="49" t="b">
        <f>IFERROR(IF(C51="Dummy",0,IF($X$53&gt;0,Données!$X$16)),"")</f>
        <v>0</v>
      </c>
      <c r="Y51" s="48"/>
      <c r="Z51" s="50" t="b">
        <f>IFERROR(IF(C51="Dummy",0,IF($Z$53&gt;0,Données!$X$18)),"")</f>
        <v>0</v>
      </c>
      <c r="AA51" s="41"/>
      <c r="AB51" s="41"/>
      <c r="AC51" s="41"/>
      <c r="AD51" s="42" t="str">
        <f ca="1">IFERROR(IF(AND(C51=$DA$9,$DC$9=$DC$10),(27.5+0.5),IF(AND(C51=$DA$10,$DC$9=$DC$10),(27.5+0.5),IF($DA$6="","",IF(C51=$DA$6,(SUM(OFFSET($AA$90,RANK($DB$6,$DB$6:$DB$51),,COUNTIF($DB$6:$DB$51,$DB$6),))/COUNTIF($DB$6:$DB$51,$DB$6)),IF($DA$7="","",IF(C51=$DA$7,(SUM(OFFSET($AA$90,RANK($DB$7,$DB$6:$DB$51),,COUNTIF($DB$6:$DB$51,$DB$7),))/COUNTIF($DB$6:$DB$51,$DB$7)),IF($DA$8="","",IF(C51=$DA$8,(SUM(OFFSET($AA$90,RANK($DB$8,$DB$6:$DB$51),,COUNTIF($DB$6:$DB$51,$DB$8),))/COUNTIF($DB$6:$DB$51,$DB$8)),IF($DA$9="","",IF(C51=$DA$9,(SUM(OFFSET($AA$90,RANK($DB$9,$DB$6:$DB$51),,COUNTIF($DB$6:$DB$51,$DB$9),))/COUNTIF($DB$6:$DB$51,$DB$9)),IF($DA$10="","",IF(C51=$DA$10,(SUM(OFFSET($AA$90,RANK($DB$10,$DB$6:$DB$51),,COUNTIF($DB$6:$DB$51,$DB$10),))/COUNTIF($DB$6:$DB$51,$DB$10)))))))))))))),"")</f>
        <v/>
      </c>
      <c r="AE51" s="42" t="b">
        <f>IFERROR(IF(OR(C51=$DA$6,C51=$DA$7,C51=$DA$8,C51=$DA$9,C51=$DA$10),0,IF((OR(C51=$EH$6,C51=$EH$7)*AND($AE$53&gt;0)),LARGE($EK$6:$EK$61,1))),"")</f>
        <v>0</v>
      </c>
      <c r="AF51" s="42" t="b">
        <f>IFERROR(IF(AND($AF$53=$EO$7,C51=$EM$7),Données!$X$23,IF(OR(C51=$DA$6,C51=$DA$7,C51=$DA$8,C51=$DA$9,C51=$DA$10),0,IF(C51=$EH$6,0,IF((OR(C51=$EM$6,C51=$EM$7)*AND($AF$53&gt;0)),LARGE($EP$6:$EP$61,1))))),"")</f>
        <v>0</v>
      </c>
      <c r="AG51" s="43" t="b">
        <f>IFERROR(IF(C51="Dummy","",IF(Données!$BH$10=LARGE(Données!$BH$3:$BH$18,1),Données!$X$27,IF(Données!$BH$10=LARGE(Données!$BH$3:$BH$18,2),Données!$X$28,IF(Données!$BH$10=LARGE(Données!$BH$3:$BH$18,3),Données!$X$29)))),"")</f>
        <v>0</v>
      </c>
    </row>
    <row r="52" spans="1:33" ht="16.2" thickBot="1" x14ac:dyDescent="0.35">
      <c r="A52" s="70">
        <f>Sem.014!B76</f>
        <v>1033</v>
      </c>
      <c r="B52" s="70">
        <f>Sem.028!B76</f>
        <v>0</v>
      </c>
      <c r="C52" s="71" t="str">
        <f>IFERROR(IF(AND(A52&gt;0,B52=0),Sem.014!C76,Sem.028!C76),"")</f>
        <v>Jeannine Chartré</v>
      </c>
      <c r="D52" s="53" t="str">
        <f t="shared" si="28"/>
        <v/>
      </c>
      <c r="E52" s="29" t="e">
        <f>IF(B52=5000,0,$D$3-(Données!$X$31-(VLOOKUP(B52,Données!$A$3:$P$1003,11)/Données!$X$6))*3)</f>
        <v>#N/A</v>
      </c>
      <c r="F52" s="76">
        <f>Sem.014!$CS$185</f>
        <v>0</v>
      </c>
      <c r="G52" s="77"/>
      <c r="H52" s="32">
        <f>IF(OR(B52=A48,B52=A49,B52=A50,B52=A51),INT(I52),IF(AND(Sem.014!A250&lt;=1,A52&lt;&gt;B52),0,IF(Sem.014!A250&lt;=0.49,0,IFERROR(INT(I52),""))))</f>
        <v>0</v>
      </c>
      <c r="I52" s="33">
        <f ca="1">IFERROR(IF(OR($A52=5000,$B52=5000),0,OFFSET(Données!$A$3,$A52-1000,78+$G$50)*(Sem.014!$A250)),"")</f>
        <v>0</v>
      </c>
      <c r="J52" s="76">
        <f>Sem.028!$CS$185</f>
        <v>0</v>
      </c>
      <c r="K52" s="77"/>
      <c r="L52" s="32" t="str">
        <f t="shared" ca="1" si="29"/>
        <v/>
      </c>
      <c r="M52" s="33" t="str">
        <f ca="1">IFERROR(IF($B52=5000,0,OFFSET(Données!$A$3,$B52-1000,78+$K$50)*(Sem.028!$A250)),"")</f>
        <v/>
      </c>
      <c r="N52" s="76">
        <f>F52+J52</f>
        <v>0</v>
      </c>
      <c r="O52" s="77"/>
      <c r="P52" s="32">
        <f t="shared" si="30"/>
        <v>15</v>
      </c>
      <c r="Q52" s="58">
        <f>IF(OR(C52=Données!$AX$3,C52=Données!$BB$3),10,IF(AND(C52=Données!$AX$4,Données!$AY$4=Données!$AY$3),10,IF(AND(C52=Données!$BB$4,Données!$BC$4=Données!$BC$3),10,)))</f>
        <v>0</v>
      </c>
      <c r="R52" s="76">
        <v>11200</v>
      </c>
      <c r="S52" s="77"/>
      <c r="T52" s="35">
        <f t="shared" si="31"/>
        <v>15</v>
      </c>
      <c r="U52" s="300"/>
      <c r="V52" s="37" t="str">
        <f>IFERROR(IF(VLOOKUP(B52,Données!$A$2:$P$1003,11)=Données!$X$19,10),"")</f>
        <v/>
      </c>
      <c r="W52" s="59"/>
      <c r="X52" s="60" t="b">
        <f>IFERROR(IF(C52="Dummy",0,IF($X$53&gt;0,Données!$X$16)),"")</f>
        <v>0</v>
      </c>
      <c r="Y52" s="59"/>
      <c r="Z52" s="61" t="b">
        <f>IFERROR(IF(C52="Dummy",0,IF($Z$53&gt;0,Données!$X$18)),"")</f>
        <v>0</v>
      </c>
      <c r="AA52" s="41"/>
      <c r="AB52" s="41"/>
      <c r="AC52" s="41"/>
      <c r="AD52" s="42" t="str">
        <f ca="1">IFERROR(IF(AND(C52=$DA$9,$DC$9=$DC$10),(27.5+0.5),IF(AND(C52=$DA$10,$DC$9=$DC$10),(27.5+0.5),IF($DA$6="","",IF(C52=$DA$6,(SUM(OFFSET($AA$90,RANK($DB$6,$DB$6:$DB$51),,COUNTIF($DB$6:$DB$51,$DB$6),))/COUNTIF($DB$6:$DB$51,$DB$6)),IF($DA$7="","",IF(C52=$DA$7,(SUM(OFFSET($AA$90,RANK($DB$7,$DB$6:$DB$51),,COUNTIF($DB$6:$DB$51,$DB$7),))/COUNTIF($DB$6:$DB$51,$DB$7)),IF($DA$8="","",IF(C52=$DA$8,(SUM(OFFSET($AA$90,RANK($DB$8,$DB$6:$DB$51),,COUNTIF($DB$6:$DB$51,$DB$8),))/COUNTIF($DB$6:$DB$51,$DB$8)),IF($DA$9="","",IF(C52=$DA$9,(SUM(OFFSET($AA$90,RANK($DB$9,$DB$6:$DB$51),,COUNTIF($DB$6:$DB$51,$DB$9),))/COUNTIF($DB$6:$DB$51,$DB$9)),IF($DA$10="","",IF(C52=$DA$10,(SUM(OFFSET($AA$90,RANK($DB$10,$DB$6:$DB$51),,COUNTIF($DB$6:$DB$51,$DB$10),))/COUNTIF($DB$6:$DB$51,$DB$10)))))))))))))),"")</f>
        <v/>
      </c>
      <c r="AE52" s="42" t="b">
        <f>IFERROR(IF(OR(C52=$DA$6,C52=$DA$7,C52=$DA$8,C52=$DA$9,C52=$DA$10),0,IF((OR(C52=$EH$6,C52=$EH$7)*AND($AE$53&gt;0)),LARGE($EK$6:$EK$61,1))),"")</f>
        <v>0</v>
      </c>
      <c r="AF52" s="42" t="b">
        <f>IFERROR(IF(AND($AF$53=$EO$7,C52=$EM$7),Données!$X$23,IF(OR(C52=$DA$6,C52=$DA$7,C52=$DA$8,C52=$DA$9,C52=$DA$10),0,IF(C52=$EH$6,0,IF((OR(C52=$EM$6,C52=$EM$7)*AND($AF$53&gt;0)),LARGE($EP$6:$EP$61,1))))),"")</f>
        <v>0</v>
      </c>
      <c r="AG52" s="43" t="b">
        <f>IFERROR(IF(C52="Dummy","",IF(Données!$BH$10=LARGE(Données!$BH$3:$BH$18,1),Données!$X$27,IF(Données!$BH$10=LARGE(Données!$BH$3:$BH$18,2),Données!$X$28,IF(Données!$BH$10=LARGE(Données!$BH$3:$BH$18,3),Données!$X$29)))),"")</f>
        <v>0</v>
      </c>
    </row>
    <row r="53" spans="1:33" ht="16.2" thickBot="1" x14ac:dyDescent="0.35">
      <c r="A53" s="62"/>
      <c r="B53" s="62"/>
      <c r="C53" s="78" t="s">
        <v>25</v>
      </c>
      <c r="D53" s="64"/>
      <c r="E53" s="65"/>
      <c r="F53" s="66" t="s">
        <v>18</v>
      </c>
      <c r="G53" s="67"/>
      <c r="H53" s="67"/>
      <c r="I53" s="67"/>
      <c r="J53" s="67"/>
      <c r="K53" s="67"/>
      <c r="L53" s="68"/>
      <c r="M53" s="67"/>
      <c r="N53" s="67"/>
      <c r="O53" s="67"/>
      <c r="P53" s="67"/>
      <c r="Q53" s="79"/>
      <c r="R53" s="67"/>
      <c r="S53" s="288" t="s">
        <v>205</v>
      </c>
      <c r="T53" s="289"/>
      <c r="U53" s="302"/>
      <c r="V53" s="297"/>
      <c r="W53" s="23"/>
      <c r="X53" s="22">
        <f>IF(AND(FA7=Données!BP10,FD7=FD6,FA7&lt;&gt;FA6),FC7,IF(FA6=Données!BP10,FC6,0))</f>
        <v>0</v>
      </c>
      <c r="Y53" s="23"/>
      <c r="Z53" s="22">
        <f>IF(AND(FE7=Données!BV10,FH7=FH6,FE7&lt;&gt;FE6),FG7,IF(FE6=Données!BV10,FG6,0))</f>
        <v>0</v>
      </c>
      <c r="AA53" s="24"/>
      <c r="AB53" s="25"/>
      <c r="AC53" s="25"/>
      <c r="AD53" s="24" t="b">
        <f>IFERROR(IF(OR(C48=$DA$6,C49=$DA$6,C50=$DA$6,C51=$DA$6,C52=$DA$6),LARGE(Données!$AL$3:$AL$1003,1),IF(OR(C48=$DA$7,C49=$DA$7,C50=$DA$7,C51=$DA$7,C52=$DA$7),LARGE(Données!$AL$3:$AL$1003,2),IF(OR(C48=$DA$8,C49=$DA$8,C50=$DA$8,C51=$DA$8,C52=$DA$8),LARGE(Données!$AL$3:$AL$1003,3),IF(OR(C48=$DA$9,C49=$DA$9,C50=$DA$9,C51=$DA$9,C52=$DA$9),LARGE(Données!$AL$3:$AL$1003,4),IF(OR(C48=$DA$10,C49=$DA$10,C50=$DA$10,C51=$DA$10,C52=$DA$10),LARGE(Données!$AL$3:$AL$1003,5)))))),"")</f>
        <v>0</v>
      </c>
      <c r="AE53" s="25">
        <f>IFERROR(IF(OR(C48=$EH$6,C49=$EH$6,C50=$EH$6,C51=$EH$6,C52=$EH$6),$EJ$6,0),"")</f>
        <v>0</v>
      </c>
      <c r="AF53" s="25">
        <f>IFERROR(IF(AND(C48=$EM$7,$EO$7=$EO$6,$EP$6=25,$EN$6=$EN$7),$EO$7,IF(AND(C49=$EM$7,$EO$7=$EO$6,$EP$6=25,$EN$6=$EN$7,),$EO$7,IF(AND(C50=$EM$7,$EO$7=$EO$6,$EP$6=25,$EN$6=$EN$7),$EO$7,IF(AND(C51=$EM$7,$EO$7=$EO$6,$EP$6=25,$EN$6=$EN$7),$EO$7,IF(AND(C52=$EM$7,$EO$7=$EO$6,$EP$6=25,$EN$6=$EN$7),$EO$7,IF(OR(C48=$EM$6,C49=$EM$6,C50=$EM$6,C51=$EM$6,C52=$EM$6),$EO$6,0)))))),"")</f>
        <v>0</v>
      </c>
      <c r="AG53" s="22">
        <f>Données!$BH$10</f>
        <v>14</v>
      </c>
    </row>
    <row r="54" spans="1:33" ht="15.6" x14ac:dyDescent="0.3">
      <c r="A54" s="26">
        <f>Sem.014!B82</f>
        <v>1082</v>
      </c>
      <c r="B54" s="26">
        <f>Sem.028!B82</f>
        <v>0</v>
      </c>
      <c r="C54" s="71" t="str">
        <f>IFERROR(IF(AND(A54&gt;0,B54=0),Sem.014!C82,Sem.028!C82),"")</f>
        <v>Nicole Dubreuil</v>
      </c>
      <c r="D54" s="72" t="str">
        <f>IFERROR(INT(E54),"")</f>
        <v/>
      </c>
      <c r="E54" s="29" t="e">
        <f>IF(B54=5000,0,$D$3-(Données!$X$31-(VLOOKUP(B54,Données!$A$3:$P$1003,11)/Données!$X$6))*3)</f>
        <v>#N/A</v>
      </c>
      <c r="F54" s="80"/>
      <c r="G54" s="81"/>
      <c r="H54" s="32">
        <f>IF(OR(B54=A55,B54=A56,B54=A57,B54=A58),INT(I54),IF(AND(Sem.014!A256&lt;=1,A54&lt;&gt;B54),0,IF(Sem.014!A256&lt;=0.49,0,IFERROR(INT(I54),""))))</f>
        <v>0</v>
      </c>
      <c r="I54" s="33">
        <f ca="1">IFERROR(IF(OR($A54=5000,$B54=5000),0,OFFSET(Données!$A$3,$A54-1000,78+$G$56)*(Sem.014!$A256)),"")</f>
        <v>0</v>
      </c>
      <c r="J54" s="82"/>
      <c r="K54" s="81"/>
      <c r="L54" s="32" t="str">
        <f ca="1">IFERROR(INT(M54),"")</f>
        <v/>
      </c>
      <c r="M54" s="33" t="str">
        <f ca="1">IFERROR(IF($B54=5000,0,OFFSET(Données!$A$3,$B54-1000,78+$K$56)*(Sem.028!$A256)),"")</f>
        <v/>
      </c>
      <c r="N54" s="82"/>
      <c r="O54" s="81"/>
      <c r="P54" s="83">
        <f>IFERROR(IF(C54="DUMMY",0,IF($O$56=1,15,0)),"")</f>
        <v>15</v>
      </c>
      <c r="Q54" s="36">
        <f>IF(OR(C54=Données!$AX$3,C54=Données!$BB$3),10,IF(AND(C54=Données!$AX$4,Données!$AY$4=Données!$AY$3),10,IF(AND(C54=Données!$BB$4,Données!$BC$4=Données!$BC$3),10,)))</f>
        <v>0</v>
      </c>
      <c r="R54" s="82"/>
      <c r="S54" s="81"/>
      <c r="T54" s="35">
        <f>IF(C54="Dummy",0,IF($S$56=1,25,IF($S$56=2,15,IF($S$56=3,10,0))))</f>
        <v>0</v>
      </c>
      <c r="U54" s="299"/>
      <c r="V54" s="37" t="str">
        <f>IFERROR(IF(VLOOKUP(B54,Données!$A$2:$P$1003,11)=Données!$X$19,10),"")</f>
        <v/>
      </c>
      <c r="W54" s="38"/>
      <c r="X54" s="39" t="b">
        <f>IFERROR(IF(C54="Dummy",0,IF($X$59&gt;0,Données!$X$16)),"")</f>
        <v>0</v>
      </c>
      <c r="Y54" s="38"/>
      <c r="Z54" s="40" t="b">
        <f>IFERROR(IF(C54="Dummy",0,IF($Z$59&gt;0,Données!$X$18)),"")</f>
        <v>0</v>
      </c>
      <c r="AA54" s="41"/>
      <c r="AB54" s="41"/>
      <c r="AC54" s="41"/>
      <c r="AD54" s="42" t="str">
        <f ca="1">IFERROR(IF(AND(C54=$DA$9,$DC$9=$DC$10),(27.5+0.5),IF(AND(C54=$DA$10,$DC$9=$DC$10),(27.5+0.5),IF($DA$6="","",IF(C54=$DA$6,(SUM(OFFSET($AA$90,RANK($DB$6,$DB$6:$DB$51),,COUNTIF($DB$6:$DB$51,$DB$6),))/COUNTIF($DB$6:$DB$51,$DB$6)),IF($DA$7="","",IF(C54=$DA$7,(SUM(OFFSET($AA$90,RANK($DB$7,$DB$6:$DB$51),,COUNTIF($DB$6:$DB$51,$DB$7),))/COUNTIF($DB$6:$DB$51,$DB$7)),IF($DA$8="","",IF(C54=$DA$8,(SUM(OFFSET($AA$90,RANK($DB$8,$DB$6:$DB$51),,COUNTIF($DB$6:$DB$51,$DB$8),))/COUNTIF($DB$6:$DB$51,$DB$8)),IF($DA$9="","",IF(C54=$DA$9,(SUM(OFFSET($AA$90,RANK($DB$9,$DB$6:$DB$51),,COUNTIF($DB$6:$DB$51,$DB$9),))/COUNTIF($DB$6:$DB$51,$DB$9)),IF($DA$10="","",IF(C54=$DA$10,(SUM(OFFSET($AA$90,RANK($DB$10,$DB$6:$DB$51),,COUNTIF($DB$6:$DB$51,$DB$10),))/COUNTIF($DB$6:$DB$51,$DB$10)))))))))))))),"")</f>
        <v/>
      </c>
      <c r="AE54" s="42" t="b">
        <f>IFERROR(IF(OR(C54=$DA$6,C54=$DA$7,C54=$DA$8,C54=$DA$9,C54=$DA$10),0,IF((OR(C54=$EH$6,C54=$EH$7)*AND($AE$59&gt;0)),LARGE($EK$6:$EK$61,1))),"")</f>
        <v>0</v>
      </c>
      <c r="AF54" s="42" t="b">
        <f>IFERROR(IF(AND($AF$59=$EO$7,C54=$EM$7),Données!$X$23,IF(OR(C54=$DA$6,C54=$DA$7,C54=$DA$8,C54=$DA$9,C54=$DA$10),0,IF(C54=$EH$6,0,IF((OR(C54=$EM$6,C54=$EM$7)*AND($AF$59&gt;0)),LARGE($EP$6:$EP$61,1))))),"")</f>
        <v>0</v>
      </c>
      <c r="AG54" s="43" t="b">
        <f>IFERROR(IF(C54="Dummy","",IF(Données!$BH$11=LARGE(Données!$BH$3:$BH$18,1),Données!$X$27,IF(Données!$BH$11=LARGE(Données!$BH$3:$BH$18,2),Données!$X$28,IF(Données!$BH$11=LARGE(Données!$BH$3:$BH$18,3),Données!$X$29)))),"")</f>
        <v>0</v>
      </c>
    </row>
    <row r="55" spans="1:33" ht="16.2" thickBot="1" x14ac:dyDescent="0.35">
      <c r="A55" s="44">
        <f>Sem.014!B83</f>
        <v>1030</v>
      </c>
      <c r="B55" s="44">
        <f>Sem.028!B83</f>
        <v>0</v>
      </c>
      <c r="C55" s="71" t="str">
        <f>IFERROR(IF(AND(A55&gt;0,B55=0),Sem.014!C83,Sem.028!C83),"")</f>
        <v>Colette Dagenais</v>
      </c>
      <c r="D55" s="28" t="str">
        <f t="shared" ref="D55:D58" si="32">IFERROR(INT(E55),"")</f>
        <v/>
      </c>
      <c r="E55" s="29" t="e">
        <f>IF(B55=5000,0,$D$3-(Données!$X$31-(VLOOKUP(B55,Données!$A$3:$P$1003,11)/Données!$X$6))*3)</f>
        <v>#N/A</v>
      </c>
      <c r="F55" s="74"/>
      <c r="G55" s="31"/>
      <c r="H55" s="32">
        <f>IF(OR(B55=A56,B55=A57,B55=A58,B55=A54),INT(I55),IF(AND(Sem.014!A257&lt;=1,A55&lt;&gt;B55),0,IF(Sem.014!A257&lt;=0.49,0,IFERROR(INT(I55),""))))</f>
        <v>0</v>
      </c>
      <c r="I55" s="33">
        <f ca="1">IFERROR(IF(OR($A55=5000,$B55=5000),0,OFFSET(Données!$A$3,$A55-1000,78+$G$56)*(Sem.014!$A257)),"")</f>
        <v>0</v>
      </c>
      <c r="J55" s="34"/>
      <c r="K55" s="31"/>
      <c r="L55" s="32" t="str">
        <f t="shared" ref="L55:L58" ca="1" si="33">IFERROR(INT(M55),"")</f>
        <v/>
      </c>
      <c r="M55" s="33" t="str">
        <f ca="1">IFERROR(IF($B55=5000,0,OFFSET(Données!$A$3,$B55-1000,78+$K$56)*(Sem.028!$A257)),"")</f>
        <v/>
      </c>
      <c r="N55" s="34"/>
      <c r="O55" s="31"/>
      <c r="P55" s="75">
        <f t="shared" ref="P55:P58" si="34">IFERROR(IF(C55="DUMMY",0,IF($O$56=1,15,0)),"")</f>
        <v>15</v>
      </c>
      <c r="Q55" s="47">
        <f>IF(OR(C55=Données!$AX$3,C55=Données!$BB$3),10,IF(AND(C55=Données!$AX$4,Données!$AY$4=Données!$AY$3),10,IF(AND(C55=Données!$BB$4,Données!$BC$4=Données!$BC$3),10,)))</f>
        <v>0</v>
      </c>
      <c r="R55" s="34"/>
      <c r="S55" s="31"/>
      <c r="T55" s="35">
        <f t="shared" ref="T55:T58" si="35">IF(C55="Dummy",0,IF($S$56=1,25,IF($S$56=2,15,IF($S$56=3,10,0))))</f>
        <v>0</v>
      </c>
      <c r="U55" s="299"/>
      <c r="V55" s="37" t="str">
        <f>IFERROR(IF(VLOOKUP(B55,Données!$A$2:$P$1003,11)=Données!$X$19,10),"")</f>
        <v/>
      </c>
      <c r="W55" s="48"/>
      <c r="X55" s="49" t="b">
        <f>IFERROR(IF(C55="Dummy",0,IF($X$59&gt;0,Données!$X$16)),"")</f>
        <v>0</v>
      </c>
      <c r="Y55" s="48"/>
      <c r="Z55" s="50" t="b">
        <f>IFERROR(IF(C55="Dummy",0,IF($Z$59&gt;0,Données!$X$18)),"")</f>
        <v>0</v>
      </c>
      <c r="AA55" s="41"/>
      <c r="AB55" s="41"/>
      <c r="AC55" s="41"/>
      <c r="AD55" s="42" t="str">
        <f ca="1">IFERROR(IF(AND(C55=$DA$9,$DC$9=$DC$10),(27.5+0.5),IF(AND(C55=$DA$10,$DC$9=$DC$10),(27.5+0.5),IF($DA$6="","",IF(C55=$DA$6,(SUM(OFFSET($AA$90,RANK($DB$6,$DB$6:$DB$51),,COUNTIF($DB$6:$DB$51,$DB$6),))/COUNTIF($DB$6:$DB$51,$DB$6)),IF($DA$7="","",IF(C55=$DA$7,(SUM(OFFSET($AA$90,RANK($DB$7,$DB$6:$DB$51),,COUNTIF($DB$6:$DB$51,$DB$7),))/COUNTIF($DB$6:$DB$51,$DB$7)),IF($DA$8="","",IF(C55=$DA$8,(SUM(OFFSET($AA$90,RANK($DB$8,$DB$6:$DB$51),,COUNTIF($DB$6:$DB$51,$DB$8),))/COUNTIF($DB$6:$DB$51,$DB$8)),IF($DA$9="","",IF(C55=$DA$9,(SUM(OFFSET($AA$90,RANK($DB$9,$DB$6:$DB$51),,COUNTIF($DB$6:$DB$51,$DB$9),))/COUNTIF($DB$6:$DB$51,$DB$9)),IF($DA$10="","",IF(C55=$DA$10,(SUM(OFFSET($AA$90,RANK($DB$10,$DB$6:$DB$51),,COUNTIF($DB$6:$DB$51,$DB$10),))/COUNTIF($DB$6:$DB$51,$DB$10)))))))))))))),"")</f>
        <v/>
      </c>
      <c r="AE55" s="42" t="b">
        <f>IFERROR(IF(OR(C55=$DA$6,C55=$DA$7,C55=$DA$8,C55=$DA$9,C55=$DA$10),0,IF((OR(C55=$EH$6,C55=$EH$7)*AND($AE$59&gt;0)),LARGE($EK$6:$EK$61,1))),"")</f>
        <v>0</v>
      </c>
      <c r="AF55" s="42" t="b">
        <f>IFERROR(IF(AND($AF$59=$EO$7,C55=$EM$7),Données!$X$23,IF(OR(C55=$DA$6,C55=$DA$7,C55=$DA$8,C55=$DA$9,C55=$DA$10),0,IF(C55=$EH$6,0,IF((OR(C55=$EM$6,C55=$EM$7)*AND($AF$59&gt;0)),LARGE($EP$6:$EP$61,1))))),"")</f>
        <v>0</v>
      </c>
      <c r="AG55" s="43" t="b">
        <f>IFERROR(IF(C55="Dummy","",IF(Données!$BH$11=LARGE(Données!$BH$3:$BH$18,1),Données!$X$27,IF(Données!$BH$11=LARGE(Données!$BH$3:$BH$18,2),Données!$X$28,IF(Données!$BH$11=LARGE(Données!$BH$3:$BH$18,3),Données!$X$29)))),"")</f>
        <v>0</v>
      </c>
    </row>
    <row r="56" spans="1:33" ht="16.2" thickBot="1" x14ac:dyDescent="0.35">
      <c r="A56" s="44">
        <f>Sem.014!B84</f>
        <v>1003</v>
      </c>
      <c r="B56" s="44">
        <f>Sem.028!B84</f>
        <v>0</v>
      </c>
      <c r="C56" s="71" t="str">
        <f>IFERROR(IF(AND(A56&gt;0,B56=0),Sem.014!C84,Sem.028!C84),"")</f>
        <v>Louise Robillard</v>
      </c>
      <c r="D56" s="28" t="str">
        <f t="shared" si="32"/>
        <v/>
      </c>
      <c r="E56" s="29" t="e">
        <f>IF(B56=5000,0,$D$3-(Données!$X$31-(VLOOKUP(B56,Données!$A$3:$P$1003,11)/Données!$X$6))*3)</f>
        <v>#N/A</v>
      </c>
      <c r="F56" s="74"/>
      <c r="G56" s="51">
        <f>RANK(F58,$F$5:$F$89,0)</f>
        <v>1</v>
      </c>
      <c r="H56" s="32">
        <f>IF(OR(B56=A57,B56=A58,B56=A54,B56=A55),INT(I56),IF(AND(Sem.014!A258&lt;=1,A56&lt;&gt;B56),0,IF(Sem.014!A258&lt;=0.49,0,IFERROR(INT(I56),""))))</f>
        <v>0</v>
      </c>
      <c r="I56" s="33">
        <f ca="1">IFERROR(IF(OR($A56=5000,$B56=5000),0,OFFSET(Données!$A$3,$A56-1000,78+$G$56)*(Sem.014!$A258)),"")</f>
        <v>0</v>
      </c>
      <c r="J56" s="34"/>
      <c r="K56" s="51">
        <f>RANK(J58,$J$5:$J$89,0)</f>
        <v>1</v>
      </c>
      <c r="L56" s="32" t="str">
        <f t="shared" ca="1" si="33"/>
        <v/>
      </c>
      <c r="M56" s="33" t="str">
        <f ca="1">IFERROR(IF($B56=5000,0,OFFSET(Données!$A$3,$B56-1000,78+$K$56)*(Sem.028!$A258)),"")</f>
        <v/>
      </c>
      <c r="N56" s="34"/>
      <c r="O56" s="51">
        <f>RANK(N58,$N$5:$N$89,0)</f>
        <v>1</v>
      </c>
      <c r="P56" s="75">
        <f t="shared" si="34"/>
        <v>15</v>
      </c>
      <c r="Q56" s="47">
        <f>IF(OR(C56=Données!$AX$3,C56=Données!$BB$3),10,IF(AND(C56=Données!$AX$4,Données!$AY$4=Données!$AY$3),10,IF(AND(C56=Données!$BB$4,Données!$BC$4=Données!$BC$3),10,)))</f>
        <v>0</v>
      </c>
      <c r="R56" s="34"/>
      <c r="S56" s="51">
        <f>RANK(R58,$R$5:$R$89,0)</f>
        <v>7</v>
      </c>
      <c r="T56" s="35">
        <f t="shared" si="35"/>
        <v>0</v>
      </c>
      <c r="U56" s="299"/>
      <c r="V56" s="37" t="str">
        <f>IFERROR(IF(VLOOKUP(B56,Données!$A$2:$P$1003,11)=Données!$X$19,10),"")</f>
        <v/>
      </c>
      <c r="W56" s="48"/>
      <c r="X56" s="49" t="b">
        <f>IFERROR(IF(C56="Dummy",0,IF($X$59&gt;0,Données!$X$16)),"")</f>
        <v>0</v>
      </c>
      <c r="Y56" s="48"/>
      <c r="Z56" s="50" t="b">
        <f>IFERROR(IF(C56="Dummy",0,IF($Z$59&gt;0,Données!$X$18)),"")</f>
        <v>0</v>
      </c>
      <c r="AA56" s="41"/>
      <c r="AB56" s="41"/>
      <c r="AC56" s="41"/>
      <c r="AD56" s="42" t="str">
        <f ca="1">IFERROR(IF(AND(C56=$DA$9,$DC$9=$DC$10),(27.5+0.5),IF(AND(C56=$DA$10,$DC$9=$DC$10),(27.5+0.5),IF($DA$6="","",IF(C56=$DA$6,(SUM(OFFSET($AA$90,RANK($DB$6,$DB$6:$DB$51),,COUNTIF($DB$6:$DB$51,$DB$6),))/COUNTIF($DB$6:$DB$51,$DB$6)),IF($DA$7="","",IF(C56=$DA$7,(SUM(OFFSET($AA$90,RANK($DB$7,$DB$6:$DB$51),,COUNTIF($DB$6:$DB$51,$DB$7),))/COUNTIF($DB$6:$DB$51,$DB$7)),IF($DA$8="","",IF(C56=$DA$8,(SUM(OFFSET($AA$90,RANK($DB$8,$DB$6:$DB$51),,COUNTIF($DB$6:$DB$51,$DB$8),))/COUNTIF($DB$6:$DB$51,$DB$8)),IF($DA$9="","",IF(C56=$DA$9,(SUM(OFFSET($AA$90,RANK($DB$9,$DB$6:$DB$51),,COUNTIF($DB$6:$DB$51,$DB$9),))/COUNTIF($DB$6:$DB$51,$DB$9)),IF($DA$10="","",IF(C56=$DA$10,(SUM(OFFSET($AA$90,RANK($DB$10,$DB$6:$DB$51),,COUNTIF($DB$6:$DB$51,$DB$10),))/COUNTIF($DB$6:$DB$51,$DB$10)))))))))))))),"")</f>
        <v/>
      </c>
      <c r="AE56" s="42" t="b">
        <f>IFERROR(IF(OR(C56=$DA$6,C56=$DA$7,C56=$DA$8,C56=$DA$9,C56=$DA$10),0,IF((OR(C56=$EH$6,C56=$EH$7)*AND($AE$59&gt;0)),LARGE($EK$6:$EK$61,1))),"")</f>
        <v>0</v>
      </c>
      <c r="AF56" s="42" t="b">
        <f>IFERROR(IF(AND($AF$59=$EO$7,C56=$EM$7),Données!$X$23,IF(OR(C56=$DA$6,C56=$DA$7,C56=$DA$8,C56=$DA$9,C56=$DA$10),0,IF(C56=$EH$6,0,IF((OR(C56=$EM$6,C56=$EM$7)*AND($AF$59&gt;0)),LARGE($EP$6:$EP$61,1))))),"")</f>
        <v>0</v>
      </c>
      <c r="AG56" s="43" t="b">
        <f>IFERROR(IF(C56="Dummy","",IF(Données!$BH$11=LARGE(Données!$BH$3:$BH$18,1),Données!$X$27,IF(Données!$BH$11=LARGE(Données!$BH$3:$BH$18,2),Données!$X$28,IF(Données!$BH$11=LARGE(Données!$BH$3:$BH$18,3),Données!$X$29)))),"")</f>
        <v>0</v>
      </c>
    </row>
    <row r="57" spans="1:33" ht="16.2" thickBot="1" x14ac:dyDescent="0.35">
      <c r="A57" s="44">
        <f>Sem.014!B85</f>
        <v>1008</v>
      </c>
      <c r="B57" s="44">
        <f>Sem.028!B85</f>
        <v>0</v>
      </c>
      <c r="C57" s="71" t="str">
        <f>IFERROR(IF(AND(A57&gt;0,B57=0),Sem.014!C85,Sem.028!C85),"")</f>
        <v>Claude Baril</v>
      </c>
      <c r="D57" s="28" t="str">
        <f t="shared" si="32"/>
        <v/>
      </c>
      <c r="E57" s="29" t="e">
        <f>IF(B57=5000,0,$D$3-(Données!$X$31-(VLOOKUP(B57,Données!$A$3:$P$1003,11)/Données!$X$6))*3)</f>
        <v>#N/A</v>
      </c>
      <c r="F57" s="74"/>
      <c r="G57" s="31"/>
      <c r="H57" s="32">
        <f>IF(OR(B57=A58,B57=A54,B57=A55,B57=A56),INT(I57),IF(AND(Sem.014!A259&lt;=1,A57&lt;&gt;B57),0,IF(Sem.014!A259&lt;=0.49,0,IFERROR(INT(I57),""))))</f>
        <v>0</v>
      </c>
      <c r="I57" s="33">
        <f ca="1">IFERROR(IF(OR($A57=5000,$B57=5000),0,OFFSET(Données!$A$3,$A57-1000,78+$G$56)*(Sem.014!$A259)),"")</f>
        <v>0</v>
      </c>
      <c r="J57" s="34"/>
      <c r="K57" s="31"/>
      <c r="L57" s="32" t="str">
        <f t="shared" ca="1" si="33"/>
        <v/>
      </c>
      <c r="M57" s="33" t="str">
        <f ca="1">IFERROR(IF($B57=5000,0,OFFSET(Données!$A$3,$B57-1000,78+$K$56)*(Sem.028!$A259)),"")</f>
        <v/>
      </c>
      <c r="N57" s="34"/>
      <c r="O57" s="31"/>
      <c r="P57" s="75">
        <f t="shared" si="34"/>
        <v>15</v>
      </c>
      <c r="Q57" s="47">
        <f>IF(OR(C57=Données!$AX$3,C57=Données!$BB$3),10,IF(AND(C57=Données!$AX$4,Données!$AY$4=Données!$AY$3),10,IF(AND(C57=Données!$BB$4,Données!$BC$4=Données!$BC$3),10,)))</f>
        <v>0</v>
      </c>
      <c r="R57" s="34"/>
      <c r="S57" s="31"/>
      <c r="T57" s="35">
        <f t="shared" si="35"/>
        <v>0</v>
      </c>
      <c r="U57" s="299"/>
      <c r="V57" s="37" t="str">
        <f>IFERROR(IF(VLOOKUP(B57,Données!$A$2:$P$1003,11)=Données!$X$19,10),"")</f>
        <v/>
      </c>
      <c r="W57" s="48"/>
      <c r="X57" s="49" t="b">
        <f>IFERROR(IF(C57="Dummy",0,IF($X$59&gt;0,Données!$X$16)),"")</f>
        <v>0</v>
      </c>
      <c r="Y57" s="48"/>
      <c r="Z57" s="50" t="b">
        <f>IFERROR(IF(C57="Dummy",0,IF($Z$59&gt;0,Données!$X$18)),"")</f>
        <v>0</v>
      </c>
      <c r="AA57" s="41"/>
      <c r="AB57" s="41"/>
      <c r="AC57" s="41"/>
      <c r="AD57" s="42" t="str">
        <f ca="1">IFERROR(IF(AND(C57=$DA$9,$DC$9=$DC$10),(27.5+0.5),IF(AND(C57=$DA$10,$DC$9=$DC$10),(27.5+0.5),IF($DA$6="","",IF(C57=$DA$6,(SUM(OFFSET($AA$90,RANK($DB$6,$DB$6:$DB$51),,COUNTIF($DB$6:$DB$51,$DB$6),))/COUNTIF($DB$6:$DB$51,$DB$6)),IF($DA$7="","",IF(C57=$DA$7,(SUM(OFFSET($AA$90,RANK($DB$7,$DB$6:$DB$51),,COUNTIF($DB$6:$DB$51,$DB$7),))/COUNTIF($DB$6:$DB$51,$DB$7)),IF($DA$8="","",IF(C57=$DA$8,(SUM(OFFSET($AA$90,RANK($DB$8,$DB$6:$DB$51),,COUNTIF($DB$6:$DB$51,$DB$8),))/COUNTIF($DB$6:$DB$51,$DB$8)),IF($DA$9="","",IF(C57=$DA$9,(SUM(OFFSET($AA$90,RANK($DB$9,$DB$6:$DB$51),,COUNTIF($DB$6:$DB$51,$DB$9),))/COUNTIF($DB$6:$DB$51,$DB$9)),IF($DA$10="","",IF(C57=$DA$10,(SUM(OFFSET($AA$90,RANK($DB$10,$DB$6:$DB$51),,COUNTIF($DB$6:$DB$51,$DB$10),))/COUNTIF($DB$6:$DB$51,$DB$10)))))))))))))),"")</f>
        <v/>
      </c>
      <c r="AE57" s="42" t="b">
        <f>IFERROR(IF(OR(C57=$DA$6,C57=$DA$7,C57=$DA$8,C57=$DA$9,C57=$DA$10),0,IF((OR(C57=$EH$6,C57=$EH$7)*AND($AE$59&gt;0)),LARGE($EK$6:$EK$61,1))),"")</f>
        <v>0</v>
      </c>
      <c r="AF57" s="42" t="b">
        <f>IFERROR(IF(AND($AF$59=$EO$7,C57=$EM$7),Données!$X$23,IF(OR(C57=$DA$6,C57=$DA$7,C57=$DA$8,C57=$DA$9,C57=$DA$10),0,IF(C57=$EH$6,0,IF((OR(C57=$EM$6,C57=$EM$7)*AND($AF$59&gt;0)),LARGE($EP$6:$EP$61,1))))),"")</f>
        <v>0</v>
      </c>
      <c r="AG57" s="43" t="b">
        <f>IFERROR(IF(C57="Dummy","",IF(Données!$BH$11=LARGE(Données!$BH$3:$BH$18,1),Données!$X$27,IF(Données!$BH$11=LARGE(Données!$BH$3:$BH$18,2),Données!$X$28,IF(Données!$BH$11=LARGE(Données!$BH$3:$BH$18,3),Données!$X$29)))),"")</f>
        <v>0</v>
      </c>
    </row>
    <row r="58" spans="1:33" ht="16.2" thickBot="1" x14ac:dyDescent="0.35">
      <c r="A58" s="70">
        <f>Sem.014!B86</f>
        <v>1075</v>
      </c>
      <c r="B58" s="70">
        <f>Sem.028!B86</f>
        <v>0</v>
      </c>
      <c r="C58" s="71" t="str">
        <f>IFERROR(IF(AND(A58&gt;0,B58=0),Sem.014!C86,Sem.028!C86),"")</f>
        <v>Gilles Thériault</v>
      </c>
      <c r="D58" s="53" t="str">
        <f t="shared" si="32"/>
        <v/>
      </c>
      <c r="E58" s="29" t="e">
        <f>IF(B58=5000,0,$D$3-(Données!$X$31-(VLOOKUP(B58,Données!$A$3:$P$1003,11)/Données!$X$6))*3)</f>
        <v>#N/A</v>
      </c>
      <c r="F58" s="76">
        <f>Sem.014!$CS$186</f>
        <v>0</v>
      </c>
      <c r="G58" s="77"/>
      <c r="H58" s="32">
        <f>IF(OR(B58=A54,B58=A55,B58=A56,B58=A57),INT(I58),IF(AND(Sem.014!A260&lt;=1,A58&lt;&gt;B58),0,IF(Sem.014!A260&lt;=0.49,0,IFERROR(INT(I58),""))))</f>
        <v>0</v>
      </c>
      <c r="I58" s="33">
        <f ca="1">IFERROR(IF(OR($A58=5000,$B58=5000),0,OFFSET(Données!$A$3,$A58-1000,78+$G$56)*(Sem.014!$A260)),"")</f>
        <v>0</v>
      </c>
      <c r="J58" s="76">
        <f>Sem.028!$CS$186</f>
        <v>0</v>
      </c>
      <c r="K58" s="77"/>
      <c r="L58" s="32" t="str">
        <f t="shared" ca="1" si="33"/>
        <v/>
      </c>
      <c r="M58" s="33" t="str">
        <f ca="1">IFERROR(IF($B58=5000,0,OFFSET(Données!$A$3,$B58-1000,78+$K$56)*(Sem.028!$A260)),"")</f>
        <v/>
      </c>
      <c r="N58" s="76">
        <f>F58+J58</f>
        <v>0</v>
      </c>
      <c r="O58" s="77"/>
      <c r="P58" s="32">
        <f t="shared" si="34"/>
        <v>15</v>
      </c>
      <c r="Q58" s="58">
        <f>IF(OR(C58=Données!$AX$3,C58=Données!$BB$3),10,IF(AND(C58=Données!$AX$4,Données!$AY$4=Données!$AY$3),10,IF(AND(C58=Données!$BB$4,Données!$BC$4=Données!$BC$3),10,)))</f>
        <v>0</v>
      </c>
      <c r="R58" s="76">
        <v>10920</v>
      </c>
      <c r="S58" s="77"/>
      <c r="T58" s="35">
        <f t="shared" si="35"/>
        <v>0</v>
      </c>
      <c r="U58" s="300"/>
      <c r="V58" s="37" t="str">
        <f>IFERROR(IF(VLOOKUP(B58,Données!$A$2:$P$1003,11)=Données!$X$19,10),"")</f>
        <v/>
      </c>
      <c r="W58" s="84"/>
      <c r="X58" s="60" t="b">
        <f>IFERROR(IF(C58="Dummy",0,IF($X$59&gt;0,Données!$X$16)),"")</f>
        <v>0</v>
      </c>
      <c r="Y58" s="59"/>
      <c r="Z58" s="61" t="b">
        <f>IFERROR(IF(C58="Dummy",0,IF($Z$59&gt;0,Données!$X$18)),"")</f>
        <v>0</v>
      </c>
      <c r="AA58" s="41"/>
      <c r="AB58" s="41"/>
      <c r="AC58" s="41"/>
      <c r="AD58" s="42" t="str">
        <f ca="1">IFERROR(IF(AND(C58=$DA$9,$DC$9=$DC$10),(27.5+0.5),IF(AND(C58=$DA$10,$DC$9=$DC$10),(27.5+0.5),IF($DA$6="","",IF(C58=$DA$6,(SUM(OFFSET($AA$90,RANK($DB$6,$DB$6:$DB$51),,COUNTIF($DB$6:$DB$51,$DB$6),))/COUNTIF($DB$6:$DB$51,$DB$6)),IF($DA$7="","",IF(C58=$DA$7,(SUM(OFFSET($AA$90,RANK($DB$7,$DB$6:$DB$51),,COUNTIF($DB$6:$DB$51,$DB$7),))/COUNTIF($DB$6:$DB$51,$DB$7)),IF($DA$8="","",IF(C58=$DA$8,(SUM(OFFSET($AA$90,RANK($DB$8,$DB$6:$DB$51),,COUNTIF($DB$6:$DB$51,$DB$8),))/COUNTIF($DB$6:$DB$51,$DB$8)),IF($DA$9="","",IF(C58=$DA$9,(SUM(OFFSET($AA$90,RANK($DB$9,$DB$6:$DB$51),,COUNTIF($DB$6:$DB$51,$DB$9),))/COUNTIF($DB$6:$DB$51,$DB$9)),IF($DA$10="","",IF(C58=$DA$10,(SUM(OFFSET($AA$90,RANK($DB$10,$DB$6:$DB$51),,COUNTIF($DB$6:$DB$51,$DB$10),))/COUNTIF($DB$6:$DB$51,$DB$10)))))))))))))),"")</f>
        <v/>
      </c>
      <c r="AE58" s="42" t="b">
        <f>IFERROR(IF(OR(C58=$DA$6,C58=$DA$7,C58=$DA$8,C58=$DA$9,C58=$DA$10),0,IF((OR(C58=$EH$6,C58=$EH$7)*AND($AE$59&gt;0)),LARGE($EK$6:$EK$61,1))),"")</f>
        <v>0</v>
      </c>
      <c r="AF58" s="42" t="b">
        <f>IFERROR(IF(AND($AF$59=$EO$7,C58=$EM$7),Données!$X$23,IF(OR(C58=$DA$6,C58=$DA$7,C58=$DA$8,C58=$DA$9,C58=$DA$10),0,IF(C58=$EH$6,0,IF((OR(C58=$EM$6,C58=$EM$7)*AND($AF$59&gt;0)),LARGE($EP$6:$EP$61,1))))),"")</f>
        <v>0</v>
      </c>
      <c r="AG58" s="43" t="b">
        <f>IFERROR(IF(C58="Dummy","",IF(Données!$BH$11=LARGE(Données!$BH$3:$BH$18,1),Données!$X$27,IF(Données!$BH$11=LARGE(Données!$BH$3:$BH$18,2),Données!$X$28,IF(Données!$BH$11=LARGE(Données!$BH$3:$BH$18,3),Données!$X$29)))),"")</f>
        <v>0</v>
      </c>
    </row>
    <row r="59" spans="1:33" ht="16.2" thickBot="1" x14ac:dyDescent="0.35">
      <c r="A59" s="62"/>
      <c r="B59" s="62"/>
      <c r="C59" s="78" t="s">
        <v>26</v>
      </c>
      <c r="D59" s="64"/>
      <c r="E59" s="65"/>
      <c r="F59" s="66" t="s">
        <v>18</v>
      </c>
      <c r="G59" s="67"/>
      <c r="H59" s="67"/>
      <c r="I59" s="67"/>
      <c r="J59" s="67"/>
      <c r="K59" s="67"/>
      <c r="L59" s="68"/>
      <c r="M59" s="67"/>
      <c r="N59" s="67"/>
      <c r="O59" s="67"/>
      <c r="P59" s="67"/>
      <c r="Q59" s="79"/>
      <c r="R59" s="67"/>
      <c r="S59" s="288" t="s">
        <v>206</v>
      </c>
      <c r="T59" s="289"/>
      <c r="U59" s="302"/>
      <c r="V59" s="297"/>
      <c r="W59" s="23"/>
      <c r="X59" s="22">
        <f>IF(AND(FA7=Données!BP11,FD7=FD6,FA7&lt;&gt;FA6),FC7,IF(FA6=Données!BP11,FC6,0))</f>
        <v>0</v>
      </c>
      <c r="Y59" s="23"/>
      <c r="Z59" s="22">
        <f>IF(AND(FE7=Données!BV11,FH7=FH6,FE7&lt;&gt;FE6),FG7,IF(FE6=Données!BV11,FG6,0))</f>
        <v>0</v>
      </c>
      <c r="AA59" s="24"/>
      <c r="AB59" s="25"/>
      <c r="AC59" s="25"/>
      <c r="AD59" s="24" t="b">
        <f>IFERROR(IF(OR(C54=$DA$6,C55=$DA$6,C56=$DA$6,C57=$DA$6,C58=$DA$6),LARGE(Données!$AL$3:$AL$1003,1),IF(OR(C54=$DA$7,C55=$DA$7,C56=$DA$7,C57=$DA$7,C58=$DA$7),LARGE(Données!$AL$3:$AL$1003,2),IF(OR(C54=$DA$8,C55=$DA$8,C56=$DA$8,C57=$DA$8,C58=$DA$8),LARGE(Données!$AL$3:$AL$1003,3),IF(OR(C54=$DA$9,C55=$DA$9,C56=$DA$9,C57=$DA$9,C58=$DA$9),LARGE(Données!$AL$3:$AL$1003,4),IF(OR(C54=$DA$10,C55=$DA$10,C56=$DA$10,C57=$DA$10,C58=$DA$10),LARGE(Données!$AL$3:$AL$1003,5)))))),"")</f>
        <v>0</v>
      </c>
      <c r="AE59" s="25">
        <f>IFERROR(IF(OR(C54=$EH$6,C55=$EH$6,C56=$EH$6,C57=$EH$6,C58=$EH$6),$EJ$6,0),"")</f>
        <v>0</v>
      </c>
      <c r="AF59" s="25">
        <f>IFERROR(IF(AND(C54=$EM$7,$EO$7=$EO$6,$EP$6=25,$EN$6=$EN$7),$EO$7,IF(AND(C55=$EM$7,$EO$7=$EO$6,$EP$6=25,$EN$6=$EN$7,),$EO$7,IF(AND(C56=$EM$7,$EO$7=$EO$6,$EP$6=25,$EN$6=$EN$7),$EO$7,IF(AND(C57=$EM$7,$EO$7=$EO$6,$EP$6=25,$EN$6=$EN$7),$EO$7,IF(AND(C58=$EM$7,$EO$7=$EO$6,$EP$6=25,$EN$6=$EN$7),$EO$7,IF(OR(C54=$EM$6,C55=$EM$6,C56=$EM$6,C57=$EM$6,C58=$EM$6),$EO$6,0)))))),"")</f>
        <v>0</v>
      </c>
      <c r="AG59" s="22">
        <f>Données!$BH$11</f>
        <v>11</v>
      </c>
    </row>
    <row r="60" spans="1:33" ht="15.6" x14ac:dyDescent="0.3">
      <c r="A60" s="26">
        <f>Sem.014!B92</f>
        <v>1019</v>
      </c>
      <c r="B60" s="26">
        <f>Sem.028!B92</f>
        <v>0</v>
      </c>
      <c r="C60" s="71" t="str">
        <f>IFERROR(IF(AND(A60&gt;0,B60=0),Sem.014!C92,Sem.028!C92),"")</f>
        <v>Louise Arbour</v>
      </c>
      <c r="D60" s="72" t="str">
        <f>IFERROR(INT(E60),"")</f>
        <v/>
      </c>
      <c r="E60" s="29" t="e">
        <f>IF(B60=5000,0,$D$3-(Données!$X$31-(VLOOKUP(B60,Données!$A$3:$P$1003,11)/Données!$X$6))*3)</f>
        <v>#N/A</v>
      </c>
      <c r="F60" s="80"/>
      <c r="G60" s="81"/>
      <c r="H60" s="32">
        <f>IF(OR(B60=A61,B60=A62,B60=A63,B60=A64),INT(I60),IF(AND(Sem.014!A266&lt;=1,A60&lt;&gt;B60),0,IF(Sem.014!A266&lt;=0.49,0,IFERROR(INT(I60),""))))</f>
        <v>0</v>
      </c>
      <c r="I60" s="33">
        <f ca="1">IFERROR(IF(OR($A60=5000,$B60=5000),0,OFFSET(Données!$A$3,$A60-1000,78+$G$62)*(Sem.014!$A266)),"")</f>
        <v>0</v>
      </c>
      <c r="J60" s="82"/>
      <c r="K60" s="81"/>
      <c r="L60" s="32" t="str">
        <f ca="1">IFERROR(INT(M60),"")</f>
        <v/>
      </c>
      <c r="M60" s="33" t="str">
        <f ca="1">IFERROR(IF($B60=5000,0,OFFSET(Données!$A$3,$B60-1000,78+$K$62)*(Sem.028!$A266)),"")</f>
        <v/>
      </c>
      <c r="N60" s="82"/>
      <c r="O60" s="81"/>
      <c r="P60" s="83">
        <f>IFERROR(IF(C60="DUMMY",0,IF($O$62=1,15,0)),"")</f>
        <v>15</v>
      </c>
      <c r="Q60" s="36">
        <f>IF(OR(C60=Données!$AX$3,C60=Données!$BB$3),10,IF(AND(C60=Données!$AX$4,Données!$AY$4=Données!$AY$3),10,IF(AND(C60=Données!$BB$4,Données!$BC$4=Données!$BC$3),10,)))</f>
        <v>0</v>
      </c>
      <c r="R60" s="82"/>
      <c r="S60" s="81"/>
      <c r="T60" s="35">
        <f>IF(C60="Dummy",0,IF($S$62=1,25,IF($S$62=2,15,IF($S$62=3,10,0))))</f>
        <v>0</v>
      </c>
      <c r="U60" s="299"/>
      <c r="V60" s="37" t="str">
        <f>IFERROR(IF(VLOOKUP(B60,Données!$A$2:$P$1003,11)=Données!$X$19,10),"")</f>
        <v/>
      </c>
      <c r="W60" s="38"/>
      <c r="X60" s="39" t="b">
        <f>IFERROR(IF(C60="Dummy",0,IF($X$65&gt;0,Données!$X$16)),"")</f>
        <v>0</v>
      </c>
      <c r="Y60" s="38"/>
      <c r="Z60" s="40" t="b">
        <f>IFERROR(IF(C60="Dummy",0,IF($Z$65&gt;0,Données!$X$18)),"")</f>
        <v>0</v>
      </c>
      <c r="AA60" s="41"/>
      <c r="AB60" s="41"/>
      <c r="AC60" s="41"/>
      <c r="AD60" s="42" t="str">
        <f ca="1">IFERROR(IF(AND(C60=$DA$9,$DC$9=$DC$10),(27.5+0.5),IF(AND(C60=$DA$10,$DC$9=$DC$10),(27.5+0.5),IF($DA$6="","",IF(C60=$DA$6,(SUM(OFFSET($AA$90,RANK($DB$6,$DB$6:$DB$51),,COUNTIF($DB$6:$DB$51,$DB$6),))/COUNTIF($DB$6:$DB$51,$DB$6)),IF($DA$7="","",IF(C60=$DA$7,(SUM(OFFSET($AA$90,RANK($DB$7,$DB$6:$DB$51),,COUNTIF($DB$6:$DB$51,$DB$7),))/COUNTIF($DB$6:$DB$51,$DB$7)),IF($DA$8="","",IF(C60=$DA$8,(SUM(OFFSET($AA$90,RANK($DB$8,$DB$6:$DB$51),,COUNTIF($DB$6:$DB$51,$DB$8),))/COUNTIF($DB$6:$DB$51,$DB$8)),IF($DA$9="","",IF(C60=$DA$9,(SUM(OFFSET($AA$90,RANK($DB$9,$DB$6:$DB$51),,COUNTIF($DB$6:$DB$51,$DB$9),))/COUNTIF($DB$6:$DB$51,$DB$9)),IF($DA$10="","",IF(C60=$DA$10,(SUM(OFFSET($AA$90,RANK($DB$10,$DB$6:$DB$51),,COUNTIF($DB$6:$DB$51,$DB$10),))/COUNTIF($DB$6:$DB$51,$DB$10)))))))))))))),"")</f>
        <v/>
      </c>
      <c r="AE60" s="42" t="b">
        <f>IFERROR(IF(OR(C60=$DA$6,C60=$DA$7,C60=$DA$8,C60=$DA$9,C60=$DA$10),0,IF((OR(C60=$EH$6,C60=$EH$7)*AND($AE$65&gt;0)),LARGE($EK$6:$EK$61,1))),"")</f>
        <v>0</v>
      </c>
      <c r="AF60" s="42" t="b">
        <f>IFERROR(IF(AND($AF$65=$EO$7,C60=$EM$7),Données!$X$23,IF(OR(C60=$DA$6,C60=$DA$7,C60=$DA$8,C60=$DA$9,C60=$DA$10),0,IF(C60=$EH$6,0,IF((OR(C60=$EM$6,C60=$EM$7)*AND($AF$65&gt;0)),LARGE($EP$6:$EP$61,1))))),"")</f>
        <v>0</v>
      </c>
      <c r="AG60" s="43" t="b">
        <f>IFERROR(IF(C60="Dummy","",IF(Données!$BH$12=LARGE(Données!$BH$3:$BH$18,1),Données!$X$27,IF(Données!$BH$12=LARGE(Données!$BH$3:$BH$18,2),Données!$X$28,IF(Données!$BH$12=LARGE(Données!$BH$3:$BH$18,3),Données!$X$29)))),"")</f>
        <v>0</v>
      </c>
    </row>
    <row r="61" spans="1:33" ht="16.2" thickBot="1" x14ac:dyDescent="0.35">
      <c r="A61" s="44">
        <f>Sem.014!B93</f>
        <v>1035</v>
      </c>
      <c r="B61" s="44">
        <f>Sem.028!B93</f>
        <v>0</v>
      </c>
      <c r="C61" s="71" t="str">
        <f>IFERROR(IF(AND(A61&gt;0,B61=0),Sem.014!C93,Sem.028!C93),"")</f>
        <v>Michel Tremblay</v>
      </c>
      <c r="D61" s="28" t="str">
        <f t="shared" ref="D61:D64" si="36">IFERROR(INT(E61),"")</f>
        <v/>
      </c>
      <c r="E61" s="29" t="e">
        <f>IF(B61=5000,0,$D$3-(Données!$X$31-(VLOOKUP(B61,Données!$A$3:$P$1003,11)/Données!$X$6))*3)</f>
        <v>#N/A</v>
      </c>
      <c r="F61" s="74"/>
      <c r="G61" s="31"/>
      <c r="H61" s="32">
        <f>IF(OR(B61=A62,B61=A63,B61=A64,B61=A60),INT(I61),IF(AND(Sem.014!A267&lt;=1,A61&lt;&gt;B61),0,IF(Sem.014!A267&lt;=0.49,0,IFERROR(INT(I61),""))))</f>
        <v>0</v>
      </c>
      <c r="I61" s="33">
        <f ca="1">IFERROR(IF(OR($A61=5000,$B61=5000),0,OFFSET(Données!$A$3,$A61-1000,78+$G$62)*(Sem.014!$A267)),"")</f>
        <v>0</v>
      </c>
      <c r="J61" s="34"/>
      <c r="K61" s="31"/>
      <c r="L61" s="32" t="str">
        <f t="shared" ref="L61:L64" ca="1" si="37">IFERROR(INT(M61),"")</f>
        <v/>
      </c>
      <c r="M61" s="33" t="str">
        <f ca="1">IFERROR(IF($B61=5000,0,OFFSET(Données!$A$3,$B61-1000,78+$K$62)*(Sem.028!$A267)),"")</f>
        <v/>
      </c>
      <c r="N61" s="34"/>
      <c r="O61" s="31"/>
      <c r="P61" s="75">
        <f t="shared" ref="P61:P64" si="38">IFERROR(IF(C61="DUMMY",0,IF($O$62=1,15,0)),"")</f>
        <v>15</v>
      </c>
      <c r="Q61" s="47">
        <f>IF(OR(C61=Données!$AX$3,C61=Données!$BB$3),10,IF(AND(C61=Données!$AX$4,Données!$AY$4=Données!$AY$3),10,IF(AND(C61=Données!$BB$4,Données!$BC$4=Données!$BC$3),10,)))</f>
        <v>0</v>
      </c>
      <c r="R61" s="34"/>
      <c r="S61" s="31"/>
      <c r="T61" s="35">
        <f t="shared" ref="T61:T64" si="39">IF(C61="Dummy",0,IF($S$62=1,25,IF($S$62=2,15,IF($S$62=3,10,0))))</f>
        <v>0</v>
      </c>
      <c r="U61" s="299"/>
      <c r="V61" s="37" t="str">
        <f>IFERROR(IF(VLOOKUP(B61,Données!$A$2:$P$1003,11)=Données!$X$19,10),"")</f>
        <v/>
      </c>
      <c r="W61" s="48"/>
      <c r="X61" s="49" t="b">
        <f>IFERROR(IF(C61="Dummy",0,IF($X$65&gt;0,Données!$X$16)),"")</f>
        <v>0</v>
      </c>
      <c r="Y61" s="48"/>
      <c r="Z61" s="50" t="b">
        <f>IFERROR(IF(C61="Dummy",0,IF($Z$65&gt;0,Données!$X$18)),"")</f>
        <v>0</v>
      </c>
      <c r="AA61" s="41"/>
      <c r="AB61" s="41"/>
      <c r="AC61" s="41"/>
      <c r="AD61" s="42" t="str">
        <f ca="1">IFERROR(IF(AND(C61=$DA$9,$DC$9=$DC$10),(27.5+0.5),IF(AND(C61=$DA$10,$DC$9=$DC$10),(27.5+0.5),IF($DA$6="","",IF(C61=$DA$6,(SUM(OFFSET($AA$90,RANK($DB$6,$DB$6:$DB$51),,COUNTIF($DB$6:$DB$51,$DB$6),))/COUNTIF($DB$6:$DB$51,$DB$6)),IF($DA$7="","",IF(C61=$DA$7,(SUM(OFFSET($AA$90,RANK($DB$7,$DB$6:$DB$51),,COUNTIF($DB$6:$DB$51,$DB$7),))/COUNTIF($DB$6:$DB$51,$DB$7)),IF($DA$8="","",IF(C61=$DA$8,(SUM(OFFSET($AA$90,RANK($DB$8,$DB$6:$DB$51),,COUNTIF($DB$6:$DB$51,$DB$8),))/COUNTIF($DB$6:$DB$51,$DB$8)),IF($DA$9="","",IF(C61=$DA$9,(SUM(OFFSET($AA$90,RANK($DB$9,$DB$6:$DB$51),,COUNTIF($DB$6:$DB$51,$DB$9),))/COUNTIF($DB$6:$DB$51,$DB$9)),IF($DA$10="","",IF(C61=$DA$10,(SUM(OFFSET($AA$90,RANK($DB$10,$DB$6:$DB$51),,COUNTIF($DB$6:$DB$51,$DB$10),))/COUNTIF($DB$6:$DB$51,$DB$10)))))))))))))),"")</f>
        <v/>
      </c>
      <c r="AE61" s="42" t="b">
        <f>IFERROR(IF(OR(C61=$DA$6,C61=$DA$7,C61=$DA$8,C61=$DA$9,C61=$DA$10),0,IF((OR(C61=$EH$6,C61=$EH$7)*AND($AE$65&gt;0)),LARGE($EK$6:$EK$61,1))),"")</f>
        <v>0</v>
      </c>
      <c r="AF61" s="42" t="b">
        <f>IFERROR(IF(AND($AF$65=$EO$7,C61=$EM$7),Données!$X$23,IF(OR(C61=$DA$6,C61=$DA$7,C61=$DA$8,C61=$DA$9,C61=$DA$10),0,IF(C61=$EH$6,0,IF((OR(C61=$EM$6,C61=$EM$7)*AND($AF$65&gt;0)),LARGE($EP$6:$EP$61,1))))),"")</f>
        <v>0</v>
      </c>
      <c r="AG61" s="43" t="b">
        <f>IFERROR(IF(C61="Dummy","",IF(Données!$BH$12=LARGE(Données!$BH$3:$BH$18,1),Données!$X$27,IF(Données!$BH$12=LARGE(Données!$BH$3:$BH$18,2),Données!$X$28,IF(Données!$BH$12=LARGE(Données!$BH$3:$BH$18,3),Données!$X$29)))),"")</f>
        <v>0</v>
      </c>
    </row>
    <row r="62" spans="1:33" ht="16.2" thickBot="1" x14ac:dyDescent="0.35">
      <c r="A62" s="44">
        <f>Sem.014!B94</f>
        <v>1079</v>
      </c>
      <c r="B62" s="44">
        <f>Sem.028!B94</f>
        <v>0</v>
      </c>
      <c r="C62" s="71" t="str">
        <f>IFERROR(IF(AND(A62&gt;0,B62=0),Sem.014!C94,Sem.028!C94),"")</f>
        <v>Jean-Pierre Beaulieu</v>
      </c>
      <c r="D62" s="28" t="str">
        <f t="shared" si="36"/>
        <v/>
      </c>
      <c r="E62" s="29" t="e">
        <f>IF(B62=5000,0,$D$3-(Données!$X$31-(VLOOKUP(B62,Données!$A$3:$P$1003,11)/Données!$X$6))*3)</f>
        <v>#N/A</v>
      </c>
      <c r="F62" s="74"/>
      <c r="G62" s="51">
        <f>RANK(F64,$F$5:$F$89,0)</f>
        <v>1</v>
      </c>
      <c r="H62" s="32">
        <f>IF(OR(B62=A63,B62=A64,B62=A60,B62=A61),INT(I62),IF(AND(Sem.014!A268&lt;=1,A62&lt;&gt;B62),0,IF(Sem.014!A268&lt;=0.49,0,IFERROR(INT(I62),""))))</f>
        <v>0</v>
      </c>
      <c r="I62" s="33">
        <f ca="1">IFERROR(IF(OR($A62=5000,$B62=5000),0,OFFSET(Données!$A$3,$A62-1000,78+$G$62)*(Sem.014!$A268)),"")</f>
        <v>0</v>
      </c>
      <c r="J62" s="34"/>
      <c r="K62" s="51">
        <f>RANK(J64,$J$5:$J$89,0)</f>
        <v>1</v>
      </c>
      <c r="L62" s="32" t="str">
        <f t="shared" ca="1" si="37"/>
        <v/>
      </c>
      <c r="M62" s="33" t="str">
        <f ca="1">IFERROR(IF($B62=5000,0,OFFSET(Données!$A$3,$B62-1000,78+$K$62)*(Sem.028!$A268)),"")</f>
        <v/>
      </c>
      <c r="N62" s="34"/>
      <c r="O62" s="51">
        <f>RANK(N64,$N$5:$N$89,0)</f>
        <v>1</v>
      </c>
      <c r="P62" s="75">
        <f t="shared" si="38"/>
        <v>15</v>
      </c>
      <c r="Q62" s="47">
        <f>IF(OR(C62=Données!$AX$3,C62=Données!$BB$3),10,IF(AND(C62=Données!$AX$4,Données!$AY$4=Données!$AY$3),10,IF(AND(C62=Données!$BB$4,Données!$BC$4=Données!$BC$3),10,)))</f>
        <v>0</v>
      </c>
      <c r="R62" s="34"/>
      <c r="S62" s="51">
        <f>RANK(R64,$R$5:$R$89,0)</f>
        <v>14</v>
      </c>
      <c r="T62" s="35">
        <f t="shared" si="39"/>
        <v>0</v>
      </c>
      <c r="U62" s="299"/>
      <c r="V62" s="37" t="str">
        <f>IFERROR(IF(VLOOKUP(B62,Données!$A$2:$P$1003,11)=Données!$X$19,10),"")</f>
        <v/>
      </c>
      <c r="W62" s="48"/>
      <c r="X62" s="49" t="b">
        <f>IFERROR(IF(C62="Dummy",0,IF($X$65&gt;0,Données!$X$16)),"")</f>
        <v>0</v>
      </c>
      <c r="Y62" s="48"/>
      <c r="Z62" s="50" t="b">
        <f>IFERROR(IF(C62="Dummy",0,IF($Z$65&gt;0,Données!$X$18)),"")</f>
        <v>0</v>
      </c>
      <c r="AA62" s="41"/>
      <c r="AB62" s="41"/>
      <c r="AC62" s="41"/>
      <c r="AD62" s="42" t="str">
        <f ca="1">IFERROR(IF(AND(C62=$DA$9,$DC$9=$DC$10),(27.5+0.5),IF(AND(C62=$DA$10,$DC$9=$DC$10),(27.5+0.5),IF($DA$6="","",IF(C62=$DA$6,(SUM(OFFSET($AA$90,RANK($DB$6,$DB$6:$DB$51),,COUNTIF($DB$6:$DB$51,$DB$6),))/COUNTIF($DB$6:$DB$51,$DB$6)),IF($DA$7="","",IF(C62=$DA$7,(SUM(OFFSET($AA$90,RANK($DB$7,$DB$6:$DB$51),,COUNTIF($DB$6:$DB$51,$DB$7),))/COUNTIF($DB$6:$DB$51,$DB$7)),IF($DA$8="","",IF(C62=$DA$8,(SUM(OFFSET($AA$90,RANK($DB$8,$DB$6:$DB$51),,COUNTIF($DB$6:$DB$51,$DB$8),))/COUNTIF($DB$6:$DB$51,$DB$8)),IF($DA$9="","",IF(C62=$DA$9,(SUM(OFFSET($AA$90,RANK($DB$9,$DB$6:$DB$51),,COUNTIF($DB$6:$DB$51,$DB$9),))/COUNTIF($DB$6:$DB$51,$DB$9)),IF($DA$10="","",IF(C62=$DA$10,(SUM(OFFSET($AA$90,RANK($DB$10,$DB$6:$DB$51),,COUNTIF($DB$6:$DB$51,$DB$10),))/COUNTIF($DB$6:$DB$51,$DB$10)))))))))))))),"")</f>
        <v/>
      </c>
      <c r="AE62" s="42" t="b">
        <f>IFERROR(IF(OR(C62=$DA$6,C62=$DA$7,C62=$DA$8,C62=$DA$9,C62=$DA$10),0,IF((OR(C62=$EH$6,C62=$EH$7)*AND($AE$65&gt;0)),LARGE($EK$6:$EK$61,1))),"")</f>
        <v>0</v>
      </c>
      <c r="AF62" s="42" t="b">
        <f>IFERROR(IF(AND($AF$65=$EO$7,C62=$EM$7),Données!$X$23,IF(OR(C62=$DA$6,C62=$DA$7,C62=$DA$8,C62=$DA$9,C62=$DA$10),0,IF(C62=$EH$6,0,IF((OR(C62=$EM$6,C62=$EM$7)*AND($AF$65&gt;0)),LARGE($EP$6:$EP$61,1))))),"")</f>
        <v>0</v>
      </c>
      <c r="AG62" s="43" t="b">
        <f>IFERROR(IF(C62="Dummy","",IF(Données!$BH$12=LARGE(Données!$BH$3:$BH$18,1),Données!$X$27,IF(Données!$BH$12=LARGE(Données!$BH$3:$BH$18,2),Données!$X$28,IF(Données!$BH$12=LARGE(Données!$BH$3:$BH$18,3),Données!$X$29)))),"")</f>
        <v>0</v>
      </c>
    </row>
    <row r="63" spans="1:33" ht="16.2" thickBot="1" x14ac:dyDescent="0.35">
      <c r="A63" s="44">
        <f>Sem.014!B95</f>
        <v>1017</v>
      </c>
      <c r="B63" s="44">
        <f>Sem.028!B95</f>
        <v>0</v>
      </c>
      <c r="C63" s="71" t="str">
        <f>IFERROR(IF(AND(A63&gt;0,B63=0),Sem.014!C95,Sem.028!C95),"")</f>
        <v>Jacques Charlebois</v>
      </c>
      <c r="D63" s="28" t="str">
        <f t="shared" si="36"/>
        <v/>
      </c>
      <c r="E63" s="29" t="e">
        <f>IF(B63=5000,0,$D$3-(Données!$X$31-(VLOOKUP(B63,Données!$A$3:$P$1003,11)/Données!$X$6))*3)</f>
        <v>#N/A</v>
      </c>
      <c r="F63" s="74"/>
      <c r="G63" s="31"/>
      <c r="H63" s="32">
        <f>IF(OR(B63=A64,B63=A60,B63=A61,B63=A62),INT(I63),IF(AND(Sem.014!A269&lt;=1,A63&lt;&gt;B63),0,IF(Sem.014!A269&lt;=0.49,0,IFERROR(INT(I63),""))))</f>
        <v>0</v>
      </c>
      <c r="I63" s="33">
        <f ca="1">IFERROR(IF(OR($A63=5000,$B63=5000),0,OFFSET(Données!$A$3,$A63-1000,78+$G$62)*(Sem.014!$A269)),"")</f>
        <v>0</v>
      </c>
      <c r="J63" s="34"/>
      <c r="K63" s="31"/>
      <c r="L63" s="32" t="str">
        <f t="shared" ca="1" si="37"/>
        <v/>
      </c>
      <c r="M63" s="33" t="str">
        <f ca="1">IFERROR(IF($B63=5000,0,OFFSET(Données!$A$3,$B63-1000,78+$K$62)*(Sem.028!$A269)),"")</f>
        <v/>
      </c>
      <c r="N63" s="34"/>
      <c r="O63" s="31"/>
      <c r="P63" s="75">
        <f t="shared" si="38"/>
        <v>15</v>
      </c>
      <c r="Q63" s="47">
        <f>IF(OR(C63=Données!$AX$3,C63=Données!$BB$3),10,IF(AND(C63=Données!$AX$4,Données!$AY$4=Données!$AY$3),10,IF(AND(C63=Données!$BB$4,Données!$BC$4=Données!$BC$3),10,)))</f>
        <v>0</v>
      </c>
      <c r="R63" s="34"/>
      <c r="S63" s="31"/>
      <c r="T63" s="35">
        <f t="shared" si="39"/>
        <v>0</v>
      </c>
      <c r="U63" s="299"/>
      <c r="V63" s="37" t="str">
        <f>IFERROR(IF(VLOOKUP(B63,Données!$A$2:$P$1003,11)=Données!$X$19,10),"")</f>
        <v/>
      </c>
      <c r="W63" s="48"/>
      <c r="X63" s="49" t="b">
        <f>IFERROR(IF(C63="Dummy",0,IF($X$65&gt;0,Données!$X$16)),"")</f>
        <v>0</v>
      </c>
      <c r="Y63" s="48"/>
      <c r="Z63" s="50" t="b">
        <f>IFERROR(IF(C63="Dummy",0,IF($Z$65&gt;0,Données!$X$18)),"")</f>
        <v>0</v>
      </c>
      <c r="AA63" s="41"/>
      <c r="AB63" s="41"/>
      <c r="AC63" s="41"/>
      <c r="AD63" s="42" t="str">
        <f ca="1">IFERROR(IF(AND(C63=$DA$9,$DC$9=$DC$10),(27.5+0.5),IF(AND(C63=$DA$10,$DC$9=$DC$10),(27.5+0.5),IF($DA$6="","",IF(C63=$DA$6,(SUM(OFFSET($AA$90,RANK($DB$6,$DB$6:$DB$51),,COUNTIF($DB$6:$DB$51,$DB$6),))/COUNTIF($DB$6:$DB$51,$DB$6)),IF($DA$7="","",IF(C63=$DA$7,(SUM(OFFSET($AA$90,RANK($DB$7,$DB$6:$DB$51),,COUNTIF($DB$6:$DB$51,$DB$7),))/COUNTIF($DB$6:$DB$51,$DB$7)),IF($DA$8="","",IF(C63=$DA$8,(SUM(OFFSET($AA$90,RANK($DB$8,$DB$6:$DB$51),,COUNTIF($DB$6:$DB$51,$DB$8),))/COUNTIF($DB$6:$DB$51,$DB$8)),IF($DA$9="","",IF(C63=$DA$9,(SUM(OFFSET($AA$90,RANK($DB$9,$DB$6:$DB$51),,COUNTIF($DB$6:$DB$51,$DB$9),))/COUNTIF($DB$6:$DB$51,$DB$9)),IF($DA$10="","",IF(C63=$DA$10,(SUM(OFFSET($AA$90,RANK($DB$10,$DB$6:$DB$51),,COUNTIF($DB$6:$DB$51,$DB$10),))/COUNTIF($DB$6:$DB$51,$DB$10)))))))))))))),"")</f>
        <v/>
      </c>
      <c r="AE63" s="42" t="b">
        <f>IFERROR(IF(OR(C63=$DA$6,C63=$DA$7,C63=$DA$8,C63=$DA$9,C63=$DA$10),0,IF((OR(C63=$EH$6,C63=$EH$7)*AND($AE$65&gt;0)),LARGE($EK$6:$EK$61,1))),"")</f>
        <v>0</v>
      </c>
      <c r="AF63" s="42" t="b">
        <f>IFERROR(IF(AND($AF$65=$EO$7,C63=$EM$7),Données!$X$23,IF(OR(C63=$DA$6,C63=$DA$7,C63=$DA$8,C63=$DA$9,C63=$DA$10),0,IF(C63=$EH$6,0,IF((OR(C63=$EM$6,C63=$EM$7)*AND($AF$65&gt;0)),LARGE($EP$6:$EP$61,1))))),"")</f>
        <v>0</v>
      </c>
      <c r="AG63" s="43" t="b">
        <f>IFERROR(IF(C63="Dummy","",IF(Données!$BH$12=LARGE(Données!$BH$3:$BH$18,1),Données!$X$27,IF(Données!$BH$12=LARGE(Données!$BH$3:$BH$18,2),Données!$X$28,IF(Données!$BH$12=LARGE(Données!$BH$3:$BH$18,3),Données!$X$29)))),"")</f>
        <v>0</v>
      </c>
    </row>
    <row r="64" spans="1:33" ht="16.2" thickBot="1" x14ac:dyDescent="0.35">
      <c r="A64" s="70">
        <f>Sem.014!B96</f>
        <v>1014</v>
      </c>
      <c r="B64" s="70">
        <f>Sem.028!B96</f>
        <v>0</v>
      </c>
      <c r="C64" s="71" t="str">
        <f>IFERROR(IF(AND(A64&gt;0,B64=0),Sem.014!C96,Sem.028!C96),"")</f>
        <v>Michel Moreau</v>
      </c>
      <c r="D64" s="53" t="str">
        <f t="shared" si="36"/>
        <v/>
      </c>
      <c r="E64" s="29" t="e">
        <f>IF(B64=5000,0,$D$3-(Données!$X$31-(VLOOKUP(B64,Données!$A$3:$P$1003,11)/Données!$X$6))*3)</f>
        <v>#N/A</v>
      </c>
      <c r="F64" s="76">
        <f>Sem.014!$CS$187</f>
        <v>0</v>
      </c>
      <c r="G64" s="77"/>
      <c r="H64" s="32">
        <f>IF(OR(B64=A60,B64=A61,B64=A62,B64=A63),INT(I64),IF(AND(Sem.014!A270&lt;=1,A64&lt;&gt;B64),0,IF(Sem.014!A270&lt;=0.49,0,IFERROR(INT(I64),""))))</f>
        <v>0</v>
      </c>
      <c r="I64" s="33">
        <f ca="1">IFERROR(IF(OR($A64=5000,$B64=5000),0,OFFSET(Données!$A$3,$A64-1000,78+$G$62)*(Sem.014!$A270)),"")</f>
        <v>0</v>
      </c>
      <c r="J64" s="76">
        <f>Sem.028!$CS$187</f>
        <v>0</v>
      </c>
      <c r="K64" s="77"/>
      <c r="L64" s="32" t="str">
        <f t="shared" ca="1" si="37"/>
        <v/>
      </c>
      <c r="M64" s="33" t="str">
        <f ca="1">IFERROR(IF($B64=5000,0,OFFSET(Données!$A$3,$B64-1000,78+$K$62)*(Sem.028!$A270)),"")</f>
        <v/>
      </c>
      <c r="N64" s="76">
        <f>F64+J64</f>
        <v>0</v>
      </c>
      <c r="O64" s="77"/>
      <c r="P64" s="32">
        <f t="shared" si="38"/>
        <v>15</v>
      </c>
      <c r="Q64" s="58">
        <f>IF(OR(C64=Données!$AX$3,C64=Données!$BB$3),10,IF(AND(C64=Données!$AX$4,Données!$AY$4=Données!$AY$3),10,IF(AND(C64=Données!$BB$4,Données!$BC$4=Données!$BC$3),10,)))</f>
        <v>0</v>
      </c>
      <c r="R64" s="76">
        <v>8500</v>
      </c>
      <c r="S64" s="77"/>
      <c r="T64" s="35">
        <f t="shared" si="39"/>
        <v>0</v>
      </c>
      <c r="U64" s="300"/>
      <c r="V64" s="37" t="str">
        <f>IFERROR(IF(VLOOKUP(B64,Données!$A$2:$P$1003,11)=Données!$X$19,10),"")</f>
        <v/>
      </c>
      <c r="W64" s="59"/>
      <c r="X64" s="60" t="b">
        <f>IFERROR(IF(C64="Dummy",0,IF($X$65&gt;0,Données!$X$16)),"")</f>
        <v>0</v>
      </c>
      <c r="Y64" s="59"/>
      <c r="Z64" s="61" t="b">
        <f>IFERROR(IF(C64="Dummy",0,IF($Z$65&gt;0,Données!$X$18)),"")</f>
        <v>0</v>
      </c>
      <c r="AA64" s="41"/>
      <c r="AB64" s="41"/>
      <c r="AC64" s="41"/>
      <c r="AD64" s="42" t="str">
        <f ca="1">IFERROR(IF(AND(C64=$DA$9,$DC$9=$DC$10),(27.5+0.5),IF(AND(C64=$DA$10,$DC$9=$DC$10),(27.5+0.5),IF($DA$6="","",IF(C64=$DA$6,(SUM(OFFSET($AA$90,RANK($DB$6,$DB$6:$DB$51),,COUNTIF($DB$6:$DB$51,$DB$6),))/COUNTIF($DB$6:$DB$51,$DB$6)),IF($DA$7="","",IF(C64=$DA$7,(SUM(OFFSET($AA$90,RANK($DB$7,$DB$6:$DB$51),,COUNTIF($DB$6:$DB$51,$DB$7),))/COUNTIF($DB$6:$DB$51,$DB$7)),IF($DA$8="","",IF(C64=$DA$8,(SUM(OFFSET($AA$90,RANK($DB$8,$DB$6:$DB$51),,COUNTIF($DB$6:$DB$51,$DB$8),))/COUNTIF($DB$6:$DB$51,$DB$8)),IF($DA$9="","",IF(C64=$DA$9,(SUM(OFFSET($AA$90,RANK($DB$9,$DB$6:$DB$51),,COUNTIF($DB$6:$DB$51,$DB$9),))/COUNTIF($DB$6:$DB$51,$DB$9)),IF($DA$10="","",IF(C64=$DA$10,(SUM(OFFSET($AA$90,RANK($DB$10,$DB$6:$DB$51),,COUNTIF($DB$6:$DB$51,$DB$10),))/COUNTIF($DB$6:$DB$51,$DB$10)))))))))))))),"")</f>
        <v/>
      </c>
      <c r="AE64" s="42" t="b">
        <f>IFERROR(IF(OR(C64=$DA$6,C64=$DA$7,C64=$DA$8,C64=$DA$9,C64=$DA$10),0,IF((OR(C64=$EH$6,C64=$EH$7)*AND($AE$65&gt;0)),LARGE($EK$6:$EK$61,1))),"")</f>
        <v>0</v>
      </c>
      <c r="AF64" s="42" t="b">
        <f>IFERROR(IF(AND($AF$65=$EO$7,C64=$EM$7),Données!$X$23,IF(OR(C64=$DA$6,C64=$DA$7,C64=$DA$8,C64=$DA$9,C64=$DA$10),0,IF(C64=$EH$6,0,IF((OR(C64=$EM$6,C64=$EM$7)*AND($AF$65&gt;0)),LARGE($EP$6:$EP$61,1))))),"")</f>
        <v>0</v>
      </c>
      <c r="AG64" s="43" t="b">
        <f>IFERROR(IF(C64="Dummy","",IF(Données!$BH$12=LARGE(Données!$BH$3:$BH$18,1),Données!$X$27,IF(Données!$BH$12=LARGE(Données!$BH$3:$BH$18,2),Données!$X$28,IF(Données!$BH$12=LARGE(Données!$BH$3:$BH$18,3),Données!$X$29)))),"")</f>
        <v>0</v>
      </c>
    </row>
    <row r="65" spans="1:33" ht="16.2" thickBot="1" x14ac:dyDescent="0.35">
      <c r="A65" s="62"/>
      <c r="B65" s="62"/>
      <c r="C65" s="78" t="s">
        <v>27</v>
      </c>
      <c r="D65" s="64"/>
      <c r="E65" s="65"/>
      <c r="F65" s="66" t="s">
        <v>18</v>
      </c>
      <c r="G65" s="67"/>
      <c r="H65" s="67"/>
      <c r="I65" s="67"/>
      <c r="J65" s="67"/>
      <c r="K65" s="67"/>
      <c r="L65" s="68"/>
      <c r="M65" s="67"/>
      <c r="N65" s="67"/>
      <c r="O65" s="67"/>
      <c r="P65" s="67"/>
      <c r="Q65" s="79"/>
      <c r="R65" s="67"/>
      <c r="S65" s="288" t="s">
        <v>207</v>
      </c>
      <c r="T65" s="289"/>
      <c r="U65" s="302"/>
      <c r="V65" s="297"/>
      <c r="W65" s="23"/>
      <c r="X65" s="22">
        <f>IF(AND(FA7=Données!BP12,FD7=FD6,FA7&lt;&gt;FA6),FC7,IF(FA6=Données!BP12,FC6,0))</f>
        <v>0</v>
      </c>
      <c r="Y65" s="23"/>
      <c r="Z65" s="22">
        <f>IF(AND(FE7=Données!BV12,FH7=FH6,FE7&lt;&gt;FE6),FG7,IF(FE6=Données!BV12,FG6,0))</f>
        <v>0</v>
      </c>
      <c r="AA65" s="24"/>
      <c r="AB65" s="25"/>
      <c r="AC65" s="25"/>
      <c r="AD65" s="24" t="b">
        <f>IFERROR(IF(OR(C60=$DA$6,C61=$DA$6,C62=$DA$6,C63=$DA$6,C64=$DA$6),LARGE(Données!$AL$3:$AL$1003,1),IF(OR(C60=$DA$7,C61=$DA$7,C62=$DA$7,C63=$DA$7,C64=$DA$7),LARGE(Données!$AL$3:$AL$1003,2),IF(OR(C60=$DA$8,C61=$DA$8,C62=$DA$8,C63=$DA$8,C64=$DA$8),LARGE(Données!$AL$3:$AL$1003,3),IF(OR(C60=$DA$9,C61=$DA$9,C62=$DA$9,C63=$DA$9,C64=$DA$9),LARGE(Données!$AL$3:$AL$1003,4),IF(OR(C60=$DA$10,C61=$DA$10,C62=$DA$10,C63=$DA$10,C64=$DA$10),LARGE(Données!$AL$3:$AL$1003,5)))))),"")</f>
        <v>0</v>
      </c>
      <c r="AE65" s="25">
        <f>IFERROR(IF(OR(C60=$EH$6,C61=$EH$6,C62=$EH$6,C63=$EH$6,C64=$EH$6),$EJ$6,0),"")</f>
        <v>0</v>
      </c>
      <c r="AF65" s="25">
        <f>IFERROR(IF(AND(C60=$EM$7,$EO$7=$EO$6,$EP$6=25,$EN$6=$EN$7),$EO$7,IF(AND(C61=$EM$7,$EO$7=$EO$6,$EP$6=25,$EN$6=$EN$7,),$EO$7,IF(AND(C62=$EM$7,$EO$7=$EO$6,$EP$6=25,$EN$6=$EN$7),$EO$7,IF(AND(C63=$EM$7,$EO$7=$EO$6,$EP$6=25,$EN$6=$EN$7),$EO$7,IF(AND(C64=$EM$7,$EO$7=$EO$6,$EP$6=25,$EN$6=$EN$7),$EO$7,IF(OR(C60=$EM$6,C61=$EM$6,C62=$EM$6,C63=$EM$6,C64=$EM$6),$EO$6,0)))))),"")</f>
        <v>0</v>
      </c>
      <c r="AG65" s="22">
        <f>Données!$BH$12</f>
        <v>14</v>
      </c>
    </row>
    <row r="66" spans="1:33" ht="15.6" x14ac:dyDescent="0.3">
      <c r="A66" s="26">
        <f>Sem.014!B102</f>
        <v>1010</v>
      </c>
      <c r="B66" s="26">
        <f>Sem.028!B102</f>
        <v>0</v>
      </c>
      <c r="C66" s="71" t="str">
        <f>IFERROR(IF(AND(A66&gt;0,B66=0),Sem.014!C102,Sem.028!C102),"")</f>
        <v>Louise Sarrazin</v>
      </c>
      <c r="D66" s="72" t="str">
        <f>IFERROR(INT(E66),"")</f>
        <v/>
      </c>
      <c r="E66" s="29" t="e">
        <f>IF(B66=5000,0,$D$3-(Données!$X$31-(VLOOKUP(B66,Données!$A$3:$P$1003,11)/Données!$X$6))*3)</f>
        <v>#N/A</v>
      </c>
      <c r="F66" s="80"/>
      <c r="G66" s="81"/>
      <c r="H66" s="32">
        <f>IF(OR(B66=A67,B66=A68,B66=A69,B66=A70),INT(I66),IF(AND(Sem.014!A276&lt;=1,A66&lt;&gt;B66),0,IF(Sem.014!A276&lt;=0.49,0,IFERROR(INT(I66),""))))</f>
        <v>0</v>
      </c>
      <c r="I66" s="33">
        <f ca="1">IFERROR(IF(OR($A66=5000,$B66=5000),0,OFFSET(Données!$A$3,$A66-1000,78+$G$68)*(Sem.014!$A276)),"")</f>
        <v>0</v>
      </c>
      <c r="J66" s="82"/>
      <c r="K66" s="81"/>
      <c r="L66" s="32" t="str">
        <f ca="1">IFERROR(INT(M66),"")</f>
        <v/>
      </c>
      <c r="M66" s="33" t="str">
        <f ca="1">IFERROR(IF($B66=5000,0,OFFSET(Données!$A$3,$B66-1000,78+$K$68)*(Sem.028!$A276)),"")</f>
        <v/>
      </c>
      <c r="N66" s="82"/>
      <c r="O66" s="81"/>
      <c r="P66" s="83">
        <f>IFERROR(IF(C66="DUMMY",0,IF($O$68=1,15,0)),"")</f>
        <v>15</v>
      </c>
      <c r="Q66" s="36">
        <f>IF(OR(C66=Données!$AX$3,C66=Données!$BB$3),10,IF(AND(C66=Données!$AX$4,Données!$AY$4=Données!$AY$3),10,IF(AND(C66=Données!$BB$4,Données!$BC$4=Données!$BC$3),10,)))</f>
        <v>0</v>
      </c>
      <c r="R66" s="82"/>
      <c r="S66" s="81"/>
      <c r="T66" s="35">
        <f>IF(C66="Dummy",0,IF($S$68=1,25,IF($S$68=2,15,IF($S$68=3,10,0))))</f>
        <v>0</v>
      </c>
      <c r="U66" s="299"/>
      <c r="V66" s="37" t="str">
        <f>IFERROR(IF(VLOOKUP(B66,Données!$A$2:$P$1003,11)=Données!$X$19,10),"")</f>
        <v/>
      </c>
      <c r="W66" s="38"/>
      <c r="X66" s="39" t="b">
        <f>IFERROR(IF(C66="Dummy",0,IF($X$71&gt;0,Données!$X$16)),"")</f>
        <v>0</v>
      </c>
      <c r="Y66" s="38"/>
      <c r="Z66" s="40" t="b">
        <f>IFERROR(IF(C66="Dummy",0,IF($Z$71&gt;0,Données!$X$18)),"")</f>
        <v>0</v>
      </c>
      <c r="AA66" s="41"/>
      <c r="AB66" s="41"/>
      <c r="AC66" s="41"/>
      <c r="AD66" s="42" t="str">
        <f ca="1">IFERROR(IF(AND(C66=$DA$9,$DC$9=$DC$10),(27.5+0.5),IF(AND(C66=$DA$10,$DC$9=$DC$10),(27.5+0.5),IF($DA$6="","",IF(C66=$DA$6,(SUM(OFFSET($AA$90,RANK($DB$6,$DB$6:$DB$51),,COUNTIF($DB$6:$DB$51,$DB$6),))/COUNTIF($DB$6:$DB$51,$DB$6)),IF($DA$7="","",IF(C66=$DA$7,(SUM(OFFSET($AA$90,RANK($DB$7,$DB$6:$DB$51),,COUNTIF($DB$6:$DB$51,$DB$7),))/COUNTIF($DB$6:$DB$51,$DB$7)),IF($DA$8="","",IF(C66=$DA$8,(SUM(OFFSET($AA$90,RANK($DB$8,$DB$6:$DB$51),,COUNTIF($DB$6:$DB$51,$DB$8),))/COUNTIF($DB$6:$DB$51,$DB$8)),IF($DA$9="","",IF(C66=$DA$9,(SUM(OFFSET($AA$90,RANK($DB$9,$DB$6:$DB$51),,COUNTIF($DB$6:$DB$51,$DB$9),))/COUNTIF($DB$6:$DB$51,$DB$9)),IF($DA$10="","",IF(C66=$DA$10,(SUM(OFFSET($AA$90,RANK($DB$10,$DB$6:$DB$51),,COUNTIF($DB$6:$DB$51,$DB$10),))/COUNTIF($DB$6:$DB$51,$DB$10)))))))))))))),"")</f>
        <v/>
      </c>
      <c r="AE66" s="42" t="b">
        <f>IFERROR(IF(OR(C66=$DA$6,C66=$DA$7,C66=$DA$8,C66=$DA$9,C66=$DA$10),0,IF((OR(C66=$EH$6,C66=$EH$7)*AND($AE$71&gt;0)),LARGE($EK$6:$EK$61,1))),"")</f>
        <v>0</v>
      </c>
      <c r="AF66" s="42" t="b">
        <f>IFERROR(IF(AND($AF$71=$EO$7,C66=$EM$7),Données!$X$23,IF(OR(C66=$DA$6,C66=$DA$7,C66=$DA$8,C66=$DA$9,C66=$DA$10),0,IF(C66=$EH$6,0,IF((OR(C66=$EM$6,C66=$EM$7)*AND($AF$71&gt;0)),LARGE($EP$6:$EP$61,1))))),"")</f>
        <v>0</v>
      </c>
      <c r="AG66" s="43" t="b">
        <f>IFERROR(IF(C66="Dummy","",IF(Données!$BH$13=LARGE(Données!$BH$3:$BH$18,1),Données!$X$27,IF(Données!$BH$13=LARGE(Données!$BH$3:$BH$18,2),Données!$X$28,IF(Données!$BH$13=LARGE(Données!$BH$3:$BH$18,3),Données!$X$29)))),"")</f>
        <v>0</v>
      </c>
    </row>
    <row r="67" spans="1:33" ht="16.2" thickBot="1" x14ac:dyDescent="0.35">
      <c r="A67" s="44">
        <f>Sem.014!B103</f>
        <v>1031</v>
      </c>
      <c r="B67" s="44">
        <f>Sem.028!B103</f>
        <v>0</v>
      </c>
      <c r="C67" s="71" t="str">
        <f>IFERROR(IF(AND(A67&gt;0,B67=0),Sem.014!C103,Sem.028!C103),"")</f>
        <v>Paul Barrette</v>
      </c>
      <c r="D67" s="28" t="str">
        <f t="shared" ref="D67:D70" si="40">IFERROR(INT(E67),"")</f>
        <v/>
      </c>
      <c r="E67" s="29" t="e">
        <f>IF(B67=5000,0,$D$3-(Données!$X$31-(VLOOKUP(B67,Données!$A$3:$P$1003,11)/Données!$X$6))*3)</f>
        <v>#N/A</v>
      </c>
      <c r="F67" s="74"/>
      <c r="G67" s="31"/>
      <c r="H67" s="32">
        <f>IF(OR(B67=A68,B67=A69,B67=A70,B67=A66),INT(I67),IF(AND(Sem.014!A277&lt;=1,A67&lt;&gt;B67),0,IF(Sem.014!A277&lt;=0.49,0,IFERROR(INT(I67),""))))</f>
        <v>0</v>
      </c>
      <c r="I67" s="33">
        <f ca="1">IFERROR(IF(OR($A67=5000,$B67=5000),0,OFFSET(Données!$A$3,$A67-1000,78+$G$68)*(Sem.014!$A277)),"")</f>
        <v>0</v>
      </c>
      <c r="J67" s="34"/>
      <c r="K67" s="31"/>
      <c r="L67" s="32" t="str">
        <f t="shared" ref="L67:L70" ca="1" si="41">IFERROR(INT(M67),"")</f>
        <v/>
      </c>
      <c r="M67" s="33" t="str">
        <f ca="1">IFERROR(IF($B67=5000,0,OFFSET(Données!$A$3,$B67-1000,78+$K$68)*(Sem.028!$A277)),"")</f>
        <v/>
      </c>
      <c r="N67" s="34"/>
      <c r="O67" s="31"/>
      <c r="P67" s="75">
        <f t="shared" ref="P67:P70" si="42">IFERROR(IF(C67="DUMMY",0,IF($O$68=1,15,0)),"")</f>
        <v>15</v>
      </c>
      <c r="Q67" s="47">
        <f>IF(OR(C67=Données!$AX$3,C67=Données!$BB$3),10,IF(AND(C67=Données!$AX$4,Données!$AY$4=Données!$AY$3),10,IF(AND(C67=Données!$BB$4,Données!$BC$4=Données!$BC$3),10,)))</f>
        <v>0</v>
      </c>
      <c r="R67" s="34"/>
      <c r="S67" s="31"/>
      <c r="T67" s="35">
        <f t="shared" ref="T67:T70" si="43">IF(C67="Dummy",0,IF($S$68=1,25,IF($S$68=2,15,IF($S$68=3,10,0))))</f>
        <v>0</v>
      </c>
      <c r="U67" s="299"/>
      <c r="V67" s="37" t="str">
        <f>IFERROR(IF(VLOOKUP(B67,Données!$A$2:$P$1003,11)=Données!$X$19,10),"")</f>
        <v/>
      </c>
      <c r="W67" s="48"/>
      <c r="X67" s="49" t="b">
        <f>IFERROR(IF(C67="Dummy",0,IF($X$71&gt;0,Données!$X$16)),"")</f>
        <v>0</v>
      </c>
      <c r="Y67" s="48"/>
      <c r="Z67" s="50" t="b">
        <f>IFERROR(IF(C67="Dummy",0,IF($Z$71&gt;0,Données!$X$18)),"")</f>
        <v>0</v>
      </c>
      <c r="AA67" s="41"/>
      <c r="AB67" s="41"/>
      <c r="AC67" s="41"/>
      <c r="AD67" s="42" t="str">
        <f ca="1">IFERROR(IF(AND(C67=$DA$9,$DC$9=$DC$10),(27.5+0.5),IF(AND(C67=$DA$10,$DC$9=$DC$10),(27.5+0.5),IF($DA$6="","",IF(C67=$DA$6,(SUM(OFFSET($AA$90,RANK($DB$6,$DB$6:$DB$51),,COUNTIF($DB$6:$DB$51,$DB$6),))/COUNTIF($DB$6:$DB$51,$DB$6)),IF($DA$7="","",IF(C67=$DA$7,(SUM(OFFSET($AA$90,RANK($DB$7,$DB$6:$DB$51),,COUNTIF($DB$6:$DB$51,$DB$7),))/COUNTIF($DB$6:$DB$51,$DB$7)),IF($DA$8="","",IF(C67=$DA$8,(SUM(OFFSET($AA$90,RANK($DB$8,$DB$6:$DB$51),,COUNTIF($DB$6:$DB$51,$DB$8),))/COUNTIF($DB$6:$DB$51,$DB$8)),IF($DA$9="","",IF(C67=$DA$9,(SUM(OFFSET($AA$90,RANK($DB$9,$DB$6:$DB$51),,COUNTIF($DB$6:$DB$51,$DB$9),))/COUNTIF($DB$6:$DB$51,$DB$9)),IF($DA$10="","",IF(C67=$DA$10,(SUM(OFFSET($AA$90,RANK($DB$10,$DB$6:$DB$51),,COUNTIF($DB$6:$DB$51,$DB$10),))/COUNTIF($DB$6:$DB$51,$DB$10)))))))))))))),"")</f>
        <v/>
      </c>
      <c r="AE67" s="42" t="b">
        <f>IFERROR(IF(OR(C67=$DA$6,C67=$DA$7,C67=$DA$8,C67=$DA$9,C67=$DA$10),0,IF((OR(C67=$EH$6,C67=$EH$7)*AND($AE$71&gt;0)),LARGE($EK$6:$EK$61,1))),"")</f>
        <v>0</v>
      </c>
      <c r="AF67" s="42" t="b">
        <f>IFERROR(IF(AND($AF$71=$EO$7,C67=$EM$7),Données!$X$23,IF(OR(C67=$DA$6,C67=$DA$7,C67=$DA$8,C67=$DA$9,C67=$DA$10),0,IF(C67=$EH$6,0,IF((OR(C67=$EM$6,C67=$EM$7)*AND($AF$71&gt;0)),LARGE($EP$6:$EP$61,1))))),"")</f>
        <v>0</v>
      </c>
      <c r="AG67" s="43" t="b">
        <f>IFERROR(IF(C67="Dummy","",IF(Données!$BH$13=LARGE(Données!$BH$3:$BH$18,1),Données!$X$27,IF(Données!$BH$13=LARGE(Données!$BH$3:$BH$18,2),Données!$X$28,IF(Données!$BH$13=LARGE(Données!$BH$3:$BH$18,3),Données!$X$29)))),"")</f>
        <v>0</v>
      </c>
    </row>
    <row r="68" spans="1:33" ht="16.2" thickBot="1" x14ac:dyDescent="0.35">
      <c r="A68" s="44">
        <f>Sem.014!B104</f>
        <v>1070</v>
      </c>
      <c r="B68" s="44">
        <f>Sem.028!B104</f>
        <v>0</v>
      </c>
      <c r="C68" s="71" t="str">
        <f>IFERROR(IF(AND(A68&gt;0,B68=0),Sem.014!C104,Sem.028!C104),"")</f>
        <v>Gaétan Martin</v>
      </c>
      <c r="D68" s="28" t="str">
        <f t="shared" si="40"/>
        <v/>
      </c>
      <c r="E68" s="29" t="e">
        <f>IF(B68=5000,0,$D$3-(Données!$X$31-(VLOOKUP(B68,Données!$A$3:$P$1003,11)/Données!$X$6))*3)</f>
        <v>#N/A</v>
      </c>
      <c r="F68" s="74"/>
      <c r="G68" s="51">
        <f>RANK(F70,$F$5:$F$89,0)</f>
        <v>1</v>
      </c>
      <c r="H68" s="32">
        <f>IF(OR(B68=A69,B68=A70,B68=A66,B68=A67),INT(I68),IF(AND(Sem.014!A278&lt;=1,A68&lt;&gt;B68),0,IF(Sem.014!A278&lt;=0.49,0,IFERROR(INT(I68),""))))</f>
        <v>0</v>
      </c>
      <c r="I68" s="33">
        <f ca="1">IFERROR(IF(OR($A68=5000,$B68=5000),0,OFFSET(Données!$A$3,$A68-1000,78+$G$68)*(Sem.014!$A278)),"")</f>
        <v>0</v>
      </c>
      <c r="J68" s="34"/>
      <c r="K68" s="51">
        <f>RANK(J70,$J$5:$J$89,0)</f>
        <v>1</v>
      </c>
      <c r="L68" s="32" t="str">
        <f t="shared" ca="1" si="41"/>
        <v/>
      </c>
      <c r="M68" s="33" t="str">
        <f ca="1">IFERROR(IF($B68=5000,0,OFFSET(Données!$A$3,$B68-1000,78+$K$68)*(Sem.028!$A278)),"")</f>
        <v/>
      </c>
      <c r="N68" s="34"/>
      <c r="O68" s="51">
        <f>RANK(N70,$N$5:$N$89,0)</f>
        <v>1</v>
      </c>
      <c r="P68" s="75">
        <f t="shared" si="42"/>
        <v>15</v>
      </c>
      <c r="Q68" s="47">
        <f>IF(OR(C68=Données!$AX$3,C68=Données!$BB$3),10,IF(AND(C68=Données!$AX$4,Données!$AY$4=Données!$AY$3),10,IF(AND(C68=Données!$BB$4,Données!$BC$4=Données!$BC$3),10,)))</f>
        <v>0</v>
      </c>
      <c r="R68" s="34"/>
      <c r="S68" s="51">
        <f>RANK(R70,$R$5:$R$89,0)</f>
        <v>9</v>
      </c>
      <c r="T68" s="35">
        <f t="shared" si="43"/>
        <v>0</v>
      </c>
      <c r="U68" s="299"/>
      <c r="V68" s="37" t="str">
        <f>IFERROR(IF(VLOOKUP(B68,Données!$A$2:$P$1003,11)=Données!$X$19,10),"")</f>
        <v/>
      </c>
      <c r="W68" s="48"/>
      <c r="X68" s="49" t="b">
        <f>IFERROR(IF(C68="Dummy",0,IF($X$71&gt;0,Données!$X$16)),"")</f>
        <v>0</v>
      </c>
      <c r="Y68" s="48"/>
      <c r="Z68" s="50" t="b">
        <f>IFERROR(IF(C68="Dummy",0,IF($Z$71&gt;0,Données!$X$18)),"")</f>
        <v>0</v>
      </c>
      <c r="AA68" s="41"/>
      <c r="AB68" s="41"/>
      <c r="AC68" s="41"/>
      <c r="AD68" s="42" t="str">
        <f ca="1">IFERROR(IF(AND(C68=$DA$9,$DC$9=$DC$10),(27.5+0.5),IF(AND(C68=$DA$10,$DC$9=$DC$10),(27.5+0.5),IF($DA$6="","",IF(C68=$DA$6,(SUM(OFFSET($AA$90,RANK($DB$6,$DB$6:$DB$51),,COUNTIF($DB$6:$DB$51,$DB$6),))/COUNTIF($DB$6:$DB$51,$DB$6)),IF($DA$7="","",IF(C68=$DA$7,(SUM(OFFSET($AA$90,RANK($DB$7,$DB$6:$DB$51),,COUNTIF($DB$6:$DB$51,$DB$7),))/COUNTIF($DB$6:$DB$51,$DB$7)),IF($DA$8="","",IF(C68=$DA$8,(SUM(OFFSET($AA$90,RANK($DB$8,$DB$6:$DB$51),,COUNTIF($DB$6:$DB$51,$DB$8),))/COUNTIF($DB$6:$DB$51,$DB$8)),IF($DA$9="","",IF(C68=$DA$9,(SUM(OFFSET($AA$90,RANK($DB$9,$DB$6:$DB$51),,COUNTIF($DB$6:$DB$51,$DB$9),))/COUNTIF($DB$6:$DB$51,$DB$9)),IF($DA$10="","",IF(C68=$DA$10,(SUM(OFFSET($AA$90,RANK($DB$10,$DB$6:$DB$51),,COUNTIF($DB$6:$DB$51,$DB$10),))/COUNTIF($DB$6:$DB$51,$DB$10)))))))))))))),"")</f>
        <v/>
      </c>
      <c r="AE68" s="42" t="b">
        <f>IFERROR(IF(OR(C68=$DA$6,C68=$DA$7,C68=$DA$8,C68=$DA$9,C68=$DA$10),0,IF((OR(C68=$EH$6,C68=$EH$7)*AND($AE$71&gt;0)),LARGE($EK$6:$EK$61,1))),"")</f>
        <v>0</v>
      </c>
      <c r="AF68" s="42" t="b">
        <f>IFERROR(IF(AND($AF$71=$EO$7,C68=$EM$7),Données!$X$23,IF(OR(C68=$DA$6,C68=$DA$7,C68=$DA$8,C68=$DA$9,C68=$DA$10),0,IF(C68=$EH$6,0,IF((OR(C68=$EM$6,C68=$EM$7)*AND($AF$71&gt;0)),LARGE($EP$6:$EP$61,1))))),"")</f>
        <v>0</v>
      </c>
      <c r="AG68" s="43" t="b">
        <f>IFERROR(IF(C68="Dummy","",IF(Données!$BH$13=LARGE(Données!$BH$3:$BH$18,1),Données!$X$27,IF(Données!$BH$13=LARGE(Données!$BH$3:$BH$18,2),Données!$X$28,IF(Données!$BH$13=LARGE(Données!$BH$3:$BH$18,3),Données!$X$29)))),"")</f>
        <v>0</v>
      </c>
    </row>
    <row r="69" spans="1:33" ht="16.2" thickBot="1" x14ac:dyDescent="0.35">
      <c r="A69" s="44">
        <f>Sem.014!B105</f>
        <v>1013</v>
      </c>
      <c r="B69" s="44">
        <f>Sem.028!B105</f>
        <v>0</v>
      </c>
      <c r="C69" s="71" t="str">
        <f>IFERROR(IF(AND(A69&gt;0,B69=0),Sem.014!C105,Sem.028!C105),"")</f>
        <v>Nicole Sarrazin</v>
      </c>
      <c r="D69" s="28" t="str">
        <f t="shared" si="40"/>
        <v/>
      </c>
      <c r="E69" s="29" t="e">
        <f>IF(B69=5000,0,$D$3-(Données!$X$31-(VLOOKUP(B69,Données!$A$3:$P$1003,11)/Données!$X$6))*3)</f>
        <v>#N/A</v>
      </c>
      <c r="F69" s="74"/>
      <c r="G69" s="31"/>
      <c r="H69" s="32">
        <f>IF(OR(B69=A70,B69=A66,B69=A67,B69=A68),INT(I69),IF(AND(Sem.014!A279&lt;=1,A69&lt;&gt;B69),0,IF(Sem.014!A279&lt;=0.49,0,IFERROR(INT(I69),""))))</f>
        <v>0</v>
      </c>
      <c r="I69" s="33">
        <f ca="1">IFERROR(IF(OR($A69=5000,$B69=5000),0,OFFSET(Données!$A$3,$A69-1000,78+$G$68)*(Sem.014!$A279)),"")</f>
        <v>0</v>
      </c>
      <c r="J69" s="34"/>
      <c r="K69" s="31"/>
      <c r="L69" s="32" t="str">
        <f t="shared" ca="1" si="41"/>
        <v/>
      </c>
      <c r="M69" s="33" t="str">
        <f ca="1">IFERROR(IF($B69=5000,0,OFFSET(Données!$A$3,$B69-1000,78+$K$68)*(Sem.028!$A279)),"")</f>
        <v/>
      </c>
      <c r="N69" s="34"/>
      <c r="O69" s="31"/>
      <c r="P69" s="75">
        <f t="shared" si="42"/>
        <v>15</v>
      </c>
      <c r="Q69" s="47">
        <f>IF(OR(C69=Données!$AX$3,C69=Données!$BB$3),10,IF(AND(C69=Données!$AX$4,Données!$AY$4=Données!$AY$3),10,IF(AND(C69=Données!$BB$4,Données!$BC$4=Données!$BC$3),10,)))</f>
        <v>0</v>
      </c>
      <c r="R69" s="34"/>
      <c r="S69" s="31"/>
      <c r="T69" s="35">
        <f t="shared" si="43"/>
        <v>0</v>
      </c>
      <c r="U69" s="299"/>
      <c r="V69" s="37" t="str">
        <f>IFERROR(IF(VLOOKUP(B69,Données!$A$2:$P$1003,11)=Données!$X$19,10),"")</f>
        <v/>
      </c>
      <c r="W69" s="48"/>
      <c r="X69" s="49" t="b">
        <f>IFERROR(IF(C69="Dummy",0,IF($X$71&gt;0,Données!$X$16)),"")</f>
        <v>0</v>
      </c>
      <c r="Y69" s="48"/>
      <c r="Z69" s="50" t="b">
        <f>IFERROR(IF(C69="Dummy",0,IF($Z$71&gt;0,Données!$X$18)),"")</f>
        <v>0</v>
      </c>
      <c r="AA69" s="41"/>
      <c r="AB69" s="41"/>
      <c r="AC69" s="41"/>
      <c r="AD69" s="42" t="str">
        <f ca="1">IFERROR(IF(AND(C69=$DA$9,$DC$9=$DC$10),(27.5+0.5),IF(AND(C69=$DA$10,$DC$9=$DC$10),(27.5+0.5),IF($DA$6="","",IF(C69=$DA$6,(SUM(OFFSET($AA$90,RANK($DB$6,$DB$6:$DB$51),,COUNTIF($DB$6:$DB$51,$DB$6),))/COUNTIF($DB$6:$DB$51,$DB$6)),IF($DA$7="","",IF(C69=$DA$7,(SUM(OFFSET($AA$90,RANK($DB$7,$DB$6:$DB$51),,COUNTIF($DB$6:$DB$51,$DB$7),))/COUNTIF($DB$6:$DB$51,$DB$7)),IF($DA$8="","",IF(C69=$DA$8,(SUM(OFFSET($AA$90,RANK($DB$8,$DB$6:$DB$51),,COUNTIF($DB$6:$DB$51,$DB$8),))/COUNTIF($DB$6:$DB$51,$DB$8)),IF($DA$9="","",IF(C69=$DA$9,(SUM(OFFSET($AA$90,RANK($DB$9,$DB$6:$DB$51),,COUNTIF($DB$6:$DB$51,$DB$9),))/COUNTIF($DB$6:$DB$51,$DB$9)),IF($DA$10="","",IF(C69=$DA$10,(SUM(OFFSET($AA$90,RANK($DB$10,$DB$6:$DB$51),,COUNTIF($DB$6:$DB$51,$DB$10),))/COUNTIF($DB$6:$DB$51,$DB$10)))))))))))))),"")</f>
        <v/>
      </c>
      <c r="AE69" s="42" t="b">
        <f>IFERROR(IF(OR(C69=$DA$6,C69=$DA$7,C69=$DA$8,C69=$DA$9,C69=$DA$10),0,IF((OR(C69=$EH$6,C69=$EH$7)*AND($AE$71&gt;0)),LARGE($EK$6:$EK$61,1))),"")</f>
        <v>0</v>
      </c>
      <c r="AF69" s="42" t="b">
        <f>IFERROR(IF(AND($AF$71=$EO$7,C69=$EM$7),Données!$X$23,IF(OR(C69=$DA$6,C69=$DA$7,C69=$DA$8,C69=$DA$9,C69=$DA$10),0,IF(C69=$EH$6,0,IF((OR(C69=$EM$6,C69=$EM$7)*AND($AF$71&gt;0)),LARGE($EP$6:$EP$61,1))))),"")</f>
        <v>0</v>
      </c>
      <c r="AG69" s="43" t="b">
        <f>IFERROR(IF(C69="Dummy","",IF(Données!$BH$13=LARGE(Données!$BH$3:$BH$18,1),Données!$X$27,IF(Données!$BH$13=LARGE(Données!$BH$3:$BH$18,2),Données!$X$28,IF(Données!$BH$13=LARGE(Données!$BH$3:$BH$18,3),Données!$X$29)))),"")</f>
        <v>0</v>
      </c>
    </row>
    <row r="70" spans="1:33" ht="16.2" thickBot="1" x14ac:dyDescent="0.35">
      <c r="A70" s="70">
        <f>Sem.014!B106</f>
        <v>1009</v>
      </c>
      <c r="B70" s="70">
        <f>Sem.028!B106</f>
        <v>0</v>
      </c>
      <c r="C70" s="314" t="str">
        <f>IFERROR(IF(AND(A70&gt;0,B70=0),Sem.014!C106,Sem.028!C106),"")</f>
        <v>Yves Chapdelaine</v>
      </c>
      <c r="D70" s="53" t="str">
        <f t="shared" si="40"/>
        <v/>
      </c>
      <c r="E70" s="29" t="e">
        <f>IF(B70=5000,0,$D$3-(Données!$X$31-(VLOOKUP(B70,Données!$A$3:$P$1003,11)/Données!$X$6))*3)</f>
        <v>#N/A</v>
      </c>
      <c r="F70" s="76">
        <f>Sem.014!$CS$188</f>
        <v>0</v>
      </c>
      <c r="G70" s="77"/>
      <c r="H70" s="32">
        <f>IF(OR(B70=A66,B70=A67,B70=A68,B70=A69),INT(I70),IF(AND(Sem.014!A280&lt;=1,A70&lt;&gt;B70),0,IF(Sem.014!A280&lt;=0.49,0,IFERROR(INT(I70),""))))</f>
        <v>0</v>
      </c>
      <c r="I70" s="33">
        <f ca="1">IFERROR(IF(OR($A70=5000,$B70=5000),0,OFFSET(Données!$A$3,$A70-1000,78+$G$68)*(Sem.014!$A280)),"")</f>
        <v>0</v>
      </c>
      <c r="J70" s="76">
        <f>Sem.028!$CS$188</f>
        <v>0</v>
      </c>
      <c r="K70" s="77"/>
      <c r="L70" s="32" t="str">
        <f t="shared" ca="1" si="41"/>
        <v/>
      </c>
      <c r="M70" s="33" t="str">
        <f ca="1">IFERROR(IF($B70=5000,0,OFFSET(Données!$A$3,$B70-1000,78+$K$68)*(Sem.028!$A280)),"")</f>
        <v/>
      </c>
      <c r="N70" s="76">
        <f>F70+J70</f>
        <v>0</v>
      </c>
      <c r="O70" s="77"/>
      <c r="P70" s="32">
        <f t="shared" si="42"/>
        <v>15</v>
      </c>
      <c r="Q70" s="58">
        <f>IF(OR(C70=Données!$AX$3,C70=Données!$BB$3),10,IF(AND(C70=Données!$AX$4,Données!$AY$4=Données!$AY$3),10,IF(AND(C70=Données!$BB$4,Données!$BC$4=Données!$BC$3),10,)))</f>
        <v>0</v>
      </c>
      <c r="R70" s="76">
        <v>10300</v>
      </c>
      <c r="S70" s="77"/>
      <c r="T70" s="35">
        <f t="shared" si="43"/>
        <v>0</v>
      </c>
      <c r="U70" s="300"/>
      <c r="V70" s="37" t="str">
        <f>IFERROR(IF(VLOOKUP(B70,Données!$A$2:$P$1003,11)=Données!$X$19,10),"")</f>
        <v/>
      </c>
      <c r="W70" s="59"/>
      <c r="X70" s="60" t="b">
        <f>IFERROR(IF(C70="Dummy",0,IF($X$71&gt;0,Données!$X$16)),"")</f>
        <v>0</v>
      </c>
      <c r="Y70" s="59"/>
      <c r="Z70" s="61" t="b">
        <f>IFERROR(IF(C70="Dummy",0,IF($Z$71&gt;0,Données!$X$18)),"")</f>
        <v>0</v>
      </c>
      <c r="AA70" s="41"/>
      <c r="AB70" s="41"/>
      <c r="AC70" s="41"/>
      <c r="AD70" s="42" t="str">
        <f ca="1">IFERROR(IF(AND(C70=$DA$9,$DC$9=$DC$10),(27.5+0.5),IF(AND(C70=$DA$10,$DC$9=$DC$10),(27.5+0.5),IF($DA$6="","",IF(C70=$DA$6,(SUM(OFFSET($AA$90,RANK($DB$6,$DB$6:$DB$51),,COUNTIF($DB$6:$DB$51,$DB$6),))/COUNTIF($DB$6:$DB$51,$DB$6)),IF($DA$7="","",IF(C70=$DA$7,(SUM(OFFSET($AA$90,RANK($DB$7,$DB$6:$DB$51),,COUNTIF($DB$6:$DB$51,$DB$7),))/COUNTIF($DB$6:$DB$51,$DB$7)),IF($DA$8="","",IF(C70=$DA$8,(SUM(OFFSET($AA$90,RANK($DB$8,$DB$6:$DB$51),,COUNTIF($DB$6:$DB$51,$DB$8),))/COUNTIF($DB$6:$DB$51,$DB$8)),IF($DA$9="","",IF(C70=$DA$9,(SUM(OFFSET($AA$90,RANK($DB$9,$DB$6:$DB$51),,COUNTIF($DB$6:$DB$51,$DB$9),))/COUNTIF($DB$6:$DB$51,$DB$9)),IF($DA$10="","",IF(C70=$DA$10,(SUM(OFFSET($AA$90,RANK($DB$10,$DB$6:$DB$51),,COUNTIF($DB$6:$DB$51,$DB$10),))/COUNTIF($DB$6:$DB$51,$DB$10)))))))))))))),"")</f>
        <v/>
      </c>
      <c r="AE70" s="42" t="b">
        <f>IFERROR(IF(OR(C70=$DA$6,C70=$DA$7,C70=$DA$8,C70=$DA$9,C70=$DA$10),0,IF((OR(C70=$EH$6,C70=$EH$7)*AND($AE$71&gt;0)),LARGE($EK$6:$EK$61,1))),"")</f>
        <v>0</v>
      </c>
      <c r="AF70" s="42" t="b">
        <f>IFERROR(IF(AND($AF$71=$EO$7,C70=$EM$7),Données!$X$23,IF(OR(C70=$DA$6,C70=$DA$7,C70=$DA$8,C70=$DA$9,C70=$DA$10),0,IF(C70=$EH$6,0,IF((OR(C70=$EM$6,C70=$EM$7)*AND($AF$71&gt;0)),LARGE($EP$6:$EP$61,1))))),"")</f>
        <v>0</v>
      </c>
      <c r="AG70" s="43" t="b">
        <f>IFERROR(IF(C70="Dummy","",IF(Données!$BH$13=LARGE(Données!$BH$3:$BH$18,1),Données!$X$27,IF(Données!$BH$13=LARGE(Données!$BH$3:$BH$18,2),Données!$X$28,IF(Données!$BH$13=LARGE(Données!$BH$3:$BH$18,3),Données!$X$29)))),"")</f>
        <v>0</v>
      </c>
    </row>
    <row r="71" spans="1:33" ht="16.2" thickBot="1" x14ac:dyDescent="0.35">
      <c r="A71" s="62"/>
      <c r="B71" s="62"/>
      <c r="C71" s="78" t="s">
        <v>28</v>
      </c>
      <c r="D71" s="64"/>
      <c r="E71" s="65"/>
      <c r="F71" s="66" t="s">
        <v>18</v>
      </c>
      <c r="G71" s="67"/>
      <c r="H71" s="67"/>
      <c r="I71" s="67"/>
      <c r="J71" s="67"/>
      <c r="K71" s="67"/>
      <c r="L71" s="68"/>
      <c r="M71" s="67"/>
      <c r="N71" s="67"/>
      <c r="O71" s="67"/>
      <c r="P71" s="67"/>
      <c r="Q71" s="79"/>
      <c r="R71" s="67"/>
      <c r="S71" s="288" t="s">
        <v>208</v>
      </c>
      <c r="T71" s="289"/>
      <c r="U71" s="302"/>
      <c r="V71" s="297"/>
      <c r="W71" s="23"/>
      <c r="X71" s="22">
        <f>IF(AND(FA7=Données!BP13,FD7=FD6,FA7&lt;&gt;FA6),FC7,IF(FA6=Données!BP13,FC6,0))</f>
        <v>0</v>
      </c>
      <c r="Y71" s="23"/>
      <c r="Z71" s="22">
        <f>IF(AND(FE7=Données!BV13,FH7=FH6,FE7&lt;&gt;FE6),FG7,IF(FE6=Données!BV13,FG6,0))</f>
        <v>0</v>
      </c>
      <c r="AA71" s="24"/>
      <c r="AB71" s="25"/>
      <c r="AC71" s="25"/>
      <c r="AD71" s="24" t="b">
        <f>IFERROR(IF(OR(C66=$DA$6,C67=$DA$6,C68=$DA$6,C69=$DA$6,C70=$DA$6),LARGE(Données!$AL$3:$AL$1003,1),IF(OR(C66=$DA$7,C67=$DA$7,C68=$DA$7,C69=$DA$7,C70=$DA$7),LARGE(Données!$AL$3:$AL$1003,2),IF(OR(C66=$DA$8,C67=$DA$8,C68=$DA$8,C69=$DA$8,C70=$DA$8),LARGE(Données!$AL$3:$AL$1003,3),IF(OR(C66=$DA$9,C67=$DA$9,C68=$DA$9,C69=$DA$9,C70=$DA$9),LARGE(Données!$AL$3:$AL$1003,4),IF(OR(C66=$DA$10,C67=$DA$10,C68=$DA$10,C69=$DA$10,C70=$DA$10),LARGE(Données!$AL$3:$AL$1003,5)))))),"")</f>
        <v>0</v>
      </c>
      <c r="AE71" s="25">
        <f>IFERROR(IF(OR(C66=$EH$6,C67=$EH$6,C68=$EH$6,C69=$EH$6,C70=$EH$6),$EJ$6,0),"")</f>
        <v>0</v>
      </c>
      <c r="AF71" s="25">
        <f>IFERROR(IF(AND(C66=$EM$7,$EO$7=$EO$6,$EP$6=25,$EN$6=$EN$7),$EO$7,IF(AND(C67=$EM$7,$EO$7=$EO$6,$EP$6=25,$EN$6=$EN$7,),$EO$7,IF(AND(C68=$EM$7,$EO$7=$EO$6,$EP$6=25,$EN$6=$EN$7),$EO$7,IF(AND(C69=$EM$7,$EO$7=$EO$6,$EP$6=25,$EN$6=$EN$7),$EO$7,IF(AND(C70=$EM$7,$EO$7=$EO$6,$EP$6=25,$EN$6=$EN$7),$EO$7,IF(OR(C66=$EM$6,C67=$EM$6,C68=$EM$6,C69=$EM$6,C70=$EM$6),$EO$6,0)))))),"")</f>
        <v>0</v>
      </c>
      <c r="AG71" s="313">
        <f>Données!$BH$13</f>
        <v>18</v>
      </c>
    </row>
    <row r="72" spans="1:33" ht="15.6" x14ac:dyDescent="0.3">
      <c r="A72" s="26">
        <f>Sem.014!B112</f>
        <v>1059</v>
      </c>
      <c r="B72" s="26">
        <f>Sem.028!B112</f>
        <v>0</v>
      </c>
      <c r="C72" s="71" t="str">
        <f>IFERROR(IF(AND(A72&gt;0,B72=0),Sem.014!C112,Sem.028!C112),"")</f>
        <v>Suzanne Marinier</v>
      </c>
      <c r="D72" s="72" t="str">
        <f>IFERROR(INT(E72),"")</f>
        <v/>
      </c>
      <c r="E72" s="29" t="e">
        <f>IF(B72=5000,0,$D$3-(Données!$X$31-(VLOOKUP(B72,Données!$A$3:$P$1003,11)/Données!$X$6))*3)</f>
        <v>#N/A</v>
      </c>
      <c r="F72" s="80"/>
      <c r="G72" s="81"/>
      <c r="H72" s="32">
        <f>IF(OR(B72=A73,B72=A74,B72=A75,B72=A76),INT(I72),IF(AND(Sem.014!A286&lt;=1,A72&lt;&gt;B72),0,IF(Sem.014!A286&lt;=0.49,0,IFERROR(INT(I72),""))))</f>
        <v>0</v>
      </c>
      <c r="I72" s="33">
        <f ca="1">IFERROR(IF(OR($A72=5000,$B72=5000),0,OFFSET(Données!$A$3,$A72-1000,78+$G$74)*(Sem.014!$A286)),"")</f>
        <v>0</v>
      </c>
      <c r="J72" s="82"/>
      <c r="K72" s="81"/>
      <c r="L72" s="32" t="str">
        <f ca="1">IFERROR(INT(M72),"")</f>
        <v/>
      </c>
      <c r="M72" s="33" t="str">
        <f ca="1">IFERROR(IF($B72=5000,0,OFFSET(Données!$A$3,$B72-1000,78+$K$74)*(Sem.028!$A286)),"")</f>
        <v/>
      </c>
      <c r="N72" s="82"/>
      <c r="O72" s="81"/>
      <c r="P72" s="83">
        <f>IFERROR(IF(C72="DUMMY",0,IF($O$74=1,15,0)),"")</f>
        <v>15</v>
      </c>
      <c r="Q72" s="36">
        <f>IF(OR(C72=Données!$AX$3,C72=Données!$BB$3),10,IF(AND(C72=Données!$AX$4,Données!$AY$4=Données!$AY$3),10,IF(AND(C72=Données!$BB$4,Données!$BC$4=Données!$BC$3),10,)))</f>
        <v>0</v>
      </c>
      <c r="R72" s="82"/>
      <c r="S72" s="81"/>
      <c r="T72" s="35">
        <f>IF(C72="Dummy",0,IF($S$74=1,25,IF($S$74=2,15,IF($S$74=3,10,0))))</f>
        <v>0</v>
      </c>
      <c r="U72" s="299"/>
      <c r="V72" s="37" t="str">
        <f>IFERROR(IF(VLOOKUP(B72,Données!$A$2:$P$1003,11)=Données!$X$19,10),"")</f>
        <v/>
      </c>
      <c r="W72" s="38"/>
      <c r="X72" s="39" t="b">
        <f>IFERROR(IF(C72="Dummy",0,IF($X$77&gt;0,Données!$X$16)),"")</f>
        <v>0</v>
      </c>
      <c r="Y72" s="38"/>
      <c r="Z72" s="40" t="b">
        <f>IFERROR(IF(C72="Dummy",0,IF($Z$77&gt;0,Données!$X$18)),"")</f>
        <v>0</v>
      </c>
      <c r="AA72" s="41"/>
      <c r="AB72" s="41"/>
      <c r="AC72" s="41"/>
      <c r="AD72" s="42" t="str">
        <f ca="1">IFERROR(IF(AND(C72=$DA$9,$DC$9=$DC$10),(27.5+0.5),IF(AND(C72=$DA$10,$DC$9=$DC$10),(27.5+0.5),IF($DA$6="","",IF(C72=$DA$6,(SUM(OFFSET($AA$90,RANK($DB$6,$DB$6:$DB$51),,COUNTIF($DB$6:$DB$51,$DB$6),))/COUNTIF($DB$6:$DB$51,$DB$6)),IF($DA$7="","",IF(C72=$DA$7,(SUM(OFFSET($AA$90,RANK($DB$7,$DB$6:$DB$51),,COUNTIF($DB$6:$DB$51,$DB$7),))/COUNTIF($DB$6:$DB$51,$DB$7)),IF($DA$8="","",IF(C72=$DA$8,(SUM(OFFSET($AA$90,RANK($DB$8,$DB$6:$DB$51),,COUNTIF($DB$6:$DB$51,$DB$8),))/COUNTIF($DB$6:$DB$51,$DB$8)),IF($DA$9="","",IF(C72=$DA$9,(SUM(OFFSET($AA$90,RANK($DB$9,$DB$6:$DB$51),,COUNTIF($DB$6:$DB$51,$DB$9),))/COUNTIF($DB$6:$DB$51,$DB$9)),IF($DA$10="","",IF(C72=$DA$10,(SUM(OFFSET($AA$90,RANK($DB$10,$DB$6:$DB$51),,COUNTIF($DB$6:$DB$51,$DB$10),))/COUNTIF($DB$6:$DB$51,$DB$10)))))))))))))),"")</f>
        <v/>
      </c>
      <c r="AE72" s="42" t="b">
        <f>IFERROR(IF(OR(C72=$DA$6,C72=$DA$7,C72=$DA$8,C72=$DA$9,C72=$DA$10),0,IF((OR(C72=$EH$6,C72=$EH$7)*AND($AE$77&gt;0)),LARGE($EK$6:$EK$61,1))),"")</f>
        <v>0</v>
      </c>
      <c r="AF72" s="42" t="b">
        <f>IFERROR(IF(AND($AF$77=$EO$7,C72=$EM$7),Données!$X$23,IF(OR(C72=$DA$6,C72=$DA$7,C72=$DA$8,C72=$DA$9,C72=$DA$10),0,IF(C72=$EH$6,0,IF((OR(C72=$EM$6,C72=$EM$7)*AND($AF$77&gt;0)),LARGE($EP$6:$EP$61,1))))),"")</f>
        <v>0</v>
      </c>
      <c r="AG72" s="43" t="b">
        <f>IFERROR(IF(C72="Dummy","",IF(Données!$BH$14=LARGE(Données!$BH$3:$BH$18,1),Données!$X$27,IF(Données!$BH$14=LARGE(Données!$BH$3:$BH$18,2),Données!$X$28,IF(Données!$BH$14=LARGE(Données!$BH$3:$BH$18,3),Données!$X$29)))),"")</f>
        <v>0</v>
      </c>
    </row>
    <row r="73" spans="1:33" ht="16.2" thickBot="1" x14ac:dyDescent="0.35">
      <c r="A73" s="44">
        <f>Sem.014!B113</f>
        <v>1007</v>
      </c>
      <c r="B73" s="44">
        <f>Sem.028!B113</f>
        <v>0</v>
      </c>
      <c r="C73" s="71" t="str">
        <f>IFERROR(IF(AND(A73&gt;0,B73=0),Sem.014!C113,Sem.028!C113),"")</f>
        <v xml:space="preserve">Louisette Croteau </v>
      </c>
      <c r="D73" s="85" t="str">
        <f>IFERROR(INT(E73),"")</f>
        <v/>
      </c>
      <c r="E73" s="29" t="e">
        <f>IF(B73=5000,0,$D$3-(Données!$X$31-(VLOOKUP(B73,Données!$A$3:$P$1003,11)/Données!$X$6))*3)</f>
        <v>#N/A</v>
      </c>
      <c r="F73" s="74"/>
      <c r="G73" s="31"/>
      <c r="H73" s="32">
        <f>IF(OR(B73=A74,B73=A75,B73=A76,B73=A72),INT(I73),IF(AND(Sem.014!A287&lt;=1,A73&lt;&gt;B73),0,IF(Sem.014!A287&lt;=0.49,0,IFERROR(INT(I73),""))))</f>
        <v>0</v>
      </c>
      <c r="I73" s="33">
        <f ca="1">IFERROR(IF(OR($A73=5000,$B73=5000),0,OFFSET(Données!$A$3,$A73-1000,78+$G$74)*(Sem.014!$A287)),"")</f>
        <v>0</v>
      </c>
      <c r="J73" s="34"/>
      <c r="K73" s="31"/>
      <c r="L73" s="32" t="str">
        <f t="shared" ref="L73:L76" ca="1" si="44">IFERROR(INT(M73),"")</f>
        <v/>
      </c>
      <c r="M73" s="33" t="str">
        <f ca="1">IFERROR(IF($B73=5000,0,OFFSET(Données!$A$3,$B73-1000,78+$K$74)*(Sem.028!$A287)),"")</f>
        <v/>
      </c>
      <c r="N73" s="34"/>
      <c r="O73" s="31"/>
      <c r="P73" s="75">
        <f t="shared" ref="P73:P76" si="45">IFERROR(IF(C73="DUMMY",0,IF($O$74=1,15,0)),"")</f>
        <v>15</v>
      </c>
      <c r="Q73" s="47">
        <f>IF(OR(C73=Données!$AX$3,C73=Données!$BB$3),10,IF(AND(C73=Données!$AX$4,Données!$AY$4=Données!$AY$3),10,IF(AND(C73=Données!$BB$4,Données!$BC$4=Données!$BC$3),10,)))</f>
        <v>0</v>
      </c>
      <c r="R73" s="34"/>
      <c r="S73" s="31"/>
      <c r="T73" s="35">
        <f t="shared" ref="T73:T76" si="46">IF(C73="Dummy",0,IF($S$74=1,25,IF($S$74=2,15,IF($S$74=3,10,0))))</f>
        <v>0</v>
      </c>
      <c r="U73" s="299"/>
      <c r="V73" s="37" t="str">
        <f>IFERROR(IF(VLOOKUP(B73,Données!$A$2:$P$1003,11)=Données!$X$19,10),"")</f>
        <v/>
      </c>
      <c r="W73" s="48"/>
      <c r="X73" s="49" t="b">
        <f>IFERROR(IF(C73="Dummy",0,IF($X$77&gt;0,Données!$X$16)),"")</f>
        <v>0</v>
      </c>
      <c r="Y73" s="48"/>
      <c r="Z73" s="50" t="b">
        <f>IFERROR(IF(C73="Dummy",0,IF($Z$77&gt;0,Données!$X$18)),"")</f>
        <v>0</v>
      </c>
      <c r="AA73" s="41"/>
      <c r="AB73" s="41"/>
      <c r="AC73" s="41"/>
      <c r="AD73" s="42" t="str">
        <f ca="1">IFERROR(IF(AND(C73=$DA$9,$DC$9=$DC$10),(27.5+0.5),IF(AND(C73=$DA$10,$DC$9=$DC$10),(27.5+0.5),IF($DA$6="","",IF(C73=$DA$6,(SUM(OFFSET($AA$90,RANK($DB$6,$DB$6:$DB$51),,COUNTIF($DB$6:$DB$51,$DB$6),))/COUNTIF($DB$6:$DB$51,$DB$6)),IF($DA$7="","",IF(C73=$DA$7,(SUM(OFFSET($AA$90,RANK($DB$7,$DB$6:$DB$51),,COUNTIF($DB$6:$DB$51,$DB$7),))/COUNTIF($DB$6:$DB$51,$DB$7)),IF($DA$8="","",IF(C73=$DA$8,(SUM(OFFSET($AA$90,RANK($DB$8,$DB$6:$DB$51),,COUNTIF($DB$6:$DB$51,$DB$8),))/COUNTIF($DB$6:$DB$51,$DB$8)),IF($DA$9="","",IF(C73=$DA$9,(SUM(OFFSET($AA$90,RANK($DB$9,$DB$6:$DB$51),,COUNTIF($DB$6:$DB$51,$DB$9),))/COUNTIF($DB$6:$DB$51,$DB$9)),IF($DA$10="","",IF(C73=$DA$10,(SUM(OFFSET($AA$90,RANK($DB$10,$DB$6:$DB$51),,COUNTIF($DB$6:$DB$51,$DB$10),))/COUNTIF($DB$6:$DB$51,$DB$10)))))))))))))),"")</f>
        <v/>
      </c>
      <c r="AE73" s="42" t="b">
        <f>IFERROR(IF(OR(C73=$DA$6,C73=$DA$7,C73=$DA$8,C73=$DA$9,C73=$DA$10),0,IF((OR(C73=$EH$6,C73=$EH$7)*AND($AE$77&gt;0)),LARGE($EK$6:$EK$61,1))),"")</f>
        <v>0</v>
      </c>
      <c r="AF73" s="42" t="b">
        <f>IFERROR(IF(AND($AF$77=$EO$7,C73=$EM$7),Données!$X$23,IF(OR(C73=$DA$6,C73=$DA$7,C73=$DA$8,C73=$DA$9,C73=$DA$10),0,IF(C73=$EH$6,0,IF((OR(C73=$EM$6,C73=$EM$7)*AND($AF$77&gt;0)),LARGE($EP$6:$EP$61,1))))),"")</f>
        <v>0</v>
      </c>
      <c r="AG73" s="43" t="b">
        <f>IFERROR(IF(C73="Dummy","",IF(Données!$BH$14=LARGE(Données!$BH$3:$BH$18,1),Données!$X$27,IF(Données!$BH$14=LARGE(Données!$BH$3:$BH$18,2),Données!$X$28,IF(Données!$BH$14=LARGE(Données!$BH$3:$BH$18,3),Données!$X$29)))),"")</f>
        <v>0</v>
      </c>
    </row>
    <row r="74" spans="1:33" ht="16.2" thickBot="1" x14ac:dyDescent="0.35">
      <c r="A74" s="44">
        <f>Sem.014!B114</f>
        <v>1051</v>
      </c>
      <c r="B74" s="44">
        <f>Sem.028!B114</f>
        <v>0</v>
      </c>
      <c r="C74" s="71" t="str">
        <f>IFERROR(IF(AND(A74&gt;0,B74=0),Sem.014!C114,Sem.028!C114),"")</f>
        <v>Huguette Charron</v>
      </c>
      <c r="D74" s="28" t="str">
        <f t="shared" ref="D74:D76" si="47">IFERROR(INT(E74),"")</f>
        <v/>
      </c>
      <c r="E74" s="29" t="e">
        <f>IF(B74=5000,0,$D$3-(Données!$X$31-(VLOOKUP(B74,Données!$A$3:$P$1003,11)/Données!$X$6))*3)</f>
        <v>#N/A</v>
      </c>
      <c r="F74" s="74"/>
      <c r="G74" s="51">
        <f>RANK(F76,$F$5:$F$89,0)</f>
        <v>1</v>
      </c>
      <c r="H74" s="32">
        <f>IF(OR(B74=A75,B74=A76,B74=A72,B74=A73),INT(I74),IF(AND(Sem.014!A288&lt;=1,A74&lt;&gt;B74),0,IF(Sem.014!A288&lt;=0.49,0,IFERROR(INT(I74),""))))</f>
        <v>0</v>
      </c>
      <c r="I74" s="33">
        <f ca="1">IFERROR(IF(OR($A74=5000,$B74=5000),0,OFFSET(Données!$A$3,$A74-1000,78+$G$74)*(Sem.014!$A288)),"")</f>
        <v>0</v>
      </c>
      <c r="J74" s="34"/>
      <c r="K74" s="51">
        <f>RANK(J76,$J$5:$J$89,0)</f>
        <v>1</v>
      </c>
      <c r="L74" s="32" t="str">
        <f t="shared" ca="1" si="44"/>
        <v/>
      </c>
      <c r="M74" s="33" t="str">
        <f ca="1">IFERROR(IF($B74=5000,0,OFFSET(Données!$A$3,$B74-1000,78+$K$74)*(Sem.028!$A288)),"")</f>
        <v/>
      </c>
      <c r="N74" s="34"/>
      <c r="O74" s="51">
        <f>RANK(N76,$N$5:$N$89,0)</f>
        <v>1</v>
      </c>
      <c r="P74" s="75">
        <f t="shared" si="45"/>
        <v>15</v>
      </c>
      <c r="Q74" s="47">
        <f>IF(OR(C74=Données!$AX$3,C74=Données!$BB$3),10,IF(AND(C74=Données!$AX$4,Données!$AY$4=Données!$AY$3),10,IF(AND(C74=Données!$BB$4,Données!$BC$4=Données!$BC$3),10,)))</f>
        <v>0</v>
      </c>
      <c r="R74" s="34"/>
      <c r="S74" s="51">
        <f>RANK(R76,$R$5:$R$89,0)</f>
        <v>6</v>
      </c>
      <c r="T74" s="35">
        <f t="shared" si="46"/>
        <v>0</v>
      </c>
      <c r="U74" s="299"/>
      <c r="V74" s="37" t="str">
        <f>IFERROR(IF(VLOOKUP(B74,Données!$A$2:$P$1003,11)=Données!$X$19,10),"")</f>
        <v/>
      </c>
      <c r="W74" s="48"/>
      <c r="X74" s="49" t="b">
        <f>IFERROR(IF(C74="Dummy",0,IF($X$77&gt;0,Données!$X$16)),"")</f>
        <v>0</v>
      </c>
      <c r="Y74" s="48"/>
      <c r="Z74" s="50" t="b">
        <f>IFERROR(IF(C74="Dummy",0,IF($Z$77&gt;0,Données!$X$18)),"")</f>
        <v>0</v>
      </c>
      <c r="AA74" s="41"/>
      <c r="AB74" s="41"/>
      <c r="AC74" s="41"/>
      <c r="AD74" s="42" t="str">
        <f ca="1">IFERROR(IF(AND(C74=$DA$9,$DC$9=$DC$10),(27.5+0.5),IF(AND(C74=$DA$10,$DC$9=$DC$10),(27.5+0.5),IF($DA$6="","",IF(C74=$DA$6,(SUM(OFFSET($AA$90,RANK($DB$6,$DB$6:$DB$51),,COUNTIF($DB$6:$DB$51,$DB$6),))/COUNTIF($DB$6:$DB$51,$DB$6)),IF($DA$7="","",IF(C74=$DA$7,(SUM(OFFSET($AA$90,RANK($DB$7,$DB$6:$DB$51),,COUNTIF($DB$6:$DB$51,$DB$7),))/COUNTIF($DB$6:$DB$51,$DB$7)),IF($DA$8="","",IF(C74=$DA$8,(SUM(OFFSET($AA$90,RANK($DB$8,$DB$6:$DB$51),,COUNTIF($DB$6:$DB$51,$DB$8),))/COUNTIF($DB$6:$DB$51,$DB$8)),IF($DA$9="","",IF(C74=$DA$9,(SUM(OFFSET($AA$90,RANK($DB$9,$DB$6:$DB$51),,COUNTIF($DB$6:$DB$51,$DB$9),))/COUNTIF($DB$6:$DB$51,$DB$9)),IF($DA$10="","",IF(C74=$DA$10,(SUM(OFFSET($AA$90,RANK($DB$10,$DB$6:$DB$51),,COUNTIF($DB$6:$DB$51,$DB$10),))/COUNTIF($DB$6:$DB$51,$DB$10)))))))))))))),"")</f>
        <v/>
      </c>
      <c r="AE74" s="42" t="b">
        <f>IFERROR(IF(OR(C74=$DA$6,C74=$DA$7,C74=$DA$8,C74=$DA$9,C74=$DA$10),0,IF((OR(C74=$EH$6,C74=$EH$7)*AND($AE$77&gt;0)),LARGE($EK$6:$EK$61,1))),"")</f>
        <v>0</v>
      </c>
      <c r="AF74" s="42" t="b">
        <f>IFERROR(IF(AND($AF$77=$EO$7,C74=$EM$7),Données!$X$23,IF(OR(C74=$DA$6,C74=$DA$7,C74=$DA$8,C74=$DA$9,C74=$DA$10),0,IF(C74=$EH$6,0,IF((OR(C74=$EM$6,C74=$EM$7)*AND($AF$77&gt;0)),LARGE($EP$6:$EP$61,1))))),"")</f>
        <v>0</v>
      </c>
      <c r="AG74" s="43" t="b">
        <f>IFERROR(IF(C74="Dummy","",IF(Données!$BH$14=LARGE(Données!$BH$3:$BH$18,1),Données!$X$27,IF(Données!$BH$14=LARGE(Données!$BH$3:$BH$18,2),Données!$X$28,IF(Données!$BH$14=LARGE(Données!$BH$3:$BH$18,3),Données!$X$29)))),"")</f>
        <v>0</v>
      </c>
    </row>
    <row r="75" spans="1:33" ht="16.2" thickBot="1" x14ac:dyDescent="0.35">
      <c r="A75" s="44">
        <f>Sem.014!B115</f>
        <v>1016</v>
      </c>
      <c r="B75" s="44">
        <f>Sem.028!B115</f>
        <v>0</v>
      </c>
      <c r="C75" s="71" t="str">
        <f>IFERROR(IF(AND(A75&gt;0,B75=0),Sem.014!C115,Sem.028!C115),"")</f>
        <v>Denis Lauzon</v>
      </c>
      <c r="D75" s="28" t="str">
        <f t="shared" si="47"/>
        <v/>
      </c>
      <c r="E75" s="29" t="e">
        <f>IF(B75=5000,0,$D$3-(Données!$X$31-(VLOOKUP(B75,Données!$A$3:$P$1003,11)/Données!$X$6))*3)</f>
        <v>#N/A</v>
      </c>
      <c r="F75" s="74"/>
      <c r="G75" s="31"/>
      <c r="H75" s="32">
        <f>IF(OR(B75=A76,B75=A72,B75=A73,B75=A74),INT(I75),IF(AND(Sem.014!A289&lt;=1,A75&lt;&gt;B75),0,IF(Sem.014!A289&lt;=0.49,0,IFERROR(INT(I75),""))))</f>
        <v>0</v>
      </c>
      <c r="I75" s="33">
        <f ca="1">IFERROR(IF(OR($A75=5000,$B75=5000),0,OFFSET(Données!$A$3,$A75-1000,78+$G$74)*(Sem.014!$A289)),"")</f>
        <v>0</v>
      </c>
      <c r="J75" s="34"/>
      <c r="K75" s="31"/>
      <c r="L75" s="32" t="str">
        <f t="shared" ca="1" si="44"/>
        <v/>
      </c>
      <c r="M75" s="33" t="str">
        <f ca="1">IFERROR(IF($B75=5000,0,OFFSET(Données!$A$3,$B75-1000,78+$K$74)*(Sem.028!$A289)),"")</f>
        <v/>
      </c>
      <c r="N75" s="34"/>
      <c r="O75" s="31"/>
      <c r="P75" s="75">
        <f t="shared" si="45"/>
        <v>15</v>
      </c>
      <c r="Q75" s="47">
        <f>IF(OR(C75=Données!$AX$3,C75=Données!$BB$3),10,IF(AND(C75=Données!$AX$4,Données!$AY$4=Données!$AY$3),10,IF(AND(C75=Données!$BB$4,Données!$BC$4=Données!$BC$3),10,)))</f>
        <v>0</v>
      </c>
      <c r="R75" s="34"/>
      <c r="S75" s="31"/>
      <c r="T75" s="35">
        <f t="shared" si="46"/>
        <v>0</v>
      </c>
      <c r="U75" s="299"/>
      <c r="V75" s="37" t="str">
        <f>IFERROR(IF(VLOOKUP(B75,Données!$A$2:$P$1003,11)=Données!$X$19,10),"")</f>
        <v/>
      </c>
      <c r="W75" s="48"/>
      <c r="X75" s="49" t="b">
        <f>IFERROR(IF(C75="Dummy",0,IF($X$77&gt;0,Données!$X$16)),"")</f>
        <v>0</v>
      </c>
      <c r="Y75" s="48"/>
      <c r="Z75" s="50" t="b">
        <f>IFERROR(IF(C75="Dummy",0,IF($Z$77&gt;0,Données!$X$18)),"")</f>
        <v>0</v>
      </c>
      <c r="AA75" s="41"/>
      <c r="AB75" s="41"/>
      <c r="AC75" s="41"/>
      <c r="AD75" s="42" t="str">
        <f ca="1">IFERROR(IF(AND(C75=$DA$9,$DC$9=$DC$10),(27.5+0.5),IF(AND(C75=$DA$10,$DC$9=$DC$10),(27.5+0.5),IF($DA$6="","",IF(C75=$DA$6,(SUM(OFFSET($AA$90,RANK($DB$6,$DB$6:$DB$51),,COUNTIF($DB$6:$DB$51,$DB$6),))/COUNTIF($DB$6:$DB$51,$DB$6)),IF($DA$7="","",IF(C75=$DA$7,(SUM(OFFSET($AA$90,RANK($DB$7,$DB$6:$DB$51),,COUNTIF($DB$6:$DB$51,$DB$7),))/COUNTIF($DB$6:$DB$51,$DB$7)),IF($DA$8="","",IF(C75=$DA$8,(SUM(OFFSET($AA$90,RANK($DB$8,$DB$6:$DB$51),,COUNTIF($DB$6:$DB$51,$DB$8),))/COUNTIF($DB$6:$DB$51,$DB$8)),IF($DA$9="","",IF(C75=$DA$9,(SUM(OFFSET($AA$90,RANK($DB$9,$DB$6:$DB$51),,COUNTIF($DB$6:$DB$51,$DB$9),))/COUNTIF($DB$6:$DB$51,$DB$9)),IF($DA$10="","",IF(C75=$DA$10,(SUM(OFFSET($AA$90,RANK($DB$10,$DB$6:$DB$51),,COUNTIF($DB$6:$DB$51,$DB$10),))/COUNTIF($DB$6:$DB$51,$DB$10)))))))))))))),"")</f>
        <v/>
      </c>
      <c r="AE75" s="42" t="b">
        <f>IFERROR(IF(OR(C75=$DA$6,C75=$DA$7,C75=$DA$8,C75=$DA$9,C75=$DA$10),0,IF((OR(C75=$EH$6,C75=$EH$7)*AND($AE$77&gt;0)),LARGE($EK$6:$EK$61,1))),"")</f>
        <v>0</v>
      </c>
      <c r="AF75" s="42" t="b">
        <f>IFERROR(IF(AND($AF$77=$EO$7,C75=$EM$7),Données!$X$23,IF(OR(C75=$DA$6,C75=$DA$7,C75=$DA$8,C75=$DA$9,C75=$DA$10),0,IF(C75=$EH$6,0,IF((OR(C75=$EM$6,C75=$EM$7)*AND($AF$77&gt;0)),LARGE($EP$6:$EP$61,1))))),"")</f>
        <v>0</v>
      </c>
      <c r="AG75" s="43" t="b">
        <f>IFERROR(IF(C75="Dummy","",IF(Données!$BH$14=LARGE(Données!$BH$3:$BH$18,1),Données!$X$27,IF(Données!$BH$14=LARGE(Données!$BH$3:$BH$18,2),Données!$X$28,IF(Données!$BH$14=LARGE(Données!$BH$3:$BH$18,3),Données!$X$29)))),"")</f>
        <v>0</v>
      </c>
    </row>
    <row r="76" spans="1:33" ht="16.2" thickBot="1" x14ac:dyDescent="0.35">
      <c r="A76" s="70">
        <f>Sem.014!B116</f>
        <v>1032</v>
      </c>
      <c r="B76" s="70">
        <f>Sem.028!B116</f>
        <v>0</v>
      </c>
      <c r="C76" s="71" t="str">
        <f>IFERROR(IF(AND(A76&gt;0,B76=0),Sem.014!C116,Sem.028!C116),"")</f>
        <v>Claude Cyr</v>
      </c>
      <c r="D76" s="53" t="str">
        <f t="shared" si="47"/>
        <v/>
      </c>
      <c r="E76" s="29" t="e">
        <f>IF(B76=5000,0,$D$3-(Données!$X$31-(VLOOKUP(B76,Données!$A$3:$P$1003,11)/Données!$X$6))*3)</f>
        <v>#N/A</v>
      </c>
      <c r="F76" s="76">
        <f>Sem.014!$CS$189</f>
        <v>0</v>
      </c>
      <c r="G76" s="77"/>
      <c r="H76" s="32">
        <f>IF(OR(B76=A72,B76=A73,B76=A74,B76=A75),INT(I76),IF(AND(Sem.014!A290&lt;=1,A76&lt;&gt;B76),0,IF(Sem.014!A290&lt;=0.49,0,IFERROR(INT(I76),""))))</f>
        <v>0</v>
      </c>
      <c r="I76" s="33">
        <f ca="1">IFERROR(IF(OR($A76=5000,$B76=5000),0,OFFSET(Données!$A$3,$A76-1000,78+$G$74)*(Sem.014!$A290)),"")</f>
        <v>0</v>
      </c>
      <c r="J76" s="76">
        <f>Sem.028!$CS$189</f>
        <v>0</v>
      </c>
      <c r="K76" s="77"/>
      <c r="L76" s="32" t="str">
        <f t="shared" ca="1" si="44"/>
        <v/>
      </c>
      <c r="M76" s="33" t="str">
        <f ca="1">IFERROR(IF($B76=5000,0,OFFSET(Données!$A$3,$B76-1000,78+$K$74)*(Sem.028!$A290)),"")</f>
        <v/>
      </c>
      <c r="N76" s="76">
        <f>F76+J76</f>
        <v>0</v>
      </c>
      <c r="O76" s="77"/>
      <c r="P76" s="32">
        <f t="shared" si="45"/>
        <v>15</v>
      </c>
      <c r="Q76" s="58">
        <f>IF(OR(C76=Données!$AX$3,C76=Données!$BB$3),10,IF(AND(C76=Données!$AX$4,Données!$AY$4=Données!$AY$3),10,IF(AND(C76=Données!$BB$4,Données!$BC$4=Données!$BC$3),10,)))</f>
        <v>0</v>
      </c>
      <c r="R76" s="76">
        <v>10940</v>
      </c>
      <c r="S76" s="77"/>
      <c r="T76" s="35">
        <f t="shared" si="46"/>
        <v>0</v>
      </c>
      <c r="U76" s="300"/>
      <c r="V76" s="37" t="str">
        <f>IFERROR(IF(VLOOKUP(B76,Données!$A$2:$P$1003,11)=Données!$X$19,10),"")</f>
        <v/>
      </c>
      <c r="W76" s="59"/>
      <c r="X76" s="60" t="b">
        <f>IFERROR(IF(C76="Dummy",0,IF($X$77&gt;0,Données!$X$16)),"")</f>
        <v>0</v>
      </c>
      <c r="Y76" s="59"/>
      <c r="Z76" s="61" t="b">
        <f>IFERROR(IF(C76="Dummy",0,IF($Z$77&gt;0,Données!$X$18)),"")</f>
        <v>0</v>
      </c>
      <c r="AA76" s="41"/>
      <c r="AB76" s="41"/>
      <c r="AC76" s="41"/>
      <c r="AD76" s="42" t="str">
        <f ca="1">IFERROR(IF(AND(C76=$DA$9,$DC$9=$DC$10),(27.5+0.5),IF(AND(C76=$DA$10,$DC$9=$DC$10),(27.5+0.5),IF($DA$6="","",IF(C76=$DA$6,(SUM(OFFSET($AA$90,RANK($DB$6,$DB$6:$DB$51),,COUNTIF($DB$6:$DB$51,$DB$6),))/COUNTIF($DB$6:$DB$51,$DB$6)),IF($DA$7="","",IF(C76=$DA$7,(SUM(OFFSET($AA$90,RANK($DB$7,$DB$6:$DB$51),,COUNTIF($DB$6:$DB$51,$DB$7),))/COUNTIF($DB$6:$DB$51,$DB$7)),IF($DA$8="","",IF(C76=$DA$8,(SUM(OFFSET($AA$90,RANK($DB$8,$DB$6:$DB$51),,COUNTIF($DB$6:$DB$51,$DB$8),))/COUNTIF($DB$6:$DB$51,$DB$8)),IF($DA$9="","",IF(C76=$DA$9,(SUM(OFFSET($AA$90,RANK($DB$9,$DB$6:$DB$51),,COUNTIF($DB$6:$DB$51,$DB$9),))/COUNTIF($DB$6:$DB$51,$DB$9)),IF($DA$10="","",IF(C76=$DA$10,(SUM(OFFSET($AA$90,RANK($DB$10,$DB$6:$DB$51),,COUNTIF($DB$6:$DB$51,$DB$10),))/COUNTIF($DB$6:$DB$51,$DB$10)))))))))))))),"")</f>
        <v/>
      </c>
      <c r="AE76" s="42" t="b">
        <f>IFERROR(IF(OR(C76=$DA$6,C76=$DA$7,C76=$DA$8,C76=$DA$9,C76=$DA$10),0,IF((OR(C76=$EH$6,C76=$EH$7)*AND($AE$77&gt;0)),LARGE($EK$6:$EK$61,1))),"")</f>
        <v>0</v>
      </c>
      <c r="AF76" s="42" t="b">
        <f>IFERROR(IF(AND($AF$77=$EO$7,C76=$EM$7),Données!$X$23,IF(OR(C76=$DA$6,C76=$DA$7,C76=$DA$8,C76=$DA$9,C76=$DA$10),0,IF(C76=$EH$6,0,IF((OR(C76=$EM$6,C76=$EM$7)*AND($AF$77&gt;0)),LARGE($EP$6:$EP$61,1))))),"")</f>
        <v>0</v>
      </c>
      <c r="AG76" s="43" t="b">
        <f>IFERROR(IF(C76="Dummy","",IF(Données!$BH$14=LARGE(Données!$BH$3:$BH$18,1),Données!$X$27,IF(Données!$BH$14=LARGE(Données!$BH$3:$BH$18,2),Données!$X$28,IF(Données!$BH$14=LARGE(Données!$BH$3:$BH$18,3),Données!$X$29)))),"")</f>
        <v>0</v>
      </c>
    </row>
    <row r="77" spans="1:33" ht="16.2" thickBot="1" x14ac:dyDescent="0.35">
      <c r="A77" s="62"/>
      <c r="B77" s="62"/>
      <c r="C77" s="78" t="s">
        <v>29</v>
      </c>
      <c r="D77" s="64"/>
      <c r="E77" s="65"/>
      <c r="F77" s="66" t="s">
        <v>18</v>
      </c>
      <c r="G77" s="67"/>
      <c r="H77" s="67"/>
      <c r="I77" s="67"/>
      <c r="J77" s="67"/>
      <c r="K77" s="67"/>
      <c r="L77" s="68"/>
      <c r="M77" s="67"/>
      <c r="N77" s="67"/>
      <c r="O77" s="67"/>
      <c r="P77" s="67"/>
      <c r="Q77" s="79"/>
      <c r="R77" s="67"/>
      <c r="S77" s="288" t="s">
        <v>209</v>
      </c>
      <c r="T77" s="289"/>
      <c r="U77" s="302"/>
      <c r="V77" s="297"/>
      <c r="W77" s="23"/>
      <c r="X77" s="22">
        <f>IF(AND(FA7=Données!BP14,FD7=FD6,FA7&lt;&gt;FA6),FC7,IF(FA6=Données!BP14,FC6,0))</f>
        <v>0</v>
      </c>
      <c r="Y77" s="23"/>
      <c r="Z77" s="22">
        <f>IF(AND(FE7=Données!BV14,FH7=FH6,FE7&lt;&gt;FE6),FG7,IF(FE6=Données!BV14,FG6,0))</f>
        <v>0</v>
      </c>
      <c r="AA77" s="24"/>
      <c r="AB77" s="25"/>
      <c r="AC77" s="25"/>
      <c r="AD77" s="24" t="b">
        <f>IFERROR(IF(OR(C72=$DA$6,C73=$DA$6,C74=$DA$6,C75=$DA$6,C76=$DA$6),LARGE(Données!$AL$3:$AL$1003,1),IF(OR(C72=$DA$7,C73=$DA$7,C74=$DA$7,C75=$DA$7,C76=$DA$7),LARGE(Données!$AL$3:$AL$1003,2),IF(OR(C72=$DA$8,C73=$DA$8,C74=$DA$8,C75=$DA$8,C76=$DA$8),LARGE(Données!$AL$3:$AL$1003,3),IF(OR(C72=$DA$9,C73=$DA$9,C74=$DA$9,C75=$DA$9,C76=$DA$9),LARGE(Données!$AL$3:$AL$1003,4),IF(OR(C72=$DA$10,C73=$DA$10,C74=$DA$10,C75=$DA$10,C76=$DA$10),LARGE(Données!$AL$3:$AL$1003,5)))))),"")</f>
        <v>0</v>
      </c>
      <c r="AE77" s="25">
        <f>IFERROR(IF(OR(C72=$EH$6,C73=$EH$6,C74=$EH$6,C75=$EH$6,C76=$EH$6),$EJ$6,0),"")</f>
        <v>0</v>
      </c>
      <c r="AF77" s="25">
        <f>IFERROR(IF(AND(C72=$EM$7,$EO$7=$EO$6,$EP$6=25,$EN$6=$EN$7),$EO$7,IF(AND(C73=$EM$7,$EO$7=$EO$6,$EP$6=25,$EN$6=$EN$7,),$EO$7,IF(AND(C74=$EM$7,$EO$7=$EO$6,$EP$6=25,$EN$6=$EN$7),$EO$7,IF(AND(C75=$EM$7,$EO$7=$EO$6,$EP$6=25,$EN$6=$EN$7),$EO$7,IF(AND(C76=$EM$7,$EO$7=$EO$6,$EP$6=25,$EN$6=$EN$7),$EO$7,IF(OR(C72=$EM$6,C73=$EM$6,C74=$EM$6,C75=$EM$6,C76=$EM$6),$EO$6,0)))))),"")</f>
        <v>0</v>
      </c>
      <c r="AG77" s="22">
        <f>Données!$BH$14</f>
        <v>0</v>
      </c>
    </row>
    <row r="78" spans="1:33" ht="15.6" x14ac:dyDescent="0.3">
      <c r="A78" s="26">
        <f>Sem.014!B122</f>
        <v>1020</v>
      </c>
      <c r="B78" s="26">
        <f>Sem.028!B122</f>
        <v>0</v>
      </c>
      <c r="C78" s="71" t="str">
        <f>IFERROR(IF(AND(A78&gt;0,B78=0),Sem.014!C122,Sem.028!C122),"")</f>
        <v>Alain Lamy</v>
      </c>
      <c r="D78" s="72" t="str">
        <f>IFERROR(INT(E78),"")</f>
        <v/>
      </c>
      <c r="E78" s="29" t="e">
        <f>IF(B78=5000,0,$D$3-(Données!$X$31-(VLOOKUP(B78,Données!$A$3:$P$1003,11)/Données!$X$6))*3)</f>
        <v>#N/A</v>
      </c>
      <c r="F78" s="80"/>
      <c r="G78" s="81"/>
      <c r="H78" s="32">
        <f>IF(OR(B78=A79,B78=A80,B78=A81,B78=A82),INT(I78),IF(AND(Sem.014!A296&lt;=1,A78&lt;&gt;B78),0,IF(Sem.014!A296&lt;=0.49,0,IFERROR(INT(I78),""))))</f>
        <v>0</v>
      </c>
      <c r="I78" s="33">
        <f ca="1">IFERROR(IF(OR($A78=5000,$B78=5000),0,OFFSET(Données!$A$3,$A78-1000,78+$G$80)*(Sem.014!$A296)),"")</f>
        <v>0</v>
      </c>
      <c r="J78" s="82"/>
      <c r="K78" s="81"/>
      <c r="L78" s="32" t="str">
        <f ca="1">IFERROR(INT(M78),"")</f>
        <v/>
      </c>
      <c r="M78" s="33" t="str">
        <f ca="1">IFERROR(IF($B78=5000,0,OFFSET(Données!$A$3,$B78-1000,78+$K$80)*(Sem.028!$A296)),"")</f>
        <v/>
      </c>
      <c r="N78" s="82"/>
      <c r="O78" s="81"/>
      <c r="P78" s="83">
        <f>IFERROR(IF(C78="DUMMY",0,IF($O$80=1,15,0)),"")</f>
        <v>15</v>
      </c>
      <c r="Q78" s="36">
        <f>IF(OR(C78=Données!$AX$3,C78=Données!$BB$3),10,IF(AND(C78=Données!$AX$4,Données!$AY$4=Données!$AY$3),10,IF(AND(C78=Données!$BB$4,Données!$BC$4=Données!$BC$3),10,)))</f>
        <v>0</v>
      </c>
      <c r="R78" s="82"/>
      <c r="S78" s="81"/>
      <c r="T78" s="35">
        <f>IF(C78="Dummy",0,IF($S$80=1,25,IF($S$80=2,15,IF($S$80=3,10,0))))</f>
        <v>0</v>
      </c>
      <c r="U78" s="299"/>
      <c r="V78" s="37" t="str">
        <f>IFERROR(IF(VLOOKUP(B78,Données!$A$2:$P$1003,11)=Données!$X$19,10),"")</f>
        <v/>
      </c>
      <c r="W78" s="38"/>
      <c r="X78" s="39" t="b">
        <f>IFERROR(IF(C78="Dummy",0,IF($X$83&gt;0,Données!$X$16)),"")</f>
        <v>0</v>
      </c>
      <c r="Y78" s="38"/>
      <c r="Z78" s="40" t="b">
        <f>IFERROR(IF(C78="Dummy",0,IF($Z$83&gt;0,Données!$X$18)),"")</f>
        <v>0</v>
      </c>
      <c r="AA78" s="41"/>
      <c r="AB78" s="41"/>
      <c r="AC78" s="41"/>
      <c r="AD78" s="42" t="str">
        <f ca="1">IFERROR(IF(AND(C78=$DA$9,$DC$9=$DC$10),(27.5+0.5),IF(AND(C78=$DA$10,$DC$9=$DC$10),(27.5+0.5),IF($DA$6="","",IF(C78=$DA$6,(SUM(OFFSET($AA$90,RANK($DB$6,$DB$6:$DB$51),,COUNTIF($DB$6:$DB$51,$DB$6),))/COUNTIF($DB$6:$DB$51,$DB$6)),IF($DA$7="","",IF(C78=$DA$7,(SUM(OFFSET($AA$90,RANK($DB$7,$DB$6:$DB$51),,COUNTIF($DB$6:$DB$51,$DB$7),))/COUNTIF($DB$6:$DB$51,$DB$7)),IF($DA$8="","",IF(C78=$DA$8,(SUM(OFFSET($AA$90,RANK($DB$8,$DB$6:$DB$51),,COUNTIF($DB$6:$DB$51,$DB$8),))/COUNTIF($DB$6:$DB$51,$DB$8)),IF($DA$9="","",IF(C78=$DA$9,(SUM(OFFSET($AA$90,RANK($DB$9,$DB$6:$DB$51),,COUNTIF($DB$6:$DB$51,$DB$9),))/COUNTIF($DB$6:$DB$51,$DB$9)),IF($DA$10="","",IF(C78=$DA$10,(SUM(OFFSET($AA$90,RANK($DB$10,$DB$6:$DB$51),,COUNTIF($DB$6:$DB$51,$DB$10),))/COUNTIF($DB$6:$DB$51,$DB$10)))))))))))))),"")</f>
        <v/>
      </c>
      <c r="AE78" s="42" t="b">
        <f>IFERROR(IF(OR(C78=$DA$6,C78=$DA$7,C78=$DA$8,C78=$DA$9,C78=$DA$10),0,IF((OR(C78=$EH$6,C78=$EH$7)*AND($AE$83&gt;0)),LARGE($EK$6:$EK$61,1))),"")</f>
        <v>0</v>
      </c>
      <c r="AF78" s="42" t="b">
        <f>IFERROR(IF(AND($AF$83=$EO$7,C78=$EM$7),Données!$X$23,IF(OR(C78=$DA$6,C78=$DA$7,C78=$DA$8,C78=$DA$9,C78=$DA$10),0,IF(C78=$EH$6,0,IF((OR(C78=$EM$6,C78=$EM$7)*AND($AF$83&gt;0)),LARGE($EP$6:$EP$61,1))))),"")</f>
        <v>0</v>
      </c>
      <c r="AG78" s="43" t="b">
        <f>IFERROR(IF(C78="Dummy","",IF(Données!$BH$15=LARGE(Données!$BH$3:$BH$18,1),Données!$X$27,IF(Données!$BH$15=LARGE(Données!$BH$3:$BH$18,2),Données!$X$28,IF(Données!$BH$15=LARGE(Données!$BH$3:$BH$18,3),Données!$X$29)))),"")</f>
        <v>0</v>
      </c>
    </row>
    <row r="79" spans="1:33" ht="16.2" thickBot="1" x14ac:dyDescent="0.35">
      <c r="A79" s="44">
        <f>Sem.014!B123</f>
        <v>1069</v>
      </c>
      <c r="B79" s="44">
        <f>Sem.028!B123</f>
        <v>0</v>
      </c>
      <c r="C79" s="71" t="str">
        <f>IFERROR(IF(AND(A79&gt;0,B79=0),Sem.014!C123,Sem.028!C123),"")</f>
        <v>Réjean Lemay</v>
      </c>
      <c r="D79" s="28" t="str">
        <f t="shared" ref="D79:D82" si="48">IFERROR(INT(E79),"")</f>
        <v/>
      </c>
      <c r="E79" s="29" t="e">
        <f>IF(B79=5000,0,$D$3-(Données!$X$31-(VLOOKUP(B79,Données!$A$3:$P$1003,11)/Données!$X$6))*3)</f>
        <v>#N/A</v>
      </c>
      <c r="F79" s="74"/>
      <c r="G79" s="31"/>
      <c r="H79" s="32">
        <f>IF(OR(B79=A80,B79=A81,B79=A82,B79=A78),INT(I79),IF(AND(Sem.014!A297&lt;=1,A79&lt;&gt;B79),0,IF(Sem.014!A297&lt;=0.49,0,IFERROR(INT(I79),""))))</f>
        <v>0</v>
      </c>
      <c r="I79" s="33">
        <f ca="1">IFERROR(IF(OR($A79=5000,$B79=5000),0,OFFSET(Données!$A$3,$A79-1000,78+$G$80)*(Sem.014!$A297)),"")</f>
        <v>0</v>
      </c>
      <c r="J79" s="34"/>
      <c r="K79" s="31"/>
      <c r="L79" s="32" t="str">
        <f t="shared" ref="L79:L82" ca="1" si="49">IFERROR(INT(M79),"")</f>
        <v/>
      </c>
      <c r="M79" s="33" t="str">
        <f ca="1">IFERROR(IF($B79=5000,0,OFFSET(Données!$A$3,$B79-1000,78+$K$80)*(Sem.028!$A297)),"")</f>
        <v/>
      </c>
      <c r="N79" s="34"/>
      <c r="O79" s="31"/>
      <c r="P79" s="75">
        <f t="shared" ref="P79:P82" si="50">IFERROR(IF(C79="DUMMY",0,IF($O$80=1,15,0)),"")</f>
        <v>15</v>
      </c>
      <c r="Q79" s="47">
        <f>IF(OR(C79=Données!$AX$3,C79=Données!$BB$3),10,IF(AND(C79=Données!$AX$4,Données!$AY$4=Données!$AY$3),10,IF(AND(C79=Données!$BB$4,Données!$BC$4=Données!$BC$3),10,)))</f>
        <v>0</v>
      </c>
      <c r="R79" s="34"/>
      <c r="S79" s="31"/>
      <c r="T79" s="35">
        <f t="shared" ref="T79:T82" si="51">IF(C79="Dummy",0,IF($S$80=1,25,IF($S$80=2,15,IF($S$80=3,10,0))))</f>
        <v>0</v>
      </c>
      <c r="U79" s="299"/>
      <c r="V79" s="37" t="str">
        <f>IFERROR(IF(VLOOKUP(B79,Données!$A$2:$P$1003,11)=Données!$X$19,10),"")</f>
        <v/>
      </c>
      <c r="W79" s="48"/>
      <c r="X79" s="49" t="b">
        <f>IFERROR(IF(C79="Dummy",0,IF($X$83&gt;0,Données!$X$16)),"")</f>
        <v>0</v>
      </c>
      <c r="Y79" s="48"/>
      <c r="Z79" s="50" t="b">
        <f>IFERROR(IF(C79="Dummy",0,IF($Z$83&gt;0,Données!$X$18)),"")</f>
        <v>0</v>
      </c>
      <c r="AA79" s="41"/>
      <c r="AB79" s="41"/>
      <c r="AC79" s="41"/>
      <c r="AD79" s="42" t="str">
        <f ca="1">IFERROR(IF(AND(C79=$DA$9,$DC$9=$DC$10),(27.5+0.5),IF(AND(C79=$DA$10,$DC$9=$DC$10),(27.5+0.5),IF($DA$6="","",IF(C79=$DA$6,(SUM(OFFSET($AA$90,RANK($DB$6,$DB$6:$DB$51),,COUNTIF($DB$6:$DB$51,$DB$6),))/COUNTIF($DB$6:$DB$51,$DB$6)),IF($DA$7="","",IF(C79=$DA$7,(SUM(OFFSET($AA$90,RANK($DB$7,$DB$6:$DB$51),,COUNTIF($DB$6:$DB$51,$DB$7),))/COUNTIF($DB$6:$DB$51,$DB$7)),IF($DA$8="","",IF(C79=$DA$8,(SUM(OFFSET($AA$90,RANK($DB$8,$DB$6:$DB$51),,COUNTIF($DB$6:$DB$51,$DB$8),))/COUNTIF($DB$6:$DB$51,$DB$8)),IF($DA$9="","",IF(C79=$DA$9,(SUM(OFFSET($AA$90,RANK($DB$9,$DB$6:$DB$51),,COUNTIF($DB$6:$DB$51,$DB$9),))/COUNTIF($DB$6:$DB$51,$DB$9)),IF($DA$10="","",IF(C79=$DA$10,(SUM(OFFSET($AA$90,RANK($DB$10,$DB$6:$DB$51),,COUNTIF($DB$6:$DB$51,$DB$10),))/COUNTIF($DB$6:$DB$51,$DB$10)))))))))))))),"")</f>
        <v/>
      </c>
      <c r="AE79" s="42" t="b">
        <f>IFERROR(IF(OR(C79=$DA$6,C79=$DA$7,C79=$DA$8,C79=$DA$9,C79=$DA$10),0,IF((OR(C79=$EH$6,C79=$EH$7)*AND($AE$83&gt;0)),LARGE($EK$6:$EK$61,1))),"")</f>
        <v>0</v>
      </c>
      <c r="AF79" s="42" t="b">
        <f>IFERROR(IF(AND($AF$83=$EO$7,C79=$EM$7),Données!$X$23,IF(OR(C79=$DA$6,C79=$DA$7,C79=$DA$8,C79=$DA$9,C79=$DA$10),0,IF(C79=$EH$6,0,IF((OR(C79=$EM$6,C79=$EM$7)*AND($AF$83&gt;0)),LARGE($EP$6:$EP$61,1))))),"")</f>
        <v>0</v>
      </c>
      <c r="AG79" s="43" t="b">
        <f>IFERROR(IF(C79="Dummy","",IF(Données!$BH$15=LARGE(Données!$BH$3:$BH$18,1),Données!$X$27,IF(Données!$BH$15=LARGE(Données!$BH$3:$BH$18,2),Données!$X$28,IF(Données!$BH$15=LARGE(Données!$BH$3:$BH$18,3),Données!$X$29)))),"")</f>
        <v>0</v>
      </c>
    </row>
    <row r="80" spans="1:33" ht="16.2" thickBot="1" x14ac:dyDescent="0.35">
      <c r="A80" s="44">
        <f>Sem.014!B124</f>
        <v>1066</v>
      </c>
      <c r="B80" s="44">
        <f>Sem.028!B124</f>
        <v>0</v>
      </c>
      <c r="C80" s="71" t="str">
        <f>IFERROR(IF(AND(A80&gt;0,B80=0),Sem.014!C124,Sem.028!C124),"")</f>
        <v>Gilles Tremblay</v>
      </c>
      <c r="D80" s="28" t="str">
        <f t="shared" si="48"/>
        <v/>
      </c>
      <c r="E80" s="29" t="e">
        <f>IF(B80=5000,0,$D$3-(Données!$X$31-(VLOOKUP(B80,Données!$A$3:$P$1003,11)/Données!$X$6))*3)</f>
        <v>#N/A</v>
      </c>
      <c r="F80" s="74"/>
      <c r="G80" s="51">
        <f>RANK(F82,$F$5:$F$89,0)</f>
        <v>1</v>
      </c>
      <c r="H80" s="32">
        <f>IF(OR(B80=A81,B80=A82,B80=A78,B80=A79),INT(I80),IF(AND(Sem.014!A298&lt;=1,A80&lt;&gt;B80),0,IF(Sem.014!A298&lt;=0.49,0,IFERROR(INT(I80),""))))</f>
        <v>0</v>
      </c>
      <c r="I80" s="33">
        <f ca="1">IFERROR(IF(OR($A80=5000,$B80=5000),0,OFFSET(Données!$A$3,$A80-1000,78+$G$80)*(Sem.014!$A298)),"")</f>
        <v>0</v>
      </c>
      <c r="J80" s="34"/>
      <c r="K80" s="51">
        <f>RANK(J82,$J$5:$J$89,0)</f>
        <v>1</v>
      </c>
      <c r="L80" s="32" t="str">
        <f t="shared" ca="1" si="49"/>
        <v/>
      </c>
      <c r="M80" s="33" t="str">
        <f ca="1">IFERROR(IF($B80=5000,0,OFFSET(Données!$A$3,$B80-1000,78+$K$80)*(Sem.028!$A298)),"")</f>
        <v/>
      </c>
      <c r="N80" s="34"/>
      <c r="O80" s="51">
        <f>RANK(N82,$N$5:$N$89,0)</f>
        <v>1</v>
      </c>
      <c r="P80" s="75">
        <f t="shared" si="50"/>
        <v>15</v>
      </c>
      <c r="Q80" s="47">
        <f>IF(OR(C80=Données!$AX$3,C80=Données!$BB$3),10,IF(AND(C80=Données!$AX$4,Données!$AY$4=Données!$AY$3),10,IF(AND(C80=Données!$BB$4,Données!$BC$4=Données!$BC$3),10,)))</f>
        <v>0</v>
      </c>
      <c r="R80" s="34"/>
      <c r="S80" s="51">
        <f>RANK(R82,$R$5:$R$89,0)</f>
        <v>4</v>
      </c>
      <c r="T80" s="35">
        <f t="shared" si="51"/>
        <v>0</v>
      </c>
      <c r="U80" s="299"/>
      <c r="V80" s="37" t="str">
        <f>IFERROR(IF(VLOOKUP(B80,Données!$A$2:$P$1003,11)=Données!$X$19,10),"")</f>
        <v/>
      </c>
      <c r="W80" s="48"/>
      <c r="X80" s="49" t="b">
        <f>IFERROR(IF(C80="Dummy",0,IF($X$83&gt;0,Données!$X$16)),"")</f>
        <v>0</v>
      </c>
      <c r="Y80" s="48"/>
      <c r="Z80" s="50" t="b">
        <f>IFERROR(IF(C80="Dummy",0,IF($Z$83&gt;0,Données!$X$18)),"")</f>
        <v>0</v>
      </c>
      <c r="AA80" s="41"/>
      <c r="AB80" s="41"/>
      <c r="AC80" s="41"/>
      <c r="AD80" s="42" t="str">
        <f ca="1">IFERROR(IF(AND(C80=$DA$9,$DC$9=$DC$10),(27.5+0.5),IF(AND(C80=$DA$10,$DC$9=$DC$10),(27.5+0.5),IF($DA$6="","",IF(C80=$DA$6,(SUM(OFFSET($AA$90,RANK($DB$6,$DB$6:$DB$51),,COUNTIF($DB$6:$DB$51,$DB$6),))/COUNTIF($DB$6:$DB$51,$DB$6)),IF($DA$7="","",IF(C80=$DA$7,(SUM(OFFSET($AA$90,RANK($DB$7,$DB$6:$DB$51),,COUNTIF($DB$6:$DB$51,$DB$7),))/COUNTIF($DB$6:$DB$51,$DB$7)),IF($DA$8="","",IF(C80=$DA$8,(SUM(OFFSET($AA$90,RANK($DB$8,$DB$6:$DB$51),,COUNTIF($DB$6:$DB$51,$DB$8),))/COUNTIF($DB$6:$DB$51,$DB$8)),IF($DA$9="","",IF(C80=$DA$9,(SUM(OFFSET($AA$90,RANK($DB$9,$DB$6:$DB$51),,COUNTIF($DB$6:$DB$51,$DB$9),))/COUNTIF($DB$6:$DB$51,$DB$9)),IF($DA$10="","",IF(C80=$DA$10,(SUM(OFFSET($AA$90,RANK($DB$10,$DB$6:$DB$51),,COUNTIF($DB$6:$DB$51,$DB$10),))/COUNTIF($DB$6:$DB$51,$DB$10)))))))))))))),"")</f>
        <v/>
      </c>
      <c r="AE80" s="42" t="b">
        <f>IFERROR(IF(OR(C80=$DA$6,C80=$DA$7,C80=$DA$8,C80=$DA$9,C80=$DA$10),0,IF((OR(C80=$EH$6,C80=$EH$7)*AND($AE$83&gt;0)),LARGE($EK$6:$EK$61,1))),"")</f>
        <v>0</v>
      </c>
      <c r="AF80" s="42" t="b">
        <f>IFERROR(IF(AND($AF$83=$EO$7,C80=$EM$7),Données!$X$23,IF(OR(C80=$DA$6,C80=$DA$7,C80=$DA$8,C80=$DA$9,C80=$DA$10),0,IF(C80=$EH$6,0,IF((OR(C80=$EM$6,C80=$EM$7)*AND($AF$83&gt;0)),LARGE($EP$6:$EP$61,1))))),"")</f>
        <v>0</v>
      </c>
      <c r="AG80" s="43" t="b">
        <f>IFERROR(IF(C80="Dummy","",IF(Données!$BH$15=LARGE(Données!$BH$3:$BH$18,1),Données!$X$27,IF(Données!$BH$15=LARGE(Données!$BH$3:$BH$18,2),Données!$X$28,IF(Données!$BH$15=LARGE(Données!$BH$3:$BH$18,3),Données!$X$29)))),"")</f>
        <v>0</v>
      </c>
    </row>
    <row r="81" spans="1:33" ht="16.2" thickBot="1" x14ac:dyDescent="0.35">
      <c r="A81" s="44">
        <f>Sem.014!B125</f>
        <v>1085</v>
      </c>
      <c r="B81" s="44">
        <f>Sem.028!B125</f>
        <v>0</v>
      </c>
      <c r="C81" s="71" t="str">
        <f>IFERROR(IF(AND(A81&gt;0,B81=0),Sem.014!C125,Sem.028!C125),"")</f>
        <v>Jacques Gagnon</v>
      </c>
      <c r="D81" s="28" t="str">
        <f t="shared" si="48"/>
        <v/>
      </c>
      <c r="E81" s="29" t="e">
        <f>IF(B81=5000,0,$D$3-(Données!$X$31-(VLOOKUP(B81,Données!$A$3:$P$1003,11)/Données!$X$6))*3)</f>
        <v>#N/A</v>
      </c>
      <c r="F81" s="74"/>
      <c r="G81" s="31"/>
      <c r="H81" s="32">
        <f>IF(OR(B81=A82,B81=A78,B81=A79,B81=A80),INT(I81),IF(AND(Sem.014!A299&lt;=1,A81&lt;&gt;B81),0,IF(Sem.014!A299&lt;=0.49,0,IFERROR(INT(I81),""))))</f>
        <v>0</v>
      </c>
      <c r="I81" s="33">
        <f ca="1">IFERROR(IF(OR($A81=5000,$B81=5000),0,OFFSET(Données!$A$3,$A81-1000,78+$G$80)*(Sem.014!$A299)),"")</f>
        <v>0</v>
      </c>
      <c r="J81" s="34"/>
      <c r="K81" s="31"/>
      <c r="L81" s="32" t="str">
        <f t="shared" ca="1" si="49"/>
        <v/>
      </c>
      <c r="M81" s="33" t="str">
        <f ca="1">IFERROR(IF($B81=5000,0,OFFSET(Données!$A$3,$B81-1000,78+$K$80)*(Sem.028!$A299)),"")</f>
        <v/>
      </c>
      <c r="N81" s="34"/>
      <c r="O81" s="31"/>
      <c r="P81" s="75">
        <f t="shared" si="50"/>
        <v>15</v>
      </c>
      <c r="Q81" s="47">
        <f>IF(OR(C81=Données!$AX$3,C81=Données!$BB$3),10,IF(AND(C81=Données!$AX$4,Données!$AY$4=Données!$AY$3),10,IF(AND(C81=Données!$BB$4,Données!$BC$4=Données!$BC$3),10,)))</f>
        <v>0</v>
      </c>
      <c r="R81" s="34"/>
      <c r="S81" s="31"/>
      <c r="T81" s="35">
        <f t="shared" si="51"/>
        <v>0</v>
      </c>
      <c r="U81" s="299"/>
      <c r="V81" s="37" t="str">
        <f>IFERROR(IF(VLOOKUP(B81,Données!$A$2:$P$1003,11)=Données!$X$19,10),"")</f>
        <v/>
      </c>
      <c r="W81" s="48"/>
      <c r="X81" s="49" t="b">
        <f>IFERROR(IF(C81="Dummy",0,IF($X$83&gt;0,Données!$X$16)),"")</f>
        <v>0</v>
      </c>
      <c r="Y81" s="48"/>
      <c r="Z81" s="50" t="b">
        <f>IFERROR(IF(C81="Dummy",0,IF($Z$83&gt;0,Données!$X$18)),"")</f>
        <v>0</v>
      </c>
      <c r="AA81" s="41"/>
      <c r="AB81" s="41"/>
      <c r="AC81" s="41"/>
      <c r="AD81" s="42" t="str">
        <f ca="1">IFERROR(IF(AND(C81=$DA$9,$DC$9=$DC$10),(27.5+0.5),IF(AND(C81=$DA$10,$DC$9=$DC$10),(27.5+0.5),IF($DA$6="","",IF(C81=$DA$6,(SUM(OFFSET($AA$90,RANK($DB$6,$DB$6:$DB$51),,COUNTIF($DB$6:$DB$51,$DB$6),))/COUNTIF($DB$6:$DB$51,$DB$6)),IF($DA$7="","",IF(C81=$DA$7,(SUM(OFFSET($AA$90,RANK($DB$7,$DB$6:$DB$51),,COUNTIF($DB$6:$DB$51,$DB$7),))/COUNTIF($DB$6:$DB$51,$DB$7)),IF($DA$8="","",IF(C81=$DA$8,(SUM(OFFSET($AA$90,RANK($DB$8,$DB$6:$DB$51),,COUNTIF($DB$6:$DB$51,$DB$8),))/COUNTIF($DB$6:$DB$51,$DB$8)),IF($DA$9="","",IF(C81=$DA$9,(SUM(OFFSET($AA$90,RANK($DB$9,$DB$6:$DB$51),,COUNTIF($DB$6:$DB$51,$DB$9),))/COUNTIF($DB$6:$DB$51,$DB$9)),IF($DA$10="","",IF(C81=$DA$10,(SUM(OFFSET($AA$90,RANK($DB$10,$DB$6:$DB$51),,COUNTIF($DB$6:$DB$51,$DB$10),))/COUNTIF($DB$6:$DB$51,$DB$10)))))))))))))),"")</f>
        <v/>
      </c>
      <c r="AE81" s="42" t="b">
        <f>IFERROR(IF(OR(C81=$DA$6,C81=$DA$7,C81=$DA$8,C81=$DA$9,C81=$DA$10),0,IF((OR(C81=$EH$6,C81=$EH$7)*AND($AE$83&gt;0)),LARGE($EK$6:$EK$61,1))),"")</f>
        <v>0</v>
      </c>
      <c r="AF81" s="42" t="b">
        <f>IFERROR(IF(AND($AF$83=$EO$7,C81=$EM$7),Données!$X$23,IF(OR(C81=$DA$6,C81=$DA$7,C81=$DA$8,C81=$DA$9,C81=$DA$10),0,IF(C81=$EH$6,0,IF((OR(C81=$EM$6,C81=$EM$7)*AND($AF$83&gt;0)),LARGE($EP$6:$EP$61,1))))),"")</f>
        <v>0</v>
      </c>
      <c r="AG81" s="43" t="b">
        <f>IFERROR(IF(C81="Dummy","",IF(Données!$BH$15=LARGE(Données!$BH$3:$BH$18,1),Données!$X$27,IF(Données!$BH$15=LARGE(Données!$BH$3:$BH$18,2),Données!$X$28,IF(Données!$BH$15=LARGE(Données!$BH$3:$BH$18,3),Données!$X$29)))),"")</f>
        <v>0</v>
      </c>
    </row>
    <row r="82" spans="1:33" ht="16.2" thickBot="1" x14ac:dyDescent="0.35">
      <c r="A82" s="70">
        <f>Sem.014!B126</f>
        <v>1024</v>
      </c>
      <c r="B82" s="70">
        <f>Sem.028!B126</f>
        <v>0</v>
      </c>
      <c r="C82" s="314" t="str">
        <f>IFERROR(IF(AND(A82&gt;0,B82=0),Sem.014!C126,Sem.028!C126),"")</f>
        <v>Gilles Martin</v>
      </c>
      <c r="D82" s="53" t="str">
        <f t="shared" si="48"/>
        <v/>
      </c>
      <c r="E82" s="29" t="e">
        <f>IF(B82=5000,0,$D$3-(Données!$X$31-(VLOOKUP(B82,Données!$A$3:$P$1003,11)/Données!$X$6))*3)</f>
        <v>#N/A</v>
      </c>
      <c r="F82" s="76">
        <f>Sem.014!$CS$190</f>
        <v>0</v>
      </c>
      <c r="G82" s="77"/>
      <c r="H82" s="32">
        <f>IF(OR(B82=A78,B82=A79,B82=A80,B82=A81),INT(I82),IF(AND(Sem.014!A300&lt;=1,A82&lt;&gt;B82),0,IF(Sem.014!A300&lt;=0.49,0,IFERROR(INT(I82),""))))</f>
        <v>0</v>
      </c>
      <c r="I82" s="33">
        <f ca="1">IFERROR(IF(OR($A82=5000,$B82=5000),0,OFFSET(Données!$A$3,$A82-1000,78+$G$80)*(Sem.014!$A300)),"")</f>
        <v>0</v>
      </c>
      <c r="J82" s="76">
        <f>Sem.028!$CS$190</f>
        <v>0</v>
      </c>
      <c r="K82" s="77"/>
      <c r="L82" s="32" t="str">
        <f t="shared" ca="1" si="49"/>
        <v/>
      </c>
      <c r="M82" s="33" t="str">
        <f ca="1">IFERROR(IF($B82=5000,0,OFFSET(Données!$A$3,$B82-1000,78+$K$80)*(Sem.028!$A300)),"")</f>
        <v/>
      </c>
      <c r="N82" s="76">
        <f>F82+J82</f>
        <v>0</v>
      </c>
      <c r="O82" s="77"/>
      <c r="P82" s="32">
        <f t="shared" si="50"/>
        <v>15</v>
      </c>
      <c r="Q82" s="58">
        <f>IF(OR(C82=Données!$AX$3,C82=Données!$BB$3),10,IF(AND(C82=Données!$AX$4,Données!$AY$4=Données!$AY$3),10,IF(AND(C82=Données!$BB$4,Données!$BC$4=Données!$BC$3),10,)))</f>
        <v>0</v>
      </c>
      <c r="R82" s="76">
        <v>11000</v>
      </c>
      <c r="S82" s="77"/>
      <c r="T82" s="35">
        <f t="shared" si="51"/>
        <v>0</v>
      </c>
      <c r="U82" s="300"/>
      <c r="V82" s="37" t="str">
        <f>IFERROR(IF(VLOOKUP(B82,Données!$A$2:$P$1003,11)=Données!$X$19,10),"")</f>
        <v/>
      </c>
      <c r="W82" s="59"/>
      <c r="X82" s="60" t="b">
        <f>IFERROR(IF(C82="Dummy",0,IF($X$83&gt;0,Données!$X$16)),"")</f>
        <v>0</v>
      </c>
      <c r="Y82" s="59"/>
      <c r="Z82" s="61" t="b">
        <f>IFERROR(IF(C82="Dummy",0,IF($Z$83&gt;0,Données!$X$18)),"")</f>
        <v>0</v>
      </c>
      <c r="AA82" s="41"/>
      <c r="AB82" s="41"/>
      <c r="AC82" s="41"/>
      <c r="AD82" s="42" t="str">
        <f ca="1">IFERROR(IF(AND(C82=$DA$9,$DC$9=$DC$10),(27.5+0.5),IF(AND(C82=$DA$10,$DC$9=$DC$10),(27.5+0.5),IF($DA$6="","",IF(C82=$DA$6,(SUM(OFFSET($AA$90,RANK($DB$6,$DB$6:$DB$51),,COUNTIF($DB$6:$DB$51,$DB$6),))/COUNTIF($DB$6:$DB$51,$DB$6)),IF($DA$7="","",IF(C82=$DA$7,(SUM(OFFSET($AA$90,RANK($DB$7,$DB$6:$DB$51),,COUNTIF($DB$6:$DB$51,$DB$7),))/COUNTIF($DB$6:$DB$51,$DB$7)),IF($DA$8="","",IF(C82=$DA$8,(SUM(OFFSET($AA$90,RANK($DB$8,$DB$6:$DB$51),,COUNTIF($DB$6:$DB$51,$DB$8),))/COUNTIF($DB$6:$DB$51,$DB$8)),IF($DA$9="","",IF(C82=$DA$9,(SUM(OFFSET($AA$90,RANK($DB$9,$DB$6:$DB$51),,COUNTIF($DB$6:$DB$51,$DB$9),))/COUNTIF($DB$6:$DB$51,$DB$9)),IF($DA$10="","",IF(C82=$DA$10,(SUM(OFFSET($AA$90,RANK($DB$10,$DB$6:$DB$51),,COUNTIF($DB$6:$DB$51,$DB$10),))/COUNTIF($DB$6:$DB$51,$DB$10)))))))))))))),"")</f>
        <v/>
      </c>
      <c r="AE82" s="42" t="b">
        <f>IFERROR(IF(OR(C82=$DA$6,C82=$DA$7,C82=$DA$8,C82=$DA$9,C82=$DA$10),0,IF((OR(C82=$EH$6,C82=$EH$7)*AND($AE$83&gt;0)),LARGE($EK$6:$EK$61,1))),"")</f>
        <v>0</v>
      </c>
      <c r="AF82" s="42" t="b">
        <f>IFERROR(IF(AND($AF$83=$EO$7,C82=$EM$7),Données!$X$23,IF(OR(C82=$DA$6,C82=$DA$7,C82=$DA$8,C82=$DA$9,C82=$DA$10),0,IF(C82=$EH$6,0,IF((OR(C82=$EM$6,C82=$EM$7)*AND($AF$83&gt;0)),LARGE($EP$6:$EP$61,1))))),"")</f>
        <v>0</v>
      </c>
      <c r="AG82" s="43" t="b">
        <f>IFERROR(IF(C82="Dummy","",IF(Données!$BH$15=LARGE(Données!$BH$3:$BH$18,1),Données!$X$27,IF(Données!$BH$15=LARGE(Données!$BH$3:$BH$18,2),Données!$X$28,IF(Données!$BH$15=LARGE(Données!$BH$3:$BH$18,3),Données!$X$29)))),"")</f>
        <v>0</v>
      </c>
    </row>
    <row r="83" spans="1:33" ht="16.2" thickBot="1" x14ac:dyDescent="0.35">
      <c r="A83" s="62"/>
      <c r="B83" s="62"/>
      <c r="C83" s="78" t="s">
        <v>30</v>
      </c>
      <c r="D83" s="64"/>
      <c r="E83" s="65"/>
      <c r="F83" s="66" t="s">
        <v>18</v>
      </c>
      <c r="G83" s="67"/>
      <c r="H83" s="67"/>
      <c r="I83" s="67"/>
      <c r="J83" s="67"/>
      <c r="K83" s="67"/>
      <c r="L83" s="68"/>
      <c r="M83" s="67"/>
      <c r="N83" s="67"/>
      <c r="O83" s="67"/>
      <c r="P83" s="67"/>
      <c r="Q83" s="79"/>
      <c r="R83" s="67"/>
      <c r="S83" s="288" t="s">
        <v>210</v>
      </c>
      <c r="T83" s="289"/>
      <c r="U83" s="302"/>
      <c r="V83" s="297"/>
      <c r="W83" s="23"/>
      <c r="X83" s="22">
        <f>IF(AND(FA7=Données!BP15,FD7=FD6,FA7&lt;&gt;FA6),FC7,IF(FA6=Données!BP15,FC6,0))</f>
        <v>0</v>
      </c>
      <c r="Y83" s="23"/>
      <c r="Z83" s="22">
        <f>IF(AND(FE7=Données!BV15,FH7=FH6,FE7&lt;&gt;FE6),FG7,IF(FE6=Données!BV15,FG6,0))</f>
        <v>0</v>
      </c>
      <c r="AA83" s="24"/>
      <c r="AB83" s="25"/>
      <c r="AC83" s="25"/>
      <c r="AD83" s="24" t="b">
        <f>IFERROR(IF(OR(C78=$DA$6,C79=$DA$6,C80=$DA$6,C81=$DA$6,C82=$DA$6),LARGE(Données!$AL$3:$AL$1003,1),IF(OR(C78=$DA$7,C79=$DA$7,C80=$DA$7,C81=$DA$7,C82=$DA$7),LARGE(Données!$AL$3:$AL$1003,2),IF(OR(C78=$DA$8,C79=$DA$8,C80=$DA$8,C81=$DA$8,C82=$DA$8),LARGE(Données!$AL$3:$AL$1003,3),IF(OR(C78=$DA$9,C79=$DA$9,C80=$DA$9,C81=$DA$9,C82=$DA$9),LARGE(Données!$AL$3:$AL$1003,4),IF(OR(C78=$DA$10,C79=$DA$10,C80=$DA$10,C81=$DA$10,C82=$DA$10),LARGE(Données!$AL$3:$AL$1003,5)))))),"")</f>
        <v>0</v>
      </c>
      <c r="AE83" s="25">
        <f>IFERROR(IF(OR(C78=$EH$6,C79=$EH$6,C80=$EH$6,C81=$EH$6,C82=$EH$6),$EJ$6,0),"")</f>
        <v>0</v>
      </c>
      <c r="AF83" s="25">
        <f>IFERROR(IF(AND(C78=$EM$7,$EO$7=$EO$6,$EP$6=25,$EN$6=$EN$7),$EO$7,IF(AND(C79=$EM$7,$EO$7=$EO$6,$EP$6=25,$EN$6=$EN$7,),$EO$7,IF(AND(C80=$EM$7,$EO$7=$EO$6,$EP$6=25,$EN$6=$EN$7),$EO$7,IF(AND(C81=$EM$7,$EO$7=$EO$6,$EP$6=25,$EN$6=$EN$7),$EO$7,IF(AND(C82=$EM$7,$EO$7=$EO$6,$EP$6=25,$EN$6=$EN$7),$EO$7,IF(OR(C78=$EM$6,C79=$EM$6,C80=$EM$6,C81=$EM$6,C82=$EM$6),$EO$6,0)))))),"")</f>
        <v>0</v>
      </c>
      <c r="AG83" s="313">
        <f>Données!$BH$15</f>
        <v>17</v>
      </c>
    </row>
    <row r="84" spans="1:33" ht="15.6" x14ac:dyDescent="0.3">
      <c r="A84" s="26">
        <f>Sem.014!B132</f>
        <v>1049</v>
      </c>
      <c r="B84" s="26">
        <f>Sem.028!B132</f>
        <v>0</v>
      </c>
      <c r="C84" s="71" t="str">
        <f>IFERROR(IF(AND(A84&gt;0,B84=0),Sem.014!C132,Sem.028!C132),"")</f>
        <v>Juliette Lavallée</v>
      </c>
      <c r="D84" s="72" t="str">
        <f>IFERROR(INT(E84),"")</f>
        <v/>
      </c>
      <c r="E84" s="29" t="e">
        <f>IF(B84=5000,0,$D$3-(Données!$X$31-(VLOOKUP(B84,Données!$A$3:$P$1003,11)/Données!$X$6))*3)</f>
        <v>#N/A</v>
      </c>
      <c r="F84" s="80"/>
      <c r="G84" s="81"/>
      <c r="H84" s="32">
        <f>IF(OR(B84=A85,B84=A86,B84=A87,B84=A88),INT(I84),IF(AND(Sem.014!A306&lt;=1,A84&lt;&gt;B84),0,IF(Sem.014!A306&lt;=0.49,0,IFERROR(INT(I84),""))))</f>
        <v>0</v>
      </c>
      <c r="I84" s="33">
        <f ca="1">IFERROR(IF(OR($A84=5000,$B84=5000),0,OFFSET(Données!$A$3,$A84-1000,78+$G$86)*(Sem.014!$A306)),"")</f>
        <v>0</v>
      </c>
      <c r="J84" s="82"/>
      <c r="K84" s="81"/>
      <c r="L84" s="32" t="str">
        <f ca="1">IFERROR(INT(M84),"")</f>
        <v/>
      </c>
      <c r="M84" s="33" t="str">
        <f ca="1">IFERROR(IF($B84=5000,0,OFFSET(Données!$A$3,$B84-1000,78+$K$86)*(Sem.028!$A206)),"")</f>
        <v/>
      </c>
      <c r="N84" s="82"/>
      <c r="O84" s="81"/>
      <c r="P84" s="83">
        <f>IFERROR(IF(C84="DUMMY",0,IF($O$86=1,15,0)),"")</f>
        <v>15</v>
      </c>
      <c r="Q84" s="36">
        <f>IF(OR(C84=Données!$AX$3,C84=Données!$BB$3),10,IF(AND(C84=Données!$AX$4,Données!$AY$4=Données!$AY$3),10,IF(AND(C84=Données!$BB$4,Données!$BC$4=Données!$BC$3),10,)))</f>
        <v>0</v>
      </c>
      <c r="R84" s="82"/>
      <c r="S84" s="81"/>
      <c r="T84" s="35">
        <f>IF(C84="Dummy",0,IF($S$86=1,25,IF($S$86=2,15,IF($S$86=3,10,0))))</f>
        <v>10</v>
      </c>
      <c r="U84" s="299"/>
      <c r="V84" s="37" t="str">
        <f>IFERROR(IF(VLOOKUP(B84,Données!$A$2:$P$1003,11)=Données!$X$19,10),"")</f>
        <v/>
      </c>
      <c r="W84" s="38"/>
      <c r="X84" s="39" t="b">
        <f>IFERROR(IF(C84="Dummy",0,IF($X$89&gt;0,Données!$X$16)),"")</f>
        <v>0</v>
      </c>
      <c r="Y84" s="38"/>
      <c r="Z84" s="40" t="b">
        <f>IFERROR(IF(C84="Dummy",0,IF($Z$89&gt;0,Données!$X$18)),"")</f>
        <v>0</v>
      </c>
      <c r="AA84" s="41"/>
      <c r="AB84" s="41"/>
      <c r="AC84" s="41"/>
      <c r="AD84" s="42" t="str">
        <f ca="1">IFERROR(IF(AND(C84=$DA$9,$DC$9=$DC$10),(27.5+0.5),IF(AND(C84=$DA$10,$DC$9=$DC$10),(27.5+0.5),IF($DA$6="","",IF(C84=$DA$6,(SUM(OFFSET($AA$90,RANK($DB$6,$DB$6:$DB$51),,COUNTIF($DB$6:$DB$51,$DB$6),))/COUNTIF($DB$6:$DB$51,$DB$6)),IF($DA$7="","",IF(C84=$DA$7,(SUM(OFFSET($AA$90,RANK($DB$7,$DB$6:$DB$51),,COUNTIF($DB$6:$DB$51,$DB$7),))/COUNTIF($DB$6:$DB$51,$DB$7)),IF($DA$8="","",IF(C84=$DA$8,(SUM(OFFSET($AA$90,RANK($DB$8,$DB$6:$DB$51),,COUNTIF($DB$6:$DB$51,$DB$8),))/COUNTIF($DB$6:$DB$51,$DB$8)),IF($DA$9="","",IF(C84=$DA$9,(SUM(OFFSET($AA$90,RANK($DB$9,$DB$6:$DB$51),,COUNTIF($DB$6:$DB$51,$DB$9),))/COUNTIF($DB$6:$DB$51,$DB$9)),IF($DA$10="","",IF(C84=$DA$10,(SUM(OFFSET($AA$90,RANK($DB$10,$DB$6:$DB$51),,COUNTIF($DB$6:$DB$51,$DB$10),))/COUNTIF($DB$6:$DB$51,$DB$10)))))))))))))),"")</f>
        <v/>
      </c>
      <c r="AE84" s="42" t="b">
        <f>IFERROR(IF(OR(C84=$DA$6,C84=$DA$7,C84=$DA$8,C84=$DA$9,C84=$DA$10),0,IF((OR(C84=$EH$6,C84=$EH$7)*AND($AE$89&gt;0)),LARGE($EK$6:$EK$61,1))),"")</f>
        <v>0</v>
      </c>
      <c r="AF84" s="42" t="b">
        <f>IFERROR(IF(AND($AF$89=$EO$7,C84=$EM$7),Données!$X$23,IF(OR(C84=$DA$6,C84=$DA$7,C84=$DA$8,C84=$DA$9,C84=$DA$10),0,IF(C84=$EH$6,0,IF((OR(C84=$EM$6,C84=$EM$7)*AND($AF$89&gt;0)),LARGE($EP$6:$EP$61,1))))),"")</f>
        <v>0</v>
      </c>
      <c r="AG84" s="43" t="b">
        <f>IFERROR(IF(C84="Dummy","",IF(Données!$BH$16=LARGE(Données!$BH$3:$BH$18,1),Données!$X$27,IF(Données!$BH$16=LARGE(Données!$BH$3:$BH$18,2),Données!$X$28,IF(Données!$BH$16=LARGE(Données!$BH$3:$BH$18,3),Données!$X$29)))),"")</f>
        <v>0</v>
      </c>
    </row>
    <row r="85" spans="1:33" ht="16.2" thickBot="1" x14ac:dyDescent="0.35">
      <c r="A85" s="44">
        <f>Sem.014!B133</f>
        <v>1083</v>
      </c>
      <c r="B85" s="44">
        <f>Sem.028!B133</f>
        <v>0</v>
      </c>
      <c r="C85" s="71" t="str">
        <f>IFERROR(IF(AND(A85&gt;0,B85=0),Sem.014!C133,Sem.028!C133),"")</f>
        <v>France Therien</v>
      </c>
      <c r="D85" s="28" t="str">
        <f t="shared" ref="D85:D88" si="52">IFERROR(INT(E85),"")</f>
        <v/>
      </c>
      <c r="E85" s="29" t="e">
        <f>IF(B85=5000,0,$D$3-(Données!$X$31-(VLOOKUP(B85,Données!$A$3:$P$1003,11)/Données!$X$6))*3)</f>
        <v>#N/A</v>
      </c>
      <c r="F85" s="74"/>
      <c r="G85" s="31"/>
      <c r="H85" s="32">
        <f>IF(OR(B85=A86,B85=A87,B85=A88,B85=A84),INT(I85),IF(AND(Sem.014!A307&lt;=1,A85&lt;&gt;B85),0,IF(Sem.014!A307&lt;=0.49,0,IFERROR(INT(I85),""))))</f>
        <v>0</v>
      </c>
      <c r="I85" s="33">
        <f ca="1">IFERROR(IF(OR($A85=5000,$B85=5000),0,OFFSET(Données!$A$3,$A85-1000,78+$G$86)*(Sem.014!$A307)),"")</f>
        <v>0</v>
      </c>
      <c r="J85" s="34"/>
      <c r="K85" s="31"/>
      <c r="L85" s="32" t="str">
        <f t="shared" ref="L85:L88" ca="1" si="53">IFERROR(INT(M85),"")</f>
        <v/>
      </c>
      <c r="M85" s="33" t="str">
        <f ca="1">IFERROR(IF($B85=5000,0,OFFSET(Données!$A$3,$B85-1000,78+$K$86)*(Sem.028!$A207)),"")</f>
        <v/>
      </c>
      <c r="N85" s="34"/>
      <c r="O85" s="31"/>
      <c r="P85" s="75">
        <f t="shared" ref="P85:P88" si="54">IFERROR(IF(C85="DUMMY",0,IF($O$86=1,15,0)),"")</f>
        <v>15</v>
      </c>
      <c r="Q85" s="47">
        <f>IF(OR(C85=Données!$AX$3,C85=Données!$BB$3),10,IF(AND(C85=Données!$AX$4,Données!$AY$4=Données!$AY$3),10,IF(AND(C85=Données!$BB$4,Données!$BC$4=Données!$BC$3),10,)))</f>
        <v>0</v>
      </c>
      <c r="R85" s="34"/>
      <c r="S85" s="31"/>
      <c r="T85" s="35">
        <f t="shared" ref="T85:T88" si="55">IF(C85="Dummy",0,IF($S$86=1,25,IF($S$86=2,15,IF($S$86=3,10,0))))</f>
        <v>10</v>
      </c>
      <c r="U85" s="299"/>
      <c r="V85" s="37" t="str">
        <f>IFERROR(IF(VLOOKUP(B85,Données!$A$2:$P$1003,11)=Données!$X$19,10),"")</f>
        <v/>
      </c>
      <c r="W85" s="48"/>
      <c r="X85" s="49" t="b">
        <f>IFERROR(IF(C85="Dummy",0,IF($X$89&gt;0,Données!$X$16)),"")</f>
        <v>0</v>
      </c>
      <c r="Y85" s="48"/>
      <c r="Z85" s="50" t="b">
        <f>IFERROR(IF(C85="Dummy",0,IF($Z$89&gt;0,Données!$X$18)),"")</f>
        <v>0</v>
      </c>
      <c r="AA85" s="41"/>
      <c r="AB85" s="41"/>
      <c r="AC85" s="41"/>
      <c r="AD85" s="42" t="str">
        <f ca="1">IFERROR(IF(AND(C85=$DA$9,$DC$9=$DC$10),(27.5+0.5),IF(AND(C85=$DA$10,$DC$9=$DC$10),(27.5+0.5),IF($DA$6="","",IF(C85=$DA$6,(SUM(OFFSET($AA$90,RANK($DB$6,$DB$6:$DB$51),,COUNTIF($DB$6:$DB$51,$DB$6),))/COUNTIF($DB$6:$DB$51,$DB$6)),IF($DA$7="","",IF(C85=$DA$7,(SUM(OFFSET($AA$90,RANK($DB$7,$DB$6:$DB$51),,COUNTIF($DB$6:$DB$51,$DB$7),))/COUNTIF($DB$6:$DB$51,$DB$7)),IF($DA$8="","",IF(C85=$DA$8,(SUM(OFFSET($AA$90,RANK($DB$8,$DB$6:$DB$51),,COUNTIF($DB$6:$DB$51,$DB$8),))/COUNTIF($DB$6:$DB$51,$DB$8)),IF($DA$9="","",IF(C85=$DA$9,(SUM(OFFSET($AA$90,RANK($DB$9,$DB$6:$DB$51),,COUNTIF($DB$6:$DB$51,$DB$9),))/COUNTIF($DB$6:$DB$51,$DB$9)),IF($DA$10="","",IF(C85=$DA$10,(SUM(OFFSET($AA$90,RANK($DB$10,$DB$6:$DB$51),,COUNTIF($DB$6:$DB$51,$DB$10),))/COUNTIF($DB$6:$DB$51,$DB$10)))))))))))))),"")</f>
        <v/>
      </c>
      <c r="AE85" s="42" t="b">
        <f>IFERROR(IF(OR(C85=$DA$6,C85=$DA$7,C85=$DA$8,C85=$DA$9,C85=$DA$10),0,IF((OR(C85=$EH$6,C85=$EH$7)*AND($AE$89&gt;0)),LARGE($EK$6:$EK$61,1))),"")</f>
        <v>0</v>
      </c>
      <c r="AF85" s="42" t="b">
        <f>IFERROR(IF(AND($AF$89=$EO$7,C85=$EM$7),Données!$X$23,IF(OR(C85=$DA$6,C85=$DA$7,C85=$DA$8,C85=$DA$9,C85=$DA$10),0,IF(C85=$EH$6,0,IF((OR(C85=$EM$6,C85=$EM$7)*AND($AF$89&gt;0)),LARGE($EP$6:$EP$61,1))))),"")</f>
        <v>0</v>
      </c>
      <c r="AG85" s="43" t="b">
        <f>IFERROR(IF(C85="Dummy","",IF(Données!$BH$16=LARGE(Données!$BH$3:$BH$18,1),Données!$X$27,IF(Données!$BH$16=LARGE(Données!$BH$3:$BH$18,2),Données!$X$28,IF(Données!$BH$16=LARGE(Données!$BH$3:$BH$18,3),Données!$X$29)))),"")</f>
        <v>0</v>
      </c>
    </row>
    <row r="86" spans="1:33" ht="16.2" thickBot="1" x14ac:dyDescent="0.35">
      <c r="A86" s="44">
        <f>Sem.014!B134</f>
        <v>1021</v>
      </c>
      <c r="B86" s="44">
        <f>Sem.028!B134</f>
        <v>0</v>
      </c>
      <c r="C86" s="71" t="str">
        <f>IFERROR(IF(AND(A86&gt;0,B86=0),Sem.014!C134,Sem.028!C134),"")</f>
        <v>Suzanne Turcotte</v>
      </c>
      <c r="D86" s="28" t="str">
        <f t="shared" si="52"/>
        <v/>
      </c>
      <c r="E86" s="29" t="e">
        <f>IF(B86=5000,0,$D$3-(Données!$X$31-(VLOOKUP(B86,Données!$A$3:$P$1003,11)/Données!$X$6))*3)</f>
        <v>#N/A</v>
      </c>
      <c r="F86" s="74"/>
      <c r="G86" s="51">
        <f>RANK(F88,$F$5:$F$89,0)</f>
        <v>1</v>
      </c>
      <c r="H86" s="32">
        <f>IF(OR(B86=A87,B86=A88,B86=A84,B86=A85),INT(I86),IF(AND(Sem.014!A308&lt;=1,A86&lt;&gt;B86),0,IF(Sem.014!A308&lt;=0.49,0,IFERROR(INT(I86),""))))</f>
        <v>0</v>
      </c>
      <c r="I86" s="33">
        <f ca="1">IFERROR(IF(OR($A86=5000,$B86=5000),0,OFFSET(Données!$A$3,$A86-1000,78+$G$86)*(Sem.014!$A308)),"")</f>
        <v>0</v>
      </c>
      <c r="J86" s="34"/>
      <c r="K86" s="51">
        <f>RANK(J88,$J$5:$J$89,0)</f>
        <v>1</v>
      </c>
      <c r="L86" s="32" t="str">
        <f t="shared" ca="1" si="53"/>
        <v/>
      </c>
      <c r="M86" s="33" t="str">
        <f ca="1">IFERROR(IF($B86=5000,0,OFFSET(Données!$A$3,$B86-1000,78+$K$86)*(Sem.028!$A208)),"")</f>
        <v/>
      </c>
      <c r="N86" s="34"/>
      <c r="O86" s="51">
        <f>RANK(N88,$N$5:$N$89,0)</f>
        <v>1</v>
      </c>
      <c r="P86" s="75">
        <f t="shared" si="54"/>
        <v>15</v>
      </c>
      <c r="Q86" s="47">
        <f>IF(OR(C86=Données!$AX$3,C86=Données!$BB$3),10,IF(AND(C86=Données!$AX$4,Données!$AY$4=Données!$AY$3),10,IF(AND(C86=Données!$BB$4,Données!$BC$4=Données!$BC$3),10,)))</f>
        <v>10</v>
      </c>
      <c r="R86" s="34"/>
      <c r="S86" s="51">
        <f>RANK(R88,$R$5:$R$89,0)</f>
        <v>3</v>
      </c>
      <c r="T86" s="35">
        <f t="shared" si="55"/>
        <v>10</v>
      </c>
      <c r="U86" s="299"/>
      <c r="V86" s="37" t="str">
        <f>IFERROR(IF(VLOOKUP(B86,Données!$A$2:$P$1003,11)=Données!$X$19,10),"")</f>
        <v/>
      </c>
      <c r="W86" s="48"/>
      <c r="X86" s="49" t="b">
        <f>IFERROR(IF(C86="Dummy",0,IF($X$89&gt;0,Données!$X$16)),"")</f>
        <v>0</v>
      </c>
      <c r="Y86" s="48"/>
      <c r="Z86" s="50" t="b">
        <f>IFERROR(IF(C86="Dummy",0,IF($Z$89&gt;0,Données!$X$18)),"")</f>
        <v>0</v>
      </c>
      <c r="AA86" s="41"/>
      <c r="AB86" s="41"/>
      <c r="AC86" s="41"/>
      <c r="AD86" s="42" t="str">
        <f ca="1">IFERROR(IF(AND(C86=$DA$9,$DC$9=$DC$10),(27.5+0.5),IF(AND(C86=$DA$10,$DC$9=$DC$10),(27.5+0.5),IF($DA$6="","",IF(C86=$DA$6,(SUM(OFFSET($AA$90,RANK($DB$6,$DB$6:$DB$51),,COUNTIF($DB$6:$DB$51,$DB$6),))/COUNTIF($DB$6:$DB$51,$DB$6)),IF($DA$7="","",IF(C86=$DA$7,(SUM(OFFSET($AA$90,RANK($DB$7,$DB$6:$DB$51),,COUNTIF($DB$6:$DB$51,$DB$7),))/COUNTIF($DB$6:$DB$51,$DB$7)),IF($DA$8="","",IF(C86=$DA$8,(SUM(OFFSET($AA$90,RANK($DB$8,$DB$6:$DB$51),,COUNTIF($DB$6:$DB$51,$DB$8),))/COUNTIF($DB$6:$DB$51,$DB$8)),IF($DA$9="","",IF(C86=$DA$9,(SUM(OFFSET($AA$90,RANK($DB$9,$DB$6:$DB$51),,COUNTIF($DB$6:$DB$51,$DB$9),))/COUNTIF($DB$6:$DB$51,$DB$9)),IF($DA$10="","",IF(C86=$DA$10,(SUM(OFFSET($AA$90,RANK($DB$10,$DB$6:$DB$51),,COUNTIF($DB$6:$DB$51,$DB$10),))/COUNTIF($DB$6:$DB$51,$DB$10)))))))))))))),"")</f>
        <v/>
      </c>
      <c r="AE86" s="42" t="b">
        <f>IFERROR(IF(OR(C86=$DA$6,C86=$DA$7,C86=$DA$8,C86=$DA$9,C86=$DA$10),0,IF((OR(C86=$EH$6,C86=$EH$7)*AND($AE$89&gt;0)),LARGE($EK$6:$EK$61,1))),"")</f>
        <v>0</v>
      </c>
      <c r="AF86" s="42" t="b">
        <f>IFERROR(IF(AND($AF$89=$EO$7,C86=$EM$7),Données!$X$23,IF(OR(C86=$DA$6,C86=$DA$7,C86=$DA$8,C86=$DA$9,C86=$DA$10),0,IF(C86=$EH$6,0,IF((OR(C86=$EM$6,C86=$EM$7)*AND($AF$89&gt;0)),LARGE($EP$6:$EP$61,1))))),"")</f>
        <v>0</v>
      </c>
      <c r="AG86" s="43" t="b">
        <f>IFERROR(IF(C86="Dummy","",IF(Données!$BH$16=LARGE(Données!$BH$3:$BH$18,1),Données!$X$27,IF(Données!$BH$16=LARGE(Données!$BH$3:$BH$18,2),Données!$X$28,IF(Données!$BH$16=LARGE(Données!$BH$3:$BH$18,3),Données!$X$29)))),"")</f>
        <v>0</v>
      </c>
    </row>
    <row r="87" spans="1:33" ht="16.2" thickBot="1" x14ac:dyDescent="0.35">
      <c r="A87" s="44">
        <f>Sem.014!B135</f>
        <v>1037</v>
      </c>
      <c r="B87" s="44">
        <f>Sem.028!B135</f>
        <v>0</v>
      </c>
      <c r="C87" s="71" t="str">
        <f>IFERROR(IF(AND(A87&gt;0,B87=0),Sem.014!C135,Sem.028!C135),"")</f>
        <v>Rita Julien</v>
      </c>
      <c r="D87" s="28" t="str">
        <f t="shared" si="52"/>
        <v/>
      </c>
      <c r="E87" s="29" t="e">
        <f>IF(B87=5000,0,$D$3-(Données!$X$31-(VLOOKUP(B87,Données!$A$3:$P$1003,11)/Données!$X$6))*3)</f>
        <v>#N/A</v>
      </c>
      <c r="F87" s="74"/>
      <c r="G87" s="31"/>
      <c r="H87" s="32">
        <f>IF(OR(B87=A88,B87=A84,B87=A85,B87=A86),INT(I87),IF(AND(Sem.014!A309&lt;=1,A87&lt;&gt;B87),0,IF(Sem.014!A309&lt;=0.49,0,IFERROR(INT(I87),""))))</f>
        <v>0</v>
      </c>
      <c r="I87" s="33">
        <f ca="1">IFERROR(IF(OR($A87=5000,$B87=5000),0,OFFSET(Données!$A$3,$A87-1000,78+$G$86)*(Sem.014!$A309)),"")</f>
        <v>0</v>
      </c>
      <c r="J87" s="34"/>
      <c r="K87" s="31"/>
      <c r="L87" s="32" t="str">
        <f t="shared" ca="1" si="53"/>
        <v/>
      </c>
      <c r="M87" s="33" t="str">
        <f ca="1">IFERROR(IF($B87=5000,0,OFFSET(Données!$A$3,$B87-1000,78+$K$86)*(Sem.028!$A209)),"")</f>
        <v/>
      </c>
      <c r="N87" s="34"/>
      <c r="O87" s="31"/>
      <c r="P87" s="75">
        <f t="shared" si="54"/>
        <v>15</v>
      </c>
      <c r="Q87" s="47">
        <f>IF(OR(C87=Données!$AX$3,C87=Données!$BB$3),10,IF(AND(C87=Données!$AX$4,Données!$AY$4=Données!$AY$3),10,IF(AND(C87=Données!$BB$4,Données!$BC$4=Données!$BC$3),10,)))</f>
        <v>0</v>
      </c>
      <c r="R87" s="34"/>
      <c r="S87" s="31"/>
      <c r="T87" s="35">
        <f t="shared" si="55"/>
        <v>10</v>
      </c>
      <c r="U87" s="299"/>
      <c r="V87" s="37" t="str">
        <f>IFERROR(IF(VLOOKUP(B87,Données!$A$2:$P$1003,11)=Données!$X$19,10),"")</f>
        <v/>
      </c>
      <c r="W87" s="48"/>
      <c r="X87" s="49" t="b">
        <f>IFERROR(IF(C87="Dummy",0,IF($X$89&gt;0,Données!$X$16)),"")</f>
        <v>0</v>
      </c>
      <c r="Y87" s="48"/>
      <c r="Z87" s="50" t="b">
        <f>IFERROR(IF(C87="Dummy",0,IF($Z$89&gt;0,Données!$X$18)),"")</f>
        <v>0</v>
      </c>
      <c r="AA87" s="41"/>
      <c r="AB87" s="41"/>
      <c r="AC87" s="41"/>
      <c r="AD87" s="42" t="str">
        <f ca="1">IFERROR(IF(AND(C87=$DA$9,$DC$9=$DC$10),(27.5+0.5),IF(AND(C87=$DA$10,$DC$9=$DC$10),(27.5+0.5),IF($DA$6="","",IF(C87=$DA$6,(SUM(OFFSET($AA$90,RANK($DB$6,$DB$6:$DB$51),,COUNTIF($DB$6:$DB$51,$DB$6),))/COUNTIF($DB$6:$DB$51,$DB$6)),IF($DA$7="","",IF(C87=$DA$7,(SUM(OFFSET($AA$90,RANK($DB$7,$DB$6:$DB$51),,COUNTIF($DB$6:$DB$51,$DB$7),))/COUNTIF($DB$6:$DB$51,$DB$7)),IF($DA$8="","",IF(C87=$DA$8,(SUM(OFFSET($AA$90,RANK($DB$8,$DB$6:$DB$51),,COUNTIF($DB$6:$DB$51,$DB$8),))/COUNTIF($DB$6:$DB$51,$DB$8)),IF($DA$9="","",IF(C87=$DA$9,(SUM(OFFSET($AA$90,RANK($DB$9,$DB$6:$DB$51),,COUNTIF($DB$6:$DB$51,$DB$9),))/COUNTIF($DB$6:$DB$51,$DB$9)),IF($DA$10="","",IF(C87=$DA$10,(SUM(OFFSET($AA$90,RANK($DB$10,$DB$6:$DB$51),,COUNTIF($DB$6:$DB$51,$DB$10),))/COUNTIF($DB$6:$DB$51,$DB$10)))))))))))))),"")</f>
        <v/>
      </c>
      <c r="AE87" s="42" t="b">
        <f>IFERROR(IF(OR(C87=$DA$6,C87=$DA$7,C87=$DA$8,C87=$DA$9,C87=$DA$10),0,IF((OR(C87=$EH$6,C87=$EH$7)*AND($AE$89&gt;0)),LARGE($EK$6:$EK$61,1))),"")</f>
        <v>0</v>
      </c>
      <c r="AF87" s="42" t="b">
        <f>IFERROR(IF(AND($AF$89=$EO$7,C87=$EM$7),Données!$X$23,IF(OR(C87=$DA$6,C87=$DA$7,C87=$DA$8,C87=$DA$9,C87=$DA$10),0,IF(C87=$EH$6,0,IF((OR(C87=$EM$6,C87=$EM$7)*AND($AF$89&gt;0)),LARGE($EP$6:$EP$61,1))))),"")</f>
        <v>0</v>
      </c>
      <c r="AG87" s="43" t="b">
        <f>IFERROR(IF(C87="Dummy","",IF(Données!$BH$16=LARGE(Données!$BH$3:$BH$18,1),Données!$X$27,IF(Données!$BH$16=LARGE(Données!$BH$3:$BH$18,2),Données!$X$28,IF(Données!$BH$16=LARGE(Données!$BH$3:$BH$18,3),Données!$X$29)))),"")</f>
        <v>0</v>
      </c>
    </row>
    <row r="88" spans="1:33" ht="16.2" thickBot="1" x14ac:dyDescent="0.35">
      <c r="A88" s="70">
        <f>Sem.014!B136</f>
        <v>1038</v>
      </c>
      <c r="B88" s="70">
        <f>Sem.028!B136</f>
        <v>0</v>
      </c>
      <c r="C88" s="71" t="str">
        <f>IFERROR(IF(AND(A88&gt;0,B88=0),Sem.014!C136,Sem.028!C136),"")</f>
        <v>Raymond Chartré</v>
      </c>
      <c r="D88" s="53" t="str">
        <f t="shared" si="52"/>
        <v/>
      </c>
      <c r="E88" s="29" t="e">
        <f>IF(B88=5000,0,$D$3-(Données!$X$31-(VLOOKUP(B88,Données!$A$3:$P$1003,11)/Données!$X$6))*3)</f>
        <v>#N/A</v>
      </c>
      <c r="F88" s="76">
        <f>Sem.014!$CS$191</f>
        <v>0</v>
      </c>
      <c r="G88" s="77"/>
      <c r="H88" s="32">
        <f>IF(OR(B88=A84,B88=A85,B88=A86,B88=A87),INT(I88),IF(AND(Sem.014!A310&lt;=1,A88&lt;&gt;B88),0,IF(Sem.014!A310&lt;=0.49,0,IFERROR(INT(I88),""))))</f>
        <v>0</v>
      </c>
      <c r="I88" s="33">
        <f ca="1">IFERROR(IF(OR($A88=5000,$B88=5000),0,OFFSET(Données!$A$3,$A88-1000,78+$G$86)*(Sem.014!$A310)),"")</f>
        <v>0</v>
      </c>
      <c r="J88" s="76">
        <f>Sem.028!$CS$191</f>
        <v>0</v>
      </c>
      <c r="K88" s="77"/>
      <c r="L88" s="32" t="str">
        <f t="shared" ca="1" si="53"/>
        <v/>
      </c>
      <c r="M88" s="33" t="str">
        <f ca="1">IFERROR(IF($B88=5000,0,OFFSET(Données!$A$3,$B88-1000,78+$K$86)*(Sem.028!$A210)),"")</f>
        <v/>
      </c>
      <c r="N88" s="76">
        <f>F88+J88</f>
        <v>0</v>
      </c>
      <c r="O88" s="77"/>
      <c r="P88" s="32">
        <f t="shared" si="54"/>
        <v>15</v>
      </c>
      <c r="Q88" s="58">
        <f>IF(OR(C88=Données!$AX$3,C88=Données!$BB$3),10,IF(AND(C88=Données!$AX$4,Données!$AY$4=Données!$AY$3),10,IF(AND(C88=Données!$BB$4,Données!$BC$4=Données!$BC$3),10,)))</f>
        <v>0</v>
      </c>
      <c r="R88" s="76">
        <v>11005</v>
      </c>
      <c r="S88" s="77"/>
      <c r="T88" s="35">
        <f t="shared" si="55"/>
        <v>10</v>
      </c>
      <c r="U88" s="300"/>
      <c r="V88" s="37" t="str">
        <f>IFERROR(IF(VLOOKUP(B88,Données!$A$2:$P$1003,11)=Données!$X$19,10),"")</f>
        <v/>
      </c>
      <c r="W88" s="59"/>
      <c r="X88" s="60" t="b">
        <f>IFERROR(IF(C88="Dummy",0,IF($X$89&gt;0,Données!$X$16)),"")</f>
        <v>0</v>
      </c>
      <c r="Y88" s="59"/>
      <c r="Z88" s="61" t="b">
        <f>IFERROR(IF(C88="Dummy",0,IF($Z$89&gt;0,Données!$X$18)),"")</f>
        <v>0</v>
      </c>
      <c r="AA88" s="41"/>
      <c r="AB88" s="41"/>
      <c r="AC88" s="41"/>
      <c r="AD88" s="42" t="str">
        <f ca="1">IFERROR(IF(AND(C88=$DA$9,$DC$9=$DC$10),(27.5+0.5),IF(AND(C88=$DA$10,$DC$9=$DC$10),(27.5+0.5),IF($DA$6="","",IF(C88=$DA$6,(SUM(OFFSET($AA$90,RANK($DB$6,$DB$6:$DB$51),,COUNTIF($DB$6:$DB$51,$DB$6),))/COUNTIF($DB$6:$DB$51,$DB$6)),IF($DA$7="","",IF(C88=$DA$7,(SUM(OFFSET($AA$90,RANK($DB$7,$DB$6:$DB$51),,COUNTIF($DB$6:$DB$51,$DB$7),))/COUNTIF($DB$6:$DB$51,$DB$7)),IF($DA$8="","",IF(C88=$DA$8,(SUM(OFFSET($AA$90,RANK($DB$8,$DB$6:$DB$51),,COUNTIF($DB$6:$DB$51,$DB$8),))/COUNTIF($DB$6:$DB$51,$DB$8)),IF($DA$9="","",IF(C88=$DA$9,(SUM(OFFSET($AA$90,RANK($DB$9,$DB$6:$DB$51),,COUNTIF($DB$6:$DB$51,$DB$9),))/COUNTIF($DB$6:$DB$51,$DB$9)),IF($DA$10="","",IF(C88=$DA$10,(SUM(OFFSET($AA$90,RANK($DB$10,$DB$6:$DB$51),,COUNTIF($DB$6:$DB$51,$DB$10),))/COUNTIF($DB$6:$DB$51,$DB$10)))))))))))))),"")</f>
        <v/>
      </c>
      <c r="AE88" s="42" t="b">
        <f>IFERROR(IF(OR(C88=$DA$6,C88=$DA$7,C88=$DA$8,C88=$DA$9,C88=$DA$10),0,IF((OR(C88=$EH$6,C88=$EH$7)*AND($AE$89&gt;0)),LARGE($EK$6:$EK$61,1))),"")</f>
        <v>0</v>
      </c>
      <c r="AF88" s="42" t="b">
        <f>IFERROR(IF(AND($AF$89=$EO$7,C88=$EM$7),Données!$X$23,IF(OR(C88=$DA$6,C88=$DA$7,C88=$DA$8,C88=$DA$9,C88=$DA$10),0,IF(C88=$EH$6,0,IF((OR(C88=$EM$6,C88=$EM$7)*AND($AF$89&gt;0)),LARGE($EP$6:$EP$61,1))))),"")</f>
        <v>0</v>
      </c>
      <c r="AG88" s="43" t="b">
        <f>IFERROR(IF(C88="Dummy","",IF(Données!$BH$16=LARGE(Données!$BH$3:$BH$18,1),Données!$X$27,IF(Données!$BH$16=LARGE(Données!$BH$3:$BH$18,2),Données!$X$28,IF(Données!$BH$16=LARGE(Données!$BH$3:$BH$18,3),Données!$X$29)))),"")</f>
        <v>0</v>
      </c>
    </row>
    <row r="89" spans="1:33" ht="16.2" thickBot="1" x14ac:dyDescent="0.35">
      <c r="A89" s="62"/>
      <c r="B89" s="62"/>
      <c r="C89" s="78" t="s">
        <v>31</v>
      </c>
      <c r="D89" s="64"/>
      <c r="E89" s="65"/>
      <c r="F89" s="66" t="s">
        <v>18</v>
      </c>
      <c r="G89" s="67"/>
      <c r="H89" s="67"/>
      <c r="I89" s="67"/>
      <c r="J89" s="67"/>
      <c r="K89" s="67"/>
      <c r="L89" s="68"/>
      <c r="M89" s="67"/>
      <c r="N89" s="67"/>
      <c r="O89" s="67"/>
      <c r="P89" s="67"/>
      <c r="Q89" s="79"/>
      <c r="R89" s="67"/>
      <c r="S89" s="288" t="s">
        <v>211</v>
      </c>
      <c r="T89" s="289"/>
      <c r="U89" s="302"/>
      <c r="V89" s="297"/>
      <c r="W89" s="23"/>
      <c r="X89" s="22">
        <f>IF(AND(FA7=Données!BP16,FD7=FD6,FA7&lt;&gt;FA6),FC7,IF(FA6=Données!BP16,FC6,0))</f>
        <v>0</v>
      </c>
      <c r="Y89" s="23"/>
      <c r="Z89" s="22">
        <f>IF(AND(FE7=Données!BV16,FH7=FH6,FE7&lt;&gt;FE6),FG7,IF(FE6=Données!BV16,FG6,0))</f>
        <v>0</v>
      </c>
      <c r="AA89" s="24"/>
      <c r="AB89" s="25"/>
      <c r="AC89" s="25"/>
      <c r="AD89" s="24" t="b">
        <f>IFERROR(IF(OR(C84=$DA$6,C85=$DA$6,C86=$DA$6,C87=$DA$6,C88=$DA$6),LARGE(Données!$AL$3:$AL$1003,1),IF(OR(C84=$DA$7,C85=$DA$7,C86=$DA$7,C87=$DA$7,C88=$DA$7),LARGE(Données!$AL$3:$AL$1003,2),IF(OR(C84=$DA$8,C85=$DA$8,C86=$DA$8,C87=$DA$8,C88=$DA$8),LARGE(Données!$AL$3:$AL$1003,3),IF(OR(C84=$DA$9,C85=$DA$9,C86=$DA$9,C87=$DA$9,C88=$DA$9),LARGE(Données!$AL$3:$AL$1003,4),IF(OR(C84=$DA$10,C85=$DA$10,C86=$DA$10,C87=$DA$10,C88=$DA$10),LARGE(Données!$AL$3:$AL$1003,5)))))),"")</f>
        <v>0</v>
      </c>
      <c r="AE89" s="25">
        <f>IFERROR(IF(OR(C84=$EH$6,C85=$EH$6,C86=$EH$6,C87=$EH$6,C88=$EH$6),$EJ$6,0),"")</f>
        <v>0</v>
      </c>
      <c r="AF89" s="25">
        <f>IFERROR(IF(AND(C84=$EM$7,$EO$7=$EO$6,$EP$6=25,$EN$6=$EN$7),$EO$7,IF(AND(C85=$EM$7,$EO$7=$EO$6,$EP$6=25,$EN$6=$EN$7,),$EO$7,IF(AND(C86=$EM$7,$EO$7=$EO$6,$EP$6=25,$EN$6=$EN$7),$EO$7,IF(AND(C87=$EM$7,$EO$7=$EO$6,$EP$6=25,$EN$6=$EN$7),$EO$7,IF(AND(C88=$EM$7,$EO$7=$EO$6,$EP$6=25,$EN$6=$EN$7),$EO$7,IF(OR(C84=$EM$6,C85=$EM$6,C86=$EM$6,C87=$EM$6,C88=$EM$6),$EO$6,0)))))),"")</f>
        <v>0</v>
      </c>
      <c r="AG89" s="22">
        <f>Données!$BH$16</f>
        <v>12</v>
      </c>
    </row>
    <row r="90" spans="1:33" ht="15" thickBot="1" x14ac:dyDescent="0.35">
      <c r="R90" s="290"/>
      <c r="S90" s="291"/>
      <c r="T90" s="292"/>
      <c r="AA90" s="159" t="s">
        <v>64</v>
      </c>
      <c r="AB90" s="160" t="s">
        <v>65</v>
      </c>
      <c r="AC90" s="160" t="s">
        <v>66</v>
      </c>
    </row>
    <row r="91" spans="1:33" ht="15" thickBot="1" x14ac:dyDescent="0.35">
      <c r="R91" s="290"/>
      <c r="S91" s="291"/>
      <c r="T91" s="292"/>
      <c r="AA91" s="160">
        <v>60</v>
      </c>
      <c r="AB91" s="160">
        <v>25</v>
      </c>
      <c r="AC91" s="160">
        <v>25</v>
      </c>
    </row>
    <row r="92" spans="1:33" ht="15" thickBot="1" x14ac:dyDescent="0.35">
      <c r="R92" s="290"/>
      <c r="S92" s="293"/>
      <c r="T92" s="292"/>
      <c r="AA92" s="160">
        <v>50</v>
      </c>
      <c r="AB92" s="161"/>
      <c r="AC92" s="162"/>
    </row>
    <row r="93" spans="1:33" ht="15" thickBot="1" x14ac:dyDescent="0.35">
      <c r="R93" s="290"/>
      <c r="S93" s="291"/>
      <c r="T93" s="292"/>
      <c r="AA93" s="160">
        <v>40</v>
      </c>
      <c r="AB93" s="161"/>
      <c r="AC93" s="162"/>
    </row>
    <row r="94" spans="1:33" ht="15" thickBot="1" x14ac:dyDescent="0.35">
      <c r="R94" s="291"/>
      <c r="S94" s="294"/>
      <c r="T94" s="292"/>
      <c r="AA94" s="160">
        <v>30</v>
      </c>
      <c r="AB94" s="161"/>
      <c r="AC94" s="162"/>
    </row>
    <row r="95" spans="1:33" ht="15" thickBot="1" x14ac:dyDescent="0.35">
      <c r="R95" s="295"/>
      <c r="S95" s="295"/>
      <c r="T95" s="295"/>
      <c r="AA95" s="160">
        <v>25</v>
      </c>
      <c r="AB95" s="163"/>
      <c r="AC95" s="164"/>
    </row>
    <row r="96" spans="1:33" ht="0.15" customHeight="1" x14ac:dyDescent="0.3">
      <c r="R96" s="290"/>
      <c r="S96" s="291"/>
      <c r="T96" s="292"/>
    </row>
    <row r="97" spans="18:20" ht="0.15" customHeight="1" x14ac:dyDescent="0.3">
      <c r="R97" s="290"/>
      <c r="S97" s="291"/>
      <c r="T97" s="292"/>
    </row>
    <row r="98" spans="18:20" ht="0.15" customHeight="1" x14ac:dyDescent="0.3">
      <c r="R98" s="290"/>
      <c r="S98" s="293"/>
      <c r="T98" s="292"/>
    </row>
    <row r="99" spans="18:20" ht="0.15" customHeight="1" x14ac:dyDescent="0.3">
      <c r="R99" s="290"/>
      <c r="S99" s="291"/>
      <c r="T99" s="292"/>
    </row>
    <row r="100" spans="18:20" ht="0.15" customHeight="1" x14ac:dyDescent="0.3">
      <c r="R100" s="291"/>
      <c r="S100" s="294"/>
      <c r="T100" s="292"/>
    </row>
    <row r="101" spans="18:20" ht="0.15" customHeight="1" x14ac:dyDescent="0.3">
      <c r="R101" s="295"/>
      <c r="S101" s="295"/>
      <c r="T101" s="295"/>
    </row>
    <row r="102" spans="18:20" ht="0.15" customHeight="1" x14ac:dyDescent="0.3"/>
    <row r="103" spans="18:20" ht="0.15" customHeight="1" x14ac:dyDescent="0.3">
      <c r="T103" s="295"/>
    </row>
    <row r="104" spans="18:20" ht="0.15" customHeight="1" x14ac:dyDescent="0.3"/>
    <row r="105" spans="18:20" ht="0.15" customHeight="1" x14ac:dyDescent="0.3">
      <c r="R105" s="296"/>
    </row>
    <row r="106" spans="18:20" ht="0.15" customHeight="1" x14ac:dyDescent="0.3">
      <c r="R106" s="295"/>
    </row>
    <row r="107" spans="18:20" ht="0.15" customHeight="1" x14ac:dyDescent="0.3"/>
    <row r="108" spans="18:20" ht="0.15" customHeight="1" x14ac:dyDescent="0.3"/>
    <row r="109" spans="18:20" ht="0.15" customHeight="1" x14ac:dyDescent="0.3"/>
    <row r="110" spans="18:20" ht="0.15" customHeight="1" x14ac:dyDescent="0.3"/>
    <row r="111" spans="18:20" ht="0.15" customHeight="1" x14ac:dyDescent="0.3"/>
    <row r="112" spans="18:20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ht="0.15" customHeight="1" x14ac:dyDescent="0.3"/>
    <row r="162" ht="0.15" customHeight="1" x14ac:dyDescent="0.3"/>
    <row r="163" ht="0.15" customHeight="1" x14ac:dyDescent="0.3"/>
    <row r="164" ht="0.15" customHeight="1" x14ac:dyDescent="0.3"/>
    <row r="165" ht="0.15" customHeight="1" x14ac:dyDescent="0.3"/>
    <row r="166" ht="0.15" customHeight="1" x14ac:dyDescent="0.3"/>
    <row r="167" ht="0.15" customHeight="1" x14ac:dyDescent="0.3"/>
    <row r="168" ht="0.15" customHeight="1" x14ac:dyDescent="0.3"/>
    <row r="169" ht="0.15" customHeight="1" x14ac:dyDescent="0.3"/>
    <row r="170" ht="0.15" customHeight="1" x14ac:dyDescent="0.3"/>
    <row r="171" ht="0.15" customHeight="1" x14ac:dyDescent="0.3"/>
    <row r="172" ht="0.15" customHeight="1" x14ac:dyDescent="0.3"/>
    <row r="173" ht="0.15" customHeight="1" x14ac:dyDescent="0.3"/>
    <row r="174" ht="0.15" customHeight="1" x14ac:dyDescent="0.3"/>
    <row r="175" ht="0.15" customHeight="1" x14ac:dyDescent="0.3"/>
    <row r="176" ht="0.15" customHeight="1" x14ac:dyDescent="0.3"/>
    <row r="177" ht="0.15" customHeight="1" x14ac:dyDescent="0.3"/>
    <row r="178" ht="0.15" customHeight="1" x14ac:dyDescent="0.3"/>
    <row r="179" ht="0.15" customHeight="1" x14ac:dyDescent="0.3"/>
    <row r="180" ht="0.15" customHeight="1" x14ac:dyDescent="0.3"/>
    <row r="181" ht="0.15" customHeight="1" x14ac:dyDescent="0.3"/>
    <row r="182" ht="0.15" customHeight="1" x14ac:dyDescent="0.3"/>
    <row r="183" ht="0.15" customHeight="1" x14ac:dyDescent="0.3"/>
    <row r="184" ht="0.15" customHeight="1" x14ac:dyDescent="0.3"/>
    <row r="185" ht="0.15" customHeight="1" x14ac:dyDescent="0.3"/>
    <row r="186" ht="0.15" customHeight="1" x14ac:dyDescent="0.3"/>
    <row r="187" ht="0.15" customHeight="1" x14ac:dyDescent="0.3"/>
    <row r="188" ht="0.15" customHeight="1" x14ac:dyDescent="0.3"/>
    <row r="189" ht="0.15" customHeight="1" x14ac:dyDescent="0.3"/>
    <row r="190" ht="0.15" customHeight="1" x14ac:dyDescent="0.3"/>
    <row r="191" ht="0.15" customHeight="1" x14ac:dyDescent="0.3"/>
    <row r="192" ht="0.15" customHeight="1" x14ac:dyDescent="0.3"/>
    <row r="193" ht="0.15" customHeight="1" x14ac:dyDescent="0.3"/>
    <row r="194" ht="0.15" customHeight="1" x14ac:dyDescent="0.3"/>
    <row r="195" ht="0.15" customHeight="1" x14ac:dyDescent="0.3"/>
    <row r="196" ht="0.15" customHeight="1" x14ac:dyDescent="0.3"/>
    <row r="197" ht="0.15" customHeight="1" x14ac:dyDescent="0.3"/>
    <row r="198" ht="0.15" customHeight="1" x14ac:dyDescent="0.3"/>
    <row r="199" ht="0.15" customHeight="1" x14ac:dyDescent="0.3"/>
    <row r="200" ht="0.15" customHeight="1" x14ac:dyDescent="0.3"/>
    <row r="201" ht="0.15" customHeight="1" x14ac:dyDescent="0.3"/>
    <row r="202" ht="0.15" customHeight="1" x14ac:dyDescent="0.3"/>
    <row r="203" ht="0.15" customHeight="1" x14ac:dyDescent="0.3"/>
    <row r="204" ht="0.15" customHeight="1" x14ac:dyDescent="0.3"/>
    <row r="205" ht="0.15" customHeight="1" x14ac:dyDescent="0.3"/>
    <row r="206" ht="0.15" customHeight="1" x14ac:dyDescent="0.3"/>
    <row r="207" ht="0.15" customHeight="1" x14ac:dyDescent="0.3"/>
    <row r="208" ht="0.15" customHeight="1" x14ac:dyDescent="0.3"/>
    <row r="209" ht="0.15" customHeight="1" x14ac:dyDescent="0.3"/>
    <row r="210" ht="0.15" customHeight="1" x14ac:dyDescent="0.3"/>
    <row r="211" ht="0.15" customHeight="1" x14ac:dyDescent="0.3"/>
    <row r="212" ht="0.15" customHeight="1" x14ac:dyDescent="0.3"/>
    <row r="213" ht="0.15" customHeight="1" x14ac:dyDescent="0.3"/>
    <row r="214" ht="0.15" customHeight="1" x14ac:dyDescent="0.3"/>
    <row r="215" ht="0.15" customHeight="1" x14ac:dyDescent="0.3"/>
    <row r="216" ht="0.15" customHeight="1" x14ac:dyDescent="0.3"/>
    <row r="217" ht="0.15" customHeight="1" x14ac:dyDescent="0.3"/>
    <row r="218" ht="0.15" customHeight="1" x14ac:dyDescent="0.3"/>
    <row r="219" ht="0.15" customHeight="1" x14ac:dyDescent="0.3"/>
    <row r="220" ht="0.15" customHeight="1" x14ac:dyDescent="0.3"/>
    <row r="221" ht="0.15" customHeight="1" x14ac:dyDescent="0.3"/>
    <row r="222" ht="0.15" customHeight="1" x14ac:dyDescent="0.3"/>
    <row r="223" ht="0.15" customHeight="1" x14ac:dyDescent="0.3"/>
    <row r="224" ht="0.15" customHeight="1" x14ac:dyDescent="0.3"/>
    <row r="225" ht="0.15" customHeight="1" x14ac:dyDescent="0.3"/>
    <row r="226" ht="0.15" customHeight="1" x14ac:dyDescent="0.3"/>
    <row r="227" ht="0.15" customHeight="1" x14ac:dyDescent="0.3"/>
    <row r="228" ht="0.15" customHeight="1" x14ac:dyDescent="0.3"/>
    <row r="229" ht="0.15" customHeight="1" x14ac:dyDescent="0.3"/>
    <row r="230" ht="0.15" customHeight="1" x14ac:dyDescent="0.3"/>
    <row r="231" ht="0.15" customHeight="1" x14ac:dyDescent="0.3"/>
    <row r="232" ht="0.15" customHeight="1" x14ac:dyDescent="0.3"/>
    <row r="233" ht="0.15" customHeight="1" x14ac:dyDescent="0.3"/>
    <row r="234" ht="0.15" customHeight="1" x14ac:dyDescent="0.3"/>
    <row r="235" ht="0.15" customHeight="1" x14ac:dyDescent="0.3"/>
    <row r="236" ht="0.15" customHeight="1" x14ac:dyDescent="0.3"/>
    <row r="237" ht="0.15" customHeight="1" x14ac:dyDescent="0.3"/>
    <row r="238" ht="0.15" customHeight="1" x14ac:dyDescent="0.3"/>
    <row r="239" ht="0.15" customHeight="1" x14ac:dyDescent="0.3"/>
    <row r="240" ht="0.15" customHeight="1" x14ac:dyDescent="0.3"/>
    <row r="241" ht="0.15" customHeight="1" x14ac:dyDescent="0.3"/>
    <row r="242" ht="0.15" customHeight="1" x14ac:dyDescent="0.3"/>
    <row r="243" ht="0.15" customHeight="1" x14ac:dyDescent="0.3"/>
    <row r="244" ht="0.15" customHeight="1" x14ac:dyDescent="0.3"/>
    <row r="245" ht="0.15" customHeight="1" x14ac:dyDescent="0.3"/>
    <row r="246" ht="0.15" customHeight="1" x14ac:dyDescent="0.3"/>
    <row r="247" ht="0.15" customHeight="1" x14ac:dyDescent="0.3"/>
    <row r="248" ht="0.15" customHeight="1" x14ac:dyDescent="0.3"/>
    <row r="249" ht="0.15" customHeight="1" x14ac:dyDescent="0.3"/>
    <row r="250" ht="0.15" customHeight="1" x14ac:dyDescent="0.3"/>
    <row r="251" ht="0.15" customHeight="1" x14ac:dyDescent="0.3"/>
    <row r="252" ht="0.15" customHeight="1" x14ac:dyDescent="0.3"/>
    <row r="253" ht="0.15" customHeight="1" x14ac:dyDescent="0.3"/>
    <row r="254" ht="0.15" customHeight="1" x14ac:dyDescent="0.3"/>
    <row r="255" ht="0.15" customHeight="1" x14ac:dyDescent="0.3"/>
    <row r="256" ht="0.15" customHeight="1" x14ac:dyDescent="0.3"/>
    <row r="257" ht="0.15" customHeight="1" x14ac:dyDescent="0.3"/>
    <row r="258" ht="0.15" customHeight="1" x14ac:dyDescent="0.3"/>
    <row r="259" ht="0.15" customHeight="1" x14ac:dyDescent="0.3"/>
    <row r="260" ht="0.15" customHeight="1" x14ac:dyDescent="0.3"/>
    <row r="261" ht="0.15" customHeight="1" x14ac:dyDescent="0.3"/>
    <row r="262" ht="0.15" customHeight="1" x14ac:dyDescent="0.3"/>
    <row r="263" ht="0.15" customHeight="1" x14ac:dyDescent="0.3"/>
    <row r="264" ht="0.15" customHeight="1" x14ac:dyDescent="0.3"/>
    <row r="265" ht="0.15" customHeight="1" x14ac:dyDescent="0.3"/>
    <row r="266" ht="0.15" customHeight="1" x14ac:dyDescent="0.3"/>
    <row r="267" ht="0.15" customHeight="1" x14ac:dyDescent="0.3"/>
    <row r="268" ht="0.15" customHeight="1" x14ac:dyDescent="0.3"/>
    <row r="269" ht="0.15" customHeight="1" x14ac:dyDescent="0.3"/>
    <row r="270" ht="0.15" customHeight="1" x14ac:dyDescent="0.3"/>
    <row r="271" ht="0.15" customHeight="1" x14ac:dyDescent="0.3"/>
    <row r="272" ht="0.15" customHeight="1" x14ac:dyDescent="0.3"/>
    <row r="273" ht="0.15" customHeight="1" x14ac:dyDescent="0.3"/>
    <row r="274" ht="0.15" customHeight="1" x14ac:dyDescent="0.3"/>
    <row r="275" ht="0.15" customHeight="1" x14ac:dyDescent="0.3"/>
    <row r="276" ht="0.15" customHeight="1" x14ac:dyDescent="0.3"/>
    <row r="277" ht="0.15" customHeight="1" x14ac:dyDescent="0.3"/>
    <row r="278" ht="0.15" customHeight="1" x14ac:dyDescent="0.3"/>
    <row r="279" ht="0.15" customHeight="1" x14ac:dyDescent="0.3"/>
    <row r="280" ht="0.15" customHeight="1" x14ac:dyDescent="0.3"/>
    <row r="281" ht="0.15" customHeight="1" x14ac:dyDescent="0.3"/>
    <row r="282" ht="0.15" customHeight="1" x14ac:dyDescent="0.3"/>
    <row r="283" ht="0.15" customHeight="1" x14ac:dyDescent="0.3"/>
    <row r="284" ht="0.15" customHeight="1" x14ac:dyDescent="0.3"/>
    <row r="285" ht="0.15" customHeight="1" x14ac:dyDescent="0.3"/>
    <row r="286" ht="0.15" customHeight="1" x14ac:dyDescent="0.3"/>
    <row r="287" ht="0.15" customHeight="1" x14ac:dyDescent="0.3"/>
    <row r="288" ht="0.15" customHeight="1" x14ac:dyDescent="0.3"/>
    <row r="289" ht="0.15" customHeight="1" x14ac:dyDescent="0.3"/>
    <row r="290" ht="0.15" customHeight="1" x14ac:dyDescent="0.3"/>
    <row r="291" ht="0.15" customHeight="1" x14ac:dyDescent="0.3"/>
    <row r="292" ht="0.15" customHeight="1" x14ac:dyDescent="0.3"/>
    <row r="293" ht="0.15" customHeight="1" x14ac:dyDescent="0.3"/>
    <row r="294" ht="0.15" customHeight="1" x14ac:dyDescent="0.3"/>
    <row r="295" ht="0.15" customHeight="1" x14ac:dyDescent="0.3"/>
    <row r="296" ht="0.15" customHeight="1" x14ac:dyDescent="0.3"/>
    <row r="297" ht="0.15" customHeight="1" x14ac:dyDescent="0.3"/>
    <row r="298" ht="0.15" customHeight="1" x14ac:dyDescent="0.3"/>
    <row r="299" ht="0.15" customHeight="1" x14ac:dyDescent="0.3"/>
    <row r="300" ht="0.15" customHeight="1" x14ac:dyDescent="0.3"/>
    <row r="301" ht="0.15" customHeight="1" x14ac:dyDescent="0.3"/>
    <row r="302" ht="0.15" customHeight="1" x14ac:dyDescent="0.3"/>
    <row r="303" ht="0.15" customHeight="1" x14ac:dyDescent="0.3"/>
    <row r="304" ht="0.15" customHeight="1" x14ac:dyDescent="0.3"/>
    <row r="305" ht="0.15" customHeight="1" x14ac:dyDescent="0.3"/>
    <row r="306" ht="0.15" customHeight="1" x14ac:dyDescent="0.3"/>
    <row r="307" ht="0.15" customHeight="1" x14ac:dyDescent="0.3"/>
    <row r="308" ht="0.15" customHeight="1" x14ac:dyDescent="0.3"/>
    <row r="309" ht="0.15" customHeight="1" x14ac:dyDescent="0.3"/>
    <row r="310" ht="0.15" customHeight="1" x14ac:dyDescent="0.3"/>
    <row r="311" ht="0.15" customHeight="1" x14ac:dyDescent="0.3"/>
    <row r="312" ht="0.15" customHeight="1" x14ac:dyDescent="0.3"/>
    <row r="313" ht="0.15" customHeight="1" x14ac:dyDescent="0.3"/>
    <row r="314" ht="0.15" customHeight="1" x14ac:dyDescent="0.3"/>
    <row r="315" ht="0.15" customHeight="1" x14ac:dyDescent="0.3"/>
    <row r="316" ht="0.15" customHeight="1" x14ac:dyDescent="0.3"/>
    <row r="317" ht="0.15" customHeight="1" x14ac:dyDescent="0.3"/>
    <row r="318" ht="0.15" customHeight="1" x14ac:dyDescent="0.3"/>
    <row r="319" ht="0.15" customHeight="1" x14ac:dyDescent="0.3"/>
    <row r="320" ht="0.15" customHeight="1" x14ac:dyDescent="0.3"/>
    <row r="321" ht="0.15" customHeight="1" x14ac:dyDescent="0.3"/>
    <row r="322" ht="0.15" customHeight="1" x14ac:dyDescent="0.3"/>
    <row r="323" ht="0.15" customHeight="1" x14ac:dyDescent="0.3"/>
    <row r="324" ht="0.15" customHeight="1" x14ac:dyDescent="0.3"/>
    <row r="325" ht="0.15" customHeight="1" x14ac:dyDescent="0.3"/>
    <row r="326" ht="0.15" customHeight="1" x14ac:dyDescent="0.3"/>
    <row r="327" ht="0.15" customHeight="1" x14ac:dyDescent="0.3"/>
    <row r="328" ht="0.15" customHeight="1" x14ac:dyDescent="0.3"/>
    <row r="329" ht="0.15" customHeight="1" x14ac:dyDescent="0.3"/>
    <row r="330" ht="0.15" customHeight="1" x14ac:dyDescent="0.3"/>
    <row r="331" ht="0.15" customHeight="1" x14ac:dyDescent="0.3"/>
    <row r="332" ht="0.15" customHeight="1" x14ac:dyDescent="0.3"/>
    <row r="333" ht="0.15" customHeight="1" x14ac:dyDescent="0.3"/>
    <row r="334" ht="0.15" customHeight="1" x14ac:dyDescent="0.3"/>
    <row r="335" ht="0.15" customHeight="1" x14ac:dyDescent="0.3"/>
    <row r="336" ht="0.15" customHeight="1" x14ac:dyDescent="0.3"/>
    <row r="337" ht="0.15" customHeight="1" x14ac:dyDescent="0.3"/>
    <row r="338" ht="0.15" customHeight="1" x14ac:dyDescent="0.3"/>
    <row r="339" ht="0.15" customHeight="1" x14ac:dyDescent="0.3"/>
    <row r="340" ht="0.15" customHeight="1" x14ac:dyDescent="0.3"/>
    <row r="341" ht="0.15" customHeight="1" x14ac:dyDescent="0.3"/>
    <row r="342" ht="0.15" customHeight="1" x14ac:dyDescent="0.3"/>
    <row r="343" ht="0.15" customHeight="1" x14ac:dyDescent="0.3"/>
    <row r="344" ht="0.15" customHeight="1" x14ac:dyDescent="0.3"/>
    <row r="345" ht="0.15" customHeight="1" x14ac:dyDescent="0.3"/>
    <row r="346" ht="0.15" customHeight="1" x14ac:dyDescent="0.3"/>
    <row r="347" ht="0.15" customHeight="1" x14ac:dyDescent="0.3"/>
    <row r="348" ht="0.15" customHeight="1" x14ac:dyDescent="0.3"/>
    <row r="349" ht="0.15" customHeight="1" x14ac:dyDescent="0.3"/>
    <row r="350" ht="0.15" customHeight="1" x14ac:dyDescent="0.3"/>
    <row r="351" ht="0.15" customHeight="1" x14ac:dyDescent="0.3"/>
    <row r="352" ht="0.15" customHeight="1" x14ac:dyDescent="0.3"/>
    <row r="353" ht="0.15" customHeight="1" x14ac:dyDescent="0.3"/>
    <row r="354" ht="0.15" customHeight="1" x14ac:dyDescent="0.3"/>
    <row r="355" ht="0.15" customHeight="1" x14ac:dyDescent="0.3"/>
    <row r="356" ht="0.15" customHeight="1" x14ac:dyDescent="0.3"/>
    <row r="357" ht="0.15" customHeight="1" x14ac:dyDescent="0.3"/>
    <row r="358" ht="0.15" customHeight="1" x14ac:dyDescent="0.3"/>
    <row r="359" ht="0.15" customHeight="1" x14ac:dyDescent="0.3"/>
    <row r="360" ht="0.15" customHeight="1" x14ac:dyDescent="0.3"/>
    <row r="361" ht="0.15" customHeight="1" x14ac:dyDescent="0.3"/>
    <row r="362" ht="0.15" customHeight="1" x14ac:dyDescent="0.3"/>
    <row r="363" ht="0.15" customHeight="1" x14ac:dyDescent="0.3"/>
    <row r="364" ht="0.15" customHeight="1" x14ac:dyDescent="0.3"/>
    <row r="365" ht="0.15" customHeight="1" x14ac:dyDescent="0.3"/>
    <row r="366" ht="0.15" customHeight="1" x14ac:dyDescent="0.3"/>
    <row r="367" ht="0.15" customHeight="1" x14ac:dyDescent="0.3"/>
    <row r="368" ht="0.15" customHeight="1" x14ac:dyDescent="0.3"/>
    <row r="369" spans="1:2" ht="0.15" customHeight="1" x14ac:dyDescent="0.3"/>
    <row r="370" spans="1:2" ht="0.15" customHeight="1" x14ac:dyDescent="0.3"/>
    <row r="371" spans="1:2" ht="0.15" customHeight="1" x14ac:dyDescent="0.3"/>
    <row r="372" spans="1:2" ht="0.15" customHeight="1" x14ac:dyDescent="0.3"/>
    <row r="373" spans="1:2" ht="0.15" customHeight="1" x14ac:dyDescent="0.3"/>
    <row r="374" spans="1:2" ht="0.15" customHeight="1" thickBot="1" x14ac:dyDescent="0.35"/>
    <row r="375" spans="1:2" x14ac:dyDescent="0.3">
      <c r="A375" s="212">
        <f>AG11</f>
        <v>19</v>
      </c>
      <c r="B375" s="212">
        <f>R10</f>
        <v>12000</v>
      </c>
    </row>
    <row r="376" spans="1:2" x14ac:dyDescent="0.3">
      <c r="A376" s="213">
        <f>AG17</f>
        <v>17</v>
      </c>
      <c r="B376" s="213">
        <f>R16</f>
        <v>9940</v>
      </c>
    </row>
    <row r="377" spans="1:2" x14ac:dyDescent="0.3">
      <c r="A377" s="213">
        <f>AG23</f>
        <v>17</v>
      </c>
      <c r="B377" s="213">
        <f>R22</f>
        <v>10130</v>
      </c>
    </row>
    <row r="378" spans="1:2" x14ac:dyDescent="0.3">
      <c r="A378" s="213">
        <f>AG29</f>
        <v>15</v>
      </c>
      <c r="B378" s="213">
        <f>R28</f>
        <v>9450</v>
      </c>
    </row>
    <row r="379" spans="1:2" x14ac:dyDescent="0.3">
      <c r="A379" s="213">
        <f>AG35</f>
        <v>14</v>
      </c>
      <c r="B379" s="213">
        <f>R34</f>
        <v>11000</v>
      </c>
    </row>
    <row r="380" spans="1:2" x14ac:dyDescent="0.3">
      <c r="A380" s="213">
        <f>AG41</f>
        <v>20</v>
      </c>
      <c r="B380" s="213">
        <f>R40</f>
        <v>10740</v>
      </c>
    </row>
    <row r="381" spans="1:2" x14ac:dyDescent="0.3">
      <c r="A381" s="213">
        <f>AG47</f>
        <v>20</v>
      </c>
      <c r="B381" s="213">
        <f>R46</f>
        <v>9680</v>
      </c>
    </row>
    <row r="382" spans="1:2" x14ac:dyDescent="0.3">
      <c r="A382" s="213">
        <f>AG53</f>
        <v>14</v>
      </c>
      <c r="B382" s="213">
        <f>R52</f>
        <v>11200</v>
      </c>
    </row>
    <row r="383" spans="1:2" x14ac:dyDescent="0.3">
      <c r="A383" s="213">
        <f>AG59</f>
        <v>11</v>
      </c>
      <c r="B383" s="213">
        <f>R58</f>
        <v>10920</v>
      </c>
    </row>
    <row r="384" spans="1:2" x14ac:dyDescent="0.3">
      <c r="A384" s="213">
        <f>AG65</f>
        <v>14</v>
      </c>
      <c r="B384" s="213">
        <f>R64</f>
        <v>8500</v>
      </c>
    </row>
    <row r="385" spans="1:2" x14ac:dyDescent="0.3">
      <c r="A385" s="213">
        <f>AG71</f>
        <v>18</v>
      </c>
      <c r="B385" s="213">
        <f>R70</f>
        <v>10300</v>
      </c>
    </row>
    <row r="386" spans="1:2" x14ac:dyDescent="0.3">
      <c r="A386" s="213">
        <f>AG77</f>
        <v>0</v>
      </c>
      <c r="B386" s="213">
        <f>R76</f>
        <v>10940</v>
      </c>
    </row>
    <row r="387" spans="1:2" x14ac:dyDescent="0.3">
      <c r="A387" s="213">
        <f>AG83</f>
        <v>17</v>
      </c>
      <c r="B387" s="213">
        <f>R82</f>
        <v>11000</v>
      </c>
    </row>
    <row r="388" spans="1:2" ht="15" thickBot="1" x14ac:dyDescent="0.35">
      <c r="A388" s="214">
        <f>AG89</f>
        <v>12</v>
      </c>
      <c r="B388" s="214">
        <f>R88</f>
        <v>11005</v>
      </c>
    </row>
  </sheetData>
  <mergeCells count="35">
    <mergeCell ref="L3:L4"/>
    <mergeCell ref="N3:N4"/>
    <mergeCell ref="O3:O4"/>
    <mergeCell ref="P3:P4"/>
    <mergeCell ref="AF1:AF4"/>
    <mergeCell ref="N1:P2"/>
    <mergeCell ref="Q1:Q4"/>
    <mergeCell ref="V1:V4"/>
    <mergeCell ref="X1:X4"/>
    <mergeCell ref="J1:L2"/>
    <mergeCell ref="R1:T2"/>
    <mergeCell ref="R3:R4"/>
    <mergeCell ref="S3:S4"/>
    <mergeCell ref="T3:T4"/>
    <mergeCell ref="AG1:AG4"/>
    <mergeCell ref="A3:A4"/>
    <mergeCell ref="B3:B4"/>
    <mergeCell ref="C3:C4"/>
    <mergeCell ref="D3:D4"/>
    <mergeCell ref="F3:F4"/>
    <mergeCell ref="G3:G4"/>
    <mergeCell ref="H3:H4"/>
    <mergeCell ref="J3:J4"/>
    <mergeCell ref="Z1:Z4"/>
    <mergeCell ref="AA1:AA4"/>
    <mergeCell ref="AB1:AB4"/>
    <mergeCell ref="AC1:AC4"/>
    <mergeCell ref="AD1:AD4"/>
    <mergeCell ref="K3:K4"/>
    <mergeCell ref="AE1:AE4"/>
    <mergeCell ref="A1:A2"/>
    <mergeCell ref="B1:B2"/>
    <mergeCell ref="C1:C2"/>
    <mergeCell ref="D1:D2"/>
    <mergeCell ref="F1:H2"/>
  </mergeCells>
  <conditionalFormatting sqref="F1:M4">
    <cfRule type="cellIs" dxfId="834" priority="961" operator="equal">
      <formula>"x"</formula>
    </cfRule>
  </conditionalFormatting>
  <conditionalFormatting sqref="AD1:AD4">
    <cfRule type="cellIs" dxfId="833" priority="960" operator="equal">
      <formula>0</formula>
    </cfRule>
  </conditionalFormatting>
  <conditionalFormatting sqref="G3:G4">
    <cfRule type="containsErrors" dxfId="832" priority="959">
      <formula>ISERROR(G3)</formula>
    </cfRule>
  </conditionalFormatting>
  <conditionalFormatting sqref="F3:F4">
    <cfRule type="cellIs" dxfId="831" priority="958" operator="equal">
      <formula>0</formula>
    </cfRule>
  </conditionalFormatting>
  <conditionalFormatting sqref="J3:J4">
    <cfRule type="cellIs" dxfId="830" priority="957" operator="equal">
      <formula>0</formula>
    </cfRule>
  </conditionalFormatting>
  <conditionalFormatting sqref="V1:W4">
    <cfRule type="cellIs" dxfId="829" priority="956" operator="equal">
      <formula>0</formula>
    </cfRule>
  </conditionalFormatting>
  <conditionalFormatting sqref="AA1:AA4">
    <cfRule type="cellIs" dxfId="828" priority="954" operator="equal">
      <formula>0</formula>
    </cfRule>
    <cfRule type="cellIs" dxfId="827" priority="955" operator="equal">
      <formula>FALSE</formula>
    </cfRule>
  </conditionalFormatting>
  <conditionalFormatting sqref="AD1:AD4">
    <cfRule type="cellIs" dxfId="826" priority="953" operator="equal">
      <formula>FALSE</formula>
    </cfRule>
  </conditionalFormatting>
  <conditionalFormatting sqref="AB1:AB4">
    <cfRule type="cellIs" dxfId="825" priority="951" operator="equal">
      <formula>FALSE</formula>
    </cfRule>
    <cfRule type="cellIs" dxfId="824" priority="952" operator="equal">
      <formula>0</formula>
    </cfRule>
  </conditionalFormatting>
  <conditionalFormatting sqref="AA1:AC4">
    <cfRule type="cellIs" dxfId="823" priority="950" operator="equal">
      <formula>FALSE</formula>
    </cfRule>
  </conditionalFormatting>
  <conditionalFormatting sqref="AD1:AD4">
    <cfRule type="cellIs" dxfId="822" priority="949" operator="equal">
      <formula>FALSE</formula>
    </cfRule>
  </conditionalFormatting>
  <conditionalFormatting sqref="K3:K4">
    <cfRule type="containsErrors" dxfId="821" priority="948">
      <formula>ISERROR(K3)</formula>
    </cfRule>
  </conditionalFormatting>
  <conditionalFormatting sqref="J3:J4">
    <cfRule type="cellIs" dxfId="820" priority="947" operator="equal">
      <formula>0</formula>
    </cfRule>
  </conditionalFormatting>
  <conditionalFormatting sqref="K3:K4">
    <cfRule type="containsErrors" dxfId="819" priority="946">
      <formula>ISERROR(K3)</formula>
    </cfRule>
  </conditionalFormatting>
  <conditionalFormatting sqref="J3:J4">
    <cfRule type="cellIs" dxfId="818" priority="945" operator="equal">
      <formula>0</formula>
    </cfRule>
  </conditionalFormatting>
  <conditionalFormatting sqref="K3:K4">
    <cfRule type="containsErrors" dxfId="817" priority="944">
      <formula>ISERROR(K3)</formula>
    </cfRule>
  </conditionalFormatting>
  <conditionalFormatting sqref="J3:J4">
    <cfRule type="cellIs" dxfId="816" priority="943" operator="equal">
      <formula>0</formula>
    </cfRule>
  </conditionalFormatting>
  <conditionalFormatting sqref="N3:P4">
    <cfRule type="cellIs" dxfId="815" priority="942" operator="equal">
      <formula>"x"</formula>
    </cfRule>
  </conditionalFormatting>
  <conditionalFormatting sqref="O3:O4">
    <cfRule type="containsErrors" dxfId="814" priority="941">
      <formula>ISERROR(O3)</formula>
    </cfRule>
  </conditionalFormatting>
  <conditionalFormatting sqref="N3:N4">
    <cfRule type="cellIs" dxfId="813" priority="940" operator="equal">
      <formula>0</formula>
    </cfRule>
  </conditionalFormatting>
  <conditionalFormatting sqref="O6:O7 O9:O10">
    <cfRule type="containsErrors" dxfId="812" priority="929">
      <formula>ISERROR(O6)</formula>
    </cfRule>
  </conditionalFormatting>
  <conditionalFormatting sqref="N6:N9">
    <cfRule type="cellIs" dxfId="811" priority="928" operator="equal">
      <formula>0</formula>
    </cfRule>
  </conditionalFormatting>
  <conditionalFormatting sqref="N6:N9">
    <cfRule type="containsErrors" dxfId="810" priority="927">
      <formula>ISERROR(N6)</formula>
    </cfRule>
  </conditionalFormatting>
  <conditionalFormatting sqref="B1 B3:B5">
    <cfRule type="cellIs" dxfId="809" priority="936" operator="equal">
      <formula>0</formula>
    </cfRule>
  </conditionalFormatting>
  <conditionalFormatting sqref="A3:A5">
    <cfRule type="cellIs" dxfId="808" priority="935" operator="equal">
      <formula>0</formula>
    </cfRule>
  </conditionalFormatting>
  <conditionalFormatting sqref="G6:G7 G9">
    <cfRule type="containsErrors" dxfId="807" priority="933">
      <formula>ISERROR(G6)</formula>
    </cfRule>
  </conditionalFormatting>
  <conditionalFormatting sqref="K6:K7 K9:K10">
    <cfRule type="containsErrors" dxfId="806" priority="932">
      <formula>ISERROR(K6)</formula>
    </cfRule>
  </conditionalFormatting>
  <conditionalFormatting sqref="J6:J9">
    <cfRule type="cellIs" dxfId="805" priority="931" operator="equal">
      <formula>0</formula>
    </cfRule>
  </conditionalFormatting>
  <conditionalFormatting sqref="J6:J9">
    <cfRule type="containsErrors" dxfId="804" priority="930">
      <formula>ISERROR(J6)</formula>
    </cfRule>
  </conditionalFormatting>
  <conditionalFormatting sqref="L6:L10">
    <cfRule type="cellIs" dxfId="803" priority="910" operator="equal">
      <formula>0</formula>
    </cfRule>
    <cfRule type="containsErrors" dxfId="802" priority="934">
      <formula>ISERROR(L6)</formula>
    </cfRule>
  </conditionalFormatting>
  <conditionalFormatting sqref="P6:P10">
    <cfRule type="cellIs" dxfId="801" priority="907" operator="equal">
      <formula>0</formula>
    </cfRule>
  </conditionalFormatting>
  <conditionalFormatting sqref="C6:C10">
    <cfRule type="cellIs" dxfId="800" priority="923" operator="equal">
      <formula>0</formula>
    </cfRule>
  </conditionalFormatting>
  <conditionalFormatting sqref="F10">
    <cfRule type="containsErrors" dxfId="799" priority="922">
      <formula>ISERROR(F10)</formula>
    </cfRule>
  </conditionalFormatting>
  <conditionalFormatting sqref="J10">
    <cfRule type="containsErrors" dxfId="798" priority="921">
      <formula>ISERROR(J10)</formula>
    </cfRule>
  </conditionalFormatting>
  <conditionalFormatting sqref="N10">
    <cfRule type="containsErrors" dxfId="797" priority="920">
      <formula>ISERROR(N10)</formula>
    </cfRule>
  </conditionalFormatting>
  <conditionalFormatting sqref="K8">
    <cfRule type="cellIs" dxfId="796" priority="918" operator="equal">
      <formula>"x"</formula>
    </cfRule>
  </conditionalFormatting>
  <conditionalFormatting sqref="K8">
    <cfRule type="containsErrors" dxfId="795" priority="917">
      <formula>ISERROR(K8)</formula>
    </cfRule>
  </conditionalFormatting>
  <conditionalFormatting sqref="O8">
    <cfRule type="cellIs" dxfId="794" priority="916" operator="equal">
      <formula>"x"</formula>
    </cfRule>
  </conditionalFormatting>
  <conditionalFormatting sqref="O8">
    <cfRule type="containsErrors" dxfId="793" priority="915">
      <formula>ISERROR(O8)</formula>
    </cfRule>
  </conditionalFormatting>
  <conditionalFormatting sqref="G8">
    <cfRule type="cellIs" dxfId="792" priority="912" operator="equal">
      <formula>"x"</formula>
    </cfRule>
  </conditionalFormatting>
  <conditionalFormatting sqref="G8">
    <cfRule type="containsErrors" dxfId="791" priority="911">
      <formula>ISERROR(G8)</formula>
    </cfRule>
  </conditionalFormatting>
  <conditionalFormatting sqref="V6:V10">
    <cfRule type="cellIs" dxfId="790" priority="909" operator="equal">
      <formula>FALSE</formula>
    </cfRule>
  </conditionalFormatting>
  <conditionalFormatting sqref="AC6:AC10">
    <cfRule type="cellIs" dxfId="789" priority="476" operator="equal">
      <formula>0</formula>
    </cfRule>
    <cfRule type="cellIs" dxfId="788" priority="908" operator="equal">
      <formula>FALSE</formula>
    </cfRule>
  </conditionalFormatting>
  <conditionalFormatting sqref="A6:A10">
    <cfRule type="cellIs" dxfId="787" priority="906" operator="equal">
      <formula>0</formula>
    </cfRule>
  </conditionalFormatting>
  <conditionalFormatting sqref="B6:B10">
    <cfRule type="cellIs" dxfId="786" priority="905" operator="equal">
      <formula>0</formula>
    </cfRule>
  </conditionalFormatting>
  <conditionalFormatting sqref="G60:G61 G63:G64">
    <cfRule type="containsErrors" dxfId="785" priority="776">
      <formula>ISERROR(G60)</formula>
    </cfRule>
  </conditionalFormatting>
  <conditionalFormatting sqref="F64">
    <cfRule type="containsErrors" dxfId="784" priority="769">
      <formula>ISERROR(F64)</formula>
    </cfRule>
  </conditionalFormatting>
  <conditionalFormatting sqref="O26">
    <cfRule type="cellIs" dxfId="783" priority="661" operator="equal">
      <formula>"x"</formula>
    </cfRule>
  </conditionalFormatting>
  <conditionalFormatting sqref="O26">
    <cfRule type="containsErrors" dxfId="782" priority="660">
      <formula>ISERROR(O26)</formula>
    </cfRule>
  </conditionalFormatting>
  <conditionalFormatting sqref="K32">
    <cfRule type="cellIs" dxfId="781" priority="685" operator="equal">
      <formula>"x"</formula>
    </cfRule>
  </conditionalFormatting>
  <conditionalFormatting sqref="K32">
    <cfRule type="containsErrors" dxfId="780" priority="684">
      <formula>ISERROR(K32)</formula>
    </cfRule>
  </conditionalFormatting>
  <conditionalFormatting sqref="A12:A16">
    <cfRule type="cellIs" dxfId="779" priority="904" operator="equal">
      <formula>0</formula>
    </cfRule>
  </conditionalFormatting>
  <conditionalFormatting sqref="B12:B16">
    <cfRule type="cellIs" dxfId="778" priority="903" operator="equal">
      <formula>0</formula>
    </cfRule>
  </conditionalFormatting>
  <conditionalFormatting sqref="A18:A22">
    <cfRule type="cellIs" dxfId="777" priority="902" operator="equal">
      <formula>0</formula>
    </cfRule>
  </conditionalFormatting>
  <conditionalFormatting sqref="B18:B22">
    <cfRule type="cellIs" dxfId="776" priority="901" operator="equal">
      <formula>0</formula>
    </cfRule>
  </conditionalFormatting>
  <conditionalFormatting sqref="A24:A28">
    <cfRule type="cellIs" dxfId="775" priority="900" operator="equal">
      <formula>0</formula>
    </cfRule>
  </conditionalFormatting>
  <conditionalFormatting sqref="B24:B28">
    <cfRule type="cellIs" dxfId="774" priority="899" operator="equal">
      <formula>0</formula>
    </cfRule>
  </conditionalFormatting>
  <conditionalFormatting sqref="A30:A34">
    <cfRule type="cellIs" dxfId="773" priority="898" operator="equal">
      <formula>0</formula>
    </cfRule>
  </conditionalFormatting>
  <conditionalFormatting sqref="B30:B34">
    <cfRule type="cellIs" dxfId="772" priority="897" operator="equal">
      <formula>0</formula>
    </cfRule>
  </conditionalFormatting>
  <conditionalFormatting sqref="A36:A40">
    <cfRule type="cellIs" dxfId="771" priority="896" operator="equal">
      <formula>0</formula>
    </cfRule>
  </conditionalFormatting>
  <conditionalFormatting sqref="B36:B40">
    <cfRule type="cellIs" dxfId="770" priority="895" operator="equal">
      <formula>0</formula>
    </cfRule>
  </conditionalFormatting>
  <conditionalFormatting sqref="A42:A46">
    <cfRule type="cellIs" dxfId="769" priority="894" operator="equal">
      <formula>0</formula>
    </cfRule>
  </conditionalFormatting>
  <conditionalFormatting sqref="B42:B46">
    <cfRule type="cellIs" dxfId="768" priority="893" operator="equal">
      <formula>0</formula>
    </cfRule>
  </conditionalFormatting>
  <conditionalFormatting sqref="A48:A52">
    <cfRule type="cellIs" dxfId="767" priority="892" operator="equal">
      <formula>0</formula>
    </cfRule>
  </conditionalFormatting>
  <conditionalFormatting sqref="B48:B52">
    <cfRule type="cellIs" dxfId="766" priority="891" operator="equal">
      <formula>0</formula>
    </cfRule>
  </conditionalFormatting>
  <conditionalFormatting sqref="A54:A58">
    <cfRule type="cellIs" dxfId="765" priority="890" operator="equal">
      <formula>0</formula>
    </cfRule>
  </conditionalFormatting>
  <conditionalFormatting sqref="B54:B58">
    <cfRule type="cellIs" dxfId="764" priority="889" operator="equal">
      <formula>0</formula>
    </cfRule>
  </conditionalFormatting>
  <conditionalFormatting sqref="A60:A64">
    <cfRule type="cellIs" dxfId="763" priority="888" operator="equal">
      <formula>0</formula>
    </cfRule>
  </conditionalFormatting>
  <conditionalFormatting sqref="B60:B64">
    <cfRule type="cellIs" dxfId="762" priority="887" operator="equal">
      <formula>0</formula>
    </cfRule>
  </conditionalFormatting>
  <conditionalFormatting sqref="A66:A70">
    <cfRule type="cellIs" dxfId="761" priority="886" operator="equal">
      <formula>0</formula>
    </cfRule>
  </conditionalFormatting>
  <conditionalFormatting sqref="B66:B70">
    <cfRule type="cellIs" dxfId="760" priority="885" operator="equal">
      <formula>0</formula>
    </cfRule>
  </conditionalFormatting>
  <conditionalFormatting sqref="A72:A76">
    <cfRule type="cellIs" dxfId="759" priority="884" operator="equal">
      <formula>0</formula>
    </cfRule>
  </conditionalFormatting>
  <conditionalFormatting sqref="B72:B76">
    <cfRule type="cellIs" dxfId="758" priority="883" operator="equal">
      <formula>0</formula>
    </cfRule>
  </conditionalFormatting>
  <conditionalFormatting sqref="A78:A82">
    <cfRule type="cellIs" dxfId="757" priority="882" operator="equal">
      <formula>0</formula>
    </cfRule>
  </conditionalFormatting>
  <conditionalFormatting sqref="B78:B82">
    <cfRule type="cellIs" dxfId="756" priority="881" operator="equal">
      <formula>0</formula>
    </cfRule>
  </conditionalFormatting>
  <conditionalFormatting sqref="A84:A88">
    <cfRule type="cellIs" dxfId="755" priority="880" operator="equal">
      <formula>0</formula>
    </cfRule>
  </conditionalFormatting>
  <conditionalFormatting sqref="B84:B88">
    <cfRule type="cellIs" dxfId="754" priority="879" operator="equal">
      <formula>0</formula>
    </cfRule>
  </conditionalFormatting>
  <conditionalFormatting sqref="C12:C16">
    <cfRule type="cellIs" dxfId="753" priority="878" operator="equal">
      <formula>0</formula>
    </cfRule>
  </conditionalFormatting>
  <conditionalFormatting sqref="O12:O13 O15:O16">
    <cfRule type="containsErrors" dxfId="752" priority="872">
      <formula>ISERROR(O12)</formula>
    </cfRule>
  </conditionalFormatting>
  <conditionalFormatting sqref="N12:N15">
    <cfRule type="cellIs" dxfId="751" priority="871" operator="equal">
      <formula>0</formula>
    </cfRule>
  </conditionalFormatting>
  <conditionalFormatting sqref="N12:N15">
    <cfRule type="containsErrors" dxfId="750" priority="870">
      <formula>ISERROR(N12)</formula>
    </cfRule>
  </conditionalFormatting>
  <conditionalFormatting sqref="G12:G13 G15:G16">
    <cfRule type="containsErrors" dxfId="749" priority="876">
      <formula>ISERROR(G12)</formula>
    </cfRule>
  </conditionalFormatting>
  <conditionalFormatting sqref="K12:K13 K15:K16">
    <cfRule type="containsErrors" dxfId="748" priority="875">
      <formula>ISERROR(K12)</formula>
    </cfRule>
  </conditionalFormatting>
  <conditionalFormatting sqref="J12:J15">
    <cfRule type="cellIs" dxfId="747" priority="874" operator="equal">
      <formula>0</formula>
    </cfRule>
  </conditionalFormatting>
  <conditionalFormatting sqref="J12:J15">
    <cfRule type="containsErrors" dxfId="746" priority="873">
      <formula>ISERROR(J12)</formula>
    </cfRule>
  </conditionalFormatting>
  <conditionalFormatting sqref="L12:L16">
    <cfRule type="cellIs" dxfId="745" priority="862" operator="equal">
      <formula>0</formula>
    </cfRule>
    <cfRule type="containsErrors" dxfId="744" priority="877">
      <formula>ISERROR(L12)</formula>
    </cfRule>
  </conditionalFormatting>
  <conditionalFormatting sqref="F16">
    <cfRule type="containsErrors" dxfId="743" priority="866">
      <formula>ISERROR(F16)</formula>
    </cfRule>
  </conditionalFormatting>
  <conditionalFormatting sqref="J16">
    <cfRule type="containsErrors" dxfId="742" priority="865">
      <formula>ISERROR(J16)</formula>
    </cfRule>
  </conditionalFormatting>
  <conditionalFormatting sqref="N16">
    <cfRule type="containsErrors" dxfId="741" priority="864">
      <formula>ISERROR(N16)</formula>
    </cfRule>
  </conditionalFormatting>
  <conditionalFormatting sqref="O18:O19 O21:O22">
    <cfRule type="containsErrors" dxfId="740" priority="856">
      <formula>ISERROR(O18)</formula>
    </cfRule>
  </conditionalFormatting>
  <conditionalFormatting sqref="N18:N21">
    <cfRule type="cellIs" dxfId="739" priority="855" operator="equal">
      <formula>0</formula>
    </cfRule>
  </conditionalFormatting>
  <conditionalFormatting sqref="N18:N21">
    <cfRule type="containsErrors" dxfId="738" priority="854">
      <formula>ISERROR(N18)</formula>
    </cfRule>
  </conditionalFormatting>
  <conditionalFormatting sqref="G18:G19 G21:G22">
    <cfRule type="containsErrors" dxfId="737" priority="860">
      <formula>ISERROR(G18)</formula>
    </cfRule>
  </conditionalFormatting>
  <conditionalFormatting sqref="K18:K19 K21:K22">
    <cfRule type="containsErrors" dxfId="736" priority="859">
      <formula>ISERROR(K18)</formula>
    </cfRule>
  </conditionalFormatting>
  <conditionalFormatting sqref="J18:J21">
    <cfRule type="cellIs" dxfId="735" priority="858" operator="equal">
      <formula>0</formula>
    </cfRule>
  </conditionalFormatting>
  <conditionalFormatting sqref="J18:J21">
    <cfRule type="containsErrors" dxfId="734" priority="857">
      <formula>ISERROR(J18)</formula>
    </cfRule>
  </conditionalFormatting>
  <conditionalFormatting sqref="L18:L22">
    <cfRule type="cellIs" dxfId="733" priority="850" operator="equal">
      <formula>0</formula>
    </cfRule>
    <cfRule type="containsErrors" dxfId="732" priority="861">
      <formula>ISERROR(L18)</formula>
    </cfRule>
  </conditionalFormatting>
  <conditionalFormatting sqref="F22">
    <cfRule type="containsErrors" dxfId="731" priority="853">
      <formula>ISERROR(F22)</formula>
    </cfRule>
  </conditionalFormatting>
  <conditionalFormatting sqref="J22">
    <cfRule type="containsErrors" dxfId="730" priority="852">
      <formula>ISERROR(J22)</formula>
    </cfRule>
  </conditionalFormatting>
  <conditionalFormatting sqref="N22">
    <cfRule type="containsErrors" dxfId="729" priority="851">
      <formula>ISERROR(N22)</formula>
    </cfRule>
  </conditionalFormatting>
  <conditionalFormatting sqref="O24:O25 O27:O28">
    <cfRule type="containsErrors" dxfId="728" priority="844">
      <formula>ISERROR(O24)</formula>
    </cfRule>
  </conditionalFormatting>
  <conditionalFormatting sqref="N24:N27">
    <cfRule type="cellIs" dxfId="727" priority="843" operator="equal">
      <formula>0</formula>
    </cfRule>
  </conditionalFormatting>
  <conditionalFormatting sqref="N24:N27">
    <cfRule type="containsErrors" dxfId="726" priority="842">
      <formula>ISERROR(N24)</formula>
    </cfRule>
  </conditionalFormatting>
  <conditionalFormatting sqref="G24:G25 G27:G28">
    <cfRule type="containsErrors" dxfId="725" priority="848">
      <formula>ISERROR(G24)</formula>
    </cfRule>
  </conditionalFormatting>
  <conditionalFormatting sqref="K24:K25 K27:K28">
    <cfRule type="containsErrors" dxfId="724" priority="847">
      <formula>ISERROR(K24)</formula>
    </cfRule>
  </conditionalFormatting>
  <conditionalFormatting sqref="J24:J27">
    <cfRule type="cellIs" dxfId="723" priority="846" operator="equal">
      <formula>0</formula>
    </cfRule>
  </conditionalFormatting>
  <conditionalFormatting sqref="J24:J27">
    <cfRule type="containsErrors" dxfId="722" priority="845">
      <formula>ISERROR(J24)</formula>
    </cfRule>
  </conditionalFormatting>
  <conditionalFormatting sqref="L24:L28">
    <cfRule type="cellIs" dxfId="721" priority="838" operator="equal">
      <formula>0</formula>
    </cfRule>
    <cfRule type="containsErrors" dxfId="720" priority="849">
      <formula>ISERROR(L24)</formula>
    </cfRule>
  </conditionalFormatting>
  <conditionalFormatting sqref="G48:G49 G51:G52">
    <cfRule type="containsErrors" dxfId="719" priority="800">
      <formula>ISERROR(G48)</formula>
    </cfRule>
  </conditionalFormatting>
  <conditionalFormatting sqref="F28">
    <cfRule type="containsErrors" dxfId="718" priority="841">
      <formula>ISERROR(F28)</formula>
    </cfRule>
  </conditionalFormatting>
  <conditionalFormatting sqref="J28">
    <cfRule type="containsErrors" dxfId="717" priority="840">
      <formula>ISERROR(J28)</formula>
    </cfRule>
  </conditionalFormatting>
  <conditionalFormatting sqref="N28">
    <cfRule type="containsErrors" dxfId="716" priority="839">
      <formula>ISERROR(N28)</formula>
    </cfRule>
  </conditionalFormatting>
  <conditionalFormatting sqref="O30:O31 O33:O34">
    <cfRule type="containsErrors" dxfId="715" priority="832">
      <formula>ISERROR(O30)</formula>
    </cfRule>
  </conditionalFormatting>
  <conditionalFormatting sqref="N30:N33">
    <cfRule type="cellIs" dxfId="714" priority="831" operator="equal">
      <formula>0</formula>
    </cfRule>
  </conditionalFormatting>
  <conditionalFormatting sqref="N30:N33">
    <cfRule type="containsErrors" dxfId="713" priority="830">
      <formula>ISERROR(N30)</formula>
    </cfRule>
  </conditionalFormatting>
  <conditionalFormatting sqref="G30:G31 G33:G34">
    <cfRule type="containsErrors" dxfId="712" priority="836">
      <formula>ISERROR(G30)</formula>
    </cfRule>
  </conditionalFormatting>
  <conditionalFormatting sqref="K30:K31 K33:K34">
    <cfRule type="containsErrors" dxfId="711" priority="835">
      <formula>ISERROR(K30)</formula>
    </cfRule>
  </conditionalFormatting>
  <conditionalFormatting sqref="J30:J33">
    <cfRule type="cellIs" dxfId="710" priority="834" operator="equal">
      <formula>0</formula>
    </cfRule>
  </conditionalFormatting>
  <conditionalFormatting sqref="J30:J33">
    <cfRule type="containsErrors" dxfId="709" priority="833">
      <formula>ISERROR(J30)</formula>
    </cfRule>
  </conditionalFormatting>
  <conditionalFormatting sqref="L30:L34">
    <cfRule type="cellIs" dxfId="708" priority="826" operator="equal">
      <formula>0</formula>
    </cfRule>
    <cfRule type="containsErrors" dxfId="707" priority="837">
      <formula>ISERROR(L30)</formula>
    </cfRule>
  </conditionalFormatting>
  <conditionalFormatting sqref="F34">
    <cfRule type="containsErrors" dxfId="706" priority="829">
      <formula>ISERROR(F34)</formula>
    </cfRule>
  </conditionalFormatting>
  <conditionalFormatting sqref="J34">
    <cfRule type="containsErrors" dxfId="705" priority="828">
      <formula>ISERROR(J34)</formula>
    </cfRule>
  </conditionalFormatting>
  <conditionalFormatting sqref="N34">
    <cfRule type="containsErrors" dxfId="704" priority="827">
      <formula>ISERROR(N34)</formula>
    </cfRule>
  </conditionalFormatting>
  <conditionalFormatting sqref="O36:O37 O39:O40">
    <cfRule type="containsErrors" dxfId="703" priority="820">
      <formula>ISERROR(O36)</formula>
    </cfRule>
  </conditionalFormatting>
  <conditionalFormatting sqref="N36:N39">
    <cfRule type="cellIs" dxfId="702" priority="819" operator="equal">
      <formula>0</formula>
    </cfRule>
  </conditionalFormatting>
  <conditionalFormatting sqref="N36:N39">
    <cfRule type="containsErrors" dxfId="701" priority="818">
      <formula>ISERROR(N36)</formula>
    </cfRule>
  </conditionalFormatting>
  <conditionalFormatting sqref="G36:G37 G39:G40">
    <cfRule type="containsErrors" dxfId="700" priority="824">
      <formula>ISERROR(G36)</formula>
    </cfRule>
  </conditionalFormatting>
  <conditionalFormatting sqref="K36:K37 K39:K40">
    <cfRule type="containsErrors" dxfId="699" priority="823">
      <formula>ISERROR(K36)</formula>
    </cfRule>
  </conditionalFormatting>
  <conditionalFormatting sqref="J36:J39">
    <cfRule type="cellIs" dxfId="698" priority="822" operator="equal">
      <formula>0</formula>
    </cfRule>
  </conditionalFormatting>
  <conditionalFormatting sqref="J36:J39">
    <cfRule type="containsErrors" dxfId="697" priority="821">
      <formula>ISERROR(J36)</formula>
    </cfRule>
  </conditionalFormatting>
  <conditionalFormatting sqref="L36:L40">
    <cfRule type="cellIs" dxfId="696" priority="814" operator="equal">
      <formula>0</formula>
    </cfRule>
    <cfRule type="containsErrors" dxfId="695" priority="825">
      <formula>ISERROR(L36)</formula>
    </cfRule>
  </conditionalFormatting>
  <conditionalFormatting sqref="F40">
    <cfRule type="containsErrors" dxfId="694" priority="817">
      <formula>ISERROR(F40)</formula>
    </cfRule>
  </conditionalFormatting>
  <conditionalFormatting sqref="J40">
    <cfRule type="containsErrors" dxfId="693" priority="816">
      <formula>ISERROR(J40)</formula>
    </cfRule>
  </conditionalFormatting>
  <conditionalFormatting sqref="N40">
    <cfRule type="containsErrors" dxfId="692" priority="815">
      <formula>ISERROR(N40)</formula>
    </cfRule>
  </conditionalFormatting>
  <conditionalFormatting sqref="O42:O43 O45:O46">
    <cfRule type="containsErrors" dxfId="691" priority="808">
      <formula>ISERROR(O42)</formula>
    </cfRule>
  </conditionalFormatting>
  <conditionalFormatting sqref="N42:N45">
    <cfRule type="cellIs" dxfId="690" priority="807" operator="equal">
      <formula>0</formula>
    </cfRule>
  </conditionalFormatting>
  <conditionalFormatting sqref="N42:N45">
    <cfRule type="containsErrors" dxfId="689" priority="806">
      <formula>ISERROR(N42)</formula>
    </cfRule>
  </conditionalFormatting>
  <conditionalFormatting sqref="G42:G43 G45:G46">
    <cfRule type="containsErrors" dxfId="688" priority="812">
      <formula>ISERROR(G42)</formula>
    </cfRule>
  </conditionalFormatting>
  <conditionalFormatting sqref="K42:K43 K45:K46">
    <cfRule type="containsErrors" dxfId="687" priority="811">
      <formula>ISERROR(K42)</formula>
    </cfRule>
  </conditionalFormatting>
  <conditionalFormatting sqref="J42:J45">
    <cfRule type="cellIs" dxfId="686" priority="810" operator="equal">
      <formula>0</formula>
    </cfRule>
  </conditionalFormatting>
  <conditionalFormatting sqref="J42:J45">
    <cfRule type="containsErrors" dxfId="685" priority="809">
      <formula>ISERROR(J42)</formula>
    </cfRule>
  </conditionalFormatting>
  <conditionalFormatting sqref="L42:L46">
    <cfRule type="cellIs" dxfId="684" priority="802" operator="equal">
      <formula>0</formula>
    </cfRule>
    <cfRule type="containsErrors" dxfId="683" priority="813">
      <formula>ISERROR(L42)</formula>
    </cfRule>
  </conditionalFormatting>
  <conditionalFormatting sqref="F46">
    <cfRule type="containsErrors" dxfId="682" priority="805">
      <formula>ISERROR(F46)</formula>
    </cfRule>
  </conditionalFormatting>
  <conditionalFormatting sqref="J46">
    <cfRule type="containsErrors" dxfId="681" priority="804">
      <formula>ISERROR(J46)</formula>
    </cfRule>
  </conditionalFormatting>
  <conditionalFormatting sqref="N46">
    <cfRule type="containsErrors" dxfId="680" priority="803">
      <formula>ISERROR(N46)</formula>
    </cfRule>
  </conditionalFormatting>
  <conditionalFormatting sqref="O48:O49 O51:O52">
    <cfRule type="containsErrors" dxfId="679" priority="796">
      <formula>ISERROR(O48)</formula>
    </cfRule>
  </conditionalFormatting>
  <conditionalFormatting sqref="N48:N51">
    <cfRule type="cellIs" dxfId="678" priority="795" operator="equal">
      <formula>0</formula>
    </cfRule>
  </conditionalFormatting>
  <conditionalFormatting sqref="N48:N51">
    <cfRule type="containsErrors" dxfId="677" priority="794">
      <formula>ISERROR(N48)</formula>
    </cfRule>
  </conditionalFormatting>
  <conditionalFormatting sqref="K48:K49 K51:K52">
    <cfRule type="containsErrors" dxfId="676" priority="799">
      <formula>ISERROR(K48)</formula>
    </cfRule>
  </conditionalFormatting>
  <conditionalFormatting sqref="J48:J51">
    <cfRule type="cellIs" dxfId="675" priority="798" operator="equal">
      <formula>0</formula>
    </cfRule>
  </conditionalFormatting>
  <conditionalFormatting sqref="J48:J51">
    <cfRule type="containsErrors" dxfId="674" priority="797">
      <formula>ISERROR(J48)</formula>
    </cfRule>
  </conditionalFormatting>
  <conditionalFormatting sqref="L48:L52">
    <cfRule type="cellIs" dxfId="673" priority="790" operator="equal">
      <formula>0</formula>
    </cfRule>
    <cfRule type="containsErrors" dxfId="672" priority="801">
      <formula>ISERROR(L48)</formula>
    </cfRule>
  </conditionalFormatting>
  <conditionalFormatting sqref="F52">
    <cfRule type="containsErrors" dxfId="671" priority="793">
      <formula>ISERROR(F52)</formula>
    </cfRule>
  </conditionalFormatting>
  <conditionalFormatting sqref="J52">
    <cfRule type="containsErrors" dxfId="670" priority="792">
      <formula>ISERROR(J52)</formula>
    </cfRule>
  </conditionalFormatting>
  <conditionalFormatting sqref="N52">
    <cfRule type="containsErrors" dxfId="669" priority="791">
      <formula>ISERROR(N52)</formula>
    </cfRule>
  </conditionalFormatting>
  <conditionalFormatting sqref="G38">
    <cfRule type="cellIs" dxfId="668" priority="709" operator="equal">
      <formula>"x"</formula>
    </cfRule>
  </conditionalFormatting>
  <conditionalFormatting sqref="G38">
    <cfRule type="containsErrors" dxfId="667" priority="708">
      <formula>ISERROR(G38)</formula>
    </cfRule>
  </conditionalFormatting>
  <conditionalFormatting sqref="K56">
    <cfRule type="cellIs" dxfId="666" priority="677" operator="equal">
      <formula>"x"</formula>
    </cfRule>
  </conditionalFormatting>
  <conditionalFormatting sqref="K56">
    <cfRule type="containsErrors" dxfId="665" priority="676">
      <formula>ISERROR(K56)</formula>
    </cfRule>
  </conditionalFormatting>
  <conditionalFormatting sqref="O54:O55 O57:O58">
    <cfRule type="containsErrors" dxfId="664" priority="784">
      <formula>ISERROR(O54)</formula>
    </cfRule>
  </conditionalFormatting>
  <conditionalFormatting sqref="N54:N57">
    <cfRule type="cellIs" dxfId="663" priority="783" operator="equal">
      <formula>0</formula>
    </cfRule>
  </conditionalFormatting>
  <conditionalFormatting sqref="N54:N57">
    <cfRule type="containsErrors" dxfId="662" priority="782">
      <formula>ISERROR(N54)</formula>
    </cfRule>
  </conditionalFormatting>
  <conditionalFormatting sqref="G54:G55 G57:G58">
    <cfRule type="containsErrors" dxfId="661" priority="788">
      <formula>ISERROR(G54)</formula>
    </cfRule>
  </conditionalFormatting>
  <conditionalFormatting sqref="K54:K55 K57:K58">
    <cfRule type="containsErrors" dxfId="660" priority="787">
      <formula>ISERROR(K54)</formula>
    </cfRule>
  </conditionalFormatting>
  <conditionalFormatting sqref="J54:J57">
    <cfRule type="cellIs" dxfId="659" priority="786" operator="equal">
      <formula>0</formula>
    </cfRule>
  </conditionalFormatting>
  <conditionalFormatting sqref="J54:J57">
    <cfRule type="containsErrors" dxfId="658" priority="785">
      <formula>ISERROR(J54)</formula>
    </cfRule>
  </conditionalFormatting>
  <conditionalFormatting sqref="L54:L58">
    <cfRule type="cellIs" dxfId="657" priority="778" operator="equal">
      <formula>0</formula>
    </cfRule>
    <cfRule type="containsErrors" dxfId="656" priority="789">
      <formula>ISERROR(L54)</formula>
    </cfRule>
  </conditionalFormatting>
  <conditionalFormatting sqref="F58">
    <cfRule type="containsErrors" dxfId="655" priority="781">
      <formula>ISERROR(F58)</formula>
    </cfRule>
  </conditionalFormatting>
  <conditionalFormatting sqref="J58">
    <cfRule type="containsErrors" dxfId="654" priority="780">
      <formula>ISERROR(J58)</formula>
    </cfRule>
  </conditionalFormatting>
  <conditionalFormatting sqref="N58">
    <cfRule type="containsErrors" dxfId="653" priority="779">
      <formula>ISERROR(N58)</formula>
    </cfRule>
  </conditionalFormatting>
  <conditionalFormatting sqref="O60:O61 O63:O64">
    <cfRule type="containsErrors" dxfId="652" priority="772">
      <formula>ISERROR(O60)</formula>
    </cfRule>
  </conditionalFormatting>
  <conditionalFormatting sqref="N60:N63">
    <cfRule type="cellIs" dxfId="651" priority="771" operator="equal">
      <formula>0</formula>
    </cfRule>
  </conditionalFormatting>
  <conditionalFormatting sqref="N60:N63">
    <cfRule type="containsErrors" dxfId="650" priority="770">
      <formula>ISERROR(N60)</formula>
    </cfRule>
  </conditionalFormatting>
  <conditionalFormatting sqref="K60:K61 K63:K64">
    <cfRule type="containsErrors" dxfId="649" priority="775">
      <formula>ISERROR(K60)</formula>
    </cfRule>
  </conditionalFormatting>
  <conditionalFormatting sqref="J60:J63">
    <cfRule type="cellIs" dxfId="648" priority="774" operator="equal">
      <formula>0</formula>
    </cfRule>
  </conditionalFormatting>
  <conditionalFormatting sqref="J60:J63">
    <cfRule type="containsErrors" dxfId="647" priority="773">
      <formula>ISERROR(J60)</formula>
    </cfRule>
  </conditionalFormatting>
  <conditionalFormatting sqref="L60:L64">
    <cfRule type="cellIs" dxfId="646" priority="766" operator="equal">
      <formula>0</formula>
    </cfRule>
    <cfRule type="containsErrors" dxfId="645" priority="777">
      <formula>ISERROR(L60)</formula>
    </cfRule>
  </conditionalFormatting>
  <conditionalFormatting sqref="J64">
    <cfRule type="containsErrors" dxfId="644" priority="768">
      <formula>ISERROR(J64)</formula>
    </cfRule>
  </conditionalFormatting>
  <conditionalFormatting sqref="N64">
    <cfRule type="containsErrors" dxfId="643" priority="767">
      <formula>ISERROR(N64)</formula>
    </cfRule>
  </conditionalFormatting>
  <conditionalFormatting sqref="O66:O67 O69:O70">
    <cfRule type="containsErrors" dxfId="642" priority="760">
      <formula>ISERROR(O66)</formula>
    </cfRule>
  </conditionalFormatting>
  <conditionalFormatting sqref="N66:N69">
    <cfRule type="cellIs" dxfId="641" priority="759" operator="equal">
      <formula>0</formula>
    </cfRule>
  </conditionalFormatting>
  <conditionalFormatting sqref="N66:N69">
    <cfRule type="containsErrors" dxfId="640" priority="758">
      <formula>ISERROR(N66)</formula>
    </cfRule>
  </conditionalFormatting>
  <conditionalFormatting sqref="G66:G67 G69:G70">
    <cfRule type="containsErrors" dxfId="639" priority="764">
      <formula>ISERROR(G66)</formula>
    </cfRule>
  </conditionalFormatting>
  <conditionalFormatting sqref="K66:K67 K69:K70">
    <cfRule type="containsErrors" dxfId="638" priority="763">
      <formula>ISERROR(K66)</formula>
    </cfRule>
  </conditionalFormatting>
  <conditionalFormatting sqref="J66:J69">
    <cfRule type="cellIs" dxfId="637" priority="762" operator="equal">
      <formula>0</formula>
    </cfRule>
  </conditionalFormatting>
  <conditionalFormatting sqref="J66:J69">
    <cfRule type="containsErrors" dxfId="636" priority="761">
      <formula>ISERROR(J66)</formula>
    </cfRule>
  </conditionalFormatting>
  <conditionalFormatting sqref="L66:L70">
    <cfRule type="cellIs" dxfId="635" priority="754" operator="equal">
      <formula>0</formula>
    </cfRule>
    <cfRule type="containsErrors" dxfId="634" priority="765">
      <formula>ISERROR(L66)</formula>
    </cfRule>
  </conditionalFormatting>
  <conditionalFormatting sqref="F70">
    <cfRule type="containsErrors" dxfId="633" priority="757">
      <formula>ISERROR(F70)</formula>
    </cfRule>
  </conditionalFormatting>
  <conditionalFormatting sqref="J70">
    <cfRule type="containsErrors" dxfId="632" priority="756">
      <formula>ISERROR(J70)</formula>
    </cfRule>
  </conditionalFormatting>
  <conditionalFormatting sqref="N70">
    <cfRule type="containsErrors" dxfId="631" priority="755">
      <formula>ISERROR(N70)</formula>
    </cfRule>
  </conditionalFormatting>
  <conditionalFormatting sqref="O72:O73 O75:O76">
    <cfRule type="containsErrors" dxfId="630" priority="748">
      <formula>ISERROR(O72)</formula>
    </cfRule>
  </conditionalFormatting>
  <conditionalFormatting sqref="N72:N75">
    <cfRule type="cellIs" dxfId="629" priority="747" operator="equal">
      <formula>0</formula>
    </cfRule>
  </conditionalFormatting>
  <conditionalFormatting sqref="N72:N75">
    <cfRule type="containsErrors" dxfId="628" priority="746">
      <formula>ISERROR(N72)</formula>
    </cfRule>
  </conditionalFormatting>
  <conditionalFormatting sqref="G72:G73 G75:G76">
    <cfRule type="containsErrors" dxfId="627" priority="752">
      <formula>ISERROR(G72)</formula>
    </cfRule>
  </conditionalFormatting>
  <conditionalFormatting sqref="K72:K73 K75:K76">
    <cfRule type="containsErrors" dxfId="626" priority="751">
      <formula>ISERROR(K72)</formula>
    </cfRule>
  </conditionalFormatting>
  <conditionalFormatting sqref="J72:J75">
    <cfRule type="cellIs" dxfId="625" priority="750" operator="equal">
      <formula>0</formula>
    </cfRule>
  </conditionalFormatting>
  <conditionalFormatting sqref="J72:J75">
    <cfRule type="containsErrors" dxfId="624" priority="749">
      <formula>ISERROR(J72)</formula>
    </cfRule>
  </conditionalFormatting>
  <conditionalFormatting sqref="L72:L76">
    <cfRule type="cellIs" dxfId="623" priority="742" operator="equal">
      <formula>0</formula>
    </cfRule>
    <cfRule type="containsErrors" dxfId="622" priority="753">
      <formula>ISERROR(L72)</formula>
    </cfRule>
  </conditionalFormatting>
  <conditionalFormatting sqref="F76">
    <cfRule type="containsErrors" dxfId="621" priority="745">
      <formula>ISERROR(F76)</formula>
    </cfRule>
  </conditionalFormatting>
  <conditionalFormatting sqref="J76">
    <cfRule type="containsErrors" dxfId="620" priority="744">
      <formula>ISERROR(J76)</formula>
    </cfRule>
  </conditionalFormatting>
  <conditionalFormatting sqref="N76">
    <cfRule type="containsErrors" dxfId="619" priority="743">
      <formula>ISERROR(N76)</formula>
    </cfRule>
  </conditionalFormatting>
  <conditionalFormatting sqref="O78:O79 O81:O82">
    <cfRule type="containsErrors" dxfId="618" priority="736">
      <formula>ISERROR(O78)</formula>
    </cfRule>
  </conditionalFormatting>
  <conditionalFormatting sqref="N78:N81">
    <cfRule type="cellIs" dxfId="617" priority="735" operator="equal">
      <formula>0</formula>
    </cfRule>
  </conditionalFormatting>
  <conditionalFormatting sqref="N78:N81">
    <cfRule type="containsErrors" dxfId="616" priority="734">
      <formula>ISERROR(N78)</formula>
    </cfRule>
  </conditionalFormatting>
  <conditionalFormatting sqref="G78:G79 G81:G82">
    <cfRule type="containsErrors" dxfId="615" priority="740">
      <formula>ISERROR(G78)</formula>
    </cfRule>
  </conditionalFormatting>
  <conditionalFormatting sqref="K78:K79 K81:K82">
    <cfRule type="containsErrors" dxfId="614" priority="739">
      <formula>ISERROR(K78)</formula>
    </cfRule>
  </conditionalFormatting>
  <conditionalFormatting sqref="J78:J81">
    <cfRule type="cellIs" dxfId="613" priority="738" operator="equal">
      <formula>0</formula>
    </cfRule>
  </conditionalFormatting>
  <conditionalFormatting sqref="J78:J81">
    <cfRule type="containsErrors" dxfId="612" priority="737">
      <formula>ISERROR(J78)</formula>
    </cfRule>
  </conditionalFormatting>
  <conditionalFormatting sqref="L78:L82">
    <cfRule type="cellIs" dxfId="611" priority="730" operator="equal">
      <formula>0</formula>
    </cfRule>
    <cfRule type="containsErrors" dxfId="610" priority="741">
      <formula>ISERROR(L78)</formula>
    </cfRule>
  </conditionalFormatting>
  <conditionalFormatting sqref="F82">
    <cfRule type="containsErrors" dxfId="609" priority="733">
      <formula>ISERROR(F82)</formula>
    </cfRule>
  </conditionalFormatting>
  <conditionalFormatting sqref="J82">
    <cfRule type="containsErrors" dxfId="608" priority="732">
      <formula>ISERROR(J82)</formula>
    </cfRule>
  </conditionalFormatting>
  <conditionalFormatting sqref="N82">
    <cfRule type="containsErrors" dxfId="607" priority="731">
      <formula>ISERROR(N82)</formula>
    </cfRule>
  </conditionalFormatting>
  <conditionalFormatting sqref="O84:O85 O87:O88">
    <cfRule type="containsErrors" dxfId="606" priority="724">
      <formula>ISERROR(O84)</formula>
    </cfRule>
  </conditionalFormatting>
  <conditionalFormatting sqref="N84:N87">
    <cfRule type="cellIs" dxfId="605" priority="723" operator="equal">
      <formula>0</formula>
    </cfRule>
  </conditionalFormatting>
  <conditionalFormatting sqref="N84:N87">
    <cfRule type="containsErrors" dxfId="604" priority="722">
      <formula>ISERROR(N84)</formula>
    </cfRule>
  </conditionalFormatting>
  <conditionalFormatting sqref="G84:G85 G87:G88">
    <cfRule type="containsErrors" dxfId="603" priority="728">
      <formula>ISERROR(G84)</formula>
    </cfRule>
  </conditionalFormatting>
  <conditionalFormatting sqref="K84:K85 K87:K88">
    <cfRule type="containsErrors" dxfId="602" priority="727">
      <formula>ISERROR(K84)</formula>
    </cfRule>
  </conditionalFormatting>
  <conditionalFormatting sqref="J84:J87">
    <cfRule type="cellIs" dxfId="601" priority="726" operator="equal">
      <formula>0</formula>
    </cfRule>
  </conditionalFormatting>
  <conditionalFormatting sqref="J84:J87">
    <cfRule type="containsErrors" dxfId="600" priority="725">
      <formula>ISERROR(J84)</formula>
    </cfRule>
  </conditionalFormatting>
  <conditionalFormatting sqref="L84:L88">
    <cfRule type="cellIs" dxfId="599" priority="718" operator="equal">
      <formula>0</formula>
    </cfRule>
    <cfRule type="containsErrors" dxfId="598" priority="729">
      <formula>ISERROR(L84)</formula>
    </cfRule>
  </conditionalFormatting>
  <conditionalFormatting sqref="F88">
    <cfRule type="containsErrors" dxfId="597" priority="721">
      <formula>ISERROR(F88)</formula>
    </cfRule>
  </conditionalFormatting>
  <conditionalFormatting sqref="J88">
    <cfRule type="containsErrors" dxfId="596" priority="720">
      <formula>ISERROR(J88)</formula>
    </cfRule>
  </conditionalFormatting>
  <conditionalFormatting sqref="N88">
    <cfRule type="containsErrors" dxfId="595" priority="719">
      <formula>ISERROR(N88)</formula>
    </cfRule>
  </conditionalFormatting>
  <conditionalFormatting sqref="G14">
    <cfRule type="cellIs" dxfId="594" priority="717" operator="equal">
      <formula>"x"</formula>
    </cfRule>
  </conditionalFormatting>
  <conditionalFormatting sqref="G14">
    <cfRule type="containsErrors" dxfId="593" priority="716">
      <formula>ISERROR(G14)</formula>
    </cfRule>
  </conditionalFormatting>
  <conditionalFormatting sqref="G20">
    <cfRule type="cellIs" dxfId="592" priority="715" operator="equal">
      <formula>"x"</formula>
    </cfRule>
  </conditionalFormatting>
  <conditionalFormatting sqref="G20">
    <cfRule type="containsErrors" dxfId="591" priority="714">
      <formula>ISERROR(G20)</formula>
    </cfRule>
  </conditionalFormatting>
  <conditionalFormatting sqref="G26">
    <cfRule type="cellIs" dxfId="590" priority="713" operator="equal">
      <formula>"x"</formula>
    </cfRule>
  </conditionalFormatting>
  <conditionalFormatting sqref="G26">
    <cfRule type="containsErrors" dxfId="589" priority="712">
      <formula>ISERROR(G26)</formula>
    </cfRule>
  </conditionalFormatting>
  <conditionalFormatting sqref="G32">
    <cfRule type="cellIs" dxfId="588" priority="711" operator="equal">
      <formula>"x"</formula>
    </cfRule>
  </conditionalFormatting>
  <conditionalFormatting sqref="G32">
    <cfRule type="containsErrors" dxfId="587" priority="710">
      <formula>ISERROR(G32)</formula>
    </cfRule>
  </conditionalFormatting>
  <conditionalFormatting sqref="G44">
    <cfRule type="cellIs" dxfId="586" priority="707" operator="equal">
      <formula>"x"</formula>
    </cfRule>
  </conditionalFormatting>
  <conditionalFormatting sqref="G44">
    <cfRule type="containsErrors" dxfId="585" priority="706">
      <formula>ISERROR(G44)</formula>
    </cfRule>
  </conditionalFormatting>
  <conditionalFormatting sqref="G50">
    <cfRule type="cellIs" dxfId="584" priority="705" operator="equal">
      <formula>"x"</formula>
    </cfRule>
  </conditionalFormatting>
  <conditionalFormatting sqref="G50">
    <cfRule type="containsErrors" dxfId="583" priority="704">
      <formula>ISERROR(G50)</formula>
    </cfRule>
  </conditionalFormatting>
  <conditionalFormatting sqref="G56">
    <cfRule type="cellIs" dxfId="582" priority="703" operator="equal">
      <formula>"x"</formula>
    </cfRule>
  </conditionalFormatting>
  <conditionalFormatting sqref="G56">
    <cfRule type="containsErrors" dxfId="581" priority="702">
      <formula>ISERROR(G56)</formula>
    </cfRule>
  </conditionalFormatting>
  <conditionalFormatting sqref="G62">
    <cfRule type="cellIs" dxfId="580" priority="701" operator="equal">
      <formula>"x"</formula>
    </cfRule>
  </conditionalFormatting>
  <conditionalFormatting sqref="G62">
    <cfRule type="containsErrors" dxfId="579" priority="700">
      <formula>ISERROR(G62)</formula>
    </cfRule>
  </conditionalFormatting>
  <conditionalFormatting sqref="G68">
    <cfRule type="cellIs" dxfId="578" priority="699" operator="equal">
      <formula>"x"</formula>
    </cfRule>
  </conditionalFormatting>
  <conditionalFormatting sqref="G68">
    <cfRule type="containsErrors" dxfId="577" priority="698">
      <formula>ISERROR(G68)</formula>
    </cfRule>
  </conditionalFormatting>
  <conditionalFormatting sqref="G74">
    <cfRule type="cellIs" dxfId="576" priority="697" operator="equal">
      <formula>"x"</formula>
    </cfRule>
  </conditionalFormatting>
  <conditionalFormatting sqref="G74">
    <cfRule type="containsErrors" dxfId="575" priority="696">
      <formula>ISERROR(G74)</formula>
    </cfRule>
  </conditionalFormatting>
  <conditionalFormatting sqref="G80">
    <cfRule type="cellIs" dxfId="574" priority="695" operator="equal">
      <formula>"x"</formula>
    </cfRule>
  </conditionalFormatting>
  <conditionalFormatting sqref="G80">
    <cfRule type="containsErrors" dxfId="573" priority="694">
      <formula>ISERROR(G80)</formula>
    </cfRule>
  </conditionalFormatting>
  <conditionalFormatting sqref="G86">
    <cfRule type="cellIs" dxfId="572" priority="693" operator="equal">
      <formula>"x"</formula>
    </cfRule>
  </conditionalFormatting>
  <conditionalFormatting sqref="G86">
    <cfRule type="containsErrors" dxfId="571" priority="692">
      <formula>ISERROR(G86)</formula>
    </cfRule>
  </conditionalFormatting>
  <conditionalFormatting sqref="K14">
    <cfRule type="cellIs" dxfId="570" priority="691" operator="equal">
      <formula>"x"</formula>
    </cfRule>
  </conditionalFormatting>
  <conditionalFormatting sqref="K14">
    <cfRule type="containsErrors" dxfId="569" priority="690">
      <formula>ISERROR(K14)</formula>
    </cfRule>
  </conditionalFormatting>
  <conditionalFormatting sqref="K20">
    <cfRule type="cellIs" dxfId="568" priority="689" operator="equal">
      <formula>"x"</formula>
    </cfRule>
  </conditionalFormatting>
  <conditionalFormatting sqref="K20">
    <cfRule type="containsErrors" dxfId="567" priority="688">
      <formula>ISERROR(K20)</formula>
    </cfRule>
  </conditionalFormatting>
  <conditionalFormatting sqref="K26">
    <cfRule type="cellIs" dxfId="566" priority="687" operator="equal">
      <formula>"x"</formula>
    </cfRule>
  </conditionalFormatting>
  <conditionalFormatting sqref="K26">
    <cfRule type="containsErrors" dxfId="565" priority="686">
      <formula>ISERROR(K26)</formula>
    </cfRule>
  </conditionalFormatting>
  <conditionalFormatting sqref="K38">
    <cfRule type="cellIs" dxfId="564" priority="683" operator="equal">
      <formula>"x"</formula>
    </cfRule>
  </conditionalFormatting>
  <conditionalFormatting sqref="K38">
    <cfRule type="containsErrors" dxfId="563" priority="682">
      <formula>ISERROR(K38)</formula>
    </cfRule>
  </conditionalFormatting>
  <conditionalFormatting sqref="K44">
    <cfRule type="cellIs" dxfId="562" priority="681" operator="equal">
      <formula>"x"</formula>
    </cfRule>
  </conditionalFormatting>
  <conditionalFormatting sqref="K44">
    <cfRule type="containsErrors" dxfId="561" priority="680">
      <formula>ISERROR(K44)</formula>
    </cfRule>
  </conditionalFormatting>
  <conditionalFormatting sqref="K50">
    <cfRule type="cellIs" dxfId="560" priority="679" operator="equal">
      <formula>"x"</formula>
    </cfRule>
  </conditionalFormatting>
  <conditionalFormatting sqref="K50">
    <cfRule type="containsErrors" dxfId="559" priority="678">
      <formula>ISERROR(K50)</formula>
    </cfRule>
  </conditionalFormatting>
  <conditionalFormatting sqref="K62">
    <cfRule type="cellIs" dxfId="558" priority="675" operator="equal">
      <formula>"x"</formula>
    </cfRule>
  </conditionalFormatting>
  <conditionalFormatting sqref="K62">
    <cfRule type="containsErrors" dxfId="557" priority="674">
      <formula>ISERROR(K62)</formula>
    </cfRule>
  </conditionalFormatting>
  <conditionalFormatting sqref="K68">
    <cfRule type="cellIs" dxfId="556" priority="673" operator="equal">
      <formula>"x"</formula>
    </cfRule>
  </conditionalFormatting>
  <conditionalFormatting sqref="K68">
    <cfRule type="containsErrors" dxfId="555" priority="672">
      <formula>ISERROR(K68)</formula>
    </cfRule>
  </conditionalFormatting>
  <conditionalFormatting sqref="K74">
    <cfRule type="cellIs" dxfId="554" priority="671" operator="equal">
      <formula>"x"</formula>
    </cfRule>
  </conditionalFormatting>
  <conditionalFormatting sqref="K74">
    <cfRule type="containsErrors" dxfId="553" priority="670">
      <formula>ISERROR(K74)</formula>
    </cfRule>
  </conditionalFormatting>
  <conditionalFormatting sqref="K80">
    <cfRule type="cellIs" dxfId="552" priority="669" operator="equal">
      <formula>"x"</formula>
    </cfRule>
  </conditionalFormatting>
  <conditionalFormatting sqref="K80">
    <cfRule type="containsErrors" dxfId="551" priority="668">
      <formula>ISERROR(K80)</formula>
    </cfRule>
  </conditionalFormatting>
  <conditionalFormatting sqref="K86">
    <cfRule type="cellIs" dxfId="550" priority="667" operator="equal">
      <formula>"x"</formula>
    </cfRule>
  </conditionalFormatting>
  <conditionalFormatting sqref="K86">
    <cfRule type="containsErrors" dxfId="549" priority="666">
      <formula>ISERROR(K86)</formula>
    </cfRule>
  </conditionalFormatting>
  <conditionalFormatting sqref="O14">
    <cfRule type="cellIs" dxfId="548" priority="665" operator="equal">
      <formula>"x"</formula>
    </cfRule>
  </conditionalFormatting>
  <conditionalFormatting sqref="O14">
    <cfRule type="containsErrors" dxfId="547" priority="664">
      <formula>ISERROR(O14)</formula>
    </cfRule>
  </conditionalFormatting>
  <conditionalFormatting sqref="O20">
    <cfRule type="cellIs" dxfId="546" priority="663" operator="equal">
      <formula>"x"</formula>
    </cfRule>
  </conditionalFormatting>
  <conditionalFormatting sqref="O20">
    <cfRule type="containsErrors" dxfId="545" priority="662">
      <formula>ISERROR(O20)</formula>
    </cfRule>
  </conditionalFormatting>
  <conditionalFormatting sqref="O32">
    <cfRule type="cellIs" dxfId="544" priority="659" operator="equal">
      <formula>"x"</formula>
    </cfRule>
  </conditionalFormatting>
  <conditionalFormatting sqref="O32">
    <cfRule type="containsErrors" dxfId="543" priority="658">
      <formula>ISERROR(O32)</formula>
    </cfRule>
  </conditionalFormatting>
  <conditionalFormatting sqref="O38">
    <cfRule type="cellIs" dxfId="542" priority="657" operator="equal">
      <formula>"x"</formula>
    </cfRule>
  </conditionalFormatting>
  <conditionalFormatting sqref="O38">
    <cfRule type="containsErrors" dxfId="541" priority="656">
      <formula>ISERROR(O38)</formula>
    </cfRule>
  </conditionalFormatting>
  <conditionalFormatting sqref="O44">
    <cfRule type="cellIs" dxfId="540" priority="655" operator="equal">
      <formula>"x"</formula>
    </cfRule>
  </conditionalFormatting>
  <conditionalFormatting sqref="O44">
    <cfRule type="containsErrors" dxfId="539" priority="654">
      <formula>ISERROR(O44)</formula>
    </cfRule>
  </conditionalFormatting>
  <conditionalFormatting sqref="O50">
    <cfRule type="cellIs" dxfId="538" priority="653" operator="equal">
      <formula>"x"</formula>
    </cfRule>
  </conditionalFormatting>
  <conditionalFormatting sqref="O50">
    <cfRule type="containsErrors" dxfId="537" priority="652">
      <formula>ISERROR(O50)</formula>
    </cfRule>
  </conditionalFormatting>
  <conditionalFormatting sqref="O56">
    <cfRule type="cellIs" dxfId="536" priority="651" operator="equal">
      <formula>"x"</formula>
    </cfRule>
  </conditionalFormatting>
  <conditionalFormatting sqref="O56">
    <cfRule type="containsErrors" dxfId="535" priority="650">
      <formula>ISERROR(O56)</formula>
    </cfRule>
  </conditionalFormatting>
  <conditionalFormatting sqref="O62">
    <cfRule type="cellIs" dxfId="534" priority="649" operator="equal">
      <formula>"x"</formula>
    </cfRule>
  </conditionalFormatting>
  <conditionalFormatting sqref="O62">
    <cfRule type="containsErrors" dxfId="533" priority="648">
      <formula>ISERROR(O62)</formula>
    </cfRule>
  </conditionalFormatting>
  <conditionalFormatting sqref="O68">
    <cfRule type="cellIs" dxfId="532" priority="647" operator="equal">
      <formula>"x"</formula>
    </cfRule>
  </conditionalFormatting>
  <conditionalFormatting sqref="O68">
    <cfRule type="containsErrors" dxfId="531" priority="646">
      <formula>ISERROR(O68)</formula>
    </cfRule>
  </conditionalFormatting>
  <conditionalFormatting sqref="O74">
    <cfRule type="cellIs" dxfId="530" priority="645" operator="equal">
      <formula>"x"</formula>
    </cfRule>
  </conditionalFormatting>
  <conditionalFormatting sqref="O74">
    <cfRule type="containsErrors" dxfId="529" priority="644">
      <formula>ISERROR(O74)</formula>
    </cfRule>
  </conditionalFormatting>
  <conditionalFormatting sqref="O80">
    <cfRule type="cellIs" dxfId="528" priority="643" operator="equal">
      <formula>"x"</formula>
    </cfRule>
  </conditionalFormatting>
  <conditionalFormatting sqref="O80">
    <cfRule type="containsErrors" dxfId="527" priority="642">
      <formula>ISERROR(O80)</formula>
    </cfRule>
  </conditionalFormatting>
  <conditionalFormatting sqref="O86">
    <cfRule type="cellIs" dxfId="526" priority="641" operator="equal">
      <formula>"x"</formula>
    </cfRule>
  </conditionalFormatting>
  <conditionalFormatting sqref="O86">
    <cfRule type="containsErrors" dxfId="525" priority="640">
      <formula>ISERROR(O86)</formula>
    </cfRule>
  </conditionalFormatting>
  <conditionalFormatting sqref="P12:P16">
    <cfRule type="cellIs" dxfId="524" priority="637" operator="equal">
      <formula>0</formula>
    </cfRule>
  </conditionalFormatting>
  <conditionalFormatting sqref="P18:P22">
    <cfRule type="cellIs" dxfId="523" priority="630" operator="equal">
      <formula>0</formula>
    </cfRule>
  </conditionalFormatting>
  <conditionalFormatting sqref="P24:P28">
    <cfRule type="cellIs" dxfId="522" priority="623" operator="equal">
      <formula>0</formula>
    </cfRule>
  </conditionalFormatting>
  <conditionalFormatting sqref="P30:P34">
    <cfRule type="cellIs" dxfId="521" priority="616" operator="equal">
      <formula>0</formula>
    </cfRule>
  </conditionalFormatting>
  <conditionalFormatting sqref="P36:P40">
    <cfRule type="cellIs" dxfId="520" priority="609" operator="equal">
      <formula>0</formula>
    </cfRule>
  </conditionalFormatting>
  <conditionalFormatting sqref="P42:P46">
    <cfRule type="cellIs" dxfId="519" priority="602" operator="equal">
      <formula>0</formula>
    </cfRule>
  </conditionalFormatting>
  <conditionalFormatting sqref="P48:P52">
    <cfRule type="cellIs" dxfId="518" priority="595" operator="equal">
      <formula>0</formula>
    </cfRule>
  </conditionalFormatting>
  <conditionalFormatting sqref="P54:P58">
    <cfRule type="cellIs" dxfId="517" priority="588" operator="equal">
      <formula>0</formula>
    </cfRule>
  </conditionalFormatting>
  <conditionalFormatting sqref="P60:P64">
    <cfRule type="cellIs" dxfId="516" priority="581" operator="equal">
      <formula>0</formula>
    </cfRule>
  </conditionalFormatting>
  <conditionalFormatting sqref="P66:P70">
    <cfRule type="cellIs" dxfId="515" priority="574" operator="equal">
      <formula>0</formula>
    </cfRule>
  </conditionalFormatting>
  <conditionalFormatting sqref="P72:P76">
    <cfRule type="cellIs" dxfId="514" priority="567" operator="equal">
      <formula>0</formula>
    </cfRule>
  </conditionalFormatting>
  <conditionalFormatting sqref="P78:P82">
    <cfRule type="cellIs" dxfId="513" priority="560" operator="equal">
      <formula>0</formula>
    </cfRule>
  </conditionalFormatting>
  <conditionalFormatting sqref="P84:P88">
    <cfRule type="cellIs" dxfId="512" priority="553" operator="equal">
      <formula>0</formula>
    </cfRule>
  </conditionalFormatting>
  <conditionalFormatting sqref="W6">
    <cfRule type="cellIs" dxfId="511" priority="552" operator="greaterThan">
      <formula>0</formula>
    </cfRule>
  </conditionalFormatting>
  <conditionalFormatting sqref="AA6:AA10">
    <cfRule type="cellIs" dxfId="510" priority="551" operator="equal">
      <formula>FALSE</formula>
    </cfRule>
  </conditionalFormatting>
  <conditionalFormatting sqref="AB6:AB10">
    <cfRule type="cellIs" dxfId="509" priority="550" operator="equal">
      <formula>FALSE</formula>
    </cfRule>
  </conditionalFormatting>
  <conditionalFormatting sqref="AD6:AD10">
    <cfRule type="cellIs" dxfId="508" priority="549" operator="equal">
      <formula>FALSE</formula>
    </cfRule>
  </conditionalFormatting>
  <conditionalFormatting sqref="AE6:AE10">
    <cfRule type="cellIs" dxfId="507" priority="548" operator="equal">
      <formula>FALSE</formula>
    </cfRule>
  </conditionalFormatting>
  <conditionalFormatting sqref="AG6:AG10">
    <cfRule type="cellIs" dxfId="506" priority="547" operator="equal">
      <formula>FALSE</formula>
    </cfRule>
  </conditionalFormatting>
  <conditionalFormatting sqref="A1">
    <cfRule type="cellIs" dxfId="505" priority="546" operator="equal">
      <formula>0</formula>
    </cfRule>
  </conditionalFormatting>
  <conditionalFormatting sqref="B11">
    <cfRule type="cellIs" dxfId="504" priority="545" operator="equal">
      <formula>0</formula>
    </cfRule>
  </conditionalFormatting>
  <conditionalFormatting sqref="F11">
    <cfRule type="cellIs" dxfId="503" priority="544" operator="equal">
      <formula>"x"</formula>
    </cfRule>
  </conditionalFormatting>
  <conditionalFormatting sqref="A11">
    <cfRule type="cellIs" dxfId="502" priority="543" operator="equal">
      <formula>0</formula>
    </cfRule>
  </conditionalFormatting>
  <conditionalFormatting sqref="B17">
    <cfRule type="cellIs" dxfId="501" priority="542" operator="equal">
      <formula>0</formula>
    </cfRule>
  </conditionalFormatting>
  <conditionalFormatting sqref="F17">
    <cfRule type="cellIs" dxfId="500" priority="541" operator="equal">
      <formula>"x"</formula>
    </cfRule>
  </conditionalFormatting>
  <conditionalFormatting sqref="A17">
    <cfRule type="cellIs" dxfId="499" priority="540" operator="equal">
      <formula>0</formula>
    </cfRule>
  </conditionalFormatting>
  <conditionalFormatting sqref="B23">
    <cfRule type="cellIs" dxfId="498" priority="539" operator="equal">
      <formula>0</formula>
    </cfRule>
  </conditionalFormatting>
  <conditionalFormatting sqref="F23">
    <cfRule type="cellIs" dxfId="497" priority="538" operator="equal">
      <formula>"x"</formula>
    </cfRule>
  </conditionalFormatting>
  <conditionalFormatting sqref="A23">
    <cfRule type="cellIs" dxfId="496" priority="537" operator="equal">
      <formula>0</formula>
    </cfRule>
  </conditionalFormatting>
  <conditionalFormatting sqref="B29">
    <cfRule type="cellIs" dxfId="495" priority="536" operator="equal">
      <formula>0</formula>
    </cfRule>
  </conditionalFormatting>
  <conditionalFormatting sqref="F29">
    <cfRule type="cellIs" dxfId="494" priority="535" operator="equal">
      <formula>"x"</formula>
    </cfRule>
  </conditionalFormatting>
  <conditionalFormatting sqref="A29">
    <cfRule type="cellIs" dxfId="493" priority="534" operator="equal">
      <formula>0</formula>
    </cfRule>
  </conditionalFormatting>
  <conditionalFormatting sqref="B35">
    <cfRule type="cellIs" dxfId="492" priority="533" operator="equal">
      <formula>0</formula>
    </cfRule>
  </conditionalFormatting>
  <conditionalFormatting sqref="F35">
    <cfRule type="cellIs" dxfId="491" priority="532" operator="equal">
      <formula>"x"</formula>
    </cfRule>
  </conditionalFormatting>
  <conditionalFormatting sqref="A35">
    <cfRule type="cellIs" dxfId="490" priority="531" operator="equal">
      <formula>0</formula>
    </cfRule>
  </conditionalFormatting>
  <conditionalFormatting sqref="B41">
    <cfRule type="cellIs" dxfId="489" priority="530" operator="equal">
      <formula>0</formula>
    </cfRule>
  </conditionalFormatting>
  <conditionalFormatting sqref="F41">
    <cfRule type="cellIs" dxfId="488" priority="529" operator="equal">
      <formula>"x"</formula>
    </cfRule>
  </conditionalFormatting>
  <conditionalFormatting sqref="A41">
    <cfRule type="cellIs" dxfId="487" priority="528" operator="equal">
      <formula>0</formula>
    </cfRule>
  </conditionalFormatting>
  <conditionalFormatting sqref="B47">
    <cfRule type="cellIs" dxfId="486" priority="527" operator="equal">
      <formula>0</formula>
    </cfRule>
  </conditionalFormatting>
  <conditionalFormatting sqref="F47">
    <cfRule type="cellIs" dxfId="485" priority="526" operator="equal">
      <formula>"x"</formula>
    </cfRule>
  </conditionalFormatting>
  <conditionalFormatting sqref="A47">
    <cfRule type="cellIs" dxfId="484" priority="525" operator="equal">
      <formula>0</formula>
    </cfRule>
  </conditionalFormatting>
  <conditionalFormatting sqref="B53">
    <cfRule type="cellIs" dxfId="483" priority="524" operator="equal">
      <formula>0</formula>
    </cfRule>
  </conditionalFormatting>
  <conditionalFormatting sqref="F53">
    <cfRule type="cellIs" dxfId="482" priority="523" operator="equal">
      <formula>"x"</formula>
    </cfRule>
  </conditionalFormatting>
  <conditionalFormatting sqref="A53">
    <cfRule type="cellIs" dxfId="481" priority="522" operator="equal">
      <formula>0</formula>
    </cfRule>
  </conditionalFormatting>
  <conditionalFormatting sqref="B59">
    <cfRule type="cellIs" dxfId="480" priority="521" operator="equal">
      <formula>0</formula>
    </cfRule>
  </conditionalFormatting>
  <conditionalFormatting sqref="F59">
    <cfRule type="cellIs" dxfId="479" priority="520" operator="equal">
      <formula>"x"</formula>
    </cfRule>
  </conditionalFormatting>
  <conditionalFormatting sqref="A59">
    <cfRule type="cellIs" dxfId="478" priority="519" operator="equal">
      <formula>0</formula>
    </cfRule>
  </conditionalFormatting>
  <conditionalFormatting sqref="B65">
    <cfRule type="cellIs" dxfId="477" priority="518" operator="equal">
      <formula>0</formula>
    </cfRule>
  </conditionalFormatting>
  <conditionalFormatting sqref="F65">
    <cfRule type="cellIs" dxfId="476" priority="517" operator="equal">
      <formula>"x"</formula>
    </cfRule>
  </conditionalFormatting>
  <conditionalFormatting sqref="A65">
    <cfRule type="cellIs" dxfId="475" priority="516" operator="equal">
      <formula>0</formula>
    </cfRule>
  </conditionalFormatting>
  <conditionalFormatting sqref="B71">
    <cfRule type="cellIs" dxfId="474" priority="515" operator="equal">
      <formula>0</formula>
    </cfRule>
  </conditionalFormatting>
  <conditionalFormatting sqref="F71">
    <cfRule type="cellIs" dxfId="473" priority="514" operator="equal">
      <formula>"x"</formula>
    </cfRule>
  </conditionalFormatting>
  <conditionalFormatting sqref="A71">
    <cfRule type="cellIs" dxfId="472" priority="513" operator="equal">
      <formula>0</formula>
    </cfRule>
  </conditionalFormatting>
  <conditionalFormatting sqref="B77">
    <cfRule type="cellIs" dxfId="471" priority="512" operator="equal">
      <formula>0</formula>
    </cfRule>
  </conditionalFormatting>
  <conditionalFormatting sqref="F77">
    <cfRule type="cellIs" dxfId="470" priority="511" operator="equal">
      <formula>"x"</formula>
    </cfRule>
  </conditionalFormatting>
  <conditionalFormatting sqref="A77">
    <cfRule type="cellIs" dxfId="469" priority="510" operator="equal">
      <formula>0</formula>
    </cfRule>
  </conditionalFormatting>
  <conditionalFormatting sqref="B83">
    <cfRule type="cellIs" dxfId="468" priority="509" operator="equal">
      <formula>0</formula>
    </cfRule>
  </conditionalFormatting>
  <conditionalFormatting sqref="F83">
    <cfRule type="cellIs" dxfId="467" priority="508" operator="equal">
      <formula>"x"</formula>
    </cfRule>
  </conditionalFormatting>
  <conditionalFormatting sqref="A83">
    <cfRule type="cellIs" dxfId="466" priority="507" operator="equal">
      <formula>0</formula>
    </cfRule>
  </conditionalFormatting>
  <conditionalFormatting sqref="B89">
    <cfRule type="cellIs" dxfId="465" priority="506" operator="equal">
      <formula>0</formula>
    </cfRule>
  </conditionalFormatting>
  <conditionalFormatting sqref="F89">
    <cfRule type="cellIs" dxfId="464" priority="505" operator="equal">
      <formula>"x"</formula>
    </cfRule>
  </conditionalFormatting>
  <conditionalFormatting sqref="A89">
    <cfRule type="cellIs" dxfId="463" priority="504" operator="equal">
      <formula>0</formula>
    </cfRule>
  </conditionalFormatting>
  <conditionalFormatting sqref="W12">
    <cfRule type="cellIs" dxfId="462" priority="503" operator="greaterThan">
      <formula>0</formula>
    </cfRule>
  </conditionalFormatting>
  <conditionalFormatting sqref="W18">
    <cfRule type="cellIs" dxfId="461" priority="502" operator="greaterThan">
      <formula>0</formula>
    </cfRule>
  </conditionalFormatting>
  <conditionalFormatting sqref="W24">
    <cfRule type="cellIs" dxfId="460" priority="501" operator="greaterThan">
      <formula>0</formula>
    </cfRule>
  </conditionalFormatting>
  <conditionalFormatting sqref="W30">
    <cfRule type="cellIs" dxfId="459" priority="500" operator="greaterThan">
      <formula>0</formula>
    </cfRule>
  </conditionalFormatting>
  <conditionalFormatting sqref="W36">
    <cfRule type="cellIs" dxfId="458" priority="499" operator="greaterThan">
      <formula>0</formula>
    </cfRule>
  </conditionalFormatting>
  <conditionalFormatting sqref="W42">
    <cfRule type="cellIs" dxfId="457" priority="498" operator="greaterThan">
      <formula>0</formula>
    </cfRule>
  </conditionalFormatting>
  <conditionalFormatting sqref="W48">
    <cfRule type="cellIs" dxfId="456" priority="497" operator="greaterThan">
      <formula>0</formula>
    </cfRule>
  </conditionalFormatting>
  <conditionalFormatting sqref="W54">
    <cfRule type="cellIs" dxfId="455" priority="496" operator="greaterThan">
      <formula>0</formula>
    </cfRule>
  </conditionalFormatting>
  <conditionalFormatting sqref="W60">
    <cfRule type="cellIs" dxfId="454" priority="495" operator="greaterThan">
      <formula>0</formula>
    </cfRule>
  </conditionalFormatting>
  <conditionalFormatting sqref="W66">
    <cfRule type="cellIs" dxfId="453" priority="494" operator="greaterThan">
      <formula>0</formula>
    </cfRule>
  </conditionalFormatting>
  <conditionalFormatting sqref="W72">
    <cfRule type="cellIs" dxfId="452" priority="493" operator="greaterThan">
      <formula>0</formula>
    </cfRule>
  </conditionalFormatting>
  <conditionalFormatting sqref="W78">
    <cfRule type="cellIs" dxfId="451" priority="492" operator="greaterThan">
      <formula>0</formula>
    </cfRule>
  </conditionalFormatting>
  <conditionalFormatting sqref="W84">
    <cfRule type="cellIs" dxfId="450" priority="491" operator="greaterThan">
      <formula>0</formula>
    </cfRule>
  </conditionalFormatting>
  <conditionalFormatting sqref="AF6:AF10">
    <cfRule type="cellIs" dxfId="449" priority="489" operator="equal">
      <formula>0</formula>
    </cfRule>
    <cfRule type="cellIs" dxfId="448" priority="490" operator="equal">
      <formula>FALSE</formula>
    </cfRule>
  </conditionalFormatting>
  <conditionalFormatting sqref="C18:C22">
    <cfRule type="cellIs" dxfId="447" priority="488" operator="equal">
      <formula>0</formula>
    </cfRule>
  </conditionalFormatting>
  <conditionalFormatting sqref="C24:C28">
    <cfRule type="cellIs" dxfId="446" priority="487" operator="equal">
      <formula>0</formula>
    </cfRule>
  </conditionalFormatting>
  <conditionalFormatting sqref="C30:C34">
    <cfRule type="cellIs" dxfId="445" priority="486" operator="equal">
      <formula>0</formula>
    </cfRule>
  </conditionalFormatting>
  <conditionalFormatting sqref="C36:C40">
    <cfRule type="cellIs" dxfId="444" priority="485" operator="equal">
      <formula>0</formula>
    </cfRule>
  </conditionalFormatting>
  <conditionalFormatting sqref="C42:C46">
    <cfRule type="cellIs" dxfId="443" priority="484" operator="equal">
      <formula>0</formula>
    </cfRule>
  </conditionalFormatting>
  <conditionalFormatting sqref="C48:C52">
    <cfRule type="cellIs" dxfId="442" priority="483" operator="equal">
      <formula>0</formula>
    </cfRule>
  </conditionalFormatting>
  <conditionalFormatting sqref="C54:C58">
    <cfRule type="cellIs" dxfId="441" priority="482" operator="equal">
      <formula>0</formula>
    </cfRule>
  </conditionalFormatting>
  <conditionalFormatting sqref="C60:C64">
    <cfRule type="cellIs" dxfId="440" priority="481" operator="equal">
      <formula>0</formula>
    </cfRule>
  </conditionalFormatting>
  <conditionalFormatting sqref="C66:C70">
    <cfRule type="cellIs" dxfId="439" priority="480" operator="equal">
      <formula>0</formula>
    </cfRule>
  </conditionalFormatting>
  <conditionalFormatting sqref="C72:C76">
    <cfRule type="cellIs" dxfId="438" priority="479" operator="equal">
      <formula>0</formula>
    </cfRule>
  </conditionalFormatting>
  <conditionalFormatting sqref="C78:C82">
    <cfRule type="cellIs" dxfId="437" priority="478" operator="equal">
      <formula>0</formula>
    </cfRule>
  </conditionalFormatting>
  <conditionalFormatting sqref="C84:C88">
    <cfRule type="cellIs" dxfId="436" priority="477" operator="equal">
      <formula>0</formula>
    </cfRule>
  </conditionalFormatting>
  <conditionalFormatting sqref="AC12:AC16">
    <cfRule type="cellIs" dxfId="435" priority="474" operator="equal">
      <formula>0</formula>
    </cfRule>
    <cfRule type="cellIs" dxfId="434" priority="475" operator="equal">
      <formula>FALSE</formula>
    </cfRule>
  </conditionalFormatting>
  <conditionalFormatting sqref="AC18:AC22">
    <cfRule type="cellIs" dxfId="433" priority="472" operator="equal">
      <formula>0</formula>
    </cfRule>
    <cfRule type="cellIs" dxfId="432" priority="473" operator="equal">
      <formula>FALSE</formula>
    </cfRule>
  </conditionalFormatting>
  <conditionalFormatting sqref="AC24:AC28">
    <cfRule type="cellIs" dxfId="431" priority="470" operator="equal">
      <formula>0</formula>
    </cfRule>
    <cfRule type="cellIs" dxfId="430" priority="471" operator="equal">
      <formula>FALSE</formula>
    </cfRule>
  </conditionalFormatting>
  <conditionalFormatting sqref="AC30:AC34">
    <cfRule type="cellIs" dxfId="429" priority="468" operator="equal">
      <formula>0</formula>
    </cfRule>
    <cfRule type="cellIs" dxfId="428" priority="469" operator="equal">
      <formula>FALSE</formula>
    </cfRule>
  </conditionalFormatting>
  <conditionalFormatting sqref="AC36:AC40">
    <cfRule type="cellIs" dxfId="427" priority="466" operator="equal">
      <formula>0</formula>
    </cfRule>
    <cfRule type="cellIs" dxfId="426" priority="467" operator="equal">
      <formula>FALSE</formula>
    </cfRule>
  </conditionalFormatting>
  <conditionalFormatting sqref="AC42:AC46">
    <cfRule type="cellIs" dxfId="425" priority="464" operator="equal">
      <formula>0</formula>
    </cfRule>
    <cfRule type="cellIs" dxfId="424" priority="465" operator="equal">
      <formula>FALSE</formula>
    </cfRule>
  </conditionalFormatting>
  <conditionalFormatting sqref="AC48:AC52">
    <cfRule type="cellIs" dxfId="423" priority="462" operator="equal">
      <formula>0</formula>
    </cfRule>
    <cfRule type="cellIs" dxfId="422" priority="463" operator="equal">
      <formula>FALSE</formula>
    </cfRule>
  </conditionalFormatting>
  <conditionalFormatting sqref="AC54:AC58">
    <cfRule type="cellIs" dxfId="421" priority="460" operator="equal">
      <formula>0</formula>
    </cfRule>
    <cfRule type="cellIs" dxfId="420" priority="461" operator="equal">
      <formula>FALSE</formula>
    </cfRule>
  </conditionalFormatting>
  <conditionalFormatting sqref="AC60:AC64">
    <cfRule type="cellIs" dxfId="419" priority="458" operator="equal">
      <formula>0</formula>
    </cfRule>
    <cfRule type="cellIs" dxfId="418" priority="459" operator="equal">
      <formula>FALSE</formula>
    </cfRule>
  </conditionalFormatting>
  <conditionalFormatting sqref="AC66:AC70">
    <cfRule type="cellIs" dxfId="417" priority="456" operator="equal">
      <formula>0</formula>
    </cfRule>
    <cfRule type="cellIs" dxfId="416" priority="457" operator="equal">
      <formula>FALSE</formula>
    </cfRule>
  </conditionalFormatting>
  <conditionalFormatting sqref="AC72:AC76">
    <cfRule type="cellIs" dxfId="415" priority="454" operator="equal">
      <formula>0</formula>
    </cfRule>
    <cfRule type="cellIs" dxfId="414" priority="455" operator="equal">
      <formula>FALSE</formula>
    </cfRule>
  </conditionalFormatting>
  <conditionalFormatting sqref="AC78:AC82">
    <cfRule type="cellIs" dxfId="413" priority="452" operator="equal">
      <formula>0</formula>
    </cfRule>
    <cfRule type="cellIs" dxfId="412" priority="453" operator="equal">
      <formula>FALSE</formula>
    </cfRule>
  </conditionalFormatting>
  <conditionalFormatting sqref="AC84:AC88">
    <cfRule type="cellIs" dxfId="411" priority="450" operator="equal">
      <formula>0</formula>
    </cfRule>
    <cfRule type="cellIs" dxfId="410" priority="451" operator="equal">
      <formula>FALSE</formula>
    </cfRule>
  </conditionalFormatting>
  <conditionalFormatting sqref="AE1:AF4">
    <cfRule type="cellIs" dxfId="409" priority="449" operator="equal">
      <formula>0</formula>
    </cfRule>
  </conditionalFormatting>
  <conditionalFormatting sqref="AG1">
    <cfRule type="cellIs" dxfId="408" priority="448" operator="equal">
      <formula>0</formula>
    </cfRule>
  </conditionalFormatting>
  <conditionalFormatting sqref="AG1">
    <cfRule type="containsErrors" dxfId="407" priority="447">
      <formula>ISERROR(AG1)</formula>
    </cfRule>
  </conditionalFormatting>
  <conditionalFormatting sqref="AE1:AF4">
    <cfRule type="cellIs" dxfId="406" priority="446" operator="equal">
      <formula>FALSE</formula>
    </cfRule>
  </conditionalFormatting>
  <conditionalFormatting sqref="AG1:AG4">
    <cfRule type="cellIs" dxfId="405" priority="445" operator="equal">
      <formula>FALSE</formula>
    </cfRule>
  </conditionalFormatting>
  <conditionalFormatting sqref="AF12:AF16">
    <cfRule type="cellIs" dxfId="404" priority="443" operator="equal">
      <formula>0</formula>
    </cfRule>
    <cfRule type="cellIs" dxfId="403" priority="444" operator="equal">
      <formula>FALSE</formula>
    </cfRule>
  </conditionalFormatting>
  <conditionalFormatting sqref="AF18:AF22">
    <cfRule type="cellIs" dxfId="402" priority="441" operator="equal">
      <formula>0</formula>
    </cfRule>
    <cfRule type="cellIs" dxfId="401" priority="442" operator="equal">
      <formula>FALSE</formula>
    </cfRule>
  </conditionalFormatting>
  <conditionalFormatting sqref="AF24:AF28">
    <cfRule type="cellIs" dxfId="400" priority="439" operator="equal">
      <formula>0</formula>
    </cfRule>
    <cfRule type="cellIs" dxfId="399" priority="440" operator="equal">
      <formula>FALSE</formula>
    </cfRule>
  </conditionalFormatting>
  <conditionalFormatting sqref="AF30:AF34">
    <cfRule type="cellIs" dxfId="398" priority="437" operator="equal">
      <formula>0</formula>
    </cfRule>
    <cfRule type="cellIs" dxfId="397" priority="438" operator="equal">
      <formula>FALSE</formula>
    </cfRule>
  </conditionalFormatting>
  <conditionalFormatting sqref="AF36:AF40">
    <cfRule type="cellIs" dxfId="396" priority="435" operator="equal">
      <formula>0</formula>
    </cfRule>
    <cfRule type="cellIs" dxfId="395" priority="436" operator="equal">
      <formula>FALSE</formula>
    </cfRule>
  </conditionalFormatting>
  <conditionalFormatting sqref="AF42:AF46">
    <cfRule type="cellIs" dxfId="394" priority="433" operator="equal">
      <formula>0</formula>
    </cfRule>
    <cfRule type="cellIs" dxfId="393" priority="434" operator="equal">
      <formula>FALSE</formula>
    </cfRule>
  </conditionalFormatting>
  <conditionalFormatting sqref="AF48:AF52">
    <cfRule type="cellIs" dxfId="392" priority="431" operator="equal">
      <formula>0</formula>
    </cfRule>
    <cfRule type="cellIs" dxfId="391" priority="432" operator="equal">
      <formula>FALSE</formula>
    </cfRule>
  </conditionalFormatting>
  <conditionalFormatting sqref="AF54:AF58">
    <cfRule type="cellIs" dxfId="390" priority="429" operator="equal">
      <formula>0</formula>
    </cfRule>
    <cfRule type="cellIs" dxfId="389" priority="430" operator="equal">
      <formula>FALSE</formula>
    </cfRule>
  </conditionalFormatting>
  <conditionalFormatting sqref="AF60:AF64">
    <cfRule type="cellIs" dxfId="388" priority="427" operator="equal">
      <formula>0</formula>
    </cfRule>
    <cfRule type="cellIs" dxfId="387" priority="428" operator="equal">
      <formula>FALSE</formula>
    </cfRule>
  </conditionalFormatting>
  <conditionalFormatting sqref="AF66:AF70">
    <cfRule type="cellIs" dxfId="386" priority="425" operator="equal">
      <formula>0</formula>
    </cfRule>
    <cfRule type="cellIs" dxfId="385" priority="426" operator="equal">
      <formula>FALSE</formula>
    </cfRule>
  </conditionalFormatting>
  <conditionalFormatting sqref="AF72:AF76">
    <cfRule type="cellIs" dxfId="384" priority="423" operator="equal">
      <formula>0</formula>
    </cfRule>
    <cfRule type="cellIs" dxfId="383" priority="424" operator="equal">
      <formula>FALSE</formula>
    </cfRule>
  </conditionalFormatting>
  <conditionalFormatting sqref="AF78:AF82">
    <cfRule type="cellIs" dxfId="382" priority="421" operator="equal">
      <formula>0</formula>
    </cfRule>
    <cfRule type="cellIs" dxfId="381" priority="422" operator="equal">
      <formula>FALSE</formula>
    </cfRule>
  </conditionalFormatting>
  <conditionalFormatting sqref="AF84:AF88">
    <cfRule type="cellIs" dxfId="380" priority="419" operator="equal">
      <formula>0</formula>
    </cfRule>
    <cfRule type="cellIs" dxfId="379" priority="420" operator="equal">
      <formula>FALSE</formula>
    </cfRule>
  </conditionalFormatting>
  <conditionalFormatting sqref="AA6:AB10">
    <cfRule type="cellIs" dxfId="378" priority="418" operator="equal">
      <formula>0</formula>
    </cfRule>
  </conditionalFormatting>
  <conditionalFormatting sqref="AB12:AB16">
    <cfRule type="cellIs" dxfId="377" priority="417" operator="equal">
      <formula>FALSE</formula>
    </cfRule>
  </conditionalFormatting>
  <conditionalFormatting sqref="AB12:AB16">
    <cfRule type="cellIs" dxfId="376" priority="416" operator="equal">
      <formula>0</formula>
    </cfRule>
  </conditionalFormatting>
  <conditionalFormatting sqref="AB18:AB22">
    <cfRule type="cellIs" dxfId="375" priority="415" operator="equal">
      <formula>FALSE</formula>
    </cfRule>
  </conditionalFormatting>
  <conditionalFormatting sqref="AB18:AB22">
    <cfRule type="cellIs" dxfId="374" priority="414" operator="equal">
      <formula>0</formula>
    </cfRule>
  </conditionalFormatting>
  <conditionalFormatting sqref="AB24:AB28">
    <cfRule type="cellIs" dxfId="373" priority="413" operator="equal">
      <formula>FALSE</formula>
    </cfRule>
  </conditionalFormatting>
  <conditionalFormatting sqref="AB24:AB28">
    <cfRule type="cellIs" dxfId="372" priority="412" operator="equal">
      <formula>0</formula>
    </cfRule>
  </conditionalFormatting>
  <conditionalFormatting sqref="AB30:AB34">
    <cfRule type="cellIs" dxfId="371" priority="411" operator="equal">
      <formula>FALSE</formula>
    </cfRule>
  </conditionalFormatting>
  <conditionalFormatting sqref="AB30:AB34">
    <cfRule type="cellIs" dxfId="370" priority="410" operator="equal">
      <formula>0</formula>
    </cfRule>
  </conditionalFormatting>
  <conditionalFormatting sqref="AB36:AB40">
    <cfRule type="cellIs" dxfId="369" priority="409" operator="equal">
      <formula>FALSE</formula>
    </cfRule>
  </conditionalFormatting>
  <conditionalFormatting sqref="AB36:AB40">
    <cfRule type="cellIs" dxfId="368" priority="408" operator="equal">
      <formula>0</formula>
    </cfRule>
  </conditionalFormatting>
  <conditionalFormatting sqref="AB42:AB46">
    <cfRule type="cellIs" dxfId="367" priority="407" operator="equal">
      <formula>FALSE</formula>
    </cfRule>
  </conditionalFormatting>
  <conditionalFormatting sqref="AB42:AB46">
    <cfRule type="cellIs" dxfId="366" priority="406" operator="equal">
      <formula>0</formula>
    </cfRule>
  </conditionalFormatting>
  <conditionalFormatting sqref="AB48:AB52">
    <cfRule type="cellIs" dxfId="365" priority="405" operator="equal">
      <formula>FALSE</formula>
    </cfRule>
  </conditionalFormatting>
  <conditionalFormatting sqref="AB48:AB52">
    <cfRule type="cellIs" dxfId="364" priority="404" operator="equal">
      <formula>0</formula>
    </cfRule>
  </conditionalFormatting>
  <conditionalFormatting sqref="AB54:AB58">
    <cfRule type="cellIs" dxfId="363" priority="403" operator="equal">
      <formula>FALSE</formula>
    </cfRule>
  </conditionalFormatting>
  <conditionalFormatting sqref="AB54:AB58">
    <cfRule type="cellIs" dxfId="362" priority="402" operator="equal">
      <formula>0</formula>
    </cfRule>
  </conditionalFormatting>
  <conditionalFormatting sqref="AB60:AB64">
    <cfRule type="cellIs" dxfId="361" priority="401" operator="equal">
      <formula>FALSE</formula>
    </cfRule>
  </conditionalFormatting>
  <conditionalFormatting sqref="AB60:AB64">
    <cfRule type="cellIs" dxfId="360" priority="400" operator="equal">
      <formula>0</formula>
    </cfRule>
  </conditionalFormatting>
  <conditionalFormatting sqref="AB66:AB70">
    <cfRule type="cellIs" dxfId="359" priority="399" operator="equal">
      <formula>FALSE</formula>
    </cfRule>
  </conditionalFormatting>
  <conditionalFormatting sqref="AB66:AB70">
    <cfRule type="cellIs" dxfId="358" priority="398" operator="equal">
      <formula>0</formula>
    </cfRule>
  </conditionalFormatting>
  <conditionalFormatting sqref="AB72:AB76">
    <cfRule type="cellIs" dxfId="357" priority="397" operator="equal">
      <formula>FALSE</formula>
    </cfRule>
  </conditionalFormatting>
  <conditionalFormatting sqref="AB72:AB76">
    <cfRule type="cellIs" dxfId="356" priority="396" operator="equal">
      <formula>0</formula>
    </cfRule>
  </conditionalFormatting>
  <conditionalFormatting sqref="AB78:AB82">
    <cfRule type="cellIs" dxfId="355" priority="395" operator="equal">
      <formula>FALSE</formula>
    </cfRule>
  </conditionalFormatting>
  <conditionalFormatting sqref="AB78:AB82">
    <cfRule type="cellIs" dxfId="354" priority="394" operator="equal">
      <formula>0</formula>
    </cfRule>
  </conditionalFormatting>
  <conditionalFormatting sqref="AB84:AB88">
    <cfRule type="cellIs" dxfId="353" priority="393" operator="equal">
      <formula>FALSE</formula>
    </cfRule>
  </conditionalFormatting>
  <conditionalFormatting sqref="AB84:AB88">
    <cfRule type="cellIs" dxfId="352" priority="392" operator="equal">
      <formula>0</formula>
    </cfRule>
  </conditionalFormatting>
  <conditionalFormatting sqref="AD6:AE10">
    <cfRule type="cellIs" dxfId="351" priority="391" operator="equal">
      <formula>0</formula>
    </cfRule>
  </conditionalFormatting>
  <conditionalFormatting sqref="AE12:AE16">
    <cfRule type="cellIs" dxfId="350" priority="390" operator="equal">
      <formula>FALSE</formula>
    </cfRule>
  </conditionalFormatting>
  <conditionalFormatting sqref="AE12:AE16">
    <cfRule type="cellIs" dxfId="349" priority="389" operator="equal">
      <formula>0</formula>
    </cfRule>
  </conditionalFormatting>
  <conditionalFormatting sqref="AE18:AE22">
    <cfRule type="cellIs" dxfId="348" priority="388" operator="equal">
      <formula>FALSE</formula>
    </cfRule>
  </conditionalFormatting>
  <conditionalFormatting sqref="AE18:AE22">
    <cfRule type="cellIs" dxfId="347" priority="387" operator="equal">
      <formula>0</formula>
    </cfRule>
  </conditionalFormatting>
  <conditionalFormatting sqref="AE24:AE28">
    <cfRule type="cellIs" dxfId="346" priority="386" operator="equal">
      <formula>FALSE</formula>
    </cfRule>
  </conditionalFormatting>
  <conditionalFormatting sqref="AE24:AE28">
    <cfRule type="cellIs" dxfId="345" priority="385" operator="equal">
      <formula>0</formula>
    </cfRule>
  </conditionalFormatting>
  <conditionalFormatting sqref="AE30:AE34">
    <cfRule type="cellIs" dxfId="344" priority="384" operator="equal">
      <formula>FALSE</formula>
    </cfRule>
  </conditionalFormatting>
  <conditionalFormatting sqref="AE30:AE34">
    <cfRule type="cellIs" dxfId="343" priority="383" operator="equal">
      <formula>0</formula>
    </cfRule>
  </conditionalFormatting>
  <conditionalFormatting sqref="AE36:AE40">
    <cfRule type="cellIs" dxfId="342" priority="382" operator="equal">
      <formula>FALSE</formula>
    </cfRule>
  </conditionalFormatting>
  <conditionalFormatting sqref="AE36:AE40">
    <cfRule type="cellIs" dxfId="341" priority="381" operator="equal">
      <formula>0</formula>
    </cfRule>
  </conditionalFormatting>
  <conditionalFormatting sqref="AE42:AE46">
    <cfRule type="cellIs" dxfId="340" priority="380" operator="equal">
      <formula>FALSE</formula>
    </cfRule>
  </conditionalFormatting>
  <conditionalFormatting sqref="AE42:AE46">
    <cfRule type="cellIs" dxfId="339" priority="379" operator="equal">
      <formula>0</formula>
    </cfRule>
  </conditionalFormatting>
  <conditionalFormatting sqref="AE48:AE52">
    <cfRule type="cellIs" dxfId="338" priority="378" operator="equal">
      <formula>FALSE</formula>
    </cfRule>
  </conditionalFormatting>
  <conditionalFormatting sqref="AE48:AE52">
    <cfRule type="cellIs" dxfId="337" priority="377" operator="equal">
      <formula>0</formula>
    </cfRule>
  </conditionalFormatting>
  <conditionalFormatting sqref="AE54:AE58">
    <cfRule type="cellIs" dxfId="336" priority="376" operator="equal">
      <formula>FALSE</formula>
    </cfRule>
  </conditionalFormatting>
  <conditionalFormatting sqref="AE54:AE58">
    <cfRule type="cellIs" dxfId="335" priority="375" operator="equal">
      <formula>0</formula>
    </cfRule>
  </conditionalFormatting>
  <conditionalFormatting sqref="AE60:AE64">
    <cfRule type="cellIs" dxfId="334" priority="374" operator="equal">
      <formula>FALSE</formula>
    </cfRule>
  </conditionalFormatting>
  <conditionalFormatting sqref="AE60:AE64">
    <cfRule type="cellIs" dxfId="333" priority="373" operator="equal">
      <formula>0</formula>
    </cfRule>
  </conditionalFormatting>
  <conditionalFormatting sqref="AE66:AE70">
    <cfRule type="cellIs" dxfId="332" priority="372" operator="equal">
      <formula>FALSE</formula>
    </cfRule>
  </conditionalFormatting>
  <conditionalFormatting sqref="AE66:AE70">
    <cfRule type="cellIs" dxfId="331" priority="371" operator="equal">
      <formula>0</formula>
    </cfRule>
  </conditionalFormatting>
  <conditionalFormatting sqref="AE72:AE76">
    <cfRule type="cellIs" dxfId="330" priority="370" operator="equal">
      <formula>FALSE</formula>
    </cfRule>
  </conditionalFormatting>
  <conditionalFormatting sqref="AE72:AE76">
    <cfRule type="cellIs" dxfId="329" priority="369" operator="equal">
      <formula>0</formula>
    </cfRule>
  </conditionalFormatting>
  <conditionalFormatting sqref="AE78:AE82">
    <cfRule type="cellIs" dxfId="328" priority="368" operator="equal">
      <formula>FALSE</formula>
    </cfRule>
  </conditionalFormatting>
  <conditionalFormatting sqref="AE78:AE82">
    <cfRule type="cellIs" dxfId="327" priority="367" operator="equal">
      <formula>0</formula>
    </cfRule>
  </conditionalFormatting>
  <conditionalFormatting sqref="AE84:AE88">
    <cfRule type="cellIs" dxfId="326" priority="366" operator="equal">
      <formula>FALSE</formula>
    </cfRule>
  </conditionalFormatting>
  <conditionalFormatting sqref="AE84:AE88">
    <cfRule type="cellIs" dxfId="325" priority="365" operator="equal">
      <formula>0</formula>
    </cfRule>
  </conditionalFormatting>
  <conditionalFormatting sqref="AA12:AA16">
    <cfRule type="cellIs" dxfId="324" priority="364" operator="equal">
      <formula>FALSE</formula>
    </cfRule>
  </conditionalFormatting>
  <conditionalFormatting sqref="AA12:AA16">
    <cfRule type="cellIs" dxfId="323" priority="363" operator="equal">
      <formula>0</formula>
    </cfRule>
  </conditionalFormatting>
  <conditionalFormatting sqref="AA18:AA22">
    <cfRule type="cellIs" dxfId="322" priority="362" operator="equal">
      <formula>FALSE</formula>
    </cfRule>
  </conditionalFormatting>
  <conditionalFormatting sqref="AA18:AA22">
    <cfRule type="cellIs" dxfId="321" priority="361" operator="equal">
      <formula>0</formula>
    </cfRule>
  </conditionalFormatting>
  <conditionalFormatting sqref="AA24:AA28">
    <cfRule type="cellIs" dxfId="320" priority="360" operator="equal">
      <formula>FALSE</formula>
    </cfRule>
  </conditionalFormatting>
  <conditionalFormatting sqref="AA24:AA28">
    <cfRule type="cellIs" dxfId="319" priority="359" operator="equal">
      <formula>0</formula>
    </cfRule>
  </conditionalFormatting>
  <conditionalFormatting sqref="AA30:AA34">
    <cfRule type="cellIs" dxfId="318" priority="358" operator="equal">
      <formula>FALSE</formula>
    </cfRule>
  </conditionalFormatting>
  <conditionalFormatting sqref="AA30:AA34">
    <cfRule type="cellIs" dxfId="317" priority="357" operator="equal">
      <formula>0</formula>
    </cfRule>
  </conditionalFormatting>
  <conditionalFormatting sqref="AA36:AA40">
    <cfRule type="cellIs" dxfId="316" priority="356" operator="equal">
      <formula>FALSE</formula>
    </cfRule>
  </conditionalFormatting>
  <conditionalFormatting sqref="AA36:AA40">
    <cfRule type="cellIs" dxfId="315" priority="355" operator="equal">
      <formula>0</formula>
    </cfRule>
  </conditionalFormatting>
  <conditionalFormatting sqref="AA42:AA46">
    <cfRule type="cellIs" dxfId="314" priority="354" operator="equal">
      <formula>FALSE</formula>
    </cfRule>
  </conditionalFormatting>
  <conditionalFormatting sqref="AA42:AA46">
    <cfRule type="cellIs" dxfId="313" priority="353" operator="equal">
      <formula>0</formula>
    </cfRule>
  </conditionalFormatting>
  <conditionalFormatting sqref="AA48:AA52">
    <cfRule type="cellIs" dxfId="312" priority="352" operator="equal">
      <formula>FALSE</formula>
    </cfRule>
  </conditionalFormatting>
  <conditionalFormatting sqref="AA48:AA52">
    <cfRule type="cellIs" dxfId="311" priority="351" operator="equal">
      <formula>0</formula>
    </cfRule>
  </conditionalFormatting>
  <conditionalFormatting sqref="AA54:AA58">
    <cfRule type="cellIs" dxfId="310" priority="350" operator="equal">
      <formula>FALSE</formula>
    </cfRule>
  </conditionalFormatting>
  <conditionalFormatting sqref="AA54:AA58">
    <cfRule type="cellIs" dxfId="309" priority="349" operator="equal">
      <formula>0</formula>
    </cfRule>
  </conditionalFormatting>
  <conditionalFormatting sqref="AA60:AA64">
    <cfRule type="cellIs" dxfId="308" priority="348" operator="equal">
      <formula>FALSE</formula>
    </cfRule>
  </conditionalFormatting>
  <conditionalFormatting sqref="AA60:AA64">
    <cfRule type="cellIs" dxfId="307" priority="347" operator="equal">
      <formula>0</formula>
    </cfRule>
  </conditionalFormatting>
  <conditionalFormatting sqref="AA66:AA70">
    <cfRule type="cellIs" dxfId="306" priority="346" operator="equal">
      <formula>FALSE</formula>
    </cfRule>
  </conditionalFormatting>
  <conditionalFormatting sqref="AA66:AA70">
    <cfRule type="cellIs" dxfId="305" priority="345" operator="equal">
      <formula>0</formula>
    </cfRule>
  </conditionalFormatting>
  <conditionalFormatting sqref="AA72:AA76">
    <cfRule type="cellIs" dxfId="304" priority="344" operator="equal">
      <formula>FALSE</formula>
    </cfRule>
  </conditionalFormatting>
  <conditionalFormatting sqref="AA72:AA76">
    <cfRule type="cellIs" dxfId="303" priority="343" operator="equal">
      <formula>0</formula>
    </cfRule>
  </conditionalFormatting>
  <conditionalFormatting sqref="AA78:AA82">
    <cfRule type="cellIs" dxfId="302" priority="342" operator="equal">
      <formula>FALSE</formula>
    </cfRule>
  </conditionalFormatting>
  <conditionalFormatting sqref="AA78:AA82">
    <cfRule type="cellIs" dxfId="301" priority="341" operator="equal">
      <formula>0</formula>
    </cfRule>
  </conditionalFormatting>
  <conditionalFormatting sqref="AA84:AA88">
    <cfRule type="cellIs" dxfId="300" priority="340" operator="equal">
      <formula>FALSE</formula>
    </cfRule>
  </conditionalFormatting>
  <conditionalFormatting sqref="AA84:AA88">
    <cfRule type="cellIs" dxfId="299" priority="339" operator="equal">
      <formula>0</formula>
    </cfRule>
  </conditionalFormatting>
  <conditionalFormatting sqref="AD12:AD16">
    <cfRule type="cellIs" dxfId="298" priority="338" operator="equal">
      <formula>FALSE</formula>
    </cfRule>
  </conditionalFormatting>
  <conditionalFormatting sqref="AD12:AD16">
    <cfRule type="cellIs" dxfId="297" priority="337" operator="equal">
      <formula>0</formula>
    </cfRule>
  </conditionalFormatting>
  <conditionalFormatting sqref="AD18:AD22">
    <cfRule type="cellIs" dxfId="296" priority="336" operator="equal">
      <formula>FALSE</formula>
    </cfRule>
  </conditionalFormatting>
  <conditionalFormatting sqref="AD18:AD22">
    <cfRule type="cellIs" dxfId="295" priority="335" operator="equal">
      <formula>0</formula>
    </cfRule>
  </conditionalFormatting>
  <conditionalFormatting sqref="AD24:AD28">
    <cfRule type="cellIs" dxfId="294" priority="334" operator="equal">
      <formula>FALSE</formula>
    </cfRule>
  </conditionalFormatting>
  <conditionalFormatting sqref="AD24:AD28">
    <cfRule type="cellIs" dxfId="293" priority="333" operator="equal">
      <formula>0</formula>
    </cfRule>
  </conditionalFormatting>
  <conditionalFormatting sqref="AD30:AD34">
    <cfRule type="cellIs" dxfId="292" priority="332" operator="equal">
      <formula>FALSE</formula>
    </cfRule>
  </conditionalFormatting>
  <conditionalFormatting sqref="AD30:AD34">
    <cfRule type="cellIs" dxfId="291" priority="331" operator="equal">
      <formula>0</formula>
    </cfRule>
  </conditionalFormatting>
  <conditionalFormatting sqref="AD36:AD40">
    <cfRule type="cellIs" dxfId="290" priority="330" operator="equal">
      <formula>FALSE</formula>
    </cfRule>
  </conditionalFormatting>
  <conditionalFormatting sqref="AD36:AD40">
    <cfRule type="cellIs" dxfId="289" priority="329" operator="equal">
      <formula>0</formula>
    </cfRule>
  </conditionalFormatting>
  <conditionalFormatting sqref="AD42:AD46">
    <cfRule type="cellIs" dxfId="288" priority="328" operator="equal">
      <formula>FALSE</formula>
    </cfRule>
  </conditionalFormatting>
  <conditionalFormatting sqref="AD42:AD46">
    <cfRule type="cellIs" dxfId="287" priority="327" operator="equal">
      <formula>0</formula>
    </cfRule>
  </conditionalFormatting>
  <conditionalFormatting sqref="AD48:AD52">
    <cfRule type="cellIs" dxfId="286" priority="326" operator="equal">
      <formula>FALSE</formula>
    </cfRule>
  </conditionalFormatting>
  <conditionalFormatting sqref="AD48:AD52">
    <cfRule type="cellIs" dxfId="285" priority="325" operator="equal">
      <formula>0</formula>
    </cfRule>
  </conditionalFormatting>
  <conditionalFormatting sqref="AD54:AD58">
    <cfRule type="cellIs" dxfId="284" priority="324" operator="equal">
      <formula>FALSE</formula>
    </cfRule>
  </conditionalFormatting>
  <conditionalFormatting sqref="AD54:AD58">
    <cfRule type="cellIs" dxfId="283" priority="323" operator="equal">
      <formula>0</formula>
    </cfRule>
  </conditionalFormatting>
  <conditionalFormatting sqref="AD60:AD64">
    <cfRule type="cellIs" dxfId="282" priority="322" operator="equal">
      <formula>FALSE</formula>
    </cfRule>
  </conditionalFormatting>
  <conditionalFormatting sqref="AD60:AD64">
    <cfRule type="cellIs" dxfId="281" priority="321" operator="equal">
      <formula>0</formula>
    </cfRule>
  </conditionalFormatting>
  <conditionalFormatting sqref="AD66:AD70">
    <cfRule type="cellIs" dxfId="280" priority="320" operator="equal">
      <formula>FALSE</formula>
    </cfRule>
  </conditionalFormatting>
  <conditionalFormatting sqref="AD66:AD70">
    <cfRule type="cellIs" dxfId="279" priority="319" operator="equal">
      <formula>0</formula>
    </cfRule>
  </conditionalFormatting>
  <conditionalFormatting sqref="AD72:AD76">
    <cfRule type="cellIs" dxfId="278" priority="318" operator="equal">
      <formula>FALSE</formula>
    </cfRule>
  </conditionalFormatting>
  <conditionalFormatting sqref="AD72:AD76">
    <cfRule type="cellIs" dxfId="277" priority="317" operator="equal">
      <formula>0</formula>
    </cfRule>
  </conditionalFormatting>
  <conditionalFormatting sqref="AD78:AD82">
    <cfRule type="cellIs" dxfId="276" priority="316" operator="equal">
      <formula>FALSE</formula>
    </cfRule>
  </conditionalFormatting>
  <conditionalFormatting sqref="AD78:AD82">
    <cfRule type="cellIs" dxfId="275" priority="315" operator="equal">
      <formula>0</formula>
    </cfRule>
  </conditionalFormatting>
  <conditionalFormatting sqref="AD84:AD88">
    <cfRule type="cellIs" dxfId="274" priority="314" operator="equal">
      <formula>FALSE</formula>
    </cfRule>
  </conditionalFormatting>
  <conditionalFormatting sqref="AD84:AD88">
    <cfRule type="cellIs" dxfId="273" priority="313" operator="equal">
      <formula>0</formula>
    </cfRule>
  </conditionalFormatting>
  <conditionalFormatting sqref="V12:V16">
    <cfRule type="cellIs" dxfId="272" priority="312" operator="equal">
      <formula>FALSE</formula>
    </cfRule>
  </conditionalFormatting>
  <conditionalFormatting sqref="V18:V22">
    <cfRule type="cellIs" dxfId="271" priority="311" operator="equal">
      <formula>FALSE</formula>
    </cfRule>
  </conditionalFormatting>
  <conditionalFormatting sqref="V24:V28">
    <cfRule type="cellIs" dxfId="270" priority="310" operator="equal">
      <formula>FALSE</formula>
    </cfRule>
  </conditionalFormatting>
  <conditionalFormatting sqref="V30:V34">
    <cfRule type="cellIs" dxfId="269" priority="309" operator="equal">
      <formula>FALSE</formula>
    </cfRule>
  </conditionalFormatting>
  <conditionalFormatting sqref="V36:V40">
    <cfRule type="cellIs" dxfId="268" priority="308" operator="equal">
      <formula>FALSE</formula>
    </cfRule>
  </conditionalFormatting>
  <conditionalFormatting sqref="V42:V46">
    <cfRule type="cellIs" dxfId="267" priority="307" operator="equal">
      <formula>FALSE</formula>
    </cfRule>
  </conditionalFormatting>
  <conditionalFormatting sqref="V48:V52">
    <cfRule type="cellIs" dxfId="266" priority="306" operator="equal">
      <formula>FALSE</formula>
    </cfRule>
  </conditionalFormatting>
  <conditionalFormatting sqref="V54:V58">
    <cfRule type="cellIs" dxfId="265" priority="305" operator="equal">
      <formula>FALSE</formula>
    </cfRule>
  </conditionalFormatting>
  <conditionalFormatting sqref="V60:V64">
    <cfRule type="cellIs" dxfId="264" priority="304" operator="equal">
      <formula>FALSE</formula>
    </cfRule>
  </conditionalFormatting>
  <conditionalFormatting sqref="V66:V70">
    <cfRule type="cellIs" dxfId="263" priority="303" operator="equal">
      <formula>FALSE</formula>
    </cfRule>
  </conditionalFormatting>
  <conditionalFormatting sqref="V72:V76">
    <cfRule type="cellIs" dxfId="262" priority="302" operator="equal">
      <formula>FALSE</formula>
    </cfRule>
  </conditionalFormatting>
  <conditionalFormatting sqref="V78:V82">
    <cfRule type="cellIs" dxfId="261" priority="301" operator="equal">
      <formula>FALSE</formula>
    </cfRule>
  </conditionalFormatting>
  <conditionalFormatting sqref="V84:V88">
    <cfRule type="cellIs" dxfId="260" priority="300" operator="equal">
      <formula>FALSE</formula>
    </cfRule>
  </conditionalFormatting>
  <conditionalFormatting sqref="D6:D10">
    <cfRule type="cellIs" dxfId="259" priority="270" operator="equal">
      <formula>0</formula>
    </cfRule>
  </conditionalFormatting>
  <conditionalFormatting sqref="D12:D16">
    <cfRule type="cellIs" dxfId="258" priority="269" operator="equal">
      <formula>0</formula>
    </cfRule>
  </conditionalFormatting>
  <conditionalFormatting sqref="D18:D22">
    <cfRule type="cellIs" dxfId="257" priority="268" operator="equal">
      <formula>0</formula>
    </cfRule>
  </conditionalFormatting>
  <conditionalFormatting sqref="D24:D28">
    <cfRule type="cellIs" dxfId="256" priority="267" operator="equal">
      <formula>0</formula>
    </cfRule>
  </conditionalFormatting>
  <conditionalFormatting sqref="D30:D34">
    <cfRule type="cellIs" dxfId="255" priority="266" operator="equal">
      <formula>0</formula>
    </cfRule>
  </conditionalFormatting>
  <conditionalFormatting sqref="D36:D40">
    <cfRule type="cellIs" dxfId="254" priority="265" operator="equal">
      <formula>0</formula>
    </cfRule>
  </conditionalFormatting>
  <conditionalFormatting sqref="D42:D46">
    <cfRule type="cellIs" dxfId="253" priority="264" operator="equal">
      <formula>0</formula>
    </cfRule>
  </conditionalFormatting>
  <conditionalFormatting sqref="D48:D52">
    <cfRule type="cellIs" dxfId="252" priority="263" operator="equal">
      <formula>0</formula>
    </cfRule>
  </conditionalFormatting>
  <conditionalFormatting sqref="D54:D58">
    <cfRule type="cellIs" dxfId="251" priority="262" operator="equal">
      <formula>0</formula>
    </cfRule>
  </conditionalFormatting>
  <conditionalFormatting sqref="D60:D64">
    <cfRule type="cellIs" dxfId="250" priority="261" operator="equal">
      <formula>0</formula>
    </cfRule>
  </conditionalFormatting>
  <conditionalFormatting sqref="D66:D70">
    <cfRule type="cellIs" dxfId="249" priority="260" operator="equal">
      <formula>0</formula>
    </cfRule>
  </conditionalFormatting>
  <conditionalFormatting sqref="D72:D76">
    <cfRule type="cellIs" dxfId="248" priority="259" operator="equal">
      <formula>0</formula>
    </cfRule>
  </conditionalFormatting>
  <conditionalFormatting sqref="D78:D82">
    <cfRule type="cellIs" dxfId="247" priority="258" operator="equal">
      <formula>0</formula>
    </cfRule>
  </conditionalFormatting>
  <conditionalFormatting sqref="D84:D88">
    <cfRule type="cellIs" dxfId="246" priority="257" operator="equal">
      <formula>0</formula>
    </cfRule>
  </conditionalFormatting>
  <conditionalFormatting sqref="X11:AG11">
    <cfRule type="cellIs" dxfId="245" priority="255" operator="equal">
      <formula>FALSE</formula>
    </cfRule>
    <cfRule type="cellIs" dxfId="244" priority="256" operator="equal">
      <formula>0</formula>
    </cfRule>
  </conditionalFormatting>
  <conditionalFormatting sqref="X5:AG5">
    <cfRule type="cellIs" dxfId="243" priority="253" operator="equal">
      <formula>FALSE</formula>
    </cfRule>
    <cfRule type="cellIs" dxfId="242" priority="254" operator="equal">
      <formula>0</formula>
    </cfRule>
  </conditionalFormatting>
  <conditionalFormatting sqref="X17:AG17">
    <cfRule type="cellIs" dxfId="241" priority="251" operator="equal">
      <formula>FALSE</formula>
    </cfRule>
    <cfRule type="cellIs" dxfId="240" priority="252" operator="equal">
      <formula>0</formula>
    </cfRule>
  </conditionalFormatting>
  <conditionalFormatting sqref="X23:AG23">
    <cfRule type="cellIs" dxfId="239" priority="249" operator="equal">
      <formula>FALSE</formula>
    </cfRule>
    <cfRule type="cellIs" dxfId="238" priority="250" operator="equal">
      <formula>0</formula>
    </cfRule>
  </conditionalFormatting>
  <conditionalFormatting sqref="X29:AG29">
    <cfRule type="cellIs" dxfId="237" priority="247" operator="equal">
      <formula>FALSE</formula>
    </cfRule>
    <cfRule type="cellIs" dxfId="236" priority="248" operator="equal">
      <formula>0</formula>
    </cfRule>
  </conditionalFormatting>
  <conditionalFormatting sqref="X35:AG35">
    <cfRule type="cellIs" dxfId="235" priority="245" operator="equal">
      <formula>FALSE</formula>
    </cfRule>
    <cfRule type="cellIs" dxfId="234" priority="246" operator="equal">
      <formula>0</formula>
    </cfRule>
  </conditionalFormatting>
  <conditionalFormatting sqref="X41:AG41">
    <cfRule type="cellIs" dxfId="233" priority="243" operator="equal">
      <formula>FALSE</formula>
    </cfRule>
    <cfRule type="cellIs" dxfId="232" priority="244" operator="equal">
      <formula>0</formula>
    </cfRule>
  </conditionalFormatting>
  <conditionalFormatting sqref="X47:AG47">
    <cfRule type="cellIs" dxfId="231" priority="241" operator="equal">
      <formula>FALSE</formula>
    </cfRule>
    <cfRule type="cellIs" dxfId="230" priority="242" operator="equal">
      <formula>0</formula>
    </cfRule>
  </conditionalFormatting>
  <conditionalFormatting sqref="X53:AG53">
    <cfRule type="cellIs" dxfId="229" priority="239" operator="equal">
      <formula>FALSE</formula>
    </cfRule>
    <cfRule type="cellIs" dxfId="228" priority="240" operator="equal">
      <formula>0</formula>
    </cfRule>
  </conditionalFormatting>
  <conditionalFormatting sqref="X59:AG59">
    <cfRule type="cellIs" dxfId="227" priority="237" operator="equal">
      <formula>FALSE</formula>
    </cfRule>
    <cfRule type="cellIs" dxfId="226" priority="238" operator="equal">
      <formula>0</formula>
    </cfRule>
  </conditionalFormatting>
  <conditionalFormatting sqref="X65:AG65">
    <cfRule type="cellIs" dxfId="225" priority="235" operator="equal">
      <formula>FALSE</formula>
    </cfRule>
    <cfRule type="cellIs" dxfId="224" priority="236" operator="equal">
      <formula>0</formula>
    </cfRule>
  </conditionalFormatting>
  <conditionalFormatting sqref="X71:AG71">
    <cfRule type="cellIs" dxfId="223" priority="233" operator="equal">
      <formula>FALSE</formula>
    </cfRule>
    <cfRule type="cellIs" dxfId="222" priority="234" operator="equal">
      <formula>0</formula>
    </cfRule>
  </conditionalFormatting>
  <conditionalFormatting sqref="X77:AG77">
    <cfRule type="cellIs" dxfId="221" priority="231" operator="equal">
      <formula>FALSE</formula>
    </cfRule>
    <cfRule type="cellIs" dxfId="220" priority="232" operator="equal">
      <formula>0</formula>
    </cfRule>
  </conditionalFormatting>
  <conditionalFormatting sqref="X83:AG83">
    <cfRule type="cellIs" dxfId="219" priority="229" operator="equal">
      <formula>FALSE</formula>
    </cfRule>
    <cfRule type="cellIs" dxfId="218" priority="230" operator="equal">
      <formula>0</formula>
    </cfRule>
  </conditionalFormatting>
  <conditionalFormatting sqref="X89:AG89">
    <cfRule type="cellIs" dxfId="217" priority="227" operator="equal">
      <formula>FALSE</formula>
    </cfRule>
    <cfRule type="cellIs" dxfId="216" priority="228" operator="equal">
      <formula>0</formula>
    </cfRule>
  </conditionalFormatting>
  <conditionalFormatting sqref="AG12:AG16">
    <cfRule type="cellIs" dxfId="215" priority="226" operator="equal">
      <formula>FALSE</formula>
    </cfRule>
  </conditionalFormatting>
  <conditionalFormatting sqref="AG18:AG22">
    <cfRule type="cellIs" dxfId="214" priority="225" operator="equal">
      <formula>FALSE</formula>
    </cfRule>
  </conditionalFormatting>
  <conditionalFormatting sqref="AG24:AG28">
    <cfRule type="cellIs" dxfId="213" priority="224" operator="equal">
      <formula>FALSE</formula>
    </cfRule>
  </conditionalFormatting>
  <conditionalFormatting sqref="AG30:AG34">
    <cfRule type="cellIs" dxfId="212" priority="223" operator="equal">
      <formula>FALSE</formula>
    </cfRule>
  </conditionalFormatting>
  <conditionalFormatting sqref="AG36:AG40">
    <cfRule type="cellIs" dxfId="211" priority="222" operator="equal">
      <formula>FALSE</formula>
    </cfRule>
  </conditionalFormatting>
  <conditionalFormatting sqref="AG42:AG46">
    <cfRule type="cellIs" dxfId="210" priority="221" operator="equal">
      <formula>FALSE</formula>
    </cfRule>
  </conditionalFormatting>
  <conditionalFormatting sqref="AG48:AG52">
    <cfRule type="cellIs" dxfId="209" priority="220" operator="equal">
      <formula>FALSE</formula>
    </cfRule>
  </conditionalFormatting>
  <conditionalFormatting sqref="AG54:AG58">
    <cfRule type="cellIs" dxfId="208" priority="219" operator="equal">
      <formula>FALSE</formula>
    </cfRule>
  </conditionalFormatting>
  <conditionalFormatting sqref="AG60:AG64">
    <cfRule type="cellIs" dxfId="207" priority="218" operator="equal">
      <formula>FALSE</formula>
    </cfRule>
  </conditionalFormatting>
  <conditionalFormatting sqref="AG66:AG70">
    <cfRule type="cellIs" dxfId="206" priority="217" operator="equal">
      <formula>FALSE</formula>
    </cfRule>
  </conditionalFormatting>
  <conditionalFormatting sqref="AG72:AG76">
    <cfRule type="cellIs" dxfId="205" priority="216" operator="equal">
      <formula>FALSE</formula>
    </cfRule>
  </conditionalFormatting>
  <conditionalFormatting sqref="AG78:AG82">
    <cfRule type="cellIs" dxfId="204" priority="215" operator="equal">
      <formula>FALSE</formula>
    </cfRule>
  </conditionalFormatting>
  <conditionalFormatting sqref="AG84:AG88">
    <cfRule type="cellIs" dxfId="203" priority="214" operator="equal">
      <formula>FALSE</formula>
    </cfRule>
  </conditionalFormatting>
  <conditionalFormatting sqref="H6:H10">
    <cfRule type="cellIs" dxfId="202" priority="199" operator="equal">
      <formula>0</formula>
    </cfRule>
    <cfRule type="containsErrors" dxfId="201" priority="200">
      <formula>ISERROR(H6)</formula>
    </cfRule>
  </conditionalFormatting>
  <conditionalFormatting sqref="H12:H16">
    <cfRule type="cellIs" dxfId="200" priority="197" operator="equal">
      <formula>0</formula>
    </cfRule>
    <cfRule type="containsErrors" dxfId="199" priority="198">
      <formula>ISERROR(H12)</formula>
    </cfRule>
  </conditionalFormatting>
  <conditionalFormatting sqref="H18:H22">
    <cfRule type="cellIs" dxfId="198" priority="195" operator="equal">
      <formula>0</formula>
    </cfRule>
    <cfRule type="containsErrors" dxfId="197" priority="196">
      <formula>ISERROR(H18)</formula>
    </cfRule>
  </conditionalFormatting>
  <conditionalFormatting sqref="H24:H28">
    <cfRule type="cellIs" dxfId="196" priority="193" operator="equal">
      <formula>0</formula>
    </cfRule>
    <cfRule type="containsErrors" dxfId="195" priority="194">
      <formula>ISERROR(H24)</formula>
    </cfRule>
  </conditionalFormatting>
  <conditionalFormatting sqref="H30:H34">
    <cfRule type="cellIs" dxfId="194" priority="191" operator="equal">
      <formula>0</formula>
    </cfRule>
    <cfRule type="containsErrors" dxfId="193" priority="192">
      <formula>ISERROR(H30)</formula>
    </cfRule>
  </conditionalFormatting>
  <conditionalFormatting sqref="H36:H40">
    <cfRule type="cellIs" dxfId="192" priority="189" operator="equal">
      <formula>0</formula>
    </cfRule>
    <cfRule type="containsErrors" dxfId="191" priority="190">
      <formula>ISERROR(H36)</formula>
    </cfRule>
  </conditionalFormatting>
  <conditionalFormatting sqref="H42:H46">
    <cfRule type="cellIs" dxfId="190" priority="187" operator="equal">
      <formula>0</formula>
    </cfRule>
    <cfRule type="containsErrors" dxfId="189" priority="188">
      <formula>ISERROR(H42)</formula>
    </cfRule>
  </conditionalFormatting>
  <conditionalFormatting sqref="H48:H52">
    <cfRule type="cellIs" dxfId="188" priority="185" operator="equal">
      <formula>0</formula>
    </cfRule>
    <cfRule type="containsErrors" dxfId="187" priority="186">
      <formula>ISERROR(H48)</formula>
    </cfRule>
  </conditionalFormatting>
  <conditionalFormatting sqref="H54:H58">
    <cfRule type="cellIs" dxfId="186" priority="183" operator="equal">
      <formula>0</formula>
    </cfRule>
    <cfRule type="containsErrors" dxfId="185" priority="184">
      <formula>ISERROR(H54)</formula>
    </cfRule>
  </conditionalFormatting>
  <conditionalFormatting sqref="H60:H64">
    <cfRule type="cellIs" dxfId="184" priority="181" operator="equal">
      <formula>0</formula>
    </cfRule>
    <cfRule type="containsErrors" dxfId="183" priority="182">
      <formula>ISERROR(H60)</formula>
    </cfRule>
  </conditionalFormatting>
  <conditionalFormatting sqref="H66:H70">
    <cfRule type="cellIs" dxfId="182" priority="179" operator="equal">
      <formula>0</formula>
    </cfRule>
    <cfRule type="containsErrors" dxfId="181" priority="180">
      <formula>ISERROR(H66)</formula>
    </cfRule>
  </conditionalFormatting>
  <conditionalFormatting sqref="H72:H76">
    <cfRule type="cellIs" dxfId="180" priority="177" operator="equal">
      <formula>0</formula>
    </cfRule>
    <cfRule type="containsErrors" dxfId="179" priority="178">
      <formula>ISERROR(H72)</formula>
    </cfRule>
  </conditionalFormatting>
  <conditionalFormatting sqref="H78:H82">
    <cfRule type="cellIs" dxfId="178" priority="175" operator="equal">
      <formula>0</formula>
    </cfRule>
    <cfRule type="containsErrors" dxfId="177" priority="176">
      <formula>ISERROR(H78)</formula>
    </cfRule>
  </conditionalFormatting>
  <conditionalFormatting sqref="H84:H88">
    <cfRule type="cellIs" dxfId="176" priority="173" operator="equal">
      <formula>0</formula>
    </cfRule>
    <cfRule type="containsErrors" dxfId="175" priority="174">
      <formula>ISERROR(H84)</formula>
    </cfRule>
  </conditionalFormatting>
  <conditionalFormatting sqref="Q6:Q10 U6:U10">
    <cfRule type="cellIs" dxfId="174" priority="172" operator="equal">
      <formula>0</formula>
    </cfRule>
  </conditionalFormatting>
  <conditionalFormatting sqref="Q12:Q16 U12:U16">
    <cfRule type="cellIs" dxfId="173" priority="171" operator="equal">
      <formula>0</formula>
    </cfRule>
  </conditionalFormatting>
  <conditionalFormatting sqref="Q18:Q22 U18:U22">
    <cfRule type="cellIs" dxfId="172" priority="170" operator="equal">
      <formula>0</formula>
    </cfRule>
  </conditionalFormatting>
  <conditionalFormatting sqref="Q24:Q28 U24:U28">
    <cfRule type="cellIs" dxfId="171" priority="169" operator="equal">
      <formula>0</formula>
    </cfRule>
  </conditionalFormatting>
  <conditionalFormatting sqref="Q30:Q34 U30:U34">
    <cfRule type="cellIs" dxfId="170" priority="168" operator="equal">
      <formula>0</formula>
    </cfRule>
  </conditionalFormatting>
  <conditionalFormatting sqref="Q36:Q40 U36:U40">
    <cfRule type="cellIs" dxfId="169" priority="167" operator="equal">
      <formula>0</formula>
    </cfRule>
  </conditionalFormatting>
  <conditionalFormatting sqref="Q42:Q46 U42:U46">
    <cfRule type="cellIs" dxfId="168" priority="166" operator="equal">
      <formula>0</formula>
    </cfRule>
  </conditionalFormatting>
  <conditionalFormatting sqref="Q48:Q52 U48:U52">
    <cfRule type="cellIs" dxfId="167" priority="165" operator="equal">
      <formula>0</formula>
    </cfRule>
  </conditionalFormatting>
  <conditionalFormatting sqref="Q54:Q58 U54:U58">
    <cfRule type="cellIs" dxfId="166" priority="164" operator="equal">
      <formula>0</formula>
    </cfRule>
  </conditionalFormatting>
  <conditionalFormatting sqref="Q60:Q64 U60:U64">
    <cfRule type="cellIs" dxfId="165" priority="163" operator="equal">
      <formula>0</formula>
    </cfRule>
  </conditionalFormatting>
  <conditionalFormatting sqref="Q66:Q70 U66:U70">
    <cfRule type="cellIs" dxfId="164" priority="162" operator="equal">
      <formula>0</formula>
    </cfRule>
  </conditionalFormatting>
  <conditionalFormatting sqref="Q72:Q76 U72:U76">
    <cfRule type="cellIs" dxfId="163" priority="161" operator="equal">
      <formula>0</formula>
    </cfRule>
  </conditionalFormatting>
  <conditionalFormatting sqref="Q78:Q82 U78:U82">
    <cfRule type="cellIs" dxfId="162" priority="160" operator="equal">
      <formula>0</formula>
    </cfRule>
  </conditionalFormatting>
  <conditionalFormatting sqref="Q84:Q88 U84:U88">
    <cfRule type="cellIs" dxfId="161" priority="159" operator="equal">
      <formula>0</formula>
    </cfRule>
  </conditionalFormatting>
  <conditionalFormatting sqref="X6:Z10">
    <cfRule type="cellIs" dxfId="160" priority="157" operator="equal">
      <formula>0</formula>
    </cfRule>
    <cfRule type="cellIs" dxfId="159" priority="158" operator="equal">
      <formula>FALSE</formula>
    </cfRule>
  </conditionalFormatting>
  <conditionalFormatting sqref="X12:Z16">
    <cfRule type="cellIs" dxfId="158" priority="155" operator="equal">
      <formula>0</formula>
    </cfRule>
    <cfRule type="cellIs" dxfId="157" priority="156" operator="equal">
      <formula>FALSE</formula>
    </cfRule>
  </conditionalFormatting>
  <conditionalFormatting sqref="X18:Z22">
    <cfRule type="cellIs" dxfId="156" priority="153" operator="equal">
      <formula>0</formula>
    </cfRule>
    <cfRule type="cellIs" dxfId="155" priority="154" operator="equal">
      <formula>FALSE</formula>
    </cfRule>
  </conditionalFormatting>
  <conditionalFormatting sqref="X24:Z28">
    <cfRule type="cellIs" dxfId="154" priority="151" operator="equal">
      <formula>0</formula>
    </cfRule>
    <cfRule type="cellIs" dxfId="153" priority="152" operator="equal">
      <formula>FALSE</formula>
    </cfRule>
  </conditionalFormatting>
  <conditionalFormatting sqref="X30:Z34">
    <cfRule type="cellIs" dxfId="152" priority="149" operator="equal">
      <formula>0</formula>
    </cfRule>
    <cfRule type="cellIs" dxfId="151" priority="150" operator="equal">
      <formula>FALSE</formula>
    </cfRule>
  </conditionalFormatting>
  <conditionalFormatting sqref="X36:Z40">
    <cfRule type="cellIs" dxfId="150" priority="147" operator="equal">
      <formula>0</formula>
    </cfRule>
    <cfRule type="cellIs" dxfId="149" priority="148" operator="equal">
      <formula>FALSE</formula>
    </cfRule>
  </conditionalFormatting>
  <conditionalFormatting sqref="X42:Z46">
    <cfRule type="cellIs" dxfId="148" priority="145" operator="equal">
      <formula>0</formula>
    </cfRule>
    <cfRule type="cellIs" dxfId="147" priority="146" operator="equal">
      <formula>FALSE</formula>
    </cfRule>
  </conditionalFormatting>
  <conditionalFormatting sqref="X48:Z52">
    <cfRule type="cellIs" dxfId="146" priority="143" operator="equal">
      <formula>0</formula>
    </cfRule>
    <cfRule type="cellIs" dxfId="145" priority="144" operator="equal">
      <formula>FALSE</formula>
    </cfRule>
  </conditionalFormatting>
  <conditionalFormatting sqref="X54:Z58">
    <cfRule type="cellIs" dxfId="144" priority="141" operator="equal">
      <formula>0</formula>
    </cfRule>
    <cfRule type="cellIs" dxfId="143" priority="142" operator="equal">
      <formula>FALSE</formula>
    </cfRule>
  </conditionalFormatting>
  <conditionalFormatting sqref="X60:Z64">
    <cfRule type="cellIs" dxfId="142" priority="139" operator="equal">
      <formula>0</formula>
    </cfRule>
    <cfRule type="cellIs" dxfId="141" priority="140" operator="equal">
      <formula>FALSE</formula>
    </cfRule>
  </conditionalFormatting>
  <conditionalFormatting sqref="X66:Z70">
    <cfRule type="cellIs" dxfId="140" priority="137" operator="equal">
      <formula>0</formula>
    </cfRule>
    <cfRule type="cellIs" dxfId="139" priority="138" operator="equal">
      <formula>FALSE</formula>
    </cfRule>
  </conditionalFormatting>
  <conditionalFormatting sqref="X72:Z76">
    <cfRule type="cellIs" dxfId="138" priority="135" operator="equal">
      <formula>0</formula>
    </cfRule>
    <cfRule type="cellIs" dxfId="137" priority="136" operator="equal">
      <formula>FALSE</formula>
    </cfRule>
  </conditionalFormatting>
  <conditionalFormatting sqref="X78:Z82">
    <cfRule type="cellIs" dxfId="136" priority="133" operator="equal">
      <formula>0</formula>
    </cfRule>
    <cfRule type="cellIs" dxfId="135" priority="134" operator="equal">
      <formula>FALSE</formula>
    </cfRule>
  </conditionalFormatting>
  <conditionalFormatting sqref="X84:Z88">
    <cfRule type="cellIs" dxfId="134" priority="131" operator="equal">
      <formula>0</formula>
    </cfRule>
    <cfRule type="cellIs" dxfId="133" priority="132" operator="equal">
      <formula>FALSE</formula>
    </cfRule>
  </conditionalFormatting>
  <conditionalFormatting sqref="AA90:AA95">
    <cfRule type="cellIs" dxfId="132" priority="129" operator="equal">
      <formula>0</formula>
    </cfRule>
    <cfRule type="cellIs" dxfId="131" priority="130" operator="equal">
      <formula>FALSE</formula>
    </cfRule>
  </conditionalFormatting>
  <conditionalFormatting sqref="R1:R2">
    <cfRule type="cellIs" dxfId="130" priority="128" operator="equal">
      <formula>"x"</formula>
    </cfRule>
  </conditionalFormatting>
  <conditionalFormatting sqref="R3:T4">
    <cfRule type="cellIs" dxfId="129" priority="127" operator="equal">
      <formula>"x"</formula>
    </cfRule>
  </conditionalFormatting>
  <conditionalFormatting sqref="S3:S4">
    <cfRule type="containsErrors" dxfId="128" priority="126">
      <formula>ISERROR(S3)</formula>
    </cfRule>
  </conditionalFormatting>
  <conditionalFormatting sqref="R3:R4">
    <cfRule type="cellIs" dxfId="127" priority="125" operator="equal">
      <formula>0</formula>
    </cfRule>
  </conditionalFormatting>
  <conditionalFormatting sqref="R90:T94">
    <cfRule type="cellIs" dxfId="126" priority="124" operator="equal">
      <formula>"x"</formula>
    </cfRule>
  </conditionalFormatting>
  <conditionalFormatting sqref="S90:S94">
    <cfRule type="containsErrors" dxfId="125" priority="123">
      <formula>ISERROR(S90)</formula>
    </cfRule>
  </conditionalFormatting>
  <conditionalFormatting sqref="R90:R94">
    <cfRule type="cellIs" dxfId="124" priority="122" operator="equal">
      <formula>0</formula>
    </cfRule>
  </conditionalFormatting>
  <conditionalFormatting sqref="R90:R94">
    <cfRule type="containsErrors" dxfId="123" priority="121">
      <formula>ISERROR(R90)</formula>
    </cfRule>
  </conditionalFormatting>
  <conditionalFormatting sqref="T90:T94">
    <cfRule type="containsErrors" dxfId="122" priority="120">
      <formula>ISERROR(T90)</formula>
    </cfRule>
  </conditionalFormatting>
  <conditionalFormatting sqref="R94">
    <cfRule type="expression" dxfId="121" priority="119">
      <formula>IF(R94&gt;0,5)</formula>
    </cfRule>
  </conditionalFormatting>
  <conditionalFormatting sqref="R96:T100">
    <cfRule type="cellIs" dxfId="120" priority="118" operator="equal">
      <formula>"x"</formula>
    </cfRule>
  </conditionalFormatting>
  <conditionalFormatting sqref="S96:S100">
    <cfRule type="containsErrors" dxfId="119" priority="117">
      <formula>ISERROR(S96)</formula>
    </cfRule>
  </conditionalFormatting>
  <conditionalFormatting sqref="R96:R100">
    <cfRule type="cellIs" dxfId="118" priority="116" operator="equal">
      <formula>0</formula>
    </cfRule>
  </conditionalFormatting>
  <conditionalFormatting sqref="R96:R100">
    <cfRule type="containsErrors" dxfId="117" priority="115">
      <formula>ISERROR(R96)</formula>
    </cfRule>
  </conditionalFormatting>
  <conditionalFormatting sqref="T96:T100">
    <cfRule type="containsErrors" dxfId="116" priority="114">
      <formula>ISERROR(T96)</formula>
    </cfRule>
  </conditionalFormatting>
  <conditionalFormatting sqref="R100">
    <cfRule type="expression" dxfId="115" priority="113">
      <formula>IF(R100&gt;0,5)</formula>
    </cfRule>
  </conditionalFormatting>
  <conditionalFormatting sqref="S6:S7 S9:S10">
    <cfRule type="containsErrors" dxfId="114" priority="112">
      <formula>ISERROR(S6)</formula>
    </cfRule>
  </conditionalFormatting>
  <conditionalFormatting sqref="R6:R9">
    <cfRule type="cellIs" dxfId="113" priority="111" operator="equal">
      <formula>0</formula>
    </cfRule>
  </conditionalFormatting>
  <conditionalFormatting sqref="R6:R9">
    <cfRule type="containsErrors" dxfId="112" priority="110">
      <formula>ISERROR(R6)</formula>
    </cfRule>
  </conditionalFormatting>
  <conditionalFormatting sqref="R10">
    <cfRule type="cellIs" dxfId="111" priority="109" operator="equal">
      <formula>0</formula>
    </cfRule>
  </conditionalFormatting>
  <conditionalFormatting sqref="S8">
    <cfRule type="cellIs" dxfId="110" priority="108" operator="equal">
      <formula>"x"</formula>
    </cfRule>
  </conditionalFormatting>
  <conditionalFormatting sqref="S8">
    <cfRule type="containsErrors" dxfId="109" priority="107">
      <formula>ISERROR(S8)</formula>
    </cfRule>
  </conditionalFormatting>
  <conditionalFormatting sqref="S12:S13 S15:S16">
    <cfRule type="containsErrors" dxfId="108" priority="106">
      <formula>ISERROR(S12)</formula>
    </cfRule>
  </conditionalFormatting>
  <conditionalFormatting sqref="R12:R15">
    <cfRule type="cellIs" dxfId="107" priority="105" operator="equal">
      <formula>0</formula>
    </cfRule>
  </conditionalFormatting>
  <conditionalFormatting sqref="R12:R15">
    <cfRule type="containsErrors" dxfId="106" priority="104">
      <formula>ISERROR(R12)</formula>
    </cfRule>
  </conditionalFormatting>
  <conditionalFormatting sqref="R16">
    <cfRule type="cellIs" dxfId="105" priority="103" operator="equal">
      <formula>0</formula>
    </cfRule>
  </conditionalFormatting>
  <conditionalFormatting sqref="S44">
    <cfRule type="containsErrors" dxfId="104" priority="71">
      <formula>ISERROR(S44)</formula>
    </cfRule>
  </conditionalFormatting>
  <conditionalFormatting sqref="R52">
    <cfRule type="cellIs" dxfId="103" priority="67" operator="equal">
      <formula>0</formula>
    </cfRule>
  </conditionalFormatting>
  <conditionalFormatting sqref="R60:R63">
    <cfRule type="cellIs" dxfId="102" priority="57" operator="equal">
      <formula>0</formula>
    </cfRule>
  </conditionalFormatting>
  <conditionalFormatting sqref="R60:R63">
    <cfRule type="containsErrors" dxfId="101" priority="56">
      <formula>ISERROR(R60)</formula>
    </cfRule>
  </conditionalFormatting>
  <conditionalFormatting sqref="S60:S61 S63:S64">
    <cfRule type="containsErrors" dxfId="100" priority="58">
      <formula>ISERROR(S60)</formula>
    </cfRule>
  </conditionalFormatting>
  <conditionalFormatting sqref="S18:S19 S21:S22">
    <cfRule type="containsErrors" dxfId="99" priority="100">
      <formula>ISERROR(S18)</formula>
    </cfRule>
  </conditionalFormatting>
  <conditionalFormatting sqref="S42:S43 S45:S46">
    <cfRule type="containsErrors" dxfId="98" priority="76">
      <formula>ISERROR(S42)</formula>
    </cfRule>
  </conditionalFormatting>
  <conditionalFormatting sqref="S54:S55 S57:S58">
    <cfRule type="containsErrors" dxfId="97" priority="64">
      <formula>ISERROR(S54)</formula>
    </cfRule>
  </conditionalFormatting>
  <conditionalFormatting sqref="S36:S37 S39:S40">
    <cfRule type="containsErrors" dxfId="96" priority="82">
      <formula>ISERROR(S36)</formula>
    </cfRule>
  </conditionalFormatting>
  <conditionalFormatting sqref="S14">
    <cfRule type="cellIs" dxfId="95" priority="102" operator="equal">
      <formula>"x"</formula>
    </cfRule>
  </conditionalFormatting>
  <conditionalFormatting sqref="S14">
    <cfRule type="containsErrors" dxfId="94" priority="101">
      <formula>ISERROR(S14)</formula>
    </cfRule>
  </conditionalFormatting>
  <conditionalFormatting sqref="S74">
    <cfRule type="cellIs" dxfId="93" priority="42" operator="equal">
      <formula>"x"</formula>
    </cfRule>
  </conditionalFormatting>
  <conditionalFormatting sqref="S74">
    <cfRule type="containsErrors" dxfId="92" priority="41">
      <formula>ISERROR(S74)</formula>
    </cfRule>
  </conditionalFormatting>
  <conditionalFormatting sqref="S56">
    <cfRule type="cellIs" dxfId="91" priority="60" operator="equal">
      <formula>"x"</formula>
    </cfRule>
  </conditionalFormatting>
  <conditionalFormatting sqref="S56">
    <cfRule type="containsErrors" dxfId="90" priority="59">
      <formula>ISERROR(S56)</formula>
    </cfRule>
  </conditionalFormatting>
  <conditionalFormatting sqref="S38">
    <cfRule type="cellIs" dxfId="89" priority="78" operator="equal">
      <formula>"x"</formula>
    </cfRule>
  </conditionalFormatting>
  <conditionalFormatting sqref="S38">
    <cfRule type="containsErrors" dxfId="88" priority="77">
      <formula>ISERROR(S38)</formula>
    </cfRule>
  </conditionalFormatting>
  <conditionalFormatting sqref="R18:R21">
    <cfRule type="cellIs" dxfId="87" priority="99" operator="equal">
      <formula>0</formula>
    </cfRule>
  </conditionalFormatting>
  <conditionalFormatting sqref="R18:R21">
    <cfRule type="containsErrors" dxfId="86" priority="98">
      <formula>ISERROR(R18)</formula>
    </cfRule>
  </conditionalFormatting>
  <conditionalFormatting sqref="R22">
    <cfRule type="cellIs" dxfId="85" priority="97" operator="equal">
      <formula>0</formula>
    </cfRule>
  </conditionalFormatting>
  <conditionalFormatting sqref="S20">
    <cfRule type="cellIs" dxfId="84" priority="96" operator="equal">
      <formula>"x"</formula>
    </cfRule>
  </conditionalFormatting>
  <conditionalFormatting sqref="S20">
    <cfRule type="containsErrors" dxfId="83" priority="95">
      <formula>ISERROR(S20)</formula>
    </cfRule>
  </conditionalFormatting>
  <conditionalFormatting sqref="S24:S25 S27:S28">
    <cfRule type="containsErrors" dxfId="82" priority="94">
      <formula>ISERROR(S24)</formula>
    </cfRule>
  </conditionalFormatting>
  <conditionalFormatting sqref="R24:R27">
    <cfRule type="cellIs" dxfId="81" priority="93" operator="equal">
      <formula>0</formula>
    </cfRule>
  </conditionalFormatting>
  <conditionalFormatting sqref="R24:R27">
    <cfRule type="containsErrors" dxfId="80" priority="92">
      <formula>ISERROR(R24)</formula>
    </cfRule>
  </conditionalFormatting>
  <conditionalFormatting sqref="R28">
    <cfRule type="cellIs" dxfId="79" priority="91" operator="equal">
      <formula>0</formula>
    </cfRule>
  </conditionalFormatting>
  <conditionalFormatting sqref="S26">
    <cfRule type="cellIs" dxfId="78" priority="90" operator="equal">
      <formula>"x"</formula>
    </cfRule>
  </conditionalFormatting>
  <conditionalFormatting sqref="S26">
    <cfRule type="containsErrors" dxfId="77" priority="89">
      <formula>ISERROR(S26)</formula>
    </cfRule>
  </conditionalFormatting>
  <conditionalFormatting sqref="S30:S31 S33:S34">
    <cfRule type="containsErrors" dxfId="76" priority="88">
      <formula>ISERROR(S30)</formula>
    </cfRule>
  </conditionalFormatting>
  <conditionalFormatting sqref="R30:R33">
    <cfRule type="cellIs" dxfId="75" priority="87" operator="equal">
      <formula>0</formula>
    </cfRule>
  </conditionalFormatting>
  <conditionalFormatting sqref="R30:R33">
    <cfRule type="containsErrors" dxfId="74" priority="86">
      <formula>ISERROR(R30)</formula>
    </cfRule>
  </conditionalFormatting>
  <conditionalFormatting sqref="R34">
    <cfRule type="cellIs" dxfId="73" priority="85" operator="equal">
      <formula>0</formula>
    </cfRule>
  </conditionalFormatting>
  <conditionalFormatting sqref="S32">
    <cfRule type="cellIs" dxfId="72" priority="84" operator="equal">
      <formula>"x"</formula>
    </cfRule>
  </conditionalFormatting>
  <conditionalFormatting sqref="S32">
    <cfRule type="containsErrors" dxfId="71" priority="83">
      <formula>ISERROR(S32)</formula>
    </cfRule>
  </conditionalFormatting>
  <conditionalFormatting sqref="R36:R39">
    <cfRule type="cellIs" dxfId="70" priority="81" operator="equal">
      <formula>0</formula>
    </cfRule>
  </conditionalFormatting>
  <conditionalFormatting sqref="R36:R39">
    <cfRule type="containsErrors" dxfId="69" priority="80">
      <formula>ISERROR(R36)</formula>
    </cfRule>
  </conditionalFormatting>
  <conditionalFormatting sqref="R40">
    <cfRule type="cellIs" dxfId="68" priority="79" operator="equal">
      <formula>0</formula>
    </cfRule>
  </conditionalFormatting>
  <conditionalFormatting sqref="R42:R45">
    <cfRule type="cellIs" dxfId="67" priority="75" operator="equal">
      <formula>0</formula>
    </cfRule>
  </conditionalFormatting>
  <conditionalFormatting sqref="R42:R45">
    <cfRule type="containsErrors" dxfId="66" priority="74">
      <formula>ISERROR(R42)</formula>
    </cfRule>
  </conditionalFormatting>
  <conditionalFormatting sqref="R46">
    <cfRule type="cellIs" dxfId="65" priority="73" operator="equal">
      <formula>0</formula>
    </cfRule>
  </conditionalFormatting>
  <conditionalFormatting sqref="S44">
    <cfRule type="cellIs" dxfId="64" priority="72" operator="equal">
      <formula>"x"</formula>
    </cfRule>
  </conditionalFormatting>
  <conditionalFormatting sqref="S48:S49 S51:S52">
    <cfRule type="containsErrors" dxfId="63" priority="70">
      <formula>ISERROR(S48)</formula>
    </cfRule>
  </conditionalFormatting>
  <conditionalFormatting sqref="R48:R51">
    <cfRule type="cellIs" dxfId="62" priority="69" operator="equal">
      <formula>0</formula>
    </cfRule>
  </conditionalFormatting>
  <conditionalFormatting sqref="R48:R51">
    <cfRule type="containsErrors" dxfId="61" priority="68">
      <formula>ISERROR(R48)</formula>
    </cfRule>
  </conditionalFormatting>
  <conditionalFormatting sqref="S50">
    <cfRule type="cellIs" dxfId="60" priority="66" operator="equal">
      <formula>"x"</formula>
    </cfRule>
  </conditionalFormatting>
  <conditionalFormatting sqref="S50">
    <cfRule type="containsErrors" dxfId="59" priority="65">
      <formula>ISERROR(S50)</formula>
    </cfRule>
  </conditionalFormatting>
  <conditionalFormatting sqref="R54:R57">
    <cfRule type="cellIs" dxfId="58" priority="63" operator="equal">
      <formula>0</formula>
    </cfRule>
  </conditionalFormatting>
  <conditionalFormatting sqref="R54:R57">
    <cfRule type="containsErrors" dxfId="57" priority="62">
      <formula>ISERROR(R54)</formula>
    </cfRule>
  </conditionalFormatting>
  <conditionalFormatting sqref="R58">
    <cfRule type="cellIs" dxfId="56" priority="61" operator="equal">
      <formula>0</formula>
    </cfRule>
  </conditionalFormatting>
  <conditionalFormatting sqref="R64">
    <cfRule type="cellIs" dxfId="55" priority="55" operator="equal">
      <formula>0</formula>
    </cfRule>
  </conditionalFormatting>
  <conditionalFormatting sqref="S62">
    <cfRule type="cellIs" dxfId="54" priority="54" operator="equal">
      <formula>"x"</formula>
    </cfRule>
  </conditionalFormatting>
  <conditionalFormatting sqref="S62">
    <cfRule type="containsErrors" dxfId="53" priority="53">
      <formula>ISERROR(S62)</formula>
    </cfRule>
  </conditionalFormatting>
  <conditionalFormatting sqref="S66:S67 S69:S70">
    <cfRule type="containsErrors" dxfId="52" priority="52">
      <formula>ISERROR(S66)</formula>
    </cfRule>
  </conditionalFormatting>
  <conditionalFormatting sqref="R66:R69">
    <cfRule type="cellIs" dxfId="51" priority="51" operator="equal">
      <formula>0</formula>
    </cfRule>
  </conditionalFormatting>
  <conditionalFormatting sqref="R66:R69">
    <cfRule type="containsErrors" dxfId="50" priority="50">
      <formula>ISERROR(R66)</formula>
    </cfRule>
  </conditionalFormatting>
  <conditionalFormatting sqref="R70">
    <cfRule type="cellIs" dxfId="49" priority="49" operator="equal">
      <formula>0</formula>
    </cfRule>
  </conditionalFormatting>
  <conditionalFormatting sqref="S68">
    <cfRule type="cellIs" dxfId="48" priority="48" operator="equal">
      <formula>"x"</formula>
    </cfRule>
  </conditionalFormatting>
  <conditionalFormatting sqref="S68">
    <cfRule type="containsErrors" dxfId="47" priority="47">
      <formula>ISERROR(S68)</formula>
    </cfRule>
  </conditionalFormatting>
  <conditionalFormatting sqref="S72:S73 S75:S76">
    <cfRule type="containsErrors" dxfId="46" priority="46">
      <formula>ISERROR(S72)</formula>
    </cfRule>
  </conditionalFormatting>
  <conditionalFormatting sqref="R72:R75">
    <cfRule type="cellIs" dxfId="45" priority="45" operator="equal">
      <formula>0</formula>
    </cfRule>
  </conditionalFormatting>
  <conditionalFormatting sqref="R72:R75">
    <cfRule type="containsErrors" dxfId="44" priority="44">
      <formula>ISERROR(R72)</formula>
    </cfRule>
  </conditionalFormatting>
  <conditionalFormatting sqref="R76">
    <cfRule type="cellIs" dxfId="43" priority="43" operator="equal">
      <formula>0</formula>
    </cfRule>
  </conditionalFormatting>
  <conditionalFormatting sqref="S78:S79 S81:S82">
    <cfRule type="containsErrors" dxfId="42" priority="40">
      <formula>ISERROR(S78)</formula>
    </cfRule>
  </conditionalFormatting>
  <conditionalFormatting sqref="R78:R81">
    <cfRule type="cellIs" dxfId="41" priority="39" operator="equal">
      <formula>0</formula>
    </cfRule>
  </conditionalFormatting>
  <conditionalFormatting sqref="R78:R81">
    <cfRule type="containsErrors" dxfId="40" priority="38">
      <formula>ISERROR(R78)</formula>
    </cfRule>
  </conditionalFormatting>
  <conditionalFormatting sqref="R82">
    <cfRule type="cellIs" dxfId="39" priority="37" operator="equal">
      <formula>0</formula>
    </cfRule>
  </conditionalFormatting>
  <conditionalFormatting sqref="S80">
    <cfRule type="cellIs" dxfId="38" priority="36" operator="equal">
      <formula>"x"</formula>
    </cfRule>
  </conditionalFormatting>
  <conditionalFormatting sqref="S80">
    <cfRule type="containsErrors" dxfId="37" priority="35">
      <formula>ISERROR(S80)</formula>
    </cfRule>
  </conditionalFormatting>
  <conditionalFormatting sqref="S84:S85 S87:S88">
    <cfRule type="containsErrors" dxfId="36" priority="34">
      <formula>ISERROR(S84)</formula>
    </cfRule>
  </conditionalFormatting>
  <conditionalFormatting sqref="R84:R87">
    <cfRule type="cellIs" dxfId="35" priority="33" operator="equal">
      <formula>0</formula>
    </cfRule>
  </conditionalFormatting>
  <conditionalFormatting sqref="R84:R87">
    <cfRule type="containsErrors" dxfId="34" priority="32">
      <formula>ISERROR(R84)</formula>
    </cfRule>
  </conditionalFormatting>
  <conditionalFormatting sqref="R88">
    <cfRule type="cellIs" dxfId="33" priority="31" operator="equal">
      <formula>0</formula>
    </cfRule>
  </conditionalFormatting>
  <conditionalFormatting sqref="S86">
    <cfRule type="cellIs" dxfId="32" priority="30" operator="equal">
      <formula>"x"</formula>
    </cfRule>
  </conditionalFormatting>
  <conditionalFormatting sqref="S86">
    <cfRule type="containsErrors" dxfId="31" priority="29">
      <formula>ISERROR(S86)</formula>
    </cfRule>
  </conditionalFormatting>
  <conditionalFormatting sqref="T6:T10">
    <cfRule type="cellIs" dxfId="30" priority="27" operator="equal">
      <formula>0</formula>
    </cfRule>
    <cfRule type="containsErrors" dxfId="29" priority="28">
      <formula>ISERROR(T6)</formula>
    </cfRule>
  </conditionalFormatting>
  <conditionalFormatting sqref="T12:T16">
    <cfRule type="cellIs" dxfId="28" priority="25" operator="equal">
      <formula>0</formula>
    </cfRule>
    <cfRule type="containsErrors" dxfId="27" priority="26">
      <formula>ISERROR(T12)</formula>
    </cfRule>
  </conditionalFormatting>
  <conditionalFormatting sqref="T18:T22">
    <cfRule type="cellIs" dxfId="26" priority="23" operator="equal">
      <formula>0</formula>
    </cfRule>
    <cfRule type="containsErrors" dxfId="25" priority="24">
      <formula>ISERROR(T18)</formula>
    </cfRule>
  </conditionalFormatting>
  <conditionalFormatting sqref="T24:T28">
    <cfRule type="cellIs" dxfId="24" priority="21" operator="equal">
      <formula>0</formula>
    </cfRule>
    <cfRule type="containsErrors" dxfId="23" priority="22">
      <formula>ISERROR(T24)</formula>
    </cfRule>
  </conditionalFormatting>
  <conditionalFormatting sqref="T30:T34">
    <cfRule type="cellIs" dxfId="22" priority="19" operator="equal">
      <formula>0</formula>
    </cfRule>
    <cfRule type="containsErrors" dxfId="21" priority="20">
      <formula>ISERROR(T30)</formula>
    </cfRule>
  </conditionalFormatting>
  <conditionalFormatting sqref="T36:T40">
    <cfRule type="cellIs" dxfId="20" priority="17" operator="equal">
      <formula>0</formula>
    </cfRule>
    <cfRule type="containsErrors" dxfId="19" priority="18">
      <formula>ISERROR(T36)</formula>
    </cfRule>
  </conditionalFormatting>
  <conditionalFormatting sqref="T42:T46">
    <cfRule type="cellIs" dxfId="18" priority="15" operator="equal">
      <formula>0</formula>
    </cfRule>
    <cfRule type="containsErrors" dxfId="17" priority="16">
      <formula>ISERROR(T42)</formula>
    </cfRule>
  </conditionalFormatting>
  <conditionalFormatting sqref="T48:T52">
    <cfRule type="cellIs" dxfId="16" priority="13" operator="equal">
      <formula>0</formula>
    </cfRule>
    <cfRule type="containsErrors" dxfId="15" priority="14">
      <formula>ISERROR(T48)</formula>
    </cfRule>
  </conditionalFormatting>
  <conditionalFormatting sqref="T54:T58">
    <cfRule type="cellIs" dxfId="14" priority="11" operator="equal">
      <formula>0</formula>
    </cfRule>
    <cfRule type="containsErrors" dxfId="13" priority="12">
      <formula>ISERROR(T54)</formula>
    </cfRule>
  </conditionalFormatting>
  <conditionalFormatting sqref="T60:T64">
    <cfRule type="cellIs" dxfId="12" priority="9" operator="equal">
      <formula>0</formula>
    </cfRule>
    <cfRule type="containsErrors" dxfId="11" priority="10">
      <formula>ISERROR(T60)</formula>
    </cfRule>
  </conditionalFormatting>
  <conditionalFormatting sqref="T66:T70">
    <cfRule type="cellIs" dxfId="10" priority="7" operator="equal">
      <formula>0</formula>
    </cfRule>
    <cfRule type="containsErrors" dxfId="9" priority="8">
      <formula>ISERROR(T66)</formula>
    </cfRule>
  </conditionalFormatting>
  <conditionalFormatting sqref="T72:T76">
    <cfRule type="cellIs" dxfId="8" priority="5" operator="equal">
      <formula>0</formula>
    </cfRule>
    <cfRule type="containsErrors" dxfId="7" priority="6">
      <formula>ISERROR(T72)</formula>
    </cfRule>
  </conditionalFormatting>
  <conditionalFormatting sqref="T78:T82">
    <cfRule type="cellIs" dxfId="6" priority="3" operator="equal">
      <formula>0</formula>
    </cfRule>
    <cfRule type="containsErrors" dxfId="5" priority="4">
      <formula>ISERROR(T78)</formula>
    </cfRule>
  </conditionalFormatting>
  <conditionalFormatting sqref="T84:T88">
    <cfRule type="cellIs" dxfId="4" priority="1" operator="equal">
      <formula>0</formula>
    </cfRule>
    <cfRule type="containsErrors" dxfId="3" priority="2">
      <formula>ISERROR(T84)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7620</xdr:colOff>
                    <xdr:row>0</xdr:row>
                    <xdr:rowOff>0</xdr:rowOff>
                  </from>
                  <to>
                    <xdr:col>0</xdr:col>
                    <xdr:colOff>784860</xdr:colOff>
                    <xdr:row>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A36" workbookViewId="0">
      <selection activeCell="E49" sqref="E49"/>
    </sheetView>
  </sheetViews>
  <sheetFormatPr baseColWidth="10" defaultRowHeight="14.4" x14ac:dyDescent="0.3"/>
  <cols>
    <col min="1" max="1" width="16.77734375" style="155" customWidth="1"/>
    <col min="2" max="2" width="6.77734375" style="156" customWidth="1"/>
    <col min="3" max="3" width="16.77734375" style="157" customWidth="1"/>
    <col min="4" max="4" width="6.77734375" style="158" customWidth="1"/>
    <col min="5" max="5" width="16.77734375" style="158" customWidth="1"/>
    <col min="6" max="6" width="6.77734375" style="157" customWidth="1"/>
    <col min="7" max="7" width="16.77734375" style="158" customWidth="1"/>
    <col min="8" max="8" width="11.77734375" style="158" customWidth="1"/>
  </cols>
  <sheetData>
    <row r="1" spans="1:8" ht="18.600000000000001" thickBot="1" x14ac:dyDescent="0.35">
      <c r="A1" s="426" t="s">
        <v>32</v>
      </c>
      <c r="B1" s="427"/>
      <c r="C1" s="86" t="s">
        <v>33</v>
      </c>
      <c r="D1" s="87"/>
      <c r="E1" s="87" t="s">
        <v>34</v>
      </c>
      <c r="F1" s="428">
        <f>'Informations personnelles'!G1</f>
        <v>0</v>
      </c>
      <c r="G1" s="428"/>
      <c r="H1" s="88"/>
    </row>
    <row r="2" spans="1:8" ht="18.600000000000001" thickBot="1" x14ac:dyDescent="0.35">
      <c r="A2" s="395" t="s">
        <v>35</v>
      </c>
      <c r="B2" s="396"/>
      <c r="C2" s="396"/>
      <c r="D2" s="396"/>
      <c r="E2" s="396"/>
      <c r="F2" s="396"/>
      <c r="G2" s="396"/>
      <c r="H2" s="397"/>
    </row>
    <row r="3" spans="1:8" ht="18.600000000000001" thickBot="1" x14ac:dyDescent="0.35">
      <c r="A3" s="426" t="s">
        <v>36</v>
      </c>
      <c r="B3" s="427"/>
      <c r="C3" s="427"/>
      <c r="D3" s="429"/>
      <c r="E3" s="426" t="s">
        <v>37</v>
      </c>
      <c r="F3" s="427"/>
      <c r="G3" s="427"/>
      <c r="H3" s="429"/>
    </row>
    <row r="4" spans="1:8" x14ac:dyDescent="0.3">
      <c r="A4" s="89" t="s">
        <v>38</v>
      </c>
      <c r="B4" s="90" t="s">
        <v>39</v>
      </c>
      <c r="C4" s="90" t="s">
        <v>40</v>
      </c>
      <c r="D4" s="91" t="s">
        <v>41</v>
      </c>
      <c r="E4" s="89" t="s">
        <v>38</v>
      </c>
      <c r="F4" s="90" t="s">
        <v>39</v>
      </c>
      <c r="G4" s="90" t="s">
        <v>40</v>
      </c>
      <c r="H4" s="91" t="s">
        <v>41</v>
      </c>
    </row>
    <row r="5" spans="1:8" x14ac:dyDescent="0.3">
      <c r="A5" s="92" t="s">
        <v>42</v>
      </c>
      <c r="B5" s="93">
        <f>Prix!AA91</f>
        <v>60</v>
      </c>
      <c r="C5" s="94">
        <f>Prix!DA6</f>
        <v>0</v>
      </c>
      <c r="D5" s="95">
        <f>Prix!DB6</f>
        <v>0</v>
      </c>
      <c r="E5" s="92" t="s">
        <v>217</v>
      </c>
      <c r="F5" s="93">
        <f>Prix!AA91</f>
        <v>60</v>
      </c>
      <c r="G5" s="96">
        <f>Prix!DL6</f>
        <v>0</v>
      </c>
      <c r="H5" s="95">
        <f>Prix!DM6</f>
        <v>0</v>
      </c>
    </row>
    <row r="6" spans="1:8" x14ac:dyDescent="0.3">
      <c r="A6" s="92" t="s">
        <v>43</v>
      </c>
      <c r="B6" s="93">
        <f>Prix!AA92</f>
        <v>50</v>
      </c>
      <c r="C6" s="94">
        <f>Prix!DA7</f>
        <v>0</v>
      </c>
      <c r="D6" s="95">
        <f>Prix!DB7</f>
        <v>0</v>
      </c>
      <c r="E6" s="92" t="s">
        <v>214</v>
      </c>
      <c r="F6" s="93">
        <f>Prix!AA92</f>
        <v>50</v>
      </c>
      <c r="G6" s="96">
        <f>Prix!DL7</f>
        <v>0</v>
      </c>
      <c r="H6" s="95">
        <f>Prix!DM7</f>
        <v>0</v>
      </c>
    </row>
    <row r="7" spans="1:8" x14ac:dyDescent="0.3">
      <c r="A7" s="92" t="s">
        <v>44</v>
      </c>
      <c r="B7" s="93">
        <f>Prix!AA93</f>
        <v>40</v>
      </c>
      <c r="C7" s="94">
        <f>Prix!DA8</f>
        <v>0</v>
      </c>
      <c r="D7" s="95">
        <f>Prix!DB8</f>
        <v>0</v>
      </c>
      <c r="E7" s="92" t="s">
        <v>215</v>
      </c>
      <c r="F7" s="93">
        <f>Prix!AA93</f>
        <v>40</v>
      </c>
      <c r="G7" s="96">
        <f>Prix!DL8</f>
        <v>0</v>
      </c>
      <c r="H7" s="95">
        <f>Prix!DM8</f>
        <v>0</v>
      </c>
    </row>
    <row r="8" spans="1:8" x14ac:dyDescent="0.3">
      <c r="A8" s="92" t="s">
        <v>45</v>
      </c>
      <c r="B8" s="93">
        <f>Prix!AA94</f>
        <v>30</v>
      </c>
      <c r="C8" s="94">
        <f>Prix!DA9</f>
        <v>0</v>
      </c>
      <c r="D8" s="95">
        <f>Prix!DB9</f>
        <v>0</v>
      </c>
      <c r="E8" s="92" t="s">
        <v>216</v>
      </c>
      <c r="F8" s="93">
        <f>Prix!AA94</f>
        <v>30</v>
      </c>
      <c r="G8" s="96">
        <f>Prix!DL9</f>
        <v>0</v>
      </c>
      <c r="H8" s="95">
        <f>Prix!DM9</f>
        <v>0</v>
      </c>
    </row>
    <row r="9" spans="1:8" x14ac:dyDescent="0.3">
      <c r="A9" s="92" t="s">
        <v>46</v>
      </c>
      <c r="B9" s="93">
        <f>Prix!AA95</f>
        <v>25</v>
      </c>
      <c r="C9" s="94">
        <f>Prix!DA10</f>
        <v>0</v>
      </c>
      <c r="D9" s="95">
        <f>Prix!DB10</f>
        <v>0</v>
      </c>
      <c r="E9" s="92" t="s">
        <v>218</v>
      </c>
      <c r="F9" s="93">
        <f>Prix!AA95</f>
        <v>25</v>
      </c>
      <c r="G9" s="96">
        <f>Prix!DL10</f>
        <v>0</v>
      </c>
      <c r="H9" s="95">
        <f>Prix!DM10</f>
        <v>0</v>
      </c>
    </row>
    <row r="10" spans="1:8" x14ac:dyDescent="0.3">
      <c r="A10" s="97"/>
      <c r="B10" s="98"/>
      <c r="C10" s="99"/>
      <c r="D10" s="100"/>
      <c r="E10" s="101"/>
      <c r="F10" s="98"/>
      <c r="G10" s="98"/>
      <c r="H10" s="100"/>
    </row>
    <row r="11" spans="1:8" x14ac:dyDescent="0.3">
      <c r="A11" s="102" t="s">
        <v>47</v>
      </c>
      <c r="B11" s="93">
        <f>Prix!AB91</f>
        <v>25</v>
      </c>
      <c r="C11" s="94">
        <f>Prix!EH6</f>
        <v>0</v>
      </c>
      <c r="D11" s="103">
        <f>Prix!EJ6</f>
        <v>0</v>
      </c>
      <c r="E11" s="102" t="s">
        <v>47</v>
      </c>
      <c r="F11" s="93">
        <f>Prix!AB91</f>
        <v>25</v>
      </c>
      <c r="G11" s="94">
        <f>Prix!DX6</f>
        <v>0</v>
      </c>
      <c r="H11" s="103">
        <f>Prix!DZ6</f>
        <v>0</v>
      </c>
    </row>
    <row r="12" spans="1:8" x14ac:dyDescent="0.3">
      <c r="A12" s="102" t="s">
        <v>48</v>
      </c>
      <c r="B12" s="104"/>
      <c r="C12" s="94" t="str">
        <f>IF(OR(Prix!EH7=C5,Prix!EH7=C6,Prix!EH7=C7,Prix!EH7=C8,Prix!EH7=C9,Prix!EH7=C11),"",IF(Prix!EJ7=Prix!EJ6,Prix!EH7,""))</f>
        <v/>
      </c>
      <c r="D12" s="103" t="str">
        <f>IF(OR(Prix!EH7=C5,Prix!EH7=C6,Prix!EH7=C7,Prix!EH7=C8,Prix!EH7=C9,Prix!EH7=C11),"",IF(Prix!EJ7=Prix!EJ6,Prix!EJ7,""))</f>
        <v/>
      </c>
      <c r="E12" s="102" t="s">
        <v>48</v>
      </c>
      <c r="F12" s="104"/>
      <c r="G12" s="104" t="str">
        <f>IF(OR(Prix!DX7=C5,Prix!DX7=C6,Prix!DX7=C7,Prix!DX7=C8,Prix!DX7=C9,Prix!DX7=C11),"",IF(Prix!DZ7=Prix!DZ6,Prix!DX7,""))</f>
        <v/>
      </c>
      <c r="H12" s="103" t="str">
        <f>IF(OR(Prix!DX7=C5,Prix!DX7=C6,Prix!DX7=C7,Prix!DX7=C8,Prix!DX7=C9,Prix!DX7=C11),"",IF(Prix!DZ7=Prix!DZ6,Prix!DZ7,""))</f>
        <v/>
      </c>
    </row>
    <row r="13" spans="1:8" x14ac:dyDescent="0.3">
      <c r="A13" s="101"/>
      <c r="B13" s="98"/>
      <c r="C13" s="99"/>
      <c r="D13" s="100"/>
      <c r="E13" s="101"/>
      <c r="F13" s="99"/>
      <c r="G13" s="98"/>
      <c r="H13" s="100"/>
    </row>
    <row r="14" spans="1:8" x14ac:dyDescent="0.3">
      <c r="A14" s="102" t="s">
        <v>49</v>
      </c>
      <c r="B14" s="93">
        <f>Prix!AC91</f>
        <v>25</v>
      </c>
      <c r="C14" s="94">
        <f>Prix!EM6</f>
        <v>0</v>
      </c>
      <c r="D14" s="103">
        <f>Prix!EO6</f>
        <v>0</v>
      </c>
      <c r="E14" s="102" t="s">
        <v>49</v>
      </c>
      <c r="F14" s="93">
        <f>Prix!AC91</f>
        <v>25</v>
      </c>
      <c r="G14" s="94">
        <f>Prix!EC6</f>
        <v>0</v>
      </c>
      <c r="H14" s="103">
        <f>Prix!EE6</f>
        <v>0</v>
      </c>
    </row>
    <row r="15" spans="1:8" x14ac:dyDescent="0.3">
      <c r="A15" s="102" t="s">
        <v>48</v>
      </c>
      <c r="B15" s="104"/>
      <c r="C15" s="94" t="str">
        <f>IF(OR(Prix!EM7=C5,Prix!EM7=C6,Prix!EM7=C7,Prix!EM7=C8,Prix!EM7=C9,Prix!EM7=C11),"",IF(Prix!EO7=Prix!EO6,Prix!EM7,""))</f>
        <v/>
      </c>
      <c r="D15" s="103" t="str">
        <f>IF(OR(Prix!EM7=C5,Prix!EM7=C6,Prix!EM7=C7,Prix!EM7=C8,Prix!EM7=C9,Prix!EM7=C11),"",IF(Prix!EO7=Prix!EO6,Prix!EO7,""))</f>
        <v/>
      </c>
      <c r="E15" s="102" t="s">
        <v>48</v>
      </c>
      <c r="F15" s="94"/>
      <c r="G15" s="94">
        <f>IF(Prix!EE7=Prix!EE6,Prix!EC7,"")</f>
        <v>0</v>
      </c>
      <c r="H15" s="103">
        <f>IF(Prix!EE7=Prix!EE6,Prix!EE7,"")</f>
        <v>0</v>
      </c>
    </row>
    <row r="16" spans="1:8" x14ac:dyDescent="0.3">
      <c r="A16" s="101"/>
      <c r="B16" s="98"/>
      <c r="C16" s="99"/>
      <c r="D16" s="100"/>
      <c r="E16" s="101"/>
      <c r="F16" s="99"/>
      <c r="G16" s="98"/>
      <c r="H16" s="100"/>
    </row>
    <row r="17" spans="1:8" x14ac:dyDescent="0.3">
      <c r="A17" s="102" t="s">
        <v>4</v>
      </c>
      <c r="B17" s="105">
        <f>Données!X33</f>
        <v>10</v>
      </c>
      <c r="C17" s="94" t="str">
        <f>Données!AX3</f>
        <v>Suzanne Turcotte</v>
      </c>
      <c r="D17" s="103">
        <f>Données!AY3</f>
        <v>17</v>
      </c>
      <c r="E17" s="102" t="s">
        <v>4</v>
      </c>
      <c r="F17" s="93">
        <f>Données!X33</f>
        <v>10</v>
      </c>
      <c r="G17" s="94" t="str">
        <f>Données!BB3</f>
        <v>Michel Taillon</v>
      </c>
      <c r="H17" s="103">
        <f>Données!BC3</f>
        <v>17</v>
      </c>
    </row>
    <row r="18" spans="1:8" ht="15" thickBot="1" x14ac:dyDescent="0.35">
      <c r="A18" s="106"/>
      <c r="B18" s="107"/>
      <c r="C18" s="108" t="str">
        <f>IF(Données!AY4=Données!AY3,Données!AX4,"")</f>
        <v/>
      </c>
      <c r="D18" s="165" t="str">
        <f>IF(Données!AY4=Données!AY3,Données!AY4,"")</f>
        <v/>
      </c>
      <c r="E18" s="106"/>
      <c r="F18" s="108"/>
      <c r="G18" s="108" t="str">
        <f>IF(Données!BC4=Données!BC3,Données!BB4,"")</f>
        <v>Jacques Croteau</v>
      </c>
      <c r="H18" s="165">
        <f>IF(Données!BC4=Données!BC3,Données!BC4,"")</f>
        <v>17</v>
      </c>
    </row>
    <row r="19" spans="1:8" ht="15" thickBot="1" x14ac:dyDescent="0.35">
      <c r="A19" s="111"/>
      <c r="B19" s="112"/>
      <c r="C19" s="113"/>
      <c r="D19" s="114"/>
      <c r="E19" s="114"/>
      <c r="F19" s="113"/>
      <c r="G19" s="114"/>
      <c r="H19" s="115"/>
    </row>
    <row r="20" spans="1:8" ht="18.600000000000001" thickBot="1" x14ac:dyDescent="0.35">
      <c r="A20" s="423" t="s">
        <v>50</v>
      </c>
      <c r="B20" s="424"/>
      <c r="C20" s="424"/>
      <c r="D20" s="424"/>
      <c r="E20" s="424"/>
      <c r="F20" s="424"/>
      <c r="G20" s="424"/>
      <c r="H20" s="425"/>
    </row>
    <row r="21" spans="1:8" ht="16.2" thickBot="1" x14ac:dyDescent="0.35">
      <c r="A21" s="398" t="s">
        <v>51</v>
      </c>
      <c r="B21" s="399"/>
      <c r="C21" s="399"/>
      <c r="D21" s="400"/>
      <c r="E21" s="398" t="s">
        <v>52</v>
      </c>
      <c r="F21" s="399"/>
      <c r="G21" s="399"/>
      <c r="H21" s="400"/>
    </row>
    <row r="22" spans="1:8" ht="15" thickBot="1" x14ac:dyDescent="0.35">
      <c r="A22" s="401"/>
      <c r="B22" s="116">
        <f>MAX(Prix!X6:X10,Prix!X12:X16,Prix!X18:X22,Prix!X24:X28,Prix!X30:X34,Prix!X36:X40,Prix!X42:X46,Prix!X48:X52,Prix!X54:X58,Prix!X60:X64,Prix!X66:X70,Prix!X72:X76,Prix!X78:X82,Prix!X84:X88)</f>
        <v>0</v>
      </c>
      <c r="C22" s="117" t="str">
        <f>IF(Prix!X6=20,Prix!C6,IF(Prix!X12=20,Prix!C12,IF(Prix!X18=20,Prix!C18,IF(Prix!X24=20,Prix!C24,IF(Prix!X30=20,Prix!C30,IF(Prix!X36=20,Prix!C36,IF(Prix!X42=20,Prix!C42,IF(Prix!X48=20,Prix!C48,IF(Prix!X54=20,Prix!C54,IF(Prix!X60=20,Prix!C60,IF(Prix!X66=20,Prix!C66,IF(Prix!X72=20,Prix!C72,IF(Prix!X78=20,Prix!C78,IF(Prix!X84=20,Prix!C84,""))))))))))))))</f>
        <v/>
      </c>
      <c r="D22" s="118" t="s">
        <v>53</v>
      </c>
      <c r="E22" s="404"/>
      <c r="F22" s="116">
        <f>MAX(Prix!Z6:Z10,Prix!Z12:Z16,Prix!Z18:Z22,Prix!Z24:Z28,Prix!Z30:Z34,Prix!Z36:Z40,Prix!Z42:Z46,Prix!Z48:Z52,Prix!Z54:Z58,Prix!Z60:Z64,Prix!Z66:Z70,Prix!Z72:Z76,Prix!Z78:Z82,Prix!Z84:Z88)</f>
        <v>0</v>
      </c>
      <c r="G22" s="117" t="str">
        <f>IF(Prix!Z6=20,Prix!C6,IF(Prix!Z12=20,Prix!C12,IF(Prix!Z18=20,Prix!C18,IF(Prix!Z24=20,Prix!C24,IF(Prix!Z30=20,Prix!C30,IF(Prix!Z36=20,Prix!C36,IF(Prix!Z42=20,Prix!C42,IF(Prix!Z48=20,Prix!C48,IF(Prix!Z54=20,Prix!C54,IF(Prix!Z60=20,Prix!C60,IF(Prix!Z66=20,Prix!C66,IF(Prix!Z72=20,Prix!C72,IF(Prix!Z78=20,Prix!C78,IF(Prix!Z84=20,Prix!C84,""))))))))))))))</f>
        <v/>
      </c>
      <c r="H22" s="118" t="s">
        <v>53</v>
      </c>
    </row>
    <row r="23" spans="1:8" x14ac:dyDescent="0.3">
      <c r="A23" s="402"/>
      <c r="B23" s="116">
        <f>B22</f>
        <v>0</v>
      </c>
      <c r="C23" s="119" t="str">
        <f>IF(Prix!X7=20,Prix!C7,IF(Prix!X13=20,Prix!C13,IF(Prix!X19=20,Prix!C19,IF(Prix!X25=20,Prix!C25,IF(Prix!X31=20,Prix!C31,IF(Prix!X37=20,Prix!C37,IF(Prix!X43=20,Prix!C43,IF(Prix!X49=20,Prix!C49,IF(Prix!X55=20,Prix!C55,IF(Prix!X61=20,Prix!C61,IF(Prix!X67=20,Prix!C67,IF(Prix!X73=20,Prix!C73,IF(Prix!X79=20,Prix!C79,IF(Prix!X85=20,Prix!C85,""))))))))))))))</f>
        <v/>
      </c>
      <c r="D23" s="407">
        <f>MAX(Prix!X6:X89)</f>
        <v>0</v>
      </c>
      <c r="E23" s="405"/>
      <c r="F23" s="116">
        <f>F22</f>
        <v>0</v>
      </c>
      <c r="G23" s="117" t="str">
        <f>IF(Prix!Z7=20,Prix!C7,IF(Prix!Z13=20,Prix!C13,IF(Prix!Z19=20,Prix!C19,IF(Prix!Z25=20,Prix!C25,IF(Prix!Z31=20,Prix!C31,IF(Prix!Z37=20,Prix!C37,IF(Prix!Z43=20,Prix!C43,IF(Prix!Z49=20,Prix!C49,IF(Prix!Z55=20,Prix!C55,IF(Prix!Z61=20,Prix!C61,IF(Prix!Z67=20,Prix!C67,IF(Prix!Z73=20,Prix!C73,IF(Prix!Z79=20,Prix!C79,IF(Prix!Z85=20,Prix!C85,""))))))))))))))</f>
        <v/>
      </c>
      <c r="H23" s="410">
        <f>MAX(Prix!Z6:Z89)</f>
        <v>0</v>
      </c>
    </row>
    <row r="24" spans="1:8" x14ac:dyDescent="0.3">
      <c r="A24" s="402"/>
      <c r="B24" s="116">
        <f t="shared" ref="B24:B26" si="0">B23</f>
        <v>0</v>
      </c>
      <c r="C24" s="119" t="str">
        <f>IF(Prix!X8=20,Prix!C8,IF(Prix!X14=20,Prix!C14,IF(Prix!X20=20,Prix!C20,IF(Prix!X26=20,Prix!C26,IF(Prix!X32=20,Prix!C32,IF(Prix!X38=20,Prix!C38,IF(Prix!X44=20,Prix!C44,IF(Prix!X50=20,Prix!C50,IF(Prix!X56=20,Prix!C56,IF(Prix!X62=20,Prix!C62,IF(Prix!X68=20,Prix!C68,IF(Prix!X74=20,Prix!C74,IF(Prix!X80=20,Prix!C80,IF(Prix!X86=20,Prix!C86,""))))))))))))))</f>
        <v/>
      </c>
      <c r="D24" s="408"/>
      <c r="E24" s="405"/>
      <c r="F24" s="116">
        <f t="shared" ref="F24:F26" si="1">F23</f>
        <v>0</v>
      </c>
      <c r="G24" s="117" t="str">
        <f>IF(Prix!Z8=20,Prix!C8,IF(Prix!Z14=20,Prix!C14,IF(Prix!Z20=20,Prix!C20,IF(Prix!Z26=20,Prix!C26,IF(Prix!Z32=20,Prix!C32,IF(Prix!Z38=20,Prix!C38,IF(Prix!Z44=20,Prix!C44,IF(Prix!Z50=20,Prix!C50,IF(Prix!Z56=20,Prix!C56,IF(Prix!Z62=20,Prix!C62,IF(Prix!Z68=20,Prix!C68,IF(Prix!Z74=20,Prix!C74,IF(Prix!Z80=20,Prix!C80,IF(Prix!Z86=20,Prix!C86,""))))))))))))))</f>
        <v/>
      </c>
      <c r="H24" s="411"/>
    </row>
    <row r="25" spans="1:8" x14ac:dyDescent="0.3">
      <c r="A25" s="402"/>
      <c r="B25" s="116">
        <f t="shared" si="0"/>
        <v>0</v>
      </c>
      <c r="C25" s="119" t="str">
        <f>IF(Prix!X9=20,Prix!C9,IF(Prix!X15=20,Prix!C15,IF(Prix!X21=20,Prix!C21,IF(Prix!X27=20,Prix!C27,IF(Prix!X33=20,Prix!C33,IF(Prix!X39=20,Prix!C39,IF(Prix!X45=20,Prix!C45,IF(Prix!X51=20,Prix!C51,IF(Prix!X57=20,Prix!C57,IF(Prix!X63=20,Prix!C63,IF(Prix!X69=20,Prix!C69,IF(Prix!X75=20,Prix!C75,IF(Prix!X81=20,Prix!C81,IF(Prix!X87=20,Prix!C87,""))))))))))))))</f>
        <v/>
      </c>
      <c r="D25" s="408"/>
      <c r="E25" s="405"/>
      <c r="F25" s="116">
        <f t="shared" si="1"/>
        <v>0</v>
      </c>
      <c r="G25" s="117" t="str">
        <f>IF(Prix!Z9=20,Prix!C9,IF(Prix!Z15=20,Prix!C15,IF(Prix!Z21=20,Prix!C21,IF(Prix!Z27=20,Prix!C27,IF(Prix!Z33=20,Prix!C33,IF(Prix!Z39=20,Prix!C39,IF(Prix!Z45=20,Prix!C45,IF(Prix!Z51=20,Prix!C51,IF(Prix!Z57=20,Prix!C57,IF(Prix!Z63=20,Prix!C63,IF(Prix!Z69=20,Prix!C69,IF(Prix!Z75=20,Prix!C75,IF(Prix!Z81=20,Prix!C81,IF(Prix!Z87=20,Prix!C87,""))))))))))))))</f>
        <v/>
      </c>
      <c r="H25" s="411"/>
    </row>
    <row r="26" spans="1:8" ht="15" thickBot="1" x14ac:dyDescent="0.35">
      <c r="A26" s="403"/>
      <c r="B26" s="116">
        <f t="shared" si="0"/>
        <v>0</v>
      </c>
      <c r="C26" s="119" t="str">
        <f>IF(Prix!X10=20,Prix!C10,IF(Prix!X16=20,Prix!C16,IF(Prix!X22=20,Prix!C22,IF(Prix!X28=20,Prix!C28,IF(Prix!X34=20,Prix!C34,IF(Prix!X40=20,Prix!C40,IF(Prix!X46=20,Prix!C46,IF(Prix!X52=20,Prix!C52,IF(Prix!X58=20,Prix!C58,IF(Prix!X64=20,Prix!C64,IF(Prix!X70=20,Prix!C70,IF(Prix!X76=20,Prix!C76,IF(Prix!X82=20,Prix!C82,IF(Prix!X88=20,Prix!C88,""))))))))))))))</f>
        <v/>
      </c>
      <c r="D26" s="409"/>
      <c r="E26" s="406"/>
      <c r="F26" s="116">
        <f t="shared" si="1"/>
        <v>0</v>
      </c>
      <c r="G26" s="117" t="str">
        <f>IF(Prix!Z10=20,Prix!C10,IF(Prix!Z16=20,Prix!C16,IF(Prix!Z22=20,Prix!C22,IF(Prix!Z28=20,Prix!C28,IF(Prix!Z34=20,Prix!C34,IF(Prix!Z40=20,Prix!C40,IF(Prix!Z46=20,Prix!C46,IF(Prix!Z52=20,Prix!C52,IF(Prix!Z58=20,Prix!C58,IF(Prix!Z64=20,Prix!C64,IF(Prix!Z70=20,Prix!C70,IF(Prix!Z76=20,Prix!C76,IF(Prix!Z82=20,Prix!C82,IF(Prix!Z88=20,Prix!C88,""))))))))))))))</f>
        <v/>
      </c>
      <c r="H26" s="412"/>
    </row>
    <row r="27" spans="1:8" ht="16.2" thickBot="1" x14ac:dyDescent="0.35">
      <c r="A27" s="385" t="s">
        <v>54</v>
      </c>
      <c r="B27" s="413"/>
      <c r="C27" s="413"/>
      <c r="D27" s="414"/>
      <c r="E27" s="385" t="s">
        <v>55</v>
      </c>
      <c r="F27" s="413"/>
      <c r="G27" s="413"/>
      <c r="H27" s="414"/>
    </row>
    <row r="28" spans="1:8" ht="15" thickBot="1" x14ac:dyDescent="0.35">
      <c r="A28" s="415" t="s">
        <v>56</v>
      </c>
      <c r="B28" s="105">
        <f>IF(C28="","",Données!$X$39)</f>
        <v>15</v>
      </c>
      <c r="C28" s="120" t="str">
        <f>IF(Prix!P6=15,Prix!C6,IF(Prix!P12=15,Prix!C12,IF(Prix!P18=15,Prix!C18,IF(Prix!P24=15,Prix!C24,IF(Prix!P30=15,Prix!C30,IF(Prix!P36=15,Prix!C36,IF(Prix!P42=15,Prix!C42,IF(Prix!P48=15,Prix!C48,IF(Prix!P54=15,Prix!C54,IF(Prix!P60=15,Prix!C60,IF(Prix!P66=15,Prix!C66,IF(Prix!P72=15,Prix!C72,IF(Prix!P78=15,Prix!C78,IF(Prix!P84=15,Prix!C84,""))))))))))))))</f>
        <v>Pierre Clermont</v>
      </c>
      <c r="D28" s="118" t="s">
        <v>53</v>
      </c>
      <c r="E28" s="418" t="s">
        <v>57</v>
      </c>
      <c r="F28" s="419"/>
      <c r="G28" s="419"/>
      <c r="H28" s="118" t="s">
        <v>53</v>
      </c>
    </row>
    <row r="29" spans="1:8" x14ac:dyDescent="0.3">
      <c r="A29" s="416"/>
      <c r="B29" s="105">
        <f>IF(C29="","",Données!$X$39)</f>
        <v>15</v>
      </c>
      <c r="C29" s="120" t="str">
        <f>IF(Prix!P7=15,Prix!C7,IF(Prix!P13=15,Prix!C13,IF(Prix!P19=15,Prix!C19,IF(Prix!P25=15,Prix!C25,IF(Prix!P31=15,Prix!C31,IF(Prix!P37=15,Prix!C37,IF(Prix!P43=15,Prix!C43,IF(Prix!P49=15,Prix!C49,IF(Prix!P55=15,Prix!C55,IF(Prix!P61=15,Prix!C61,IF(Prix!P67=15,Prix!C67,IF(Prix!P73=15,Prix!C73,IF(Prix!P79=15,Prix!C79,IF(Prix!P85=15,Prix!C85,""))))))))))))))</f>
        <v>Nicole Joly</v>
      </c>
      <c r="D29" s="420">
        <f>MAX(Prix!N10:N89)</f>
        <v>0</v>
      </c>
      <c r="E29" s="121" t="s">
        <v>217</v>
      </c>
      <c r="F29" s="122">
        <f>Données!X35</f>
        <v>25</v>
      </c>
      <c r="G29" s="123" t="str">
        <f>IF(Prix!T10=F29,VLOOKUP(Données!BF3,Prix!C:C,1,0),IF(Prix!T16=F29,VLOOKUP(Données!BF4,Prix!C:C,1,0),IF(Prix!T22=F29,VLOOKUP(Données!BF5,Prix!C:C,1,0),IF(Prix!T28=F29,VLOOKUP(Données!BF6,Prix!C:C,1,0),IF(Prix!T34=F29,VLOOKUP(Données!BF7,Prix!C:C,1,0),IF(Prix!T40=F29,VLOOKUP(Données!BF8,Prix!C:C,1,0),IF(Prix!T46=F29,VLOOKUP(Données!BF9,Prix!C:C,1,0),IF(Prix!T52=F29,VLOOKUP(Données!BF10,Prix!C:C,1,0),IF(Prix!T58=F29,VLOOKUP(Données!BF11,Prix!C:C,1,0),IF(Prix!T64=F29,VLOOKUP(Données!BF12,Prix!C:C,1,0),IF(Prix!T70=F29,VLOOKUP(Données!BF13,Prix!C:C,1,0),IF(Prix!T76=F29,VLOOKUP(Données!BF14,Prix!C:C,1,0),IF(Prix!T82=F29,VLOOKUP(Données!BF15,Prix!C:C,1,0),IF(Prix!T88=F29,VLOOKUP(Données!BF16,Prix!C:C,1,0)))))))))))))))</f>
        <v>Mario Nolet</v>
      </c>
      <c r="H29" s="124">
        <f>LARGE(Prix!$B$375:$B$388,1)</f>
        <v>12000</v>
      </c>
    </row>
    <row r="30" spans="1:8" x14ac:dyDescent="0.3">
      <c r="A30" s="416"/>
      <c r="B30" s="105">
        <f>IF(C30="","",Données!$X$39)</f>
        <v>15</v>
      </c>
      <c r="C30" s="120" t="str">
        <f>IF(Prix!P8=15,Prix!C8,IF(Prix!P14=15,Prix!C14,IF(Prix!P20=15,Prix!C20,IF(Prix!P26=15,Prix!C26,IF(Prix!P32=15,Prix!C32,IF(Prix!P38=15,Prix!C38,IF(Prix!P44=15,Prix!C44,IF(Prix!P50=15,Prix!C50,IF(Prix!P56=15,Prix!C56,IF(Prix!P62=15,Prix!C62,IF(Prix!P68=15,Prix!C68,IF(Prix!P74=15,Prix!C74,IF(Prix!P80=15,Prix!C80,IF(Prix!P86=15,Prix!C86,""))))))))))))))</f>
        <v>Jacques Croteau</v>
      </c>
      <c r="D30" s="421"/>
      <c r="E30" s="121" t="s">
        <v>214</v>
      </c>
      <c r="F30" s="122">
        <f>Données!X36</f>
        <v>15</v>
      </c>
      <c r="G30" s="123" t="str">
        <f>IF(Prix!T10=F30,VLOOKUP(Données!BF3,Prix!C:C,1,0),IF(Prix!T16=F30,VLOOKUP(Données!BF4,Prix!C:C,1,0),IF(Prix!T22=F30,VLOOKUP(Données!BF5,Prix!C:C,1,0),IF(Prix!T28=F30,VLOOKUP(Données!BF6,Prix!C:C,1,0),IF(Prix!T34=F30,VLOOKUP(Données!BF7,Prix!C:C,1,0),IF(Prix!T40=F30,VLOOKUP(Données!BF8,Prix!C:C,1,0),IF(Prix!T46=F30,VLOOKUP(Données!BF9,Prix!C:C,1,0),IF(Prix!T52=F30,VLOOKUP(Données!BF10,Prix!C:C,1,0),IF(Prix!T58=F30,VLOOKUP(Données!BF11,Prix!C:C,1,0),IF(Prix!T64=F30,VLOOKUP(Données!BF12,Prix!C:C,1,0),IF(Prix!T70=F30,VLOOKUP(Données!BF13,Prix!C:C,1,0),IF(Prix!T76=F30,VLOOKUP(Données!BF14,Prix!C:C,1,0),IF(Prix!T82=F30,VLOOKUP(Données!BF15,Prix!C:C,1,0),IF(Prix!T88=F30,VLOOKUP(Données!BF16,Prix!C:C,1,0)))))))))))))))</f>
        <v>Jeannine Chartré</v>
      </c>
      <c r="H30" s="103">
        <f>LARGE(Prix!$B$375:$B$388,2)</f>
        <v>11200</v>
      </c>
    </row>
    <row r="31" spans="1:8" x14ac:dyDescent="0.3">
      <c r="A31" s="416"/>
      <c r="B31" s="105">
        <f>IF(C31="","",Données!$X$39)</f>
        <v>15</v>
      </c>
      <c r="C31" s="120" t="str">
        <f>IF(Prix!P9=15,Prix!C9,IF(Prix!P15=15,Prix!C15,IF(Prix!P21=15,Prix!C21,IF(Prix!P27=15,Prix!C27,IF(Prix!P33=15,Prix!C33,IF(Prix!P39=15,Prix!C39,IF(Prix!P45=15,Prix!C45,IF(Prix!P51=15,Prix!C51,IF(Prix!P57=15,Prix!C57,IF(Prix!P63=15,Prix!C63,IF(Prix!P69=15,Prix!C69,IF(Prix!P75=15,Prix!C75,IF(Prix!P81=15,Prix!C81,IF(Prix!P87=15,Prix!C87,""))))))))))))))</f>
        <v>Richard Champagne</v>
      </c>
      <c r="D31" s="421"/>
      <c r="E31" s="121" t="s">
        <v>215</v>
      </c>
      <c r="F31" s="122">
        <f>Données!X37</f>
        <v>10</v>
      </c>
      <c r="G31" s="123" t="str">
        <f>IF(Prix!T10=F31,VLOOKUP(Données!BF3,Prix!C:C,1,0),IF(Prix!T16=F31,VLOOKUP(Données!BF4,Prix!C:C,1,0),IF(Prix!T22=F31,VLOOKUP(Données!BF5,Prix!C:C,1,0),IF(Prix!T28=F31,VLOOKUP(Données!BF6,Prix!C:C,1,0),IF(Prix!T34=F31,VLOOKUP(Données!BF7,Prix!C:C,1,0),IF(Prix!T40=F31,VLOOKUP(Données!BF8,Prix!C:C,1,0),IF(Prix!T46=F31,VLOOKUP(Données!BF9,Prix!C:C,1,0),IF(Prix!T52=F31,VLOOKUP(Données!BF10,Prix!C:C,1,0),IF(Prix!T58=F31,VLOOKUP(Données!BF11,Prix!C:C,1,0),IF(Prix!T64=F31,VLOOKUP(Données!BF12,Prix!C:C,1,0),IF(Prix!T70=F431,VLOOKUP(Données!BF13,Prix!C:C,1,0),IF(Prix!T76=F31,VLOOKUP(Données!BF14,Prix!C:C,1,0),IF(Prix!T82=F31,VLOOKUP(Données!BF15,Prix!C:C,1,0),IF(Prix!T88=F31,VLOOKUP(Données!BF16,Prix!C:C,1,0)))))))))))))))</f>
        <v>Yves Chapdelaine</v>
      </c>
      <c r="H31" s="103">
        <f>LARGE(Prix!$B$375:$B$388,3)</f>
        <v>11005</v>
      </c>
    </row>
    <row r="32" spans="1:8" ht="15" thickBot="1" x14ac:dyDescent="0.35">
      <c r="A32" s="417"/>
      <c r="B32" s="105">
        <f>IF(C32="","",Données!$X$39)</f>
        <v>15</v>
      </c>
      <c r="C32" s="120" t="str">
        <f>IF(Prix!P10=15,Prix!C10,IF(Prix!P16=15,Prix!C16,IF(Prix!P22=15,Prix!C22,IF(Prix!P28=15,Prix!C28,IF(Prix!P34=15,Prix!C34,IF(Prix!P40=15,Prix!C40,IF(Prix!P46=15,Prix!C46,IF(Prix!P52=15,Prix!C52,IF(Prix!P58=15,Prix!C58,IF(Prix!P64=15,Prix!C64,IF(Prix!P70=15,Prix!C70,IF(Prix!P76=15,Prix!C76,IF(Prix!P82=15,Prix!C82,IF(Prix!P88=15,Prix!C88,""))))))))))))))</f>
        <v>Mario Nolet</v>
      </c>
      <c r="D32" s="422"/>
      <c r="E32" s="106"/>
      <c r="F32" s="125"/>
      <c r="G32" s="110"/>
      <c r="H32" s="109"/>
    </row>
    <row r="33" spans="1:11" ht="15" thickBot="1" x14ac:dyDescent="0.35">
      <c r="A33" s="111"/>
      <c r="B33" s="112"/>
      <c r="C33" s="113"/>
      <c r="D33" s="114"/>
      <c r="E33" s="114"/>
      <c r="F33" s="113"/>
      <c r="G33" s="114"/>
      <c r="H33" s="115"/>
    </row>
    <row r="34" spans="1:11" ht="18.600000000000001" thickBot="1" x14ac:dyDescent="0.35">
      <c r="A34" s="395" t="s">
        <v>58</v>
      </c>
      <c r="B34" s="396"/>
      <c r="C34" s="396"/>
      <c r="D34" s="396"/>
      <c r="E34" s="396"/>
      <c r="F34" s="396"/>
      <c r="G34" s="396"/>
      <c r="H34" s="397"/>
    </row>
    <row r="35" spans="1:11" ht="16.2" thickBot="1" x14ac:dyDescent="0.35">
      <c r="A35" s="385" t="s">
        <v>59</v>
      </c>
      <c r="B35" s="386"/>
      <c r="C35" s="387" t="s">
        <v>60</v>
      </c>
      <c r="D35" s="386"/>
      <c r="E35" s="387" t="s">
        <v>61</v>
      </c>
      <c r="F35" s="388"/>
      <c r="G35" s="388"/>
      <c r="H35" s="386"/>
    </row>
    <row r="36" spans="1:11" x14ac:dyDescent="0.3">
      <c r="A36" s="126"/>
      <c r="B36" s="127"/>
      <c r="C36" s="126"/>
      <c r="D36" s="127"/>
      <c r="E36" s="128"/>
      <c r="F36" s="129"/>
      <c r="G36" s="130"/>
      <c r="H36" s="131"/>
    </row>
    <row r="37" spans="1:11" x14ac:dyDescent="0.3">
      <c r="A37" s="132"/>
      <c r="B37" s="133"/>
      <c r="C37" s="132"/>
      <c r="D37" s="133"/>
      <c r="E37" s="121"/>
      <c r="F37" s="134"/>
      <c r="G37" s="94"/>
      <c r="H37" s="135"/>
    </row>
    <row r="38" spans="1:11" x14ac:dyDescent="0.3">
      <c r="A38" s="132"/>
      <c r="B38" s="133"/>
      <c r="C38" s="132"/>
      <c r="D38" s="133"/>
      <c r="E38" s="121"/>
      <c r="F38" s="134"/>
      <c r="G38" s="94"/>
      <c r="H38" s="135"/>
    </row>
    <row r="39" spans="1:11" x14ac:dyDescent="0.3">
      <c r="A39" s="132"/>
      <c r="B39" s="133"/>
      <c r="C39" s="132"/>
      <c r="D39" s="133"/>
      <c r="E39" s="121"/>
      <c r="F39" s="134"/>
      <c r="G39" s="94"/>
      <c r="H39" s="135"/>
    </row>
    <row r="40" spans="1:11" ht="15" thickBot="1" x14ac:dyDescent="0.35">
      <c r="A40" s="132"/>
      <c r="B40" s="133"/>
      <c r="C40" s="132"/>
      <c r="D40" s="133"/>
      <c r="E40" s="136"/>
      <c r="F40" s="137"/>
      <c r="G40" s="108"/>
      <c r="H40" s="138"/>
    </row>
    <row r="41" spans="1:11" ht="16.2" thickBot="1" x14ac:dyDescent="0.35">
      <c r="A41" s="132"/>
      <c r="B41" s="133"/>
      <c r="C41" s="132"/>
      <c r="D41" s="139"/>
      <c r="E41" s="389" t="s">
        <v>62</v>
      </c>
      <c r="F41" s="390"/>
      <c r="G41" s="390"/>
      <c r="H41" s="391"/>
    </row>
    <row r="42" spans="1:11" ht="15" thickBot="1" x14ac:dyDescent="0.35">
      <c r="A42" s="132"/>
      <c r="B42" s="133"/>
      <c r="C42" s="132"/>
      <c r="D42" s="139"/>
      <c r="E42" s="392" t="s">
        <v>57</v>
      </c>
      <c r="F42" s="393"/>
      <c r="G42" s="394"/>
      <c r="H42" s="316" t="s">
        <v>63</v>
      </c>
    </row>
    <row r="43" spans="1:11" x14ac:dyDescent="0.3">
      <c r="A43" s="132"/>
      <c r="B43" s="133"/>
      <c r="C43" s="132"/>
      <c r="D43" s="139"/>
      <c r="E43" s="317" t="s">
        <v>213</v>
      </c>
      <c r="F43" s="318">
        <f>Données!$X$27</f>
        <v>25</v>
      </c>
      <c r="G43" s="319" t="str">
        <f>IF(Prix!AG10=F43,VLOOKUP(Données!BF3,Prix!C:C,1,FALSE),IF(Prix!AG16=F43,VLOOKUP(Données!BF4,Prix!C:C,1,FALSE),IF(Prix!AG22=F43,VLOOKUP(Données!BF5,Prix!C:C,1,FALSE),IF(Prix!AG28=F43,VLOOKUP(Données!BF6,Prix!C:C,1,FALSE),IF(Prix!AG34=F43,VLOOKUP(Données!BF7,Prix!C:C,1,FALSE),IF(Prix!AG40=F43,VLOOKUP(Données!BF8,Prix!C:C,1,FALSE),IF(Prix!AG46=F43,VLOOKUP(Données!BF9,Prix!C:C,1,FALSE),IF(Prix!AG52=F43,VLOOKUP(Données!BF10,Prix!C:C,1,FALSE),IF(Prix!AG58=F43,VLOOKUP(Données!BF11,Prix!C:C,1,FALSE),IF(Prix!AG64=F43,VLOOKUP(Données!BF12,Prix!C:C,1,FALSE),IF(Prix!AG70=F43,VLOOKUP(Données!BF13,Prix!C:C,1,FALSE),IF(Prix!AG76=F43,VLOOKUP(Données!BF14,Prix!C:C,1,FALSE),IF(Prix!AG82=F43,VLOOKUP(Données!BF15,Prix!C:C,1,FALSE),IF(Prix!AG88=F43,VLOOKUP(Données!BF16,Prix!C:C,1,FALSE)))))))))))))))</f>
        <v>Michel Taillon</v>
      </c>
      <c r="H43" s="320">
        <f>LARGE(Prix!$A$375:$A$388,1)</f>
        <v>20</v>
      </c>
    </row>
    <row r="44" spans="1:11" x14ac:dyDescent="0.3">
      <c r="A44" s="132"/>
      <c r="B44" s="133"/>
      <c r="C44" s="434" t="s">
        <v>221</v>
      </c>
      <c r="D44" s="139"/>
      <c r="E44" s="435" t="s">
        <v>222</v>
      </c>
      <c r="F44" s="318">
        <f>IF(H44=H43,Données!$X$27,Données!$X$28)</f>
        <v>25</v>
      </c>
      <c r="G44" s="430" t="str">
        <f>IF(Prix!AG10=F44,VLOOKUP(Données!BF3,Prix!C:C,1,FALSE),IF(Prix!AG16=F44,VLOOKUP(Données!BF4,Prix!C:C,1,FALSE),IF(Prix!AG22=F44,VLOOKUP(Données!BF5,Prix!C:C,1,FALSE),IF(Prix!AG28=F44,VLOOKUP(Données!BF6,Prix!C:C,1,FALSE),IF(Prix!AG34=F44,VLOOKUP(Données!BF7,Prix!C:C,1,FALSE),IF(Prix!AG40=F44,VLOOKUP(Données!BF8,Prix!C:C,1,FALSE),IF(Prix!AG46=F44,VLOOKUP(Données!BF9,Prix!C:C,1,FALSE),IF(Prix!AG52=F44,VLOOKUP(Données!BF10,Prix!C:C,1,FALSE),IF(Prix!AG58=F44,VLOOKUP(Données!BF11,Prix!C:C,1,FALSE),IF(Prix!AG64=F44,VLOOKUP(Données!BF12,Prix!C:C,1,FALSE),IF(Prix!AG70=F44,VLOOKUP(Données!BF13,Prix!C:C,1,FALSE),IF(Prix!AG76=F44,VLOOKUP(Données!BF14,Prix!C:C,1,FALSE),IF(Prix!AG82=F44,VLOOKUP(Données!BF15,Prix!C:C,1,FALSE),IF(Prix!AG88=F44,VLOOKUP(Données!BF16,Prix!C:C,1,FALSE)))))))))))))))</f>
        <v>Michel Taillon</v>
      </c>
      <c r="H44" s="321">
        <f>LARGE(Prix!$A$375:$A$388,2)</f>
        <v>20</v>
      </c>
      <c r="I44" s="431" t="s">
        <v>219</v>
      </c>
      <c r="J44" s="431"/>
      <c r="K44" s="431"/>
    </row>
    <row r="45" spans="1:11" x14ac:dyDescent="0.3">
      <c r="A45" s="132"/>
      <c r="B45" s="133"/>
      <c r="C45" s="434" t="s">
        <v>223</v>
      </c>
      <c r="D45" s="436"/>
      <c r="E45" s="435" t="s">
        <v>224</v>
      </c>
      <c r="F45" s="432">
        <f>IF($H$45=$H$44,Données!$X$28,Données!$X$29)</f>
        <v>15</v>
      </c>
      <c r="G45" s="322" t="str">
        <f>IF(Prix!AG10=F45,VLOOKUP(Données!BF3,Prix!C:C,1,FALSE),IF(Prix!AG16=F45,VLOOKUP(Données!BF4,Prix!C:C,1,FALSE),IF(Prix!AG22=F45,VLOOKUP(Données!BF5,Prix!C:C,1,FALSE),IF(Prix!AG28=F45,VLOOKUP(Données!BF6,Prix!C:C,1,FALSE),IF(Prix!AG34=F45,VLOOKUP(Données!BF7,Prix!C:C,1,FALSE),IF(Prix!AG40=F45,VLOOKUP(Données!BF8,Prix!C:C,1,FALSE),IF(Prix!AG46=F45,VLOOKUP(Données!BF9,Prix!C:C,1,FALSE),IF(Prix!AG52=F45,VLOOKUP(Données!BF10,Prix!C:C,1,FALSE),IF(Prix!AG58=F45,VLOOKUP(Données!BF11,Prix!C:C,1,FALSE),IF(Prix!AG64=F45,VLOOKUP(Données!BF12,Prix!C:C,1,FALSE),IF(Prix!AG70=F45,VLOOKUP(Données!BF13,Prix!C:C,1,FALSE),IF(Prix!AG76=F45,VLOOKUP(Données!BF14,Prix!C:C,1,FALSE),IF(Prix!AG82=F45,VLOOKUP(Données!BF15,Prix!C:C,1,FALSE),IF(Prix!AG88=F45,VLOOKUP(Données!BF16,Prix!C:C,1,FALSE)))))))))))))))</f>
        <v>Mario Nolet</v>
      </c>
      <c r="H45" s="323">
        <f>LARGE(Prix!$A$375:$A$388,3)</f>
        <v>19</v>
      </c>
      <c r="I45" s="433" t="s">
        <v>220</v>
      </c>
      <c r="J45" s="433"/>
      <c r="K45" s="315"/>
    </row>
    <row r="46" spans="1:11" ht="15" thickBot="1" x14ac:dyDescent="0.35">
      <c r="A46" s="140"/>
      <c r="B46" s="141"/>
      <c r="C46" s="434" t="s">
        <v>226</v>
      </c>
      <c r="D46" s="436"/>
      <c r="E46" s="437" t="s">
        <v>225</v>
      </c>
      <c r="F46" s="324">
        <f>IF($H$46=$H$45,Données!$X$28,Données!$X$29)</f>
        <v>15</v>
      </c>
      <c r="G46" s="325" t="str">
        <f>IF(Prix!AG10=F46,VLOOKUP(Données!BF3,Prix!C:C,1,FALSE),IF(Prix!AG16=F46,VLOOKUP(Données!BF4,Prix!C:C,1,FALSE),IF(Prix!AG22=F46,VLOOKUP(Données!BF5,Prix!C:C,1,FALSE),IF(Prix!AG28=F46,VLOOKUP(Données!BF6,Prix!C:C,1,FALSE),IF(Prix!AG34=F46,VLOOKUP(Données!BF7,Prix!C:C,1,FALSE),IF(Prix!AG40=F46,VLOOKUP(Données!BF8,Prix!C:C,1,FALSE),IF(Prix!AG46=F46,VLOOKUP(Données!BF9,Prix!C:C,1,FALSE),IF(Prix!AG52=F46,VLOOKUP(Données!BF10,Prix!C:C,1,FALSE),IF(Prix!AG58=F46,VLOOKUP(Données!BF11,Prix!C:C,1,FALSE),IF(Prix!AG64=F46,VLOOKUP(Données!BF12,Prix!C:C,1,FALSE),IF(Prix!AG70=F46,VLOOKUP(Données!BF13,Prix!C:C,1,FALSE),IF(Prix!AG76=F46,VLOOKUP(Données!BF14,Prix!C:C,1,FALSE),IF(Prix!AG82=F46,VLOOKUP(Données!BF15,Prix!C:C,1,FALSE),IF(Prix!AG88=F46,VLOOKUP(Données!BF16,Prix!C:C,1,FALSE)))))))))))))))</f>
        <v>Mario Nolet</v>
      </c>
      <c r="H46" s="326">
        <f>LARGE(Prix!$A$375:$A$388,4)</f>
        <v>18</v>
      </c>
      <c r="I46" s="315"/>
      <c r="J46" s="315"/>
      <c r="K46" s="315"/>
    </row>
    <row r="47" spans="1:11" x14ac:dyDescent="0.3">
      <c r="A47" s="142"/>
      <c r="B47" s="143"/>
      <c r="C47" s="144"/>
      <c r="D47" s="145"/>
      <c r="E47" s="145"/>
      <c r="F47" s="144"/>
      <c r="G47" s="145"/>
      <c r="H47" s="145"/>
    </row>
    <row r="48" spans="1:11" x14ac:dyDescent="0.3">
      <c r="A48" s="146"/>
      <c r="B48" s="143"/>
      <c r="C48" s="147"/>
      <c r="D48" s="148"/>
      <c r="E48" s="145"/>
      <c r="F48" s="149"/>
      <c r="G48" s="145"/>
      <c r="H48" s="145"/>
    </row>
    <row r="49" spans="1:8" x14ac:dyDescent="0.3">
      <c r="A49" s="146"/>
      <c r="B49" s="143"/>
      <c r="C49" s="144"/>
      <c r="D49" s="148"/>
      <c r="E49" s="145"/>
      <c r="F49" s="149"/>
      <c r="G49" s="145"/>
      <c r="H49" s="145"/>
    </row>
    <row r="50" spans="1:8" x14ac:dyDescent="0.3">
      <c r="A50" s="146"/>
      <c r="B50" s="143"/>
      <c r="C50" s="144"/>
      <c r="D50" s="148"/>
      <c r="E50" s="145"/>
      <c r="F50" s="149"/>
      <c r="G50" s="145"/>
      <c r="H50" s="145"/>
    </row>
    <row r="51" spans="1:8" x14ac:dyDescent="0.3">
      <c r="A51" s="150"/>
      <c r="B51" s="151"/>
      <c r="C51" s="152"/>
      <c r="D51" s="153"/>
      <c r="E51" s="153"/>
      <c r="F51" s="152"/>
      <c r="G51" s="153"/>
      <c r="H51" s="153"/>
    </row>
    <row r="52" spans="1:8" x14ac:dyDescent="0.3">
      <c r="A52" s="154"/>
      <c r="B52" s="151"/>
      <c r="C52" s="152"/>
      <c r="D52" s="153"/>
      <c r="E52" s="153"/>
      <c r="F52" s="152"/>
      <c r="G52" s="153"/>
      <c r="H52" s="153"/>
    </row>
    <row r="53" spans="1:8" x14ac:dyDescent="0.3">
      <c r="A53" s="154"/>
      <c r="B53" s="150"/>
      <c r="C53" s="152"/>
      <c r="D53" s="153"/>
      <c r="E53" s="153"/>
      <c r="F53" s="152"/>
      <c r="G53" s="153"/>
      <c r="H53" s="153"/>
    </row>
    <row r="54" spans="1:8" x14ac:dyDescent="0.3">
      <c r="A54" s="154"/>
      <c r="B54" s="150"/>
      <c r="C54" s="152"/>
      <c r="D54" s="153"/>
      <c r="E54" s="153"/>
      <c r="F54" s="152"/>
      <c r="G54" s="153"/>
      <c r="H54" s="153"/>
    </row>
    <row r="55" spans="1:8" x14ac:dyDescent="0.3">
      <c r="A55" s="154"/>
      <c r="B55" s="150"/>
      <c r="C55" s="152"/>
      <c r="D55" s="153"/>
      <c r="E55" s="153"/>
      <c r="F55" s="152"/>
      <c r="G55" s="153"/>
      <c r="H55" s="153"/>
    </row>
    <row r="56" spans="1:8" x14ac:dyDescent="0.3">
      <c r="A56" s="154"/>
      <c r="B56" s="150"/>
      <c r="C56" s="152"/>
      <c r="D56" s="153"/>
      <c r="E56" s="153"/>
      <c r="F56" s="152"/>
      <c r="G56" s="153"/>
      <c r="H56" s="153"/>
    </row>
    <row r="57" spans="1:8" x14ac:dyDescent="0.3">
      <c r="A57" s="154"/>
      <c r="B57" s="150"/>
      <c r="C57" s="152"/>
      <c r="D57" s="153"/>
      <c r="E57" s="153"/>
      <c r="F57" s="152"/>
      <c r="G57" s="153"/>
      <c r="H57" s="153"/>
    </row>
    <row r="58" spans="1:8" x14ac:dyDescent="0.3">
      <c r="A58" s="154"/>
      <c r="B58" s="150"/>
      <c r="C58" s="152"/>
      <c r="D58" s="153"/>
      <c r="E58" s="153"/>
      <c r="F58" s="152"/>
      <c r="G58" s="153"/>
      <c r="H58" s="153"/>
    </row>
  </sheetData>
  <mergeCells count="23">
    <mergeCell ref="A20:H20"/>
    <mergeCell ref="A1:B1"/>
    <mergeCell ref="F1:G1"/>
    <mergeCell ref="A2:H2"/>
    <mergeCell ref="A3:D3"/>
    <mergeCell ref="E3:H3"/>
    <mergeCell ref="A34:H34"/>
    <mergeCell ref="A21:D21"/>
    <mergeCell ref="E21:H21"/>
    <mergeCell ref="A22:A26"/>
    <mergeCell ref="E22:E26"/>
    <mergeCell ref="D23:D26"/>
    <mergeCell ref="H23:H26"/>
    <mergeCell ref="A27:D27"/>
    <mergeCell ref="E27:H27"/>
    <mergeCell ref="A28:A32"/>
    <mergeCell ref="E28:G28"/>
    <mergeCell ref="D29:D32"/>
    <mergeCell ref="A35:B35"/>
    <mergeCell ref="C35:D35"/>
    <mergeCell ref="E35:H35"/>
    <mergeCell ref="E41:H41"/>
    <mergeCell ref="E42:G42"/>
  </mergeCells>
  <conditionalFormatting sqref="A1:H28 A29:F32 A33:H46">
    <cfRule type="cellIs" dxfId="2" priority="2" operator="equal">
      <formula>0</formula>
    </cfRule>
  </conditionalFormatting>
  <conditionalFormatting sqref="G29:H32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Informations personnelles</vt:lpstr>
      <vt:lpstr>Données</vt:lpstr>
      <vt:lpstr>Sem.014</vt:lpstr>
      <vt:lpstr>Sem.028</vt:lpstr>
      <vt:lpstr>Prix</vt:lpstr>
      <vt:lpstr>Remise de 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2019-03-17T14:06:44Z</dcterms:created>
  <dcterms:modified xsi:type="dcterms:W3CDTF">2019-03-24T14:46:29Z</dcterms:modified>
</cp:coreProperties>
</file>