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ill\OneDrive\Desktop\"/>
    </mc:Choice>
  </mc:AlternateContent>
  <xr:revisionPtr revIDLastSave="0" documentId="13_ncr:1_{F3FB0657-1CF6-4B52-9579-783A31E9560A}" xr6:coauthVersionLast="47" xr6:coauthVersionMax="47" xr10:uidLastSave="{00000000-0000-0000-0000-000000000000}"/>
  <bookViews>
    <workbookView xWindow="-120" yWindow="-120" windowWidth="20640" windowHeight="11070" xr2:uid="{C7538D67-D5E4-4C5D-9C0A-BE9F3D053063}"/>
  </bookViews>
  <sheets>
    <sheet name="Remise de prix" sheetId="1" r:id="rId1"/>
    <sheet name="Prix" sheetId="2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1" l="1"/>
  <c r="H46" i="1"/>
  <c r="G46" i="1" s="1"/>
  <c r="H45" i="1"/>
  <c r="G45" i="1" s="1"/>
  <c r="H44" i="1"/>
  <c r="G44" i="1" s="1"/>
  <c r="H43" i="1"/>
  <c r="G43" i="1" s="1"/>
  <c r="H42" i="1"/>
  <c r="G42" i="1" s="1"/>
  <c r="H41" i="1"/>
  <c r="G41" i="1" s="1"/>
  <c r="H40" i="1"/>
  <c r="G40" i="1" s="1"/>
  <c r="H39" i="1"/>
  <c r="G39" i="1" s="1"/>
  <c r="H38" i="1"/>
  <c r="G38" i="1" s="1"/>
  <c r="H37" i="1"/>
  <c r="G37" i="1" s="1"/>
  <c r="H36" i="1"/>
  <c r="G36" i="1" s="1"/>
  <c r="H35" i="1"/>
  <c r="G35" i="1" s="1"/>
  <c r="H34" i="1"/>
  <c r="G34" i="1" s="1"/>
  <c r="H33" i="1"/>
  <c r="G33" i="1" s="1"/>
  <c r="H32" i="1"/>
  <c r="G32" i="1" s="1"/>
  <c r="H31" i="1"/>
  <c r="G31" i="1" s="1"/>
  <c r="H30" i="1"/>
  <c r="G30" i="1" s="1"/>
  <c r="H29" i="1"/>
  <c r="G29" i="1" s="1"/>
  <c r="W19" i="3"/>
  <c r="E30" i="1" l="1"/>
  <c r="F30" i="1" s="1"/>
  <c r="E31" i="1" l="1"/>
  <c r="F31" i="1" s="1"/>
  <c r="E32" i="1" l="1"/>
  <c r="F32" i="1" s="1"/>
  <c r="E33" i="1" l="1"/>
  <c r="F33" i="1" s="1"/>
  <c r="E34" i="1" l="1"/>
  <c r="F34" i="1" s="1"/>
  <c r="E35" i="1" l="1"/>
  <c r="F35" i="1" s="1"/>
  <c r="E36" i="1" l="1"/>
  <c r="F36" i="1" s="1"/>
  <c r="E37" i="1" l="1"/>
  <c r="F37" i="1" s="1"/>
  <c r="E38" i="1" l="1"/>
  <c r="F38" i="1" s="1"/>
  <c r="E39" i="1" l="1"/>
  <c r="F39" i="1" s="1"/>
  <c r="E40" i="1" l="1"/>
  <c r="F40" i="1" s="1"/>
  <c r="E41" i="1" l="1"/>
  <c r="F41" i="1" s="1"/>
  <c r="E42" i="1" l="1"/>
  <c r="F42" i="1" s="1"/>
  <c r="E43" i="1" l="1"/>
  <c r="F43" i="1" s="1"/>
  <c r="E44" i="1" l="1"/>
  <c r="F44" i="1" s="1"/>
  <c r="E45" i="1" l="1"/>
  <c r="F45" i="1" s="1"/>
  <c r="E46" i="1" l="1"/>
  <c r="F46" i="1" s="1"/>
</calcChain>
</file>

<file path=xl/sharedStrings.xml><?xml version="1.0" encoding="utf-8"?>
<sst xmlns="http://schemas.openxmlformats.org/spreadsheetml/2006/main" count="49" uniqueCount="48">
  <si>
    <t>FINALE</t>
  </si>
  <si>
    <t>Michel Lavoie</t>
  </si>
  <si>
    <t>Gilles Martin</t>
  </si>
  <si>
    <t>Richard Champagne</t>
  </si>
  <si>
    <t>Jeannine Chartré</t>
  </si>
  <si>
    <t>Claire Lessard</t>
  </si>
  <si>
    <t>Michel Moreau</t>
  </si>
  <si>
    <t>Serge Lemieux</t>
  </si>
  <si>
    <t>Grégoire Leclerc</t>
  </si>
  <si>
    <t>France Thérien</t>
  </si>
  <si>
    <t>Denis Beaudoin</t>
  </si>
  <si>
    <t>Micheline Lepage</t>
  </si>
  <si>
    <t>Thérèse Robert</t>
  </si>
  <si>
    <t>Raymond Lemaire</t>
  </si>
  <si>
    <t>Philippe Vignis</t>
  </si>
  <si>
    <t>Gaétan Martin</t>
  </si>
  <si>
    <t>Réjean Courtois</t>
  </si>
  <si>
    <t>Mario Nolet</t>
  </si>
  <si>
    <t>Jacques Taillon</t>
  </si>
  <si>
    <t>Dummy</t>
  </si>
  <si>
    <t>Moyenne</t>
  </si>
  <si>
    <t>Réguliers</t>
  </si>
  <si>
    <t>Substituts</t>
  </si>
  <si>
    <t>Bowling</t>
  </si>
  <si>
    <t>Absence</t>
  </si>
  <si>
    <t>Max parties</t>
  </si>
  <si>
    <t>Capitaines</t>
  </si>
  <si>
    <t>Partie parfaite</t>
  </si>
  <si>
    <t>Parfaite, abat-Neuf</t>
  </si>
  <si>
    <t>Parfaites d'équipe</t>
  </si>
  <si>
    <t>Parties</t>
  </si>
  <si>
    <t>"69"</t>
  </si>
  <si>
    <t>Impôts</t>
  </si>
  <si>
    <t>Crédit</t>
  </si>
  <si>
    <t>Inéligible</t>
  </si>
  <si>
    <t>Championnat</t>
  </si>
  <si>
    <t>Assiduité</t>
  </si>
  <si>
    <t>Abat-Neuf</t>
  </si>
  <si>
    <t>Joueur @ 18,00 $</t>
  </si>
  <si>
    <t>Substitut @ 15,00 $</t>
  </si>
  <si>
    <t>Plus haute moyenne</t>
  </si>
  <si>
    <t>Plus haut triple</t>
  </si>
  <si>
    <t>Plus haut simple</t>
  </si>
  <si>
    <t>H.T. Équipe</t>
  </si>
  <si>
    <t>H.S. Équipe</t>
  </si>
  <si>
    <t>Finale</t>
  </si>
  <si>
    <t>Devrait s'inscrire en G38</t>
  </si>
  <si>
    <t>Devrait s'inscrire en G30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</si>
</sst>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#,##0.00\ &quot;$&quot;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BDBD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44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/>
    <xf numFmtId="1" fontId="4" fillId="0" borderId="13" xfId="0" applyNumberFormat="1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/>
    <xf numFmtId="0" fontId="5" fillId="4" borderId="9" xfId="0" applyFont="1" applyFill="1" applyBorder="1" applyAlignment="1">
      <alignment horizontal="center" vertical="center"/>
    </xf>
    <xf numFmtId="44" fontId="5" fillId="6" borderId="9" xfId="1" applyFont="1" applyFill="1" applyBorder="1" applyAlignment="1">
      <alignment horizontal="center" vertical="center"/>
    </xf>
    <xf numFmtId="164" fontId="5" fillId="6" borderId="9" xfId="1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164" fontId="5" fillId="7" borderId="9" xfId="1" applyNumberFormat="1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164" fontId="5" fillId="8" borderId="9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164" fontId="5" fillId="5" borderId="9" xfId="1" applyNumberFormat="1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164" fontId="5" fillId="10" borderId="9" xfId="0" applyNumberFormat="1" applyFont="1" applyFill="1" applyBorder="1" applyAlignment="1">
      <alignment horizontal="center" vertical="center"/>
    </xf>
    <xf numFmtId="164" fontId="5" fillId="11" borderId="9" xfId="0" applyNumberFormat="1" applyFont="1" applyFill="1" applyBorder="1" applyAlignment="1">
      <alignment horizontal="center" vertical="center"/>
    </xf>
    <xf numFmtId="164" fontId="5" fillId="11" borderId="9" xfId="1" applyNumberFormat="1" applyFont="1" applyFill="1" applyBorder="1" applyAlignment="1">
      <alignment horizontal="center" vertical="center"/>
    </xf>
    <xf numFmtId="164" fontId="5" fillId="12" borderId="9" xfId="0" applyNumberFormat="1" applyFont="1" applyFill="1" applyBorder="1" applyAlignment="1">
      <alignment horizontal="center" vertical="center"/>
    </xf>
    <xf numFmtId="164" fontId="5" fillId="12" borderId="9" xfId="1" applyNumberFormat="1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164" fontId="5" fillId="13" borderId="9" xfId="1" applyNumberFormat="1" applyFont="1" applyFill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164" fontId="5" fillId="14" borderId="9" xfId="1" applyNumberFormat="1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164" fontId="5" fillId="9" borderId="18" xfId="1" applyNumberFormat="1" applyFont="1" applyFill="1" applyBorder="1" applyAlignment="1">
      <alignment horizontal="center" vertical="center"/>
    </xf>
    <xf numFmtId="0" fontId="5" fillId="15" borderId="9" xfId="0" applyFont="1" applyFill="1" applyBorder="1" applyAlignment="1">
      <alignment horizontal="center" vertical="center"/>
    </xf>
    <xf numFmtId="164" fontId="5" fillId="15" borderId="9" xfId="1" applyNumberFormat="1" applyFont="1" applyFill="1" applyBorder="1" applyAlignment="1">
      <alignment horizontal="center" vertical="center"/>
    </xf>
    <xf numFmtId="0" fontId="5" fillId="16" borderId="9" xfId="0" applyFont="1" applyFill="1" applyBorder="1" applyAlignment="1">
      <alignment horizontal="center" vertical="center"/>
    </xf>
    <xf numFmtId="2" fontId="5" fillId="16" borderId="9" xfId="1" applyNumberFormat="1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17" borderId="9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164" fontId="5" fillId="11" borderId="14" xfId="1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164" fontId="5" fillId="4" borderId="9" xfId="1" applyNumberFormat="1" applyFont="1" applyFill="1" applyBorder="1" applyAlignment="1">
      <alignment horizontal="center" vertical="center"/>
    </xf>
    <xf numFmtId="164" fontId="5" fillId="9" borderId="9" xfId="1" applyNumberFormat="1" applyFont="1" applyFill="1" applyBorder="1" applyAlignment="1">
      <alignment horizontal="center" vertical="center"/>
    </xf>
    <xf numFmtId="0" fontId="5" fillId="15" borderId="17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 wrapText="1"/>
    </xf>
    <xf numFmtId="164" fontId="5" fillId="18" borderId="9" xfId="1" applyNumberFormat="1" applyFont="1" applyFill="1" applyBorder="1" applyAlignment="1">
      <alignment horizontal="center" vertical="center"/>
    </xf>
    <xf numFmtId="164" fontId="5" fillId="8" borderId="17" xfId="0" applyNumberFormat="1" applyFont="1" applyFill="1" applyBorder="1" applyAlignment="1">
      <alignment horizontal="center" vertical="center"/>
    </xf>
    <xf numFmtId="164" fontId="5" fillId="8" borderId="9" xfId="0" applyNumberFormat="1" applyFont="1" applyFill="1" applyBorder="1" applyAlignment="1">
      <alignment horizontal="center" vertical="center"/>
    </xf>
    <xf numFmtId="164" fontId="5" fillId="14" borderId="18" xfId="1" applyNumberFormat="1" applyFont="1" applyFill="1" applyBorder="1" applyAlignment="1">
      <alignment horizontal="center" vertical="center"/>
    </xf>
    <xf numFmtId="164" fontId="5" fillId="10" borderId="9" xfId="1" applyNumberFormat="1" applyFont="1" applyFill="1" applyBorder="1" applyAlignment="1">
      <alignment horizontal="center" vertical="center"/>
    </xf>
    <xf numFmtId="164" fontId="5" fillId="10" borderId="18" xfId="0" applyNumberFormat="1" applyFont="1" applyFill="1" applyBorder="1" applyAlignment="1">
      <alignment horizontal="center" vertical="center"/>
    </xf>
    <xf numFmtId="164" fontId="5" fillId="15" borderId="9" xfId="0" applyNumberFormat="1" applyFont="1" applyFill="1" applyBorder="1" applyAlignment="1">
      <alignment horizontal="center" vertical="center"/>
    </xf>
    <xf numFmtId="164" fontId="5" fillId="15" borderId="20" xfId="0" applyNumberFormat="1" applyFont="1" applyFill="1" applyBorder="1" applyAlignment="1">
      <alignment horizontal="center" vertical="center"/>
    </xf>
    <xf numFmtId="164" fontId="5" fillId="15" borderId="14" xfId="0" applyNumberFormat="1" applyFont="1" applyFill="1" applyBorder="1" applyAlignment="1">
      <alignment horizontal="center" vertical="center"/>
    </xf>
    <xf numFmtId="164" fontId="5" fillId="15" borderId="16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" borderId="21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left" vertical="center"/>
    </xf>
    <xf numFmtId="44" fontId="3" fillId="3" borderId="21" xfId="0" applyNumberFormat="1" applyFont="1" applyFill="1" applyBorder="1" applyAlignment="1">
      <alignment horizontal="center" vertical="center"/>
    </xf>
    <xf numFmtId="44" fontId="3" fillId="3" borderId="22" xfId="0" applyNumberFormat="1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14" xfId="0" applyFont="1" applyFill="1" applyBorder="1"/>
    <xf numFmtId="0" fontId="0" fillId="11" borderId="6" xfId="0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/>
    <xf numFmtId="1" fontId="4" fillId="8" borderId="13" xfId="0" applyNumberFormat="1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"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17B7D-8E8A-4E22-A713-1637AAC68171}">
  <dimension ref="E1:H46"/>
  <sheetViews>
    <sheetView showZeros="0" tabSelected="1" workbookViewId="0">
      <selection activeCell="K35" sqref="K35"/>
    </sheetView>
  </sheetViews>
  <sheetFormatPr baseColWidth="10" defaultRowHeight="15" x14ac:dyDescent="0.25"/>
  <cols>
    <col min="1" max="4" width="1.7109375" customWidth="1"/>
    <col min="5" max="6" width="11.42578125" style="61"/>
    <col min="7" max="7" width="22.7109375" style="62" customWidth="1"/>
    <col min="8" max="8" width="11.42578125" style="61"/>
  </cols>
  <sheetData>
    <row r="1" ht="0.95" customHeight="1" x14ac:dyDescent="0.25"/>
    <row r="2" ht="0.95" customHeight="1" x14ac:dyDescent="0.25"/>
    <row r="3" ht="0.95" customHeight="1" x14ac:dyDescent="0.25"/>
    <row r="4" ht="0.95" customHeight="1" x14ac:dyDescent="0.25"/>
    <row r="5" ht="0.95" customHeight="1" x14ac:dyDescent="0.25"/>
    <row r="6" ht="0.95" customHeight="1" x14ac:dyDescent="0.25"/>
    <row r="7" ht="0.95" customHeight="1" x14ac:dyDescent="0.25"/>
    <row r="8" ht="0.95" customHeight="1" x14ac:dyDescent="0.25"/>
    <row r="9" ht="0.95" customHeight="1" x14ac:dyDescent="0.25"/>
    <row r="10" ht="0.95" customHeight="1" x14ac:dyDescent="0.25"/>
    <row r="11" ht="0.95" customHeight="1" x14ac:dyDescent="0.25"/>
    <row r="12" ht="0.95" customHeight="1" x14ac:dyDescent="0.25"/>
    <row r="13" ht="0.95" customHeight="1" x14ac:dyDescent="0.25"/>
    <row r="14" ht="0.95" customHeight="1" x14ac:dyDescent="0.25"/>
    <row r="15" ht="0.95" customHeight="1" x14ac:dyDescent="0.25"/>
    <row r="16" ht="0.95" customHeight="1" x14ac:dyDescent="0.25"/>
    <row r="17" spans="5:8" ht="0.95" customHeight="1" x14ac:dyDescent="0.25"/>
    <row r="18" spans="5:8" ht="0.95" customHeight="1" x14ac:dyDescent="0.25"/>
    <row r="19" spans="5:8" ht="0.95" customHeight="1" x14ac:dyDescent="0.25"/>
    <row r="20" spans="5:8" ht="0.95" customHeight="1" x14ac:dyDescent="0.25"/>
    <row r="21" spans="5:8" ht="0.95" customHeight="1" x14ac:dyDescent="0.25"/>
    <row r="22" spans="5:8" ht="0.95" customHeight="1" x14ac:dyDescent="0.25"/>
    <row r="23" spans="5:8" ht="0.95" customHeight="1" x14ac:dyDescent="0.25"/>
    <row r="24" spans="5:8" ht="0.95" customHeight="1" x14ac:dyDescent="0.25"/>
    <row r="25" spans="5:8" ht="0.95" customHeight="1" x14ac:dyDescent="0.25"/>
    <row r="26" spans="5:8" ht="0.95" customHeight="1" x14ac:dyDescent="0.25"/>
    <row r="27" spans="5:8" ht="0.95" customHeight="1" thickBot="1" x14ac:dyDescent="0.3"/>
    <row r="28" spans="5:8" ht="16.5" thickBot="1" x14ac:dyDescent="0.3">
      <c r="E28" s="72" t="s">
        <v>0</v>
      </c>
      <c r="F28" s="73"/>
      <c r="G28" s="73"/>
      <c r="H28" s="74"/>
    </row>
    <row r="29" spans="5:8" x14ac:dyDescent="0.25">
      <c r="E29" s="1">
        <v>1</v>
      </c>
      <c r="F29" s="65">
        <f>IFERROR(LARGE(Données!$W$76:$W$93,E29),0)</f>
        <v>30</v>
      </c>
      <c r="G29" s="63" t="str">
        <f>IFERROR(VLOOKUP(H29,Prix!$B$490:$C$507,2,FALSE),0)</f>
        <v>Jeannine Chartré</v>
      </c>
      <c r="H29" s="69">
        <f>IFERROR(LARGE(Prix!$B$490:$B$507,1),"")</f>
        <v>1040</v>
      </c>
    </row>
    <row r="30" spans="5:8" x14ac:dyDescent="0.25">
      <c r="E30" s="5">
        <f>IF(COUNTIF(H$29:H30,H30)&gt;1,E29,E29+1)</f>
        <v>1</v>
      </c>
      <c r="F30" s="2">
        <f>IFERROR(LARGE(Données!$W$76:$W$93,E30),0)</f>
        <v>30</v>
      </c>
      <c r="G30" s="3" t="str">
        <f>IFERROR(VLOOKUP(H30,Prix!$B$490:$C$507,2,FALSE),0)</f>
        <v>Jeannine Chartré</v>
      </c>
      <c r="H30" s="69">
        <f>IFERROR(LARGE(Prix!$B$490:$B$507,2),"")</f>
        <v>1040</v>
      </c>
    </row>
    <row r="31" spans="5:8" x14ac:dyDescent="0.25">
      <c r="E31" s="5">
        <f>IF(COUNTIF(H$29:H31,H31)&gt;1,E30,E30+1)</f>
        <v>2</v>
      </c>
      <c r="F31" s="2">
        <f>IFERROR(LARGE(Données!$W$76:$W$93,E31),0)</f>
        <v>25</v>
      </c>
      <c r="G31" s="3" t="str">
        <f>IFERROR(VLOOKUP(H31,Prix!$B$490:$C$507,2,FALSE),0)</f>
        <v>Grégoire Leclerc</v>
      </c>
      <c r="H31" s="4">
        <f>IFERROR(LARGE(Prix!$B$490:$B$507,3),"")</f>
        <v>1036</v>
      </c>
    </row>
    <row r="32" spans="5:8" x14ac:dyDescent="0.25">
      <c r="E32" s="5">
        <f>IF(COUNTIF(H$29:H32,H32)&gt;1,E31,E31+1)</f>
        <v>3</v>
      </c>
      <c r="F32" s="2">
        <f>IFERROR(LARGE(Données!$W$76:$W$93,E32),0)</f>
        <v>25</v>
      </c>
      <c r="G32" s="3" t="str">
        <f>IFERROR(VLOOKUP(H32,Prix!$B$490:$C$507,2,FALSE),0)</f>
        <v>Gaétan Martin</v>
      </c>
      <c r="H32" s="4">
        <f>IFERROR(LARGE(Prix!$B$490:$B$507,4),"")</f>
        <v>1034</v>
      </c>
    </row>
    <row r="33" spans="5:8" x14ac:dyDescent="0.25">
      <c r="E33" s="5">
        <f>IF(COUNTIF(H$29:H33,H33)&gt;1,E32,E32+1)</f>
        <v>4</v>
      </c>
      <c r="F33" s="2">
        <f>IFERROR(LARGE(Données!$W$76:$W$93,E33),0)</f>
        <v>25</v>
      </c>
      <c r="G33" s="3" t="str">
        <f>IFERROR(VLOOKUP(H33,Prix!$B$490:$C$507,2,FALSE),0)</f>
        <v>Micheline Lepage</v>
      </c>
      <c r="H33" s="4">
        <f>IFERROR(LARGE(Prix!$B$490:$B$507,5),"")</f>
        <v>1033</v>
      </c>
    </row>
    <row r="34" spans="5:8" x14ac:dyDescent="0.25">
      <c r="E34" s="5">
        <f>IF(COUNTIF(H$29:H34,H34)&gt;1,E33,E33+1)</f>
        <v>5</v>
      </c>
      <c r="F34" s="2">
        <f>IFERROR(LARGE(Données!$W$76:$W$93,E34),0)</f>
        <v>25</v>
      </c>
      <c r="G34" s="3" t="str">
        <f>IFERROR(VLOOKUP(H34,Prix!$B$490:$C$507,2,FALSE),0)</f>
        <v>Serge Lemieux</v>
      </c>
      <c r="H34" s="4">
        <f>IFERROR(LARGE(Prix!$B$490:$B$507,6),"")</f>
        <v>1031</v>
      </c>
    </row>
    <row r="35" spans="5:8" x14ac:dyDescent="0.25">
      <c r="E35" s="5">
        <f>IF(COUNTIF(H$29:H35,H35)&gt;1,E34,E34+1)</f>
        <v>6</v>
      </c>
      <c r="F35" s="2">
        <f>IFERROR(LARGE(Données!$W$76:$W$93,E35),0)</f>
        <v>20</v>
      </c>
      <c r="G35" s="3" t="str">
        <f>IFERROR(VLOOKUP(H35,Prix!$B$490:$C$507,2,FALSE),0)</f>
        <v>Gilles Martin</v>
      </c>
      <c r="H35" s="4">
        <f>IFERROR(LARGE(Prix!$B$490:$B$507,7),"")</f>
        <v>1030</v>
      </c>
    </row>
    <row r="36" spans="5:8" x14ac:dyDescent="0.25">
      <c r="E36" s="5">
        <f>IF(COUNTIF(H$29:H36,H36)&gt;1,E35,E35+1)</f>
        <v>7</v>
      </c>
      <c r="F36" s="2">
        <f>IFERROR(LARGE(Données!$W$76:$W$93,E36),0)</f>
        <v>20</v>
      </c>
      <c r="G36" s="3" t="str">
        <f>IFERROR(VLOOKUP(H36,Prix!$B$490:$C$507,2,FALSE),0)</f>
        <v>Michel Moreau</v>
      </c>
      <c r="H36" s="4">
        <f>IFERROR(LARGE(Prix!$B$490:$B$507,8),"")</f>
        <v>1029</v>
      </c>
    </row>
    <row r="37" spans="5:8" x14ac:dyDescent="0.25">
      <c r="E37" s="5">
        <f>IF(COUNTIF(H$29:H37,H37)&gt;1,E36,E36+1)</f>
        <v>8</v>
      </c>
      <c r="F37" s="2">
        <f>IFERROR(LARGE(Données!$W$76:$W$93,E37),0)</f>
        <v>20</v>
      </c>
      <c r="G37" s="3" t="str">
        <f>IFERROR(VLOOKUP(H37,Prix!$B$490:$C$507,2,FALSE),0)</f>
        <v>Philippe Vignis</v>
      </c>
      <c r="H37" s="78">
        <f>IFERROR(LARGE(Prix!$B$490:$B$507,9),"")</f>
        <v>1027</v>
      </c>
    </row>
    <row r="38" spans="5:8" x14ac:dyDescent="0.25">
      <c r="E38" s="5">
        <f>IF(COUNTIF(H$29:H38,H38)&gt;1,E37,E37+1)</f>
        <v>8</v>
      </c>
      <c r="F38" s="2">
        <f>IFERROR(LARGE(Données!$W$76:$W$93,E38),0)</f>
        <v>20</v>
      </c>
      <c r="G38" s="3" t="str">
        <f>IFERROR(VLOOKUP(H38,Prix!$B$490:$C$507,2,FALSE),0)</f>
        <v>Philippe Vignis</v>
      </c>
      <c r="H38" s="78">
        <f>IFERROR(LARGE(Prix!$B$490:$B$507,10),"")</f>
        <v>1027</v>
      </c>
    </row>
    <row r="39" spans="5:8" x14ac:dyDescent="0.25">
      <c r="E39" s="5">
        <f>IF(COUNTIF(H$29:H39,H39)&gt;1,E38,E38+1)</f>
        <v>9</v>
      </c>
      <c r="F39" s="2">
        <f>IFERROR(LARGE(Données!$W$76:$W$93,E39),0)</f>
        <v>20</v>
      </c>
      <c r="G39" s="3" t="str">
        <f>IFERROR(VLOOKUP(H39,Prix!$B$490:$C$507,2,FALSE),0)</f>
        <v>Réjean Courtois</v>
      </c>
      <c r="H39" s="4">
        <f>IFERROR(LARGE(Prix!$B$490:$B$507,11),"")</f>
        <v>1025</v>
      </c>
    </row>
    <row r="40" spans="5:8" x14ac:dyDescent="0.25">
      <c r="E40" s="5">
        <f>IF(COUNTIF(H$29:H40,H40)&gt;1,E39,E39+1)</f>
        <v>10</v>
      </c>
      <c r="F40" s="2">
        <f>IFERROR(LARGE(Données!$W$76:$W$93,E40),0)</f>
        <v>20</v>
      </c>
      <c r="G40" s="3" t="str">
        <f>IFERROR(VLOOKUP(H40,Prix!$B$490:$C$507,2,FALSE),0)</f>
        <v>Denis Beaudoin</v>
      </c>
      <c r="H40" s="4">
        <f>IFERROR(LARGE(Prix!$B$490:$B$507,12),"")</f>
        <v>1022</v>
      </c>
    </row>
    <row r="41" spans="5:8" x14ac:dyDescent="0.25">
      <c r="E41" s="5">
        <f>IF(COUNTIF(H$29:H41,H41)&gt;1,E40,E40+1)</f>
        <v>11</v>
      </c>
      <c r="F41" s="2">
        <f>IFERROR(LARGE(Données!$W$76:$W$93,E41),0)</f>
        <v>15</v>
      </c>
      <c r="G41" s="3" t="str">
        <f>IFERROR(VLOOKUP(H41,Prix!$B$490:$C$507,2,FALSE),0)</f>
        <v>Richard Champagne</v>
      </c>
      <c r="H41" s="4">
        <f>IFERROR(LARGE(Prix!$B$490:$B$507,13),"")</f>
        <v>1020</v>
      </c>
    </row>
    <row r="42" spans="5:8" x14ac:dyDescent="0.25">
      <c r="E42" s="5">
        <f>IF(COUNTIF(H$29:H42,H42)&gt;1,E41,E41+1)</f>
        <v>12</v>
      </c>
      <c r="F42" s="2">
        <f>IFERROR(LARGE(Données!$W$76:$W$93,E42),0)</f>
        <v>15</v>
      </c>
      <c r="G42" s="3" t="str">
        <f>IFERROR(VLOOKUP(H42,Prix!$B$490:$C$507,2,FALSE),0)</f>
        <v>Jacques Taillon</v>
      </c>
      <c r="H42" s="4">
        <f>IFERROR(LARGE(Prix!$B$490:$B$507,14),"")</f>
        <v>1018</v>
      </c>
    </row>
    <row r="43" spans="5:8" x14ac:dyDescent="0.25">
      <c r="E43" s="5">
        <f>IF(COUNTIF(H$29:H43,H43)&gt;1,E42,E42+1)</f>
        <v>13</v>
      </c>
      <c r="F43" s="2">
        <f>IFERROR(LARGE(Données!$W$76:$W$93,E43),0)</f>
        <v>15</v>
      </c>
      <c r="G43" s="3" t="str">
        <f>IFERROR(VLOOKUP(H43,Prix!$B$490:$C$507,2,FALSE),0)</f>
        <v>Raymond Lemaire</v>
      </c>
      <c r="H43" s="4">
        <f>IFERROR(LARGE(Prix!$B$490:$B$507,15),"")</f>
        <v>1011</v>
      </c>
    </row>
    <row r="44" spans="5:8" x14ac:dyDescent="0.25">
      <c r="E44" s="5">
        <f>IF(COUNTIF(H$29:H44,H44)&gt;1,E43,E43+1)</f>
        <v>14</v>
      </c>
      <c r="F44" s="2">
        <f>IFERROR(LARGE(Données!$W$76:$W$93,E44),0)</f>
        <v>15</v>
      </c>
      <c r="G44" s="3" t="str">
        <f>IFERROR(VLOOKUP(H44,Prix!$B$490:$C$507,2,FALSE),0)</f>
        <v>Claire Lessard</v>
      </c>
      <c r="H44" s="4">
        <f>IFERROR(LARGE(Prix!$B$490:$B$507,16),"")</f>
        <v>1010</v>
      </c>
    </row>
    <row r="45" spans="5:8" x14ac:dyDescent="0.25">
      <c r="E45" s="5">
        <f>IF(COUNTIF(H$29:H45,H45)&gt;1,E44,E44+1)</f>
        <v>15</v>
      </c>
      <c r="F45" s="2">
        <f>IFERROR(LARGE(Données!$W$76:$W$93,E45),0)</f>
        <v>15</v>
      </c>
      <c r="G45" s="3" t="str">
        <f>IFERROR(VLOOKUP(H45,Prix!$B$490:$C$507,2,FALSE),0)</f>
        <v>Thérèse Robert</v>
      </c>
      <c r="H45" s="4">
        <f>IFERROR(LARGE(Prix!$B$490:$B$507,17),"")</f>
        <v>1007</v>
      </c>
    </row>
    <row r="46" spans="5:8" ht="15.75" thickBot="1" x14ac:dyDescent="0.3">
      <c r="E46" s="7">
        <f>IF(COUNTIF(H$29:H46,H46)&gt;1,E45,E45+1)</f>
        <v>16</v>
      </c>
      <c r="F46" s="66">
        <f>IFERROR(LARGE(Données!$W$76:$W$93,E46),0)</f>
        <v>15</v>
      </c>
      <c r="G46" s="64" t="str">
        <f>IFERROR(VLOOKUP(H46,Prix!$B$490:$C$507,2,FALSE),0)</f>
        <v>Michel Lavoie</v>
      </c>
      <c r="H46" s="6">
        <f>IFERROR(LARGE(Prix!$B$490:$B$507,18),"")</f>
        <v>1000</v>
      </c>
    </row>
  </sheetData>
  <mergeCells count="1">
    <mergeCell ref="E28:H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2106-468F-4E4E-9EF7-40E850D3E4A2}">
  <dimension ref="B1:D507"/>
  <sheetViews>
    <sheetView topLeftCell="A490" workbookViewId="0">
      <selection activeCell="B490" sqref="B490"/>
    </sheetView>
  </sheetViews>
  <sheetFormatPr baseColWidth="10" defaultRowHeight="15" x14ac:dyDescent="0.25"/>
  <cols>
    <col min="3" max="3" width="20" customWidth="1"/>
  </cols>
  <sheetData>
    <row r="1" ht="0.6" customHeight="1" x14ac:dyDescent="0.25"/>
    <row r="2" ht="0.6" customHeight="1" x14ac:dyDescent="0.25"/>
    <row r="3" ht="0.6" customHeight="1" x14ac:dyDescent="0.25"/>
    <row r="4" ht="0.6" customHeight="1" x14ac:dyDescent="0.25"/>
    <row r="5" ht="0.6" customHeight="1" x14ac:dyDescent="0.25"/>
    <row r="6" ht="0.6" customHeight="1" x14ac:dyDescent="0.25"/>
    <row r="7" ht="0.6" customHeight="1" x14ac:dyDescent="0.25"/>
    <row r="8" ht="0.6" customHeight="1" x14ac:dyDescent="0.25"/>
    <row r="9" ht="0.6" customHeight="1" x14ac:dyDescent="0.25"/>
    <row r="10" ht="0.6" customHeight="1" x14ac:dyDescent="0.25"/>
    <row r="11" ht="0.6" customHeight="1" x14ac:dyDescent="0.25"/>
    <row r="12" ht="0.6" customHeight="1" x14ac:dyDescent="0.25"/>
    <row r="13" ht="0.6" customHeight="1" x14ac:dyDescent="0.25"/>
    <row r="14" ht="0.6" customHeight="1" x14ac:dyDescent="0.25"/>
    <row r="15" ht="0.6" customHeight="1" x14ac:dyDescent="0.25"/>
    <row r="16" ht="0.6" customHeight="1" x14ac:dyDescent="0.25"/>
    <row r="17" ht="0.6" customHeight="1" x14ac:dyDescent="0.25"/>
    <row r="18" ht="0.6" customHeight="1" x14ac:dyDescent="0.25"/>
    <row r="19" ht="0.6" customHeight="1" x14ac:dyDescent="0.25"/>
    <row r="20" ht="0.6" customHeight="1" x14ac:dyDescent="0.25"/>
    <row r="21" ht="0.6" customHeight="1" x14ac:dyDescent="0.25"/>
    <row r="22" ht="0.6" customHeight="1" x14ac:dyDescent="0.25"/>
    <row r="23" ht="0.6" customHeight="1" x14ac:dyDescent="0.25"/>
    <row r="24" ht="0.6" customHeight="1" x14ac:dyDescent="0.25"/>
    <row r="25" ht="0.6" customHeight="1" x14ac:dyDescent="0.25"/>
    <row r="26" ht="0.6" customHeight="1" x14ac:dyDescent="0.25"/>
    <row r="27" ht="0.6" customHeight="1" x14ac:dyDescent="0.25"/>
    <row r="28" ht="0.6" customHeight="1" x14ac:dyDescent="0.25"/>
    <row r="29" ht="0.6" customHeight="1" x14ac:dyDescent="0.25"/>
    <row r="30" ht="0.6" customHeight="1" x14ac:dyDescent="0.25"/>
    <row r="31" ht="0.6" customHeight="1" x14ac:dyDescent="0.25"/>
    <row r="32" ht="0.6" customHeight="1" x14ac:dyDescent="0.25"/>
    <row r="33" ht="0.6" customHeight="1" x14ac:dyDescent="0.25"/>
    <row r="34" ht="0.6" customHeight="1" x14ac:dyDescent="0.25"/>
    <row r="35" ht="0.6" customHeight="1" x14ac:dyDescent="0.25"/>
    <row r="36" ht="0.6" customHeight="1" x14ac:dyDescent="0.25"/>
    <row r="37" ht="0.6" customHeight="1" x14ac:dyDescent="0.25"/>
    <row r="38" ht="0.6" customHeight="1" x14ac:dyDescent="0.25"/>
    <row r="39" ht="0.6" customHeight="1" x14ac:dyDescent="0.25"/>
    <row r="40" ht="0.6" customHeight="1" x14ac:dyDescent="0.25"/>
    <row r="41" ht="0.6" customHeight="1" x14ac:dyDescent="0.25"/>
    <row r="42" ht="0.6" customHeight="1" x14ac:dyDescent="0.25"/>
    <row r="43" ht="0.6" customHeight="1" x14ac:dyDescent="0.25"/>
    <row r="44" ht="0.6" customHeight="1" x14ac:dyDescent="0.25"/>
    <row r="45" ht="0.6" customHeight="1" x14ac:dyDescent="0.25"/>
    <row r="46" ht="0.6" customHeight="1" x14ac:dyDescent="0.25"/>
    <row r="47" ht="0.6" customHeight="1" x14ac:dyDescent="0.25"/>
    <row r="48" ht="0.6" customHeight="1" x14ac:dyDescent="0.25"/>
    <row r="49" ht="0.6" customHeight="1" x14ac:dyDescent="0.25"/>
    <row r="50" ht="0.6" customHeight="1" x14ac:dyDescent="0.25"/>
    <row r="51" ht="0.6" customHeight="1" x14ac:dyDescent="0.25"/>
    <row r="52" ht="0.6" customHeight="1" x14ac:dyDescent="0.25"/>
    <row r="53" ht="0.6" customHeight="1" x14ac:dyDescent="0.25"/>
    <row r="54" ht="0.6" customHeight="1" x14ac:dyDescent="0.25"/>
    <row r="55" ht="0.6" customHeight="1" x14ac:dyDescent="0.25"/>
    <row r="56" ht="0.6" customHeight="1" x14ac:dyDescent="0.25"/>
    <row r="57" ht="0.6" customHeight="1" x14ac:dyDescent="0.25"/>
    <row r="58" ht="0.6" customHeight="1" x14ac:dyDescent="0.25"/>
    <row r="59" ht="0.6" customHeight="1" x14ac:dyDescent="0.25"/>
    <row r="60" ht="0.6" customHeight="1" x14ac:dyDescent="0.25"/>
    <row r="61" ht="0.6" customHeight="1" x14ac:dyDescent="0.25"/>
    <row r="62" ht="0.6" customHeight="1" x14ac:dyDescent="0.25"/>
    <row r="63" ht="0.6" customHeight="1" x14ac:dyDescent="0.25"/>
    <row r="64" ht="0.6" customHeight="1" x14ac:dyDescent="0.25"/>
    <row r="65" ht="0.6" customHeight="1" x14ac:dyDescent="0.25"/>
    <row r="66" ht="0.6" customHeight="1" x14ac:dyDescent="0.25"/>
    <row r="67" ht="0.6" customHeight="1" x14ac:dyDescent="0.25"/>
    <row r="68" ht="0.6" customHeight="1" x14ac:dyDescent="0.25"/>
    <row r="69" ht="0.6" customHeight="1" x14ac:dyDescent="0.25"/>
    <row r="70" ht="0.6" customHeight="1" x14ac:dyDescent="0.25"/>
    <row r="71" ht="0.6" customHeight="1" x14ac:dyDescent="0.25"/>
    <row r="72" ht="0.6" customHeight="1" x14ac:dyDescent="0.25"/>
    <row r="73" ht="0.6" customHeight="1" x14ac:dyDescent="0.25"/>
    <row r="74" ht="0.6" customHeight="1" x14ac:dyDescent="0.25"/>
    <row r="75" ht="0.6" customHeight="1" x14ac:dyDescent="0.25"/>
    <row r="76" ht="0.6" customHeight="1" x14ac:dyDescent="0.25"/>
    <row r="77" ht="0.6" customHeight="1" x14ac:dyDescent="0.25"/>
    <row r="78" ht="0.6" customHeight="1" x14ac:dyDescent="0.25"/>
    <row r="79" ht="0.6" customHeight="1" x14ac:dyDescent="0.25"/>
    <row r="80" ht="0.6" customHeight="1" x14ac:dyDescent="0.25"/>
    <row r="81" ht="0.6" customHeight="1" x14ac:dyDescent="0.25"/>
    <row r="82" ht="0.6" customHeight="1" x14ac:dyDescent="0.25"/>
    <row r="83" ht="0.6" customHeight="1" x14ac:dyDescent="0.25"/>
    <row r="84" ht="0.6" customHeight="1" x14ac:dyDescent="0.25"/>
    <row r="85" ht="0.6" customHeight="1" x14ac:dyDescent="0.25"/>
    <row r="86" ht="0.6" customHeight="1" x14ac:dyDescent="0.25"/>
    <row r="87" ht="0.6" customHeight="1" x14ac:dyDescent="0.25"/>
    <row r="88" ht="0.6" customHeight="1" x14ac:dyDescent="0.25"/>
    <row r="89" ht="0.6" customHeight="1" x14ac:dyDescent="0.25"/>
    <row r="90" ht="0.6" customHeight="1" x14ac:dyDescent="0.25"/>
    <row r="91" ht="0.6" customHeight="1" x14ac:dyDescent="0.25"/>
    <row r="92" ht="0.6" customHeight="1" x14ac:dyDescent="0.25"/>
    <row r="93" ht="0.6" customHeight="1" x14ac:dyDescent="0.25"/>
    <row r="94" ht="0.6" customHeight="1" x14ac:dyDescent="0.25"/>
    <row r="95" ht="0.6" customHeight="1" x14ac:dyDescent="0.25"/>
    <row r="96" ht="0.6" customHeight="1" x14ac:dyDescent="0.25"/>
    <row r="97" ht="0.6" customHeight="1" x14ac:dyDescent="0.25"/>
    <row r="98" ht="0.6" customHeight="1" x14ac:dyDescent="0.25"/>
    <row r="99" ht="0.6" customHeight="1" x14ac:dyDescent="0.25"/>
    <row r="100" ht="0.6" customHeight="1" x14ac:dyDescent="0.25"/>
    <row r="101" ht="0.6" customHeight="1" x14ac:dyDescent="0.25"/>
    <row r="102" ht="0.6" customHeight="1" x14ac:dyDescent="0.25"/>
    <row r="103" ht="0.6" customHeight="1" x14ac:dyDescent="0.25"/>
    <row r="104" ht="0.6" customHeight="1" x14ac:dyDescent="0.25"/>
    <row r="105" ht="0.6" customHeight="1" x14ac:dyDescent="0.25"/>
    <row r="106" ht="0.6" customHeight="1" x14ac:dyDescent="0.25"/>
    <row r="107" ht="0.6" customHeight="1" x14ac:dyDescent="0.25"/>
    <row r="108" ht="0.6" customHeight="1" x14ac:dyDescent="0.25"/>
    <row r="109" ht="0.6" customHeight="1" x14ac:dyDescent="0.25"/>
    <row r="110" ht="0.6" customHeight="1" x14ac:dyDescent="0.25"/>
    <row r="111" ht="0.6" customHeight="1" x14ac:dyDescent="0.25"/>
    <row r="112" ht="0.6" customHeight="1" x14ac:dyDescent="0.25"/>
    <row r="113" ht="0.6" customHeight="1" x14ac:dyDescent="0.25"/>
    <row r="114" ht="0.6" customHeight="1" x14ac:dyDescent="0.25"/>
    <row r="115" ht="0.6" customHeight="1" x14ac:dyDescent="0.25"/>
    <row r="116" ht="0.6" customHeight="1" x14ac:dyDescent="0.25"/>
    <row r="117" ht="0.6" customHeight="1" x14ac:dyDescent="0.25"/>
    <row r="118" ht="0.6" customHeight="1" x14ac:dyDescent="0.25"/>
    <row r="119" ht="0.6" customHeight="1" x14ac:dyDescent="0.25"/>
    <row r="120" ht="0.6" customHeight="1" x14ac:dyDescent="0.25"/>
    <row r="121" ht="0.6" customHeight="1" x14ac:dyDescent="0.25"/>
    <row r="122" ht="0.6" customHeight="1" x14ac:dyDescent="0.25"/>
    <row r="123" ht="0.6" customHeight="1" x14ac:dyDescent="0.25"/>
    <row r="124" ht="0.6" customHeight="1" x14ac:dyDescent="0.25"/>
    <row r="125" ht="0.6" customHeight="1" x14ac:dyDescent="0.25"/>
    <row r="126" ht="0.6" customHeight="1" x14ac:dyDescent="0.25"/>
    <row r="127" ht="0.6" customHeight="1" x14ac:dyDescent="0.25"/>
    <row r="128" ht="0.6" customHeight="1" x14ac:dyDescent="0.25"/>
    <row r="129" ht="0.6" customHeight="1" x14ac:dyDescent="0.25"/>
    <row r="130" ht="0.6" customHeight="1" x14ac:dyDescent="0.25"/>
    <row r="131" ht="0.6" customHeight="1" x14ac:dyDescent="0.25"/>
    <row r="132" ht="0.6" customHeight="1" x14ac:dyDescent="0.25"/>
    <row r="133" ht="0.6" customHeight="1" x14ac:dyDescent="0.25"/>
    <row r="134" ht="0.6" customHeight="1" x14ac:dyDescent="0.25"/>
    <row r="135" ht="0.6" customHeight="1" x14ac:dyDescent="0.25"/>
    <row r="136" ht="0.6" customHeight="1" x14ac:dyDescent="0.25"/>
    <row r="137" ht="0.6" customHeight="1" x14ac:dyDescent="0.25"/>
    <row r="138" ht="0.6" customHeight="1" x14ac:dyDescent="0.25"/>
    <row r="139" ht="0.6" customHeight="1" x14ac:dyDescent="0.25"/>
    <row r="140" ht="0.6" customHeight="1" x14ac:dyDescent="0.25"/>
    <row r="141" ht="0.6" customHeight="1" x14ac:dyDescent="0.25"/>
    <row r="142" ht="0.6" customHeight="1" x14ac:dyDescent="0.25"/>
    <row r="143" ht="0.6" customHeight="1" x14ac:dyDescent="0.25"/>
    <row r="144" ht="0.6" customHeight="1" x14ac:dyDescent="0.25"/>
    <row r="145" ht="0.6" customHeight="1" x14ac:dyDescent="0.25"/>
    <row r="146" ht="0.6" customHeight="1" x14ac:dyDescent="0.25"/>
    <row r="147" ht="0.6" customHeight="1" x14ac:dyDescent="0.25"/>
    <row r="148" ht="0.6" customHeight="1" x14ac:dyDescent="0.25"/>
    <row r="149" ht="0.6" customHeight="1" x14ac:dyDescent="0.25"/>
    <row r="150" ht="0.6" customHeight="1" x14ac:dyDescent="0.25"/>
    <row r="151" ht="0.6" customHeight="1" x14ac:dyDescent="0.25"/>
    <row r="152" ht="0.6" customHeight="1" x14ac:dyDescent="0.25"/>
    <row r="153" ht="0.6" customHeight="1" x14ac:dyDescent="0.25"/>
    <row r="154" ht="0.6" customHeight="1" x14ac:dyDescent="0.25"/>
    <row r="155" ht="0.6" customHeight="1" x14ac:dyDescent="0.25"/>
    <row r="156" ht="0.6" customHeight="1" x14ac:dyDescent="0.25"/>
    <row r="157" ht="0.6" customHeight="1" x14ac:dyDescent="0.25"/>
    <row r="158" ht="0.6" customHeight="1" x14ac:dyDescent="0.25"/>
    <row r="159" ht="0.6" customHeight="1" x14ac:dyDescent="0.25"/>
    <row r="160" ht="0.6" customHeight="1" x14ac:dyDescent="0.25"/>
    <row r="161" ht="0.6" customHeight="1" x14ac:dyDescent="0.25"/>
    <row r="162" ht="0.6" customHeight="1" x14ac:dyDescent="0.25"/>
    <row r="163" ht="0.6" customHeight="1" x14ac:dyDescent="0.25"/>
    <row r="164" ht="0.6" customHeight="1" x14ac:dyDescent="0.25"/>
    <row r="165" ht="0.6" customHeight="1" x14ac:dyDescent="0.25"/>
    <row r="166" ht="0.6" customHeight="1" x14ac:dyDescent="0.25"/>
    <row r="167" ht="0.6" customHeight="1" x14ac:dyDescent="0.25"/>
    <row r="168" ht="0.6" customHeight="1" x14ac:dyDescent="0.25"/>
    <row r="169" ht="0.6" customHeight="1" x14ac:dyDescent="0.25"/>
    <row r="170" ht="0.6" customHeight="1" x14ac:dyDescent="0.25"/>
    <row r="171" ht="0.6" customHeight="1" x14ac:dyDescent="0.25"/>
    <row r="172" ht="0.6" customHeight="1" x14ac:dyDescent="0.25"/>
    <row r="173" ht="0.6" customHeight="1" x14ac:dyDescent="0.25"/>
    <row r="174" ht="0.6" customHeight="1" x14ac:dyDescent="0.25"/>
    <row r="175" ht="0.6" customHeight="1" x14ac:dyDescent="0.25"/>
    <row r="176" ht="0.6" customHeight="1" x14ac:dyDescent="0.25"/>
    <row r="177" ht="0.6" customHeight="1" x14ac:dyDescent="0.25"/>
    <row r="178" ht="0.6" customHeight="1" x14ac:dyDescent="0.25"/>
    <row r="179" ht="0.6" customHeight="1" x14ac:dyDescent="0.25"/>
    <row r="180" ht="0.6" customHeight="1" x14ac:dyDescent="0.25"/>
    <row r="181" ht="0.6" customHeight="1" x14ac:dyDescent="0.25"/>
    <row r="182" ht="0.6" customHeight="1" x14ac:dyDescent="0.25"/>
    <row r="183" ht="0.6" customHeight="1" x14ac:dyDescent="0.25"/>
    <row r="184" ht="0.6" customHeight="1" x14ac:dyDescent="0.25"/>
    <row r="185" ht="0.6" customHeight="1" x14ac:dyDescent="0.25"/>
    <row r="186" ht="0.6" customHeight="1" x14ac:dyDescent="0.25"/>
    <row r="187" ht="0.6" customHeight="1" x14ac:dyDescent="0.25"/>
    <row r="188" ht="0.6" customHeight="1" x14ac:dyDescent="0.25"/>
    <row r="189" ht="0.6" customHeight="1" x14ac:dyDescent="0.25"/>
    <row r="190" ht="0.6" customHeight="1" x14ac:dyDescent="0.25"/>
    <row r="191" ht="0.6" customHeight="1" x14ac:dyDescent="0.25"/>
    <row r="192" ht="0.6" customHeight="1" x14ac:dyDescent="0.25"/>
    <row r="193" ht="0.6" customHeight="1" x14ac:dyDescent="0.25"/>
    <row r="194" ht="0.6" customHeight="1" x14ac:dyDescent="0.25"/>
    <row r="195" ht="0.6" customHeight="1" x14ac:dyDescent="0.25"/>
    <row r="196" ht="0.6" customHeight="1" x14ac:dyDescent="0.25"/>
    <row r="197" ht="0.6" customHeight="1" x14ac:dyDescent="0.25"/>
    <row r="198" ht="0.6" customHeight="1" x14ac:dyDescent="0.25"/>
    <row r="199" ht="0.6" customHeight="1" x14ac:dyDescent="0.25"/>
    <row r="200" ht="0.6" customHeight="1" x14ac:dyDescent="0.25"/>
    <row r="201" ht="0.6" customHeight="1" x14ac:dyDescent="0.25"/>
    <row r="202" ht="0.6" customHeight="1" x14ac:dyDescent="0.25"/>
    <row r="203" ht="0.6" customHeight="1" x14ac:dyDescent="0.25"/>
    <row r="204" ht="0.6" customHeight="1" x14ac:dyDescent="0.25"/>
    <row r="205" ht="0.6" customHeight="1" x14ac:dyDescent="0.25"/>
    <row r="206" ht="0.6" customHeight="1" x14ac:dyDescent="0.25"/>
    <row r="207" ht="0.6" customHeight="1" x14ac:dyDescent="0.25"/>
    <row r="208" ht="0.6" customHeight="1" x14ac:dyDescent="0.25"/>
    <row r="209" ht="0.6" customHeight="1" x14ac:dyDescent="0.25"/>
    <row r="210" ht="0.6" customHeight="1" x14ac:dyDescent="0.25"/>
    <row r="211" ht="0.6" customHeight="1" x14ac:dyDescent="0.25"/>
    <row r="212" ht="0.6" customHeight="1" x14ac:dyDescent="0.25"/>
    <row r="213" ht="0.6" customHeight="1" x14ac:dyDescent="0.25"/>
    <row r="214" ht="0.6" customHeight="1" x14ac:dyDescent="0.25"/>
    <row r="215" ht="0.6" customHeight="1" x14ac:dyDescent="0.25"/>
    <row r="216" ht="0.6" customHeight="1" x14ac:dyDescent="0.25"/>
    <row r="217" ht="0.6" customHeight="1" x14ac:dyDescent="0.25"/>
    <row r="218" ht="0.6" customHeight="1" x14ac:dyDescent="0.25"/>
    <row r="219" ht="0.6" customHeight="1" x14ac:dyDescent="0.25"/>
    <row r="220" ht="0.6" customHeight="1" x14ac:dyDescent="0.25"/>
    <row r="221" ht="0.6" customHeight="1" x14ac:dyDescent="0.25"/>
    <row r="222" ht="0.6" customHeight="1" x14ac:dyDescent="0.25"/>
    <row r="223" ht="0.6" customHeight="1" x14ac:dyDescent="0.25"/>
    <row r="224" ht="0.6" customHeight="1" x14ac:dyDescent="0.25"/>
    <row r="225" ht="0.6" customHeight="1" x14ac:dyDescent="0.25"/>
    <row r="226" ht="0.6" customHeight="1" x14ac:dyDescent="0.25"/>
    <row r="227" ht="0.6" customHeight="1" x14ac:dyDescent="0.25"/>
    <row r="228" ht="0.6" customHeight="1" x14ac:dyDescent="0.25"/>
    <row r="229" ht="0.6" customHeight="1" x14ac:dyDescent="0.25"/>
    <row r="230" ht="0.6" customHeight="1" x14ac:dyDescent="0.25"/>
    <row r="231" ht="0.6" customHeight="1" x14ac:dyDescent="0.25"/>
    <row r="232" ht="0.6" customHeight="1" x14ac:dyDescent="0.25"/>
    <row r="233" ht="0.6" customHeight="1" x14ac:dyDescent="0.25"/>
    <row r="234" ht="0.6" customHeight="1" x14ac:dyDescent="0.25"/>
    <row r="235" ht="0.6" customHeight="1" x14ac:dyDescent="0.25"/>
    <row r="236" ht="0.6" customHeight="1" x14ac:dyDescent="0.25"/>
    <row r="237" ht="0.6" customHeight="1" x14ac:dyDescent="0.25"/>
    <row r="238" ht="0.6" customHeight="1" x14ac:dyDescent="0.25"/>
    <row r="239" ht="0.6" customHeight="1" x14ac:dyDescent="0.25"/>
    <row r="240" ht="0.6" customHeight="1" x14ac:dyDescent="0.25"/>
    <row r="241" ht="0.6" customHeight="1" x14ac:dyDescent="0.25"/>
    <row r="242" ht="0.6" customHeight="1" x14ac:dyDescent="0.25"/>
    <row r="243" ht="0.6" customHeight="1" x14ac:dyDescent="0.25"/>
    <row r="244" ht="0.6" customHeight="1" x14ac:dyDescent="0.25"/>
    <row r="245" ht="0.6" customHeight="1" x14ac:dyDescent="0.25"/>
    <row r="246" ht="0.6" customHeight="1" x14ac:dyDescent="0.25"/>
    <row r="247" ht="0.6" customHeight="1" x14ac:dyDescent="0.25"/>
    <row r="248" ht="0.6" customHeight="1" x14ac:dyDescent="0.25"/>
    <row r="249" ht="0.6" customHeight="1" x14ac:dyDescent="0.25"/>
    <row r="250" ht="0.6" customHeight="1" x14ac:dyDescent="0.25"/>
    <row r="251" ht="0.6" customHeight="1" x14ac:dyDescent="0.25"/>
    <row r="252" ht="0.6" customHeight="1" x14ac:dyDescent="0.25"/>
    <row r="253" ht="0.6" customHeight="1" x14ac:dyDescent="0.25"/>
    <row r="254" ht="0.6" customHeight="1" x14ac:dyDescent="0.25"/>
    <row r="255" ht="0.6" customHeight="1" x14ac:dyDescent="0.25"/>
    <row r="256" ht="0.6" customHeight="1" x14ac:dyDescent="0.25"/>
    <row r="257" ht="0.6" customHeight="1" x14ac:dyDescent="0.25"/>
    <row r="258" ht="0.6" customHeight="1" x14ac:dyDescent="0.25"/>
    <row r="259" ht="0.6" customHeight="1" x14ac:dyDescent="0.25"/>
    <row r="260" ht="0.6" customHeight="1" x14ac:dyDescent="0.25"/>
    <row r="261" ht="0.6" customHeight="1" x14ac:dyDescent="0.25"/>
    <row r="262" ht="0.6" customHeight="1" x14ac:dyDescent="0.25"/>
    <row r="263" ht="0.6" customHeight="1" x14ac:dyDescent="0.25"/>
    <row r="264" ht="0.6" customHeight="1" x14ac:dyDescent="0.25"/>
    <row r="265" ht="0.6" customHeight="1" x14ac:dyDescent="0.25"/>
    <row r="266" ht="0.6" customHeight="1" x14ac:dyDescent="0.25"/>
    <row r="267" ht="0.6" customHeight="1" x14ac:dyDescent="0.25"/>
    <row r="268" ht="0.6" customHeight="1" x14ac:dyDescent="0.25"/>
    <row r="269" ht="0.6" customHeight="1" x14ac:dyDescent="0.25"/>
    <row r="270" ht="0.6" customHeight="1" x14ac:dyDescent="0.25"/>
    <row r="271" ht="0.6" customHeight="1" x14ac:dyDescent="0.25"/>
    <row r="272" ht="0.6" customHeight="1" x14ac:dyDescent="0.25"/>
    <row r="273" ht="0.6" customHeight="1" x14ac:dyDescent="0.25"/>
    <row r="274" ht="0.6" customHeight="1" x14ac:dyDescent="0.25"/>
    <row r="275" ht="0.6" customHeight="1" x14ac:dyDescent="0.25"/>
    <row r="276" ht="0.6" customHeight="1" x14ac:dyDescent="0.25"/>
    <row r="277" ht="0.6" customHeight="1" x14ac:dyDescent="0.25"/>
    <row r="278" ht="0.6" customHeight="1" x14ac:dyDescent="0.25"/>
    <row r="279" ht="0.6" customHeight="1" x14ac:dyDescent="0.25"/>
    <row r="280" ht="0.6" customHeight="1" x14ac:dyDescent="0.25"/>
    <row r="281" ht="0.6" customHeight="1" x14ac:dyDescent="0.25"/>
    <row r="282" ht="0.6" customHeight="1" x14ac:dyDescent="0.25"/>
    <row r="283" ht="0.6" customHeight="1" x14ac:dyDescent="0.25"/>
    <row r="284" ht="0.6" customHeight="1" x14ac:dyDescent="0.25"/>
    <row r="285" ht="0.6" customHeight="1" x14ac:dyDescent="0.25"/>
    <row r="286" ht="0.6" customHeight="1" x14ac:dyDescent="0.25"/>
    <row r="287" ht="0.6" customHeight="1" x14ac:dyDescent="0.25"/>
    <row r="288" ht="0.6" customHeight="1" x14ac:dyDescent="0.25"/>
    <row r="289" ht="0.6" customHeight="1" x14ac:dyDescent="0.25"/>
    <row r="290" ht="0.6" customHeight="1" x14ac:dyDescent="0.25"/>
    <row r="291" ht="0.6" customHeight="1" x14ac:dyDescent="0.25"/>
    <row r="292" ht="0.6" customHeight="1" x14ac:dyDescent="0.25"/>
    <row r="293" ht="0.6" customHeight="1" x14ac:dyDescent="0.25"/>
    <row r="294" ht="0.6" customHeight="1" x14ac:dyDescent="0.25"/>
    <row r="295" ht="0.6" customHeight="1" x14ac:dyDescent="0.25"/>
    <row r="296" ht="0.6" customHeight="1" x14ac:dyDescent="0.25"/>
    <row r="297" ht="0.6" customHeight="1" x14ac:dyDescent="0.25"/>
    <row r="298" ht="0.6" customHeight="1" x14ac:dyDescent="0.25"/>
    <row r="299" ht="0.6" customHeight="1" x14ac:dyDescent="0.25"/>
    <row r="300" ht="0.6" customHeight="1" x14ac:dyDescent="0.25"/>
    <row r="301" ht="0.6" customHeight="1" x14ac:dyDescent="0.25"/>
    <row r="302" ht="0.6" customHeight="1" x14ac:dyDescent="0.25"/>
    <row r="303" ht="0.6" customHeight="1" x14ac:dyDescent="0.25"/>
    <row r="304" ht="0.6" customHeight="1" x14ac:dyDescent="0.25"/>
    <row r="305" ht="0.6" customHeight="1" x14ac:dyDescent="0.25"/>
    <row r="306" ht="0.6" customHeight="1" x14ac:dyDescent="0.25"/>
    <row r="307" ht="0.6" customHeight="1" x14ac:dyDescent="0.25"/>
    <row r="308" ht="0.6" customHeight="1" x14ac:dyDescent="0.25"/>
    <row r="309" ht="0.6" customHeight="1" x14ac:dyDescent="0.25"/>
    <row r="310" ht="0.6" customHeight="1" x14ac:dyDescent="0.25"/>
    <row r="311" ht="0.6" customHeight="1" x14ac:dyDescent="0.25"/>
    <row r="312" ht="0.6" customHeight="1" x14ac:dyDescent="0.25"/>
    <row r="313" ht="0.6" customHeight="1" x14ac:dyDescent="0.25"/>
    <row r="314" ht="0.6" customHeight="1" x14ac:dyDescent="0.25"/>
    <row r="315" ht="0.6" customHeight="1" x14ac:dyDescent="0.25"/>
    <row r="316" ht="0.6" customHeight="1" x14ac:dyDescent="0.25"/>
    <row r="317" ht="0.6" customHeight="1" x14ac:dyDescent="0.25"/>
    <row r="318" ht="0.6" customHeight="1" x14ac:dyDescent="0.25"/>
    <row r="319" ht="0.6" customHeight="1" x14ac:dyDescent="0.25"/>
    <row r="320" ht="0.6" customHeight="1" x14ac:dyDescent="0.25"/>
    <row r="321" ht="0.6" customHeight="1" x14ac:dyDescent="0.25"/>
    <row r="322" ht="0.6" customHeight="1" x14ac:dyDescent="0.25"/>
    <row r="323" ht="0.6" customHeight="1" x14ac:dyDescent="0.25"/>
    <row r="324" ht="0.6" customHeight="1" x14ac:dyDescent="0.25"/>
    <row r="325" ht="0.6" customHeight="1" x14ac:dyDescent="0.25"/>
    <row r="326" ht="0.6" customHeight="1" x14ac:dyDescent="0.25"/>
    <row r="327" ht="0.6" customHeight="1" x14ac:dyDescent="0.25"/>
    <row r="328" ht="0.6" customHeight="1" x14ac:dyDescent="0.25"/>
    <row r="329" ht="0.6" customHeight="1" x14ac:dyDescent="0.25"/>
    <row r="330" ht="0.6" customHeight="1" x14ac:dyDescent="0.25"/>
    <row r="331" ht="0.6" customHeight="1" x14ac:dyDescent="0.25"/>
    <row r="332" ht="0.6" customHeight="1" x14ac:dyDescent="0.25"/>
    <row r="333" ht="0.6" customHeight="1" x14ac:dyDescent="0.25"/>
    <row r="334" ht="0.6" customHeight="1" x14ac:dyDescent="0.25"/>
    <row r="335" ht="0.6" customHeight="1" x14ac:dyDescent="0.25"/>
    <row r="336" ht="0.6" customHeight="1" x14ac:dyDescent="0.25"/>
    <row r="337" ht="0.6" customHeight="1" x14ac:dyDescent="0.25"/>
    <row r="338" ht="0.6" customHeight="1" x14ac:dyDescent="0.25"/>
    <row r="339" ht="0.6" customHeight="1" x14ac:dyDescent="0.25"/>
    <row r="340" ht="0.6" customHeight="1" x14ac:dyDescent="0.25"/>
    <row r="341" ht="0.6" customHeight="1" x14ac:dyDescent="0.25"/>
    <row r="342" ht="0.6" customHeight="1" x14ac:dyDescent="0.25"/>
    <row r="343" ht="0.6" customHeight="1" x14ac:dyDescent="0.25"/>
    <row r="344" ht="0.6" customHeight="1" x14ac:dyDescent="0.25"/>
    <row r="345" ht="0.6" customHeight="1" x14ac:dyDescent="0.25"/>
    <row r="346" ht="0.6" customHeight="1" x14ac:dyDescent="0.25"/>
    <row r="347" ht="0.6" customHeight="1" x14ac:dyDescent="0.25"/>
    <row r="348" ht="0.6" customHeight="1" x14ac:dyDescent="0.25"/>
    <row r="349" ht="0.6" customHeight="1" x14ac:dyDescent="0.25"/>
    <row r="350" ht="0.6" customHeight="1" x14ac:dyDescent="0.25"/>
    <row r="351" ht="0.6" customHeight="1" x14ac:dyDescent="0.25"/>
    <row r="352" ht="0.6" customHeight="1" x14ac:dyDescent="0.25"/>
    <row r="353" ht="0.6" customHeight="1" x14ac:dyDescent="0.25"/>
    <row r="354" ht="0.6" customHeight="1" x14ac:dyDescent="0.25"/>
    <row r="355" ht="0.6" customHeight="1" x14ac:dyDescent="0.25"/>
    <row r="356" ht="0.6" customHeight="1" x14ac:dyDescent="0.25"/>
    <row r="357" ht="0.6" customHeight="1" x14ac:dyDescent="0.25"/>
    <row r="358" ht="0.6" customHeight="1" x14ac:dyDescent="0.25"/>
    <row r="359" ht="0.6" customHeight="1" x14ac:dyDescent="0.25"/>
    <row r="360" ht="0.6" customHeight="1" x14ac:dyDescent="0.25"/>
    <row r="361" ht="0.6" customHeight="1" x14ac:dyDescent="0.25"/>
    <row r="362" ht="0.6" customHeight="1" x14ac:dyDescent="0.25"/>
    <row r="363" ht="0.6" customHeight="1" x14ac:dyDescent="0.25"/>
    <row r="364" ht="0.6" customHeight="1" x14ac:dyDescent="0.25"/>
    <row r="365" ht="0.6" customHeight="1" x14ac:dyDescent="0.25"/>
    <row r="366" ht="0.6" customHeight="1" x14ac:dyDescent="0.25"/>
    <row r="367" ht="0.6" customHeight="1" x14ac:dyDescent="0.25"/>
    <row r="368" ht="0.6" customHeight="1" x14ac:dyDescent="0.25"/>
    <row r="369" ht="0.6" customHeight="1" x14ac:dyDescent="0.25"/>
    <row r="370" ht="0.6" customHeight="1" x14ac:dyDescent="0.25"/>
    <row r="371" ht="0.6" customHeight="1" x14ac:dyDescent="0.25"/>
    <row r="372" ht="0.6" customHeight="1" x14ac:dyDescent="0.25"/>
    <row r="373" ht="0.6" customHeight="1" x14ac:dyDescent="0.25"/>
    <row r="374" ht="0.6" customHeight="1" x14ac:dyDescent="0.25"/>
    <row r="375" ht="0.6" customHeight="1" x14ac:dyDescent="0.25"/>
    <row r="376" ht="0.6" customHeight="1" x14ac:dyDescent="0.25"/>
    <row r="377" ht="0.6" customHeight="1" x14ac:dyDescent="0.25"/>
    <row r="378" ht="0.6" customHeight="1" x14ac:dyDescent="0.25"/>
    <row r="379" ht="0.6" customHeight="1" x14ac:dyDescent="0.25"/>
    <row r="380" ht="0.6" customHeight="1" x14ac:dyDescent="0.25"/>
    <row r="381" ht="0.6" customHeight="1" x14ac:dyDescent="0.25"/>
    <row r="382" ht="0.6" customHeight="1" x14ac:dyDescent="0.25"/>
    <row r="383" ht="0.6" customHeight="1" x14ac:dyDescent="0.25"/>
    <row r="384" ht="0.6" customHeight="1" x14ac:dyDescent="0.25"/>
    <row r="385" ht="0.6" customHeight="1" x14ac:dyDescent="0.25"/>
    <row r="386" ht="0.6" customHeight="1" x14ac:dyDescent="0.25"/>
    <row r="387" ht="0.6" customHeight="1" x14ac:dyDescent="0.25"/>
    <row r="388" ht="0.6" customHeight="1" x14ac:dyDescent="0.25"/>
    <row r="389" ht="0.6" customHeight="1" x14ac:dyDescent="0.25"/>
    <row r="390" ht="0.6" customHeight="1" x14ac:dyDescent="0.25"/>
    <row r="391" ht="0.6" customHeight="1" x14ac:dyDescent="0.25"/>
    <row r="392" ht="0.6" customHeight="1" x14ac:dyDescent="0.25"/>
    <row r="393" ht="0.6" customHeight="1" x14ac:dyDescent="0.25"/>
    <row r="394" ht="0.6" customHeight="1" x14ac:dyDescent="0.25"/>
    <row r="395" ht="0.6" customHeight="1" x14ac:dyDescent="0.25"/>
    <row r="396" ht="0.6" customHeight="1" x14ac:dyDescent="0.25"/>
    <row r="397" ht="0.6" customHeight="1" x14ac:dyDescent="0.25"/>
    <row r="398" ht="0.6" customHeight="1" x14ac:dyDescent="0.25"/>
    <row r="399" ht="0.6" customHeight="1" x14ac:dyDescent="0.25"/>
    <row r="400" ht="0.6" customHeight="1" x14ac:dyDescent="0.25"/>
    <row r="401" ht="0.6" customHeight="1" x14ac:dyDescent="0.25"/>
    <row r="402" ht="0.6" customHeight="1" x14ac:dyDescent="0.25"/>
    <row r="403" ht="0.6" customHeight="1" x14ac:dyDescent="0.25"/>
    <row r="404" ht="0.6" customHeight="1" x14ac:dyDescent="0.25"/>
    <row r="405" ht="0.6" customHeight="1" x14ac:dyDescent="0.25"/>
    <row r="406" ht="0.6" customHeight="1" x14ac:dyDescent="0.25"/>
    <row r="407" ht="0.6" customHeight="1" x14ac:dyDescent="0.25"/>
    <row r="408" ht="0.6" customHeight="1" x14ac:dyDescent="0.25"/>
    <row r="409" ht="0.6" customHeight="1" x14ac:dyDescent="0.25"/>
    <row r="410" ht="0.6" customHeight="1" x14ac:dyDescent="0.25"/>
    <row r="411" ht="0.6" customHeight="1" x14ac:dyDescent="0.25"/>
    <row r="412" ht="0.6" customHeight="1" x14ac:dyDescent="0.25"/>
    <row r="413" ht="0.6" customHeight="1" x14ac:dyDescent="0.25"/>
    <row r="414" ht="0.6" customHeight="1" x14ac:dyDescent="0.25"/>
    <row r="415" ht="0.6" customHeight="1" x14ac:dyDescent="0.25"/>
    <row r="416" ht="0.6" customHeight="1" x14ac:dyDescent="0.25"/>
    <row r="417" ht="0.6" customHeight="1" x14ac:dyDescent="0.25"/>
    <row r="418" ht="0.6" customHeight="1" x14ac:dyDescent="0.25"/>
    <row r="419" ht="0.6" customHeight="1" x14ac:dyDescent="0.25"/>
    <row r="420" ht="0.6" customHeight="1" x14ac:dyDescent="0.25"/>
    <row r="421" ht="0.6" customHeight="1" x14ac:dyDescent="0.25"/>
    <row r="422" ht="0.6" customHeight="1" x14ac:dyDescent="0.25"/>
    <row r="423" ht="0.6" customHeight="1" x14ac:dyDescent="0.25"/>
    <row r="424" ht="0.6" customHeight="1" x14ac:dyDescent="0.25"/>
    <row r="425" ht="0.6" customHeight="1" x14ac:dyDescent="0.25"/>
    <row r="426" ht="0.6" customHeight="1" x14ac:dyDescent="0.25"/>
    <row r="427" ht="0.6" customHeight="1" x14ac:dyDescent="0.25"/>
    <row r="428" ht="0.6" customHeight="1" x14ac:dyDescent="0.25"/>
    <row r="429" ht="0.6" customHeight="1" x14ac:dyDescent="0.25"/>
    <row r="430" ht="0.6" customHeight="1" x14ac:dyDescent="0.25"/>
    <row r="431" ht="0.6" customHeight="1" x14ac:dyDescent="0.25"/>
    <row r="432" ht="0.6" customHeight="1" x14ac:dyDescent="0.25"/>
    <row r="433" ht="0.6" customHeight="1" x14ac:dyDescent="0.25"/>
    <row r="434" ht="0.6" customHeight="1" x14ac:dyDescent="0.25"/>
    <row r="435" ht="0.6" customHeight="1" x14ac:dyDescent="0.25"/>
    <row r="436" ht="0.6" customHeight="1" x14ac:dyDescent="0.25"/>
    <row r="437" ht="0.6" customHeight="1" x14ac:dyDescent="0.25"/>
    <row r="438" ht="0.6" customHeight="1" x14ac:dyDescent="0.25"/>
    <row r="439" ht="0.6" customHeight="1" x14ac:dyDescent="0.25"/>
    <row r="440" ht="0.6" customHeight="1" x14ac:dyDescent="0.25"/>
    <row r="441" ht="0.6" customHeight="1" x14ac:dyDescent="0.25"/>
    <row r="442" ht="0.6" customHeight="1" x14ac:dyDescent="0.25"/>
    <row r="443" ht="0.6" customHeight="1" x14ac:dyDescent="0.25"/>
    <row r="444" ht="0.6" customHeight="1" x14ac:dyDescent="0.25"/>
    <row r="445" ht="0.6" customHeight="1" x14ac:dyDescent="0.25"/>
    <row r="446" ht="0.6" customHeight="1" x14ac:dyDescent="0.25"/>
    <row r="447" ht="0.6" customHeight="1" x14ac:dyDescent="0.25"/>
    <row r="448" ht="0.6" customHeight="1" x14ac:dyDescent="0.25"/>
    <row r="449" ht="0.6" customHeight="1" x14ac:dyDescent="0.25"/>
    <row r="450" ht="0.6" customHeight="1" x14ac:dyDescent="0.25"/>
    <row r="451" ht="0.6" customHeight="1" x14ac:dyDescent="0.25"/>
    <row r="452" ht="0.6" customHeight="1" x14ac:dyDescent="0.25"/>
    <row r="453" ht="0.6" customHeight="1" x14ac:dyDescent="0.25"/>
    <row r="454" ht="0.6" customHeight="1" x14ac:dyDescent="0.25"/>
    <row r="455" ht="0.6" customHeight="1" x14ac:dyDescent="0.25"/>
    <row r="456" ht="0.6" customHeight="1" x14ac:dyDescent="0.25"/>
    <row r="457" ht="0.6" customHeight="1" x14ac:dyDescent="0.25"/>
    <row r="458" ht="0.6" customHeight="1" x14ac:dyDescent="0.25"/>
    <row r="459" ht="0.6" customHeight="1" x14ac:dyDescent="0.25"/>
    <row r="460" ht="0.6" customHeight="1" x14ac:dyDescent="0.25"/>
    <row r="461" ht="0.6" customHeight="1" x14ac:dyDescent="0.25"/>
    <row r="462" ht="0.6" customHeight="1" x14ac:dyDescent="0.25"/>
    <row r="463" ht="0.6" customHeight="1" x14ac:dyDescent="0.25"/>
    <row r="464" ht="0.6" customHeight="1" x14ac:dyDescent="0.25"/>
    <row r="465" ht="0.6" customHeight="1" x14ac:dyDescent="0.25"/>
    <row r="466" ht="0.6" customHeight="1" x14ac:dyDescent="0.25"/>
    <row r="467" ht="0.6" customHeight="1" x14ac:dyDescent="0.25"/>
    <row r="468" ht="0.6" customHeight="1" x14ac:dyDescent="0.25"/>
    <row r="469" ht="0.6" customHeight="1" x14ac:dyDescent="0.25"/>
    <row r="470" ht="0.6" customHeight="1" x14ac:dyDescent="0.25"/>
    <row r="471" ht="0.6" customHeight="1" x14ac:dyDescent="0.25"/>
    <row r="472" ht="0.6" customHeight="1" x14ac:dyDescent="0.25"/>
    <row r="473" ht="0.6" customHeight="1" x14ac:dyDescent="0.25"/>
    <row r="474" ht="0.6" customHeight="1" x14ac:dyDescent="0.25"/>
    <row r="475" ht="0.6" customHeight="1" x14ac:dyDescent="0.25"/>
    <row r="476" ht="0.6" customHeight="1" x14ac:dyDescent="0.25"/>
    <row r="477" ht="0.6" customHeight="1" x14ac:dyDescent="0.25"/>
    <row r="478" ht="0.6" customHeight="1" x14ac:dyDescent="0.25"/>
    <row r="479" ht="0.6" customHeight="1" x14ac:dyDescent="0.25"/>
    <row r="480" ht="0.6" customHeight="1" x14ac:dyDescent="0.25"/>
    <row r="481" spans="2:3" ht="0.6" customHeight="1" x14ac:dyDescent="0.25"/>
    <row r="482" spans="2:3" ht="0.6" customHeight="1" x14ac:dyDescent="0.25"/>
    <row r="483" spans="2:3" ht="0.6" customHeight="1" x14ac:dyDescent="0.25"/>
    <row r="484" spans="2:3" ht="0.6" customHeight="1" x14ac:dyDescent="0.25"/>
    <row r="485" spans="2:3" ht="0.6" customHeight="1" x14ac:dyDescent="0.25"/>
    <row r="486" spans="2:3" ht="0.6" customHeight="1" x14ac:dyDescent="0.25"/>
    <row r="487" spans="2:3" ht="0.6" customHeight="1" x14ac:dyDescent="0.25"/>
    <row r="488" spans="2:3" ht="0.6" customHeight="1" x14ac:dyDescent="0.25"/>
    <row r="489" spans="2:3" ht="0.6" customHeight="1" thickBot="1" x14ac:dyDescent="0.3"/>
    <row r="490" spans="2:3" x14ac:dyDescent="0.25">
      <c r="B490" s="8">
        <v>1000</v>
      </c>
      <c r="C490" s="9" t="s">
        <v>1</v>
      </c>
    </row>
    <row r="491" spans="2:3" x14ac:dyDescent="0.25">
      <c r="B491" s="10">
        <v>1030</v>
      </c>
      <c r="C491" s="11" t="s">
        <v>2</v>
      </c>
    </row>
    <row r="492" spans="2:3" x14ac:dyDescent="0.25">
      <c r="B492" s="10">
        <v>1020</v>
      </c>
      <c r="C492" s="11" t="s">
        <v>3</v>
      </c>
    </row>
    <row r="493" spans="2:3" x14ac:dyDescent="0.25">
      <c r="B493" s="67">
        <v>1040</v>
      </c>
      <c r="C493" s="68" t="s">
        <v>4</v>
      </c>
    </row>
    <row r="494" spans="2:3" x14ac:dyDescent="0.25">
      <c r="B494" s="10">
        <v>1010</v>
      </c>
      <c r="C494" s="11" t="s">
        <v>5</v>
      </c>
    </row>
    <row r="495" spans="2:3" x14ac:dyDescent="0.25">
      <c r="B495" s="10">
        <v>1029</v>
      </c>
      <c r="C495" s="11" t="s">
        <v>6</v>
      </c>
    </row>
    <row r="496" spans="2:3" x14ac:dyDescent="0.25">
      <c r="B496" s="10">
        <v>1031</v>
      </c>
      <c r="C496" s="11" t="s">
        <v>7</v>
      </c>
    </row>
    <row r="497" spans="2:4" x14ac:dyDescent="0.25">
      <c r="B497" s="70">
        <v>1036</v>
      </c>
      <c r="C497" s="71" t="s">
        <v>8</v>
      </c>
    </row>
    <row r="498" spans="2:4" x14ac:dyDescent="0.25">
      <c r="B498" s="67">
        <v>1040</v>
      </c>
      <c r="C498" s="68" t="s">
        <v>9</v>
      </c>
      <c r="D498" t="s">
        <v>47</v>
      </c>
    </row>
    <row r="499" spans="2:4" x14ac:dyDescent="0.25">
      <c r="B499" s="10">
        <v>1022</v>
      </c>
      <c r="C499" s="11" t="s">
        <v>10</v>
      </c>
    </row>
    <row r="500" spans="2:4" x14ac:dyDescent="0.25">
      <c r="B500" s="10">
        <v>1033</v>
      </c>
      <c r="C500" s="11" t="s">
        <v>11</v>
      </c>
    </row>
    <row r="501" spans="2:4" x14ac:dyDescent="0.25">
      <c r="B501" s="10">
        <v>1007</v>
      </c>
      <c r="C501" s="11" t="s">
        <v>12</v>
      </c>
    </row>
    <row r="502" spans="2:4" x14ac:dyDescent="0.25">
      <c r="B502" s="10">
        <v>1011</v>
      </c>
      <c r="C502" s="11" t="s">
        <v>13</v>
      </c>
    </row>
    <row r="503" spans="2:4" x14ac:dyDescent="0.25">
      <c r="B503" s="75">
        <v>1027</v>
      </c>
      <c r="C503" s="76" t="s">
        <v>14</v>
      </c>
    </row>
    <row r="504" spans="2:4" x14ac:dyDescent="0.25">
      <c r="B504" s="12">
        <v>1034</v>
      </c>
      <c r="C504" s="11" t="s">
        <v>15</v>
      </c>
    </row>
    <row r="505" spans="2:4" x14ac:dyDescent="0.25">
      <c r="B505" s="12">
        <v>1025</v>
      </c>
      <c r="C505" s="11" t="s">
        <v>16</v>
      </c>
    </row>
    <row r="506" spans="2:4" x14ac:dyDescent="0.25">
      <c r="B506" s="77">
        <v>1027</v>
      </c>
      <c r="C506" s="76" t="s">
        <v>17</v>
      </c>
      <c r="D506" t="s">
        <v>46</v>
      </c>
    </row>
    <row r="507" spans="2:4" ht="15.75" thickBot="1" x14ac:dyDescent="0.3">
      <c r="B507" s="13">
        <v>1018</v>
      </c>
      <c r="C507" s="14" t="s">
        <v>18</v>
      </c>
    </row>
  </sheetData>
  <conditionalFormatting sqref="B490:B507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BA08-2F20-4D92-8925-AB8599E02D5F}">
  <dimension ref="W1:W101"/>
  <sheetViews>
    <sheetView topLeftCell="P1" workbookViewId="0">
      <selection activeCell="W75" sqref="W75"/>
    </sheetView>
  </sheetViews>
  <sheetFormatPr baseColWidth="10" defaultRowHeight="15" x14ac:dyDescent="0.25"/>
  <cols>
    <col min="23" max="23" width="20.42578125" customWidth="1"/>
  </cols>
  <sheetData>
    <row r="1" spans="23:23" ht="0.95" customHeight="1" thickBot="1" x14ac:dyDescent="0.3">
      <c r="W1" s="15">
        <v>5000</v>
      </c>
    </row>
    <row r="2" spans="23:23" ht="0.95" customHeight="1" thickBot="1" x14ac:dyDescent="0.3">
      <c r="W2" s="15" t="s">
        <v>19</v>
      </c>
    </row>
    <row r="3" spans="23:23" ht="0.95" customHeight="1" thickBot="1" x14ac:dyDescent="0.3">
      <c r="W3" s="15" t="s">
        <v>20</v>
      </c>
    </row>
    <row r="4" spans="23:23" ht="0.95" customHeight="1" thickBot="1" x14ac:dyDescent="0.3">
      <c r="W4" s="15">
        <v>140</v>
      </c>
    </row>
    <row r="5" spans="23:23" ht="0.95" customHeight="1" thickBot="1" x14ac:dyDescent="0.3">
      <c r="W5" s="16" t="s">
        <v>21</v>
      </c>
    </row>
    <row r="6" spans="23:23" ht="0.95" customHeight="1" thickBot="1" x14ac:dyDescent="0.3">
      <c r="W6" s="17">
        <v>18</v>
      </c>
    </row>
    <row r="7" spans="23:23" ht="0.95" customHeight="1" thickBot="1" x14ac:dyDescent="0.3">
      <c r="W7" s="18" t="s">
        <v>22</v>
      </c>
    </row>
    <row r="8" spans="23:23" ht="0.95" customHeight="1" thickBot="1" x14ac:dyDescent="0.3">
      <c r="W8" s="19">
        <v>15</v>
      </c>
    </row>
    <row r="9" spans="23:23" ht="0.95" customHeight="1" thickBot="1" x14ac:dyDescent="0.3">
      <c r="W9" s="20" t="s">
        <v>23</v>
      </c>
    </row>
    <row r="10" spans="23:23" ht="0.95" customHeight="1" thickBot="1" x14ac:dyDescent="0.3">
      <c r="W10" s="21">
        <v>12</v>
      </c>
    </row>
    <row r="11" spans="23:23" ht="0.95" customHeight="1" thickBot="1" x14ac:dyDescent="0.3">
      <c r="W11" s="22" t="s">
        <v>24</v>
      </c>
    </row>
    <row r="12" spans="23:23" ht="0.95" customHeight="1" thickBot="1" x14ac:dyDescent="0.3">
      <c r="W12" s="23">
        <v>13</v>
      </c>
    </row>
    <row r="13" spans="23:23" ht="0.95" customHeight="1" thickBot="1" x14ac:dyDescent="0.3">
      <c r="W13" s="24" t="s">
        <v>25</v>
      </c>
    </row>
    <row r="14" spans="23:23" ht="0.95" customHeight="1" thickBot="1" x14ac:dyDescent="0.3">
      <c r="W14" s="24">
        <v>90</v>
      </c>
    </row>
    <row r="15" spans="23:23" ht="0.95" customHeight="1" thickBot="1" x14ac:dyDescent="0.3">
      <c r="W15" s="25"/>
    </row>
    <row r="16" spans="23:23" ht="0.95" customHeight="1" thickBot="1" x14ac:dyDescent="0.3">
      <c r="W16" s="26"/>
    </row>
    <row r="17" spans="23:23" ht="0.95" customHeight="1" thickBot="1" x14ac:dyDescent="0.3">
      <c r="W17" s="25"/>
    </row>
    <row r="18" spans="23:23" ht="0.95" customHeight="1" thickBot="1" x14ac:dyDescent="0.3">
      <c r="W18" s="26"/>
    </row>
    <row r="19" spans="23:23" ht="0.95" customHeight="1" thickBot="1" x14ac:dyDescent="0.3">
      <c r="W19" s="17">
        <f>$W$6*$W$31</f>
        <v>630</v>
      </c>
    </row>
    <row r="20" spans="23:23" ht="0.95" customHeight="1" thickBot="1" x14ac:dyDescent="0.3">
      <c r="W20" s="27" t="s">
        <v>26</v>
      </c>
    </row>
    <row r="21" spans="23:23" ht="0.95" customHeight="1" thickBot="1" x14ac:dyDescent="0.3">
      <c r="W21" s="28">
        <v>25</v>
      </c>
    </row>
    <row r="22" spans="23:23" ht="0.95" customHeight="1" thickBot="1" x14ac:dyDescent="0.3">
      <c r="W22" s="29" t="s">
        <v>27</v>
      </c>
    </row>
    <row r="23" spans="23:23" ht="0.95" customHeight="1" thickBot="1" x14ac:dyDescent="0.3">
      <c r="W23" s="30">
        <v>25</v>
      </c>
    </row>
    <row r="24" spans="23:23" ht="0.95" customHeight="1" thickBot="1" x14ac:dyDescent="0.3">
      <c r="W24" s="31" t="s">
        <v>28</v>
      </c>
    </row>
    <row r="25" spans="23:23" ht="0.95" customHeight="1" thickBot="1" x14ac:dyDescent="0.3">
      <c r="W25" s="32">
        <v>10</v>
      </c>
    </row>
    <row r="26" spans="23:23" ht="0.95" customHeight="1" thickBot="1" x14ac:dyDescent="0.3">
      <c r="W26" s="33" t="s">
        <v>29</v>
      </c>
    </row>
    <row r="27" spans="23:23" ht="0.95" customHeight="1" thickBot="1" x14ac:dyDescent="0.3">
      <c r="W27" s="34">
        <v>25</v>
      </c>
    </row>
    <row r="28" spans="23:23" ht="0.95" customHeight="1" thickBot="1" x14ac:dyDescent="0.3">
      <c r="W28" s="34">
        <v>20</v>
      </c>
    </row>
    <row r="29" spans="23:23" ht="0.95" customHeight="1" thickBot="1" x14ac:dyDescent="0.3">
      <c r="W29" s="34">
        <v>15</v>
      </c>
    </row>
    <row r="30" spans="23:23" ht="0.95" customHeight="1" thickBot="1" x14ac:dyDescent="0.3">
      <c r="W30" s="35" t="s">
        <v>30</v>
      </c>
    </row>
    <row r="31" spans="23:23" ht="0.95" customHeight="1" thickBot="1" x14ac:dyDescent="0.3">
      <c r="W31" s="35">
        <v>35</v>
      </c>
    </row>
    <row r="32" spans="23:23" ht="0.95" customHeight="1" thickBot="1" x14ac:dyDescent="0.3">
      <c r="W32" s="24" t="s">
        <v>31</v>
      </c>
    </row>
    <row r="33" spans="23:23" ht="0.95" customHeight="1" thickBot="1" x14ac:dyDescent="0.3">
      <c r="W33" s="36">
        <v>10</v>
      </c>
    </row>
    <row r="34" spans="23:23" ht="0.95" customHeight="1" thickBot="1" x14ac:dyDescent="0.3">
      <c r="W34" s="37"/>
    </row>
    <row r="35" spans="23:23" ht="0.95" customHeight="1" thickBot="1" x14ac:dyDescent="0.3">
      <c r="W35" s="38"/>
    </row>
    <row r="36" spans="23:23" ht="0.95" customHeight="1" thickBot="1" x14ac:dyDescent="0.3">
      <c r="W36" s="38"/>
    </row>
    <row r="37" spans="23:23" ht="0.95" customHeight="1" thickBot="1" x14ac:dyDescent="0.3">
      <c r="W37" s="38"/>
    </row>
    <row r="38" spans="23:23" ht="0.95" customHeight="1" thickBot="1" x14ac:dyDescent="0.3">
      <c r="W38" s="38"/>
    </row>
    <row r="39" spans="23:23" ht="0.95" customHeight="1" thickBot="1" x14ac:dyDescent="0.3">
      <c r="W39" s="38"/>
    </row>
    <row r="40" spans="23:23" ht="0.95" customHeight="1" thickBot="1" x14ac:dyDescent="0.3">
      <c r="W40" s="39" t="s">
        <v>32</v>
      </c>
    </row>
    <row r="41" spans="23:23" ht="0.95" customHeight="1" thickBot="1" x14ac:dyDescent="0.3">
      <c r="W41" s="40">
        <v>40</v>
      </c>
    </row>
    <row r="42" spans="23:23" ht="0.95" customHeight="1" thickBot="1" x14ac:dyDescent="0.3">
      <c r="W42" s="15" t="s">
        <v>33</v>
      </c>
    </row>
    <row r="43" spans="23:23" ht="0.95" customHeight="1" thickBot="1" x14ac:dyDescent="0.3">
      <c r="W43" s="41">
        <v>0.15</v>
      </c>
    </row>
    <row r="44" spans="23:23" ht="0.95" customHeight="1" thickBot="1" x14ac:dyDescent="0.3">
      <c r="W44" s="42" t="s">
        <v>34</v>
      </c>
    </row>
    <row r="45" spans="23:23" ht="0.95" customHeight="1" thickBot="1" x14ac:dyDescent="0.3">
      <c r="W45" s="42">
        <v>91</v>
      </c>
    </row>
    <row r="46" spans="23:23" ht="0.95" customHeight="1" x14ac:dyDescent="0.25">
      <c r="W46" s="43" t="s">
        <v>35</v>
      </c>
    </row>
    <row r="47" spans="23:23" ht="0.95" customHeight="1" x14ac:dyDescent="0.25">
      <c r="W47" s="44">
        <v>15</v>
      </c>
    </row>
    <row r="48" spans="23:23" ht="0.95" customHeight="1" thickBot="1" x14ac:dyDescent="0.3">
      <c r="W48" s="45" t="s">
        <v>36</v>
      </c>
    </row>
    <row r="49" spans="23:23" ht="0.95" customHeight="1" thickBot="1" x14ac:dyDescent="0.3">
      <c r="W49" s="46">
        <v>10</v>
      </c>
    </row>
    <row r="50" spans="23:23" ht="0.95" customHeight="1" thickBot="1" x14ac:dyDescent="0.3">
      <c r="W50" s="24" t="s">
        <v>37</v>
      </c>
    </row>
    <row r="51" spans="23:23" ht="0.95" customHeight="1" thickBot="1" x14ac:dyDescent="0.3">
      <c r="W51" s="47">
        <v>9.5</v>
      </c>
    </row>
    <row r="52" spans="23:23" ht="0.95" customHeight="1" thickBot="1" x14ac:dyDescent="0.3">
      <c r="W52" s="35" t="s">
        <v>38</v>
      </c>
    </row>
    <row r="53" spans="23:23" ht="0.95" customHeight="1" thickBot="1" x14ac:dyDescent="0.3">
      <c r="W53" s="48" t="s">
        <v>39</v>
      </c>
    </row>
    <row r="54" spans="23:23" ht="0.95" customHeight="1" thickBot="1" x14ac:dyDescent="0.3">
      <c r="W54" s="49" t="s">
        <v>40</v>
      </c>
    </row>
    <row r="55" spans="23:23" ht="0.95" customHeight="1" thickBot="1" x14ac:dyDescent="0.3">
      <c r="W55" s="50">
        <v>60</v>
      </c>
    </row>
    <row r="56" spans="23:23" ht="0.95" customHeight="1" thickBot="1" x14ac:dyDescent="0.3">
      <c r="W56" s="50">
        <v>50</v>
      </c>
    </row>
    <row r="57" spans="23:23" ht="0.95" customHeight="1" thickBot="1" x14ac:dyDescent="0.3">
      <c r="W57" s="50">
        <v>40</v>
      </c>
    </row>
    <row r="58" spans="23:23" ht="0.95" customHeight="1" thickBot="1" x14ac:dyDescent="0.3">
      <c r="W58" s="50">
        <v>30</v>
      </c>
    </row>
    <row r="59" spans="23:23" ht="0.95" customHeight="1" thickBot="1" x14ac:dyDescent="0.3">
      <c r="W59" s="50">
        <v>25</v>
      </c>
    </row>
    <row r="60" spans="23:23" ht="0.95" customHeight="1" thickBot="1" x14ac:dyDescent="0.3">
      <c r="W60" s="35" t="s">
        <v>41</v>
      </c>
    </row>
    <row r="61" spans="23:23" ht="0.95" customHeight="1" thickBot="1" x14ac:dyDescent="0.3">
      <c r="W61" s="51">
        <v>25</v>
      </c>
    </row>
    <row r="62" spans="23:23" ht="0.95" customHeight="1" thickBot="1" x14ac:dyDescent="0.3">
      <c r="W62" s="35" t="s">
        <v>42</v>
      </c>
    </row>
    <row r="63" spans="23:23" ht="0.95" customHeight="1" thickBot="1" x14ac:dyDescent="0.3">
      <c r="W63" s="52">
        <v>25</v>
      </c>
    </row>
    <row r="64" spans="23:23" ht="0.95" customHeight="1" thickBot="1" x14ac:dyDescent="0.3">
      <c r="W64" s="33" t="s">
        <v>29</v>
      </c>
    </row>
    <row r="65" spans="23:23" ht="0.95" customHeight="1" thickBot="1" x14ac:dyDescent="0.3">
      <c r="W65" s="34">
        <v>25</v>
      </c>
    </row>
    <row r="66" spans="23:23" ht="0.95" customHeight="1" thickBot="1" x14ac:dyDescent="0.3">
      <c r="W66" s="34">
        <v>20</v>
      </c>
    </row>
    <row r="67" spans="23:23" ht="0.95" customHeight="1" thickBot="1" x14ac:dyDescent="0.3">
      <c r="W67" s="34">
        <v>15</v>
      </c>
    </row>
    <row r="68" spans="23:23" ht="0.95" customHeight="1" thickBot="1" x14ac:dyDescent="0.3">
      <c r="W68" s="53">
        <v>10</v>
      </c>
    </row>
    <row r="69" spans="23:23" ht="0.95" customHeight="1" thickBot="1" x14ac:dyDescent="0.3">
      <c r="W69" s="25" t="s">
        <v>43</v>
      </c>
    </row>
    <row r="70" spans="23:23" ht="0.95" customHeight="1" thickBot="1" x14ac:dyDescent="0.3">
      <c r="W70" s="26">
        <v>30</v>
      </c>
    </row>
    <row r="71" spans="23:23" ht="0.95" customHeight="1" thickBot="1" x14ac:dyDescent="0.3">
      <c r="W71" s="54">
        <v>25</v>
      </c>
    </row>
    <row r="72" spans="23:23" ht="0.95" customHeight="1" thickBot="1" x14ac:dyDescent="0.3">
      <c r="W72" s="26" t="s">
        <v>44</v>
      </c>
    </row>
    <row r="73" spans="23:23" ht="0.95" customHeight="1" thickBot="1" x14ac:dyDescent="0.3">
      <c r="W73" s="26">
        <v>25</v>
      </c>
    </row>
    <row r="74" spans="23:23" ht="0.95" customHeight="1" thickBot="1" x14ac:dyDescent="0.3">
      <c r="W74" s="55">
        <v>20</v>
      </c>
    </row>
    <row r="75" spans="23:23" ht="16.5" thickBot="1" x14ac:dyDescent="0.3">
      <c r="W75" s="56" t="s">
        <v>45</v>
      </c>
    </row>
    <row r="76" spans="23:23" ht="15.75" x14ac:dyDescent="0.25">
      <c r="W76" s="57">
        <v>30</v>
      </c>
    </row>
    <row r="77" spans="23:23" ht="15.75" x14ac:dyDescent="0.25">
      <c r="W77" s="58">
        <v>25</v>
      </c>
    </row>
    <row r="78" spans="23:23" ht="15.75" x14ac:dyDescent="0.25">
      <c r="W78" s="58">
        <v>25</v>
      </c>
    </row>
    <row r="79" spans="23:23" ht="15.75" x14ac:dyDescent="0.25">
      <c r="W79" s="58">
        <v>25</v>
      </c>
    </row>
    <row r="80" spans="23:23" ht="15.75" x14ac:dyDescent="0.25">
      <c r="W80" s="58">
        <v>25</v>
      </c>
    </row>
    <row r="81" spans="23:23" ht="15.75" x14ac:dyDescent="0.25">
      <c r="W81" s="58">
        <v>20</v>
      </c>
    </row>
    <row r="82" spans="23:23" ht="15.75" x14ac:dyDescent="0.25">
      <c r="W82" s="58">
        <v>20</v>
      </c>
    </row>
    <row r="83" spans="23:23" ht="15.75" x14ac:dyDescent="0.25">
      <c r="W83" s="58">
        <v>20</v>
      </c>
    </row>
    <row r="84" spans="23:23" ht="15.75" x14ac:dyDescent="0.25">
      <c r="W84" s="58">
        <v>20</v>
      </c>
    </row>
    <row r="85" spans="23:23" ht="15.75" x14ac:dyDescent="0.25">
      <c r="W85" s="58">
        <v>20</v>
      </c>
    </row>
    <row r="86" spans="23:23" ht="15.75" x14ac:dyDescent="0.25">
      <c r="W86" s="58">
        <v>15</v>
      </c>
    </row>
    <row r="87" spans="23:23" ht="15.75" x14ac:dyDescent="0.25">
      <c r="W87" s="58">
        <v>15</v>
      </c>
    </row>
    <row r="88" spans="23:23" ht="15.75" x14ac:dyDescent="0.25">
      <c r="W88" s="58">
        <v>15</v>
      </c>
    </row>
    <row r="89" spans="23:23" ht="15.75" x14ac:dyDescent="0.25">
      <c r="W89" s="58">
        <v>15</v>
      </c>
    </row>
    <row r="90" spans="23:23" ht="15.75" x14ac:dyDescent="0.25">
      <c r="W90" s="58">
        <v>15</v>
      </c>
    </row>
    <row r="91" spans="23:23" ht="15.75" x14ac:dyDescent="0.25">
      <c r="W91" s="58">
        <v>15</v>
      </c>
    </row>
    <row r="92" spans="23:23" ht="15.75" x14ac:dyDescent="0.25">
      <c r="W92" s="58">
        <v>15</v>
      </c>
    </row>
    <row r="93" spans="23:23" ht="16.5" thickBot="1" x14ac:dyDescent="0.3">
      <c r="W93" s="59">
        <v>15</v>
      </c>
    </row>
    <row r="94" spans="23:23" ht="15.75" x14ac:dyDescent="0.25">
      <c r="W94" s="60"/>
    </row>
    <row r="95" spans="23:23" ht="15.75" x14ac:dyDescent="0.25">
      <c r="W95" s="60"/>
    </row>
    <row r="96" spans="23:23" ht="15.75" x14ac:dyDescent="0.25">
      <c r="W96" s="60"/>
    </row>
    <row r="97" spans="23:23" ht="15.75" x14ac:dyDescent="0.25">
      <c r="W97" s="60"/>
    </row>
    <row r="98" spans="23:23" ht="15.75" x14ac:dyDescent="0.25">
      <c r="W98" s="60"/>
    </row>
    <row r="99" spans="23:23" ht="15.75" x14ac:dyDescent="0.25">
      <c r="W99" s="60"/>
    </row>
    <row r="100" spans="23:23" ht="15.75" x14ac:dyDescent="0.25">
      <c r="W100" s="60"/>
    </row>
    <row r="101" spans="23:23" ht="15.75" x14ac:dyDescent="0.25">
      <c r="W101" s="60"/>
    </row>
  </sheetData>
  <conditionalFormatting sqref="W1:W101">
    <cfRule type="cellIs" dxfId="1" priority="1" operator="equal">
      <formula>0</formula>
    </cfRule>
    <cfRule type="containsErrors" dxfId="0" priority="2">
      <formula>ISERROR(W1)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Remise de prix</vt:lpstr>
      <vt:lpstr>Prix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2025-06-09T11:58:25Z</dcterms:created>
  <dcterms:modified xsi:type="dcterms:W3CDTF">2025-06-09T12:32:30Z</dcterms:modified>
</cp:coreProperties>
</file>